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sers\torma.viktoria\Documents\Régi gép\Dokumentumok\Munka\rendeletek\DOCX formátumú rendeletek\"/>
    </mc:Choice>
  </mc:AlternateContent>
  <xr:revisionPtr revIDLastSave="0" documentId="8_{29695044-5C93-4793-AD8F-2BEE50B0C07F}" xr6:coauthVersionLast="47" xr6:coauthVersionMax="47" xr10:uidLastSave="{00000000-0000-0000-0000-000000000000}"/>
  <bookViews>
    <workbookView xWindow="-108" yWindow="-108" windowWidth="23256" windowHeight="12576" tabRatio="727" firstSheet="16" activeTab="22"/>
  </bookViews>
  <sheets>
    <sheet name="1.1.sz.mell." sheetId="1" r:id="rId1"/>
    <sheet name="1.2.sz.mell." sheetId="116" r:id="rId2"/>
    <sheet name="1.3.sz.mell." sheetId="117" r:id="rId3"/>
    <sheet name="1.4.sz.mell." sheetId="129" r:id="rId4"/>
    <sheet name="2.1.sz.mell  " sheetId="73" r:id="rId5"/>
    <sheet name="2.2.sz.mell  " sheetId="61" r:id="rId6"/>
    <sheet name="6.sz.mell." sheetId="63" r:id="rId7"/>
    <sheet name="8. sz. mell. " sheetId="71" r:id="rId8"/>
    <sheet name="9.1. sz. mell" sheetId="3" r:id="rId9"/>
    <sheet name="9.1.1. sz. mell " sheetId="119" r:id="rId10"/>
    <sheet name="9.1.2. sz. mell " sheetId="120" r:id="rId11"/>
    <sheet name="9.1.3. sz. mell" sheetId="121" r:id="rId12"/>
    <sheet name="9.3. sz. mell" sheetId="105" r:id="rId13"/>
    <sheet name="9.3.1. sz. mell" sheetId="125" r:id="rId14"/>
    <sheet name="9.3.2. sz. mell" sheetId="126" r:id="rId15"/>
    <sheet name="9.3.3. sz. mell" sheetId="127" r:id="rId16"/>
    <sheet name="10.sz.mell" sheetId="89" r:id="rId17"/>
    <sheet name="1. sz tájékoztató t." sheetId="87" r:id="rId18"/>
    <sheet name="2. sz tájékoztató t" sheetId="66" r:id="rId19"/>
    <sheet name="3. sz tájékoztató t." sheetId="88" r:id="rId20"/>
    <sheet name="4.sz tájékoztató t." sheetId="24" r:id="rId21"/>
    <sheet name="5.sz tájékoztató t." sheetId="2" r:id="rId22"/>
    <sheet name="6.sz tájékoztató t." sheetId="70" r:id="rId23"/>
    <sheet name="Munka1" sheetId="94" r:id="rId24"/>
  </sheets>
  <definedNames>
    <definedName name="_xlnm.Print_Titles" localSheetId="8">'9.1. sz. mell'!$1:$6</definedName>
    <definedName name="_xlnm.Print_Titles" localSheetId="9">'9.1.1. sz. mell '!$1:$6</definedName>
    <definedName name="_xlnm.Print_Titles" localSheetId="10">'9.1.2. sz. mell '!$1:$6</definedName>
    <definedName name="_xlnm.Print_Titles" localSheetId="11">'9.1.3. sz. mell'!$1:$6</definedName>
    <definedName name="_xlnm.Print_Titles" localSheetId="12">'9.3. sz. mell'!$1:$6</definedName>
    <definedName name="_xlnm.Print_Titles" localSheetId="13">'9.3.1. sz. mell'!$1:$6</definedName>
    <definedName name="_xlnm.Print_Titles" localSheetId="14">'9.3.2. sz. mell'!$1:$6</definedName>
    <definedName name="_xlnm.Print_Titles" localSheetId="15">'9.3.3. sz. mell'!$1:$6</definedName>
    <definedName name="_xlnm.Print_Area" localSheetId="17">'1. sz tájékoztató t.'!$A$1:$E$148</definedName>
    <definedName name="_xlnm.Print_Area" localSheetId="0">'1.1.sz.mell.'!$A$1:$C$160</definedName>
    <definedName name="_xlnm.Print_Area" localSheetId="1">'1.2.sz.mell.'!$A$1:$C$160</definedName>
    <definedName name="_xlnm.Print_Area" localSheetId="2">'1.3.sz.mell.'!$A$1:$C$159</definedName>
    <definedName name="_xlnm.Print_Area" localSheetId="3">'1.4.sz.mell.'!$A$1:$C$159</definedName>
  </definedNames>
  <calcPr calcId="181029" fullCalcOnLoad="1"/>
</workbook>
</file>

<file path=xl/calcChain.xml><?xml version="1.0" encoding="utf-8"?>
<calcChain xmlns="http://schemas.openxmlformats.org/spreadsheetml/2006/main">
  <c r="E38" i="70" l="1"/>
  <c r="D30" i="88"/>
  <c r="J15" i="66"/>
  <c r="F146" i="87"/>
  <c r="F141" i="87"/>
  <c r="F134" i="87"/>
  <c r="F130" i="87"/>
  <c r="F154" i="87"/>
  <c r="F115" i="87"/>
  <c r="F98" i="87"/>
  <c r="F93" i="87"/>
  <c r="F129" i="87"/>
  <c r="F79" i="87"/>
  <c r="F75" i="87"/>
  <c r="F72" i="87"/>
  <c r="F67" i="87"/>
  <c r="F86" i="87"/>
  <c r="F63" i="87"/>
  <c r="F57" i="87"/>
  <c r="F52" i="87"/>
  <c r="F46" i="87"/>
  <c r="F34" i="87"/>
  <c r="F27" i="87"/>
  <c r="F26" i="87"/>
  <c r="F19" i="87"/>
  <c r="F12" i="87"/>
  <c r="F5" i="87"/>
  <c r="D87" i="1"/>
  <c r="G18" i="73"/>
  <c r="D19" i="73"/>
  <c r="D91" i="129"/>
  <c r="D159" i="129"/>
  <c r="D93" i="129"/>
  <c r="D114" i="129"/>
  <c r="D128" i="129"/>
  <c r="D129" i="129"/>
  <c r="D133" i="129"/>
  <c r="D153" i="129"/>
  <c r="D154" i="129"/>
  <c r="D140" i="129"/>
  <c r="D145" i="129"/>
  <c r="D5" i="129"/>
  <c r="D12" i="129"/>
  <c r="D19" i="129"/>
  <c r="D27" i="129"/>
  <c r="D34" i="129"/>
  <c r="D46" i="129"/>
  <c r="D52" i="129"/>
  <c r="D57" i="129"/>
  <c r="D63" i="129"/>
  <c r="D86" i="129"/>
  <c r="D67" i="129"/>
  <c r="D72" i="129"/>
  <c r="D75" i="129"/>
  <c r="D79" i="129"/>
  <c r="C145" i="129"/>
  <c r="C140" i="129"/>
  <c r="C133" i="129"/>
  <c r="C129" i="129"/>
  <c r="C153" i="129"/>
  <c r="C114" i="129"/>
  <c r="C93" i="129"/>
  <c r="C128" i="129"/>
  <c r="C154" i="129"/>
  <c r="C91" i="129"/>
  <c r="C79" i="129"/>
  <c r="C75" i="129"/>
  <c r="C72" i="129"/>
  <c r="C67" i="129"/>
  <c r="C86" i="129"/>
  <c r="C63" i="129"/>
  <c r="C57" i="129"/>
  <c r="C52" i="129"/>
  <c r="C46" i="129"/>
  <c r="C34" i="129"/>
  <c r="C27" i="129"/>
  <c r="C19" i="129"/>
  <c r="C12" i="129"/>
  <c r="C5" i="129"/>
  <c r="C62" i="129"/>
  <c r="D91" i="117"/>
  <c r="D93" i="117"/>
  <c r="D114" i="117"/>
  <c r="D128" i="117"/>
  <c r="D158" i="117"/>
  <c r="D129" i="117"/>
  <c r="D133" i="117"/>
  <c r="D153" i="117"/>
  <c r="D154" i="117"/>
  <c r="D140" i="117"/>
  <c r="D145" i="117"/>
  <c r="C154" i="117"/>
  <c r="C91" i="117"/>
  <c r="D5" i="117"/>
  <c r="D12" i="117"/>
  <c r="D19" i="117"/>
  <c r="D26" i="117"/>
  <c r="D27" i="117"/>
  <c r="D34" i="117"/>
  <c r="D46" i="117"/>
  <c r="D52" i="117"/>
  <c r="D57" i="117"/>
  <c r="D62" i="117"/>
  <c r="D63" i="117"/>
  <c r="D67" i="117"/>
  <c r="D72" i="117"/>
  <c r="D75" i="117"/>
  <c r="D79" i="117"/>
  <c r="D86" i="117"/>
  <c r="D159" i="117"/>
  <c r="D8" i="121"/>
  <c r="D15" i="121"/>
  <c r="D22" i="121"/>
  <c r="D29" i="121"/>
  <c r="D30" i="121"/>
  <c r="D37" i="121"/>
  <c r="D49" i="121"/>
  <c r="D55" i="121"/>
  <c r="D60" i="121"/>
  <c r="D65" i="121"/>
  <c r="D90" i="121"/>
  <c r="D66" i="121"/>
  <c r="D70" i="121"/>
  <c r="D75" i="121"/>
  <c r="D78" i="121"/>
  <c r="D82" i="121"/>
  <c r="D89" i="121"/>
  <c r="D93" i="121"/>
  <c r="D114" i="121"/>
  <c r="D128" i="121"/>
  <c r="D129" i="121"/>
  <c r="D133" i="121"/>
  <c r="D154" i="121"/>
  <c r="D155" i="121"/>
  <c r="D140" i="121"/>
  <c r="D146" i="121"/>
  <c r="D8" i="127"/>
  <c r="D20" i="127"/>
  <c r="D36" i="127"/>
  <c r="D41" i="127"/>
  <c r="D26" i="127"/>
  <c r="D30" i="127"/>
  <c r="D37" i="127"/>
  <c r="D45" i="127"/>
  <c r="D51" i="127"/>
  <c r="D57" i="127"/>
  <c r="D45" i="126"/>
  <c r="D51" i="126"/>
  <c r="D57" i="126"/>
  <c r="D8" i="126"/>
  <c r="D20" i="126"/>
  <c r="D26" i="126"/>
  <c r="D30" i="126"/>
  <c r="D36" i="126"/>
  <c r="D37" i="126"/>
  <c r="D41" i="126"/>
  <c r="D93" i="120"/>
  <c r="D114" i="120"/>
  <c r="D128" i="120"/>
  <c r="D155" i="120"/>
  <c r="D129" i="120"/>
  <c r="D133" i="120"/>
  <c r="D140" i="120"/>
  <c r="D146" i="120"/>
  <c r="D154" i="120"/>
  <c r="D8" i="120"/>
  <c r="D15" i="120"/>
  <c r="D22" i="120"/>
  <c r="D30" i="120"/>
  <c r="D29" i="120"/>
  <c r="D37" i="120"/>
  <c r="D49" i="120"/>
  <c r="D55" i="120"/>
  <c r="D60" i="120"/>
  <c r="D66" i="120"/>
  <c r="D70" i="120"/>
  <c r="D75" i="120"/>
  <c r="D78" i="120"/>
  <c r="D82" i="120"/>
  <c r="C25" i="2"/>
  <c r="J22" i="66"/>
  <c r="J21" i="66"/>
  <c r="J9" i="66"/>
  <c r="J13" i="66"/>
  <c r="J14" i="66"/>
  <c r="J16" i="66"/>
  <c r="J17" i="66"/>
  <c r="J18" i="66"/>
  <c r="J19" i="66"/>
  <c r="J12" i="66"/>
  <c r="F8" i="66"/>
  <c r="F11" i="66"/>
  <c r="F27" i="66"/>
  <c r="F21" i="66"/>
  <c r="F25" i="66"/>
  <c r="D98" i="1"/>
  <c r="D93" i="1"/>
  <c r="D27" i="1"/>
  <c r="D26" i="1"/>
  <c r="D37" i="125"/>
  <c r="D36" i="125"/>
  <c r="D147" i="119"/>
  <c r="D141" i="119"/>
  <c r="D134" i="119"/>
  <c r="D130" i="119"/>
  <c r="D115" i="119"/>
  <c r="D98" i="119"/>
  <c r="D93" i="119"/>
  <c r="D82" i="119"/>
  <c r="D78" i="119"/>
  <c r="D75" i="119"/>
  <c r="D70" i="119"/>
  <c r="D66" i="119"/>
  <c r="D60" i="119"/>
  <c r="D55" i="119"/>
  <c r="D49" i="119"/>
  <c r="D37" i="119"/>
  <c r="D30" i="119"/>
  <c r="D29" i="119"/>
  <c r="D22" i="119"/>
  <c r="D15" i="119"/>
  <c r="D65" i="119"/>
  <c r="D8" i="119"/>
  <c r="D98" i="3"/>
  <c r="F43" i="63"/>
  <c r="E43" i="63"/>
  <c r="B43" i="63"/>
  <c r="F91" i="87"/>
  <c r="D18" i="61"/>
  <c r="G4" i="61"/>
  <c r="G17" i="61"/>
  <c r="G32" i="61"/>
  <c r="G30" i="61"/>
  <c r="G31" i="61"/>
  <c r="G33" i="61"/>
  <c r="D4" i="61"/>
  <c r="D17" i="61"/>
  <c r="D31" i="61"/>
  <c r="D30" i="61"/>
  <c r="D18" i="73"/>
  <c r="D24" i="73"/>
  <c r="G4" i="73"/>
  <c r="G31" i="73"/>
  <c r="G29" i="73"/>
  <c r="D5" i="116"/>
  <c r="D12" i="116"/>
  <c r="D19" i="116"/>
  <c r="D27" i="116"/>
  <c r="D26" i="116"/>
  <c r="D62" i="116"/>
  <c r="D34" i="116"/>
  <c r="D46" i="116"/>
  <c r="D52" i="116"/>
  <c r="D57" i="116"/>
  <c r="D63" i="116"/>
  <c r="D67" i="116"/>
  <c r="D72" i="116"/>
  <c r="D75" i="116"/>
  <c r="D79" i="116"/>
  <c r="D86" i="116"/>
  <c r="D91" i="116"/>
  <c r="D93" i="116"/>
  <c r="D115" i="116"/>
  <c r="D130" i="116"/>
  <c r="D134" i="116"/>
  <c r="D141" i="116"/>
  <c r="D146" i="116"/>
  <c r="D91" i="1"/>
  <c r="D115" i="1"/>
  <c r="D130" i="1"/>
  <c r="D134" i="1"/>
  <c r="D141" i="1"/>
  <c r="D146" i="1"/>
  <c r="D5" i="1"/>
  <c r="D12" i="1"/>
  <c r="D19" i="1"/>
  <c r="D34" i="1"/>
  <c r="D46" i="1"/>
  <c r="D52" i="1"/>
  <c r="D57" i="1"/>
  <c r="D63" i="1"/>
  <c r="D67" i="1"/>
  <c r="D72" i="1"/>
  <c r="D75" i="1"/>
  <c r="D79" i="1"/>
  <c r="D8" i="125"/>
  <c r="D20" i="125"/>
  <c r="D26" i="125"/>
  <c r="D30" i="125"/>
  <c r="D45" i="125"/>
  <c r="D51" i="125"/>
  <c r="D57" i="125"/>
  <c r="D8" i="105"/>
  <c r="D20" i="105"/>
  <c r="D36" i="105"/>
  <c r="D26" i="105"/>
  <c r="D30" i="105"/>
  <c r="D37" i="105"/>
  <c r="D45" i="105"/>
  <c r="D51" i="105"/>
  <c r="D57" i="105"/>
  <c r="D8" i="3"/>
  <c r="D15" i="3"/>
  <c r="D22" i="3"/>
  <c r="D29" i="3"/>
  <c r="D30" i="3"/>
  <c r="D37" i="3"/>
  <c r="D49" i="3"/>
  <c r="D55" i="3"/>
  <c r="D60" i="3"/>
  <c r="D66" i="3"/>
  <c r="D89" i="3"/>
  <c r="D70" i="3"/>
  <c r="D75" i="3"/>
  <c r="D78" i="3"/>
  <c r="D82" i="3"/>
  <c r="D93" i="3"/>
  <c r="D115" i="3"/>
  <c r="D129" i="3"/>
  <c r="D130" i="3"/>
  <c r="D134" i="3"/>
  <c r="D141" i="3"/>
  <c r="D147" i="3"/>
  <c r="G20" i="63"/>
  <c r="E11" i="66"/>
  <c r="D11" i="66"/>
  <c r="E8" i="66"/>
  <c r="G8" i="66"/>
  <c r="H8" i="66"/>
  <c r="I8" i="66"/>
  <c r="D8" i="66"/>
  <c r="C34" i="87"/>
  <c r="G17" i="63"/>
  <c r="E21" i="66"/>
  <c r="G21" i="66"/>
  <c r="H21" i="66"/>
  <c r="I21" i="66"/>
  <c r="D21" i="66"/>
  <c r="D27" i="66"/>
  <c r="G11" i="66"/>
  <c r="H11" i="66"/>
  <c r="I11" i="66"/>
  <c r="O16" i="24"/>
  <c r="E115" i="87"/>
  <c r="G34" i="63"/>
  <c r="J10" i="66"/>
  <c r="E25" i="66"/>
  <c r="E27" i="66"/>
  <c r="G25" i="66"/>
  <c r="H25" i="66"/>
  <c r="I25" i="66"/>
  <c r="D25" i="66"/>
  <c r="J25" i="66"/>
  <c r="C17" i="61"/>
  <c r="F32" i="61"/>
  <c r="C93" i="1"/>
  <c r="C93" i="116"/>
  <c r="C115" i="116"/>
  <c r="C129" i="116"/>
  <c r="C30" i="3"/>
  <c r="C29" i="3"/>
  <c r="C18" i="73"/>
  <c r="C146" i="121"/>
  <c r="C140" i="121"/>
  <c r="C146" i="120"/>
  <c r="C140" i="120"/>
  <c r="C147" i="119"/>
  <c r="C141" i="119"/>
  <c r="C141" i="3"/>
  <c r="C51" i="127"/>
  <c r="C45" i="127"/>
  <c r="C57" i="127"/>
  <c r="C51" i="126"/>
  <c r="C45" i="126"/>
  <c r="C57" i="126"/>
  <c r="C51" i="125"/>
  <c r="C45" i="125"/>
  <c r="C57" i="125"/>
  <c r="C51" i="105"/>
  <c r="C45" i="105"/>
  <c r="D93" i="87"/>
  <c r="E93" i="87"/>
  <c r="D115" i="87"/>
  <c r="D130" i="87"/>
  <c r="D154" i="87"/>
  <c r="D155" i="87"/>
  <c r="E130" i="87"/>
  <c r="D134" i="87"/>
  <c r="E134" i="87"/>
  <c r="D141" i="87"/>
  <c r="E141" i="87"/>
  <c r="E154" i="87"/>
  <c r="D146" i="87"/>
  <c r="E146" i="87"/>
  <c r="C146" i="87"/>
  <c r="C141" i="87"/>
  <c r="C134" i="87"/>
  <c r="C130" i="87"/>
  <c r="C154" i="87"/>
  <c r="C155" i="87"/>
  <c r="C115" i="87"/>
  <c r="C129" i="87"/>
  <c r="C93" i="87"/>
  <c r="D5" i="87"/>
  <c r="E5" i="87"/>
  <c r="D12" i="87"/>
  <c r="E12" i="87"/>
  <c r="D19" i="87"/>
  <c r="E19" i="87"/>
  <c r="D27" i="87"/>
  <c r="D26" i="87"/>
  <c r="E27" i="87"/>
  <c r="E26" i="87"/>
  <c r="E62" i="87"/>
  <c r="D34" i="87"/>
  <c r="E34" i="87"/>
  <c r="D46" i="87"/>
  <c r="E46" i="87"/>
  <c r="D52" i="87"/>
  <c r="E52" i="87"/>
  <c r="D57" i="87"/>
  <c r="E57" i="87"/>
  <c r="D63" i="87"/>
  <c r="E63" i="87"/>
  <c r="D67" i="87"/>
  <c r="E67" i="87"/>
  <c r="D72" i="87"/>
  <c r="E72" i="87"/>
  <c r="D75" i="87"/>
  <c r="E75" i="87"/>
  <c r="D79" i="87"/>
  <c r="E79" i="87"/>
  <c r="E86" i="87"/>
  <c r="C79" i="87"/>
  <c r="C75" i="87"/>
  <c r="C72" i="87"/>
  <c r="C67" i="87"/>
  <c r="C63" i="87"/>
  <c r="C57" i="87"/>
  <c r="C52" i="87"/>
  <c r="C46" i="87"/>
  <c r="C26" i="87"/>
  <c r="C19" i="87"/>
  <c r="C12" i="87"/>
  <c r="C5" i="87"/>
  <c r="C62" i="87"/>
  <c r="C87" i="87"/>
  <c r="C37" i="127"/>
  <c r="C30" i="127"/>
  <c r="C26" i="127"/>
  <c r="C20" i="127"/>
  <c r="C8" i="127"/>
  <c r="C36" i="127"/>
  <c r="C41" i="127"/>
  <c r="C37" i="126"/>
  <c r="C30" i="126"/>
  <c r="C26" i="126"/>
  <c r="C20" i="126"/>
  <c r="C8" i="126"/>
  <c r="C36" i="126"/>
  <c r="C41" i="126"/>
  <c r="C37" i="125"/>
  <c r="C30" i="125"/>
  <c r="C26" i="125"/>
  <c r="C20" i="125"/>
  <c r="C8" i="125"/>
  <c r="C36" i="125"/>
  <c r="C133" i="121"/>
  <c r="C154" i="121"/>
  <c r="C129" i="121"/>
  <c r="C114" i="121"/>
  <c r="C93" i="121"/>
  <c r="C128" i="121"/>
  <c r="C155" i="121"/>
  <c r="C82" i="121"/>
  <c r="C78" i="121"/>
  <c r="C75" i="121"/>
  <c r="C70" i="121"/>
  <c r="C66" i="121"/>
  <c r="C89" i="121"/>
  <c r="C60" i="121"/>
  <c r="C55" i="121"/>
  <c r="C49" i="121"/>
  <c r="C37" i="121"/>
  <c r="C30" i="121"/>
  <c r="C29" i="121"/>
  <c r="C22" i="121"/>
  <c r="C15" i="121"/>
  <c r="C65" i="121"/>
  <c r="C90" i="121"/>
  <c r="C8" i="121"/>
  <c r="C133" i="120"/>
  <c r="C129" i="120"/>
  <c r="C154" i="120"/>
  <c r="C114" i="120"/>
  <c r="C93" i="120"/>
  <c r="C128" i="120"/>
  <c r="C155" i="120"/>
  <c r="C82" i="120"/>
  <c r="C78" i="120"/>
  <c r="C75" i="120"/>
  <c r="C89" i="120"/>
  <c r="C90" i="120"/>
  <c r="C70" i="120"/>
  <c r="C66" i="120"/>
  <c r="C60" i="120"/>
  <c r="C55" i="120"/>
  <c r="C49" i="120"/>
  <c r="C37" i="120"/>
  <c r="C30" i="120"/>
  <c r="C29" i="120"/>
  <c r="C22" i="120"/>
  <c r="C15" i="120"/>
  <c r="C65" i="120"/>
  <c r="C8" i="120"/>
  <c r="C134" i="119"/>
  <c r="C130" i="119"/>
  <c r="C155" i="119"/>
  <c r="C115" i="119"/>
  <c r="C93" i="119"/>
  <c r="C129" i="119"/>
  <c r="C156" i="119"/>
  <c r="C82" i="119"/>
  <c r="C78" i="119"/>
  <c r="C75" i="119"/>
  <c r="C70" i="119"/>
  <c r="C66" i="119"/>
  <c r="C89" i="119"/>
  <c r="C60" i="119"/>
  <c r="C55" i="119"/>
  <c r="C49" i="119"/>
  <c r="C37" i="119"/>
  <c r="C30" i="119"/>
  <c r="C29" i="119"/>
  <c r="C22" i="119"/>
  <c r="C15" i="119"/>
  <c r="C65" i="119"/>
  <c r="C90" i="119"/>
  <c r="C8" i="119"/>
  <c r="C145" i="117"/>
  <c r="C140" i="117"/>
  <c r="C133" i="117"/>
  <c r="C129" i="117"/>
  <c r="C153" i="117"/>
  <c r="C114" i="117"/>
  <c r="C93" i="117"/>
  <c r="C128" i="117"/>
  <c r="C79" i="117"/>
  <c r="C75" i="117"/>
  <c r="C72" i="117"/>
  <c r="C86" i="117"/>
  <c r="C87" i="117"/>
  <c r="C67" i="117"/>
  <c r="C63" i="117"/>
  <c r="C57" i="117"/>
  <c r="C52" i="117"/>
  <c r="C46" i="117"/>
  <c r="C34" i="117"/>
  <c r="C27" i="117"/>
  <c r="C26" i="117"/>
  <c r="C19" i="117"/>
  <c r="C12" i="117"/>
  <c r="C5" i="117"/>
  <c r="C62" i="117"/>
  <c r="C91" i="116"/>
  <c r="C146" i="116"/>
  <c r="C141" i="116"/>
  <c r="C134" i="116"/>
  <c r="C130" i="116"/>
  <c r="C154" i="116"/>
  <c r="C79" i="116"/>
  <c r="C75" i="116"/>
  <c r="C72" i="116"/>
  <c r="C67" i="116"/>
  <c r="C63" i="116"/>
  <c r="C86" i="116"/>
  <c r="C160" i="116"/>
  <c r="C57" i="116"/>
  <c r="C52" i="116"/>
  <c r="C46" i="116"/>
  <c r="C34" i="116"/>
  <c r="C27" i="116"/>
  <c r="C26" i="116"/>
  <c r="C62" i="116"/>
  <c r="C19" i="116"/>
  <c r="C12" i="116"/>
  <c r="C5" i="116"/>
  <c r="C147" i="3"/>
  <c r="C134" i="3"/>
  <c r="C93" i="3"/>
  <c r="C129" i="3"/>
  <c r="C156" i="3"/>
  <c r="F29" i="73"/>
  <c r="C146" i="1"/>
  <c r="C134" i="1"/>
  <c r="C27" i="1"/>
  <c r="C26" i="1"/>
  <c r="C91" i="87"/>
  <c r="D91" i="87"/>
  <c r="D14" i="71"/>
  <c r="D27" i="71"/>
  <c r="D37" i="71"/>
  <c r="C14" i="71"/>
  <c r="C27" i="71"/>
  <c r="C37" i="71"/>
  <c r="B14" i="71"/>
  <c r="B27" i="71"/>
  <c r="B37" i="71"/>
  <c r="C4" i="73"/>
  <c r="F4" i="61"/>
  <c r="C37" i="105"/>
  <c r="C30" i="105"/>
  <c r="C26" i="105"/>
  <c r="C20" i="105"/>
  <c r="C8" i="105"/>
  <c r="H27" i="66"/>
  <c r="J8" i="66"/>
  <c r="C30" i="88"/>
  <c r="C130" i="3"/>
  <c r="C115" i="3"/>
  <c r="C82" i="3"/>
  <c r="C78" i="3"/>
  <c r="C75" i="3"/>
  <c r="C70" i="3"/>
  <c r="C66" i="3"/>
  <c r="C89" i="3"/>
  <c r="C60" i="3"/>
  <c r="C55" i="3"/>
  <c r="C49" i="3"/>
  <c r="C37" i="3"/>
  <c r="C22" i="3"/>
  <c r="C15" i="3"/>
  <c r="C8" i="3"/>
  <c r="C65" i="3"/>
  <c r="C90" i="3"/>
  <c r="F17" i="61"/>
  <c r="F31" i="61"/>
  <c r="C141" i="1"/>
  <c r="C130" i="1"/>
  <c r="C115" i="1"/>
  <c r="C79" i="1"/>
  <c r="C75" i="1"/>
  <c r="C72" i="1"/>
  <c r="C67" i="1"/>
  <c r="C63" i="1"/>
  <c r="C57" i="1"/>
  <c r="C52" i="1"/>
  <c r="C46" i="1"/>
  <c r="C34" i="1"/>
  <c r="C19" i="1"/>
  <c r="C12" i="1"/>
  <c r="C5" i="1"/>
  <c r="F30" i="61"/>
  <c r="C18" i="61"/>
  <c r="C30" i="61"/>
  <c r="F18" i="73"/>
  <c r="F31" i="73"/>
  <c r="C24" i="73"/>
  <c r="C29" i="73"/>
  <c r="E16" i="89"/>
  <c r="F16" i="89"/>
  <c r="D16" i="89"/>
  <c r="C16" i="89"/>
  <c r="G16" i="89"/>
  <c r="G15" i="89"/>
  <c r="G14" i="89"/>
  <c r="G13" i="89"/>
  <c r="G12" i="89"/>
  <c r="G11" i="89"/>
  <c r="G10" i="89"/>
  <c r="O21" i="24"/>
  <c r="O9" i="24"/>
  <c r="B35" i="71"/>
  <c r="E28" i="71"/>
  <c r="E30" i="71"/>
  <c r="E31" i="71"/>
  <c r="E32" i="71"/>
  <c r="E33" i="71"/>
  <c r="E34" i="71"/>
  <c r="D35" i="71"/>
  <c r="C35" i="71"/>
  <c r="E5" i="71"/>
  <c r="E7" i="71"/>
  <c r="E8" i="71"/>
  <c r="E9" i="71"/>
  <c r="E10" i="71"/>
  <c r="E11" i="71"/>
  <c r="D12" i="71"/>
  <c r="C12" i="71"/>
  <c r="B12" i="71"/>
  <c r="E6" i="71"/>
  <c r="E15" i="71"/>
  <c r="E16" i="71"/>
  <c r="E22" i="71"/>
  <c r="E17" i="71"/>
  <c r="E18" i="71"/>
  <c r="E19" i="71"/>
  <c r="E20" i="71"/>
  <c r="E21" i="71"/>
  <c r="B22" i="71"/>
  <c r="C22" i="71"/>
  <c r="D22" i="71"/>
  <c r="E29" i="71"/>
  <c r="E38" i="71"/>
  <c r="E39" i="71"/>
  <c r="E45" i="71"/>
  <c r="E40" i="71"/>
  <c r="E41" i="71"/>
  <c r="E42" i="71"/>
  <c r="E43" i="71"/>
  <c r="E44" i="71"/>
  <c r="C45" i="71"/>
  <c r="D45" i="71"/>
  <c r="D52" i="71"/>
  <c r="G5" i="63"/>
  <c r="G7" i="63"/>
  <c r="G9" i="63"/>
  <c r="G10" i="63"/>
  <c r="G11" i="63"/>
  <c r="G12" i="63"/>
  <c r="G14" i="63"/>
  <c r="G15" i="63"/>
  <c r="G16" i="63"/>
  <c r="G18" i="63"/>
  <c r="G43" i="63"/>
  <c r="G22" i="63"/>
  <c r="G23" i="63"/>
  <c r="G25" i="63"/>
  <c r="D43" i="63"/>
  <c r="O5" i="24"/>
  <c r="N14" i="24"/>
  <c r="N25" i="24"/>
  <c r="N26" i="24"/>
  <c r="M14" i="24"/>
  <c r="M25" i="24"/>
  <c r="M26" i="24"/>
  <c r="L14" i="24"/>
  <c r="L25" i="24"/>
  <c r="K14" i="24"/>
  <c r="K25" i="24"/>
  <c r="K26" i="24"/>
  <c r="J14" i="24"/>
  <c r="I14" i="24"/>
  <c r="H14" i="24"/>
  <c r="G14" i="24"/>
  <c r="G25" i="24"/>
  <c r="F14" i="24"/>
  <c r="E14" i="24"/>
  <c r="E25" i="24"/>
  <c r="D14" i="24"/>
  <c r="C14" i="24"/>
  <c r="C25" i="24"/>
  <c r="C26" i="24"/>
  <c r="D25" i="24"/>
  <c r="F25" i="24"/>
  <c r="H25" i="24"/>
  <c r="H26" i="24"/>
  <c r="I25" i="24"/>
  <c r="J25" i="24"/>
  <c r="J26" i="24"/>
  <c r="O24" i="24"/>
  <c r="O23" i="24"/>
  <c r="O22" i="24"/>
  <c r="O20" i="24"/>
  <c r="O19" i="24"/>
  <c r="O18" i="24"/>
  <c r="O17" i="24"/>
  <c r="O13" i="24"/>
  <c r="O12" i="24"/>
  <c r="O11" i="24"/>
  <c r="O10" i="24"/>
  <c r="O8" i="24"/>
  <c r="O7" i="24"/>
  <c r="O6" i="24"/>
  <c r="B25" i="2"/>
  <c r="C91" i="1"/>
  <c r="E3" i="87"/>
  <c r="E91" i="87"/>
  <c r="J6" i="66"/>
  <c r="C155" i="3"/>
  <c r="C57" i="105"/>
  <c r="C159" i="117"/>
  <c r="C158" i="117"/>
  <c r="C86" i="87"/>
  <c r="D86" i="87"/>
  <c r="E12" i="71"/>
  <c r="C36" i="105"/>
  <c r="C41" i="105"/>
  <c r="F30" i="73"/>
  <c r="I27" i="66"/>
  <c r="G27" i="66"/>
  <c r="J11" i="66"/>
  <c r="J27" i="66"/>
  <c r="D129" i="87"/>
  <c r="E129" i="87"/>
  <c r="E155" i="87"/>
  <c r="C41" i="125"/>
  <c r="C31" i="73"/>
  <c r="E26" i="24"/>
  <c r="L26" i="24"/>
  <c r="D26" i="24"/>
  <c r="G26" i="24"/>
  <c r="I26" i="24"/>
  <c r="O25" i="24"/>
  <c r="F26" i="24"/>
  <c r="O14" i="24"/>
  <c r="F155" i="87"/>
  <c r="D62" i="87"/>
  <c r="D87" i="87"/>
  <c r="E87" i="87"/>
  <c r="F62" i="87"/>
  <c r="F87" i="87"/>
  <c r="E35" i="71"/>
  <c r="D29" i="73"/>
  <c r="D62" i="129"/>
  <c r="D87" i="129"/>
  <c r="D158" i="129"/>
  <c r="C87" i="129"/>
  <c r="C158" i="129"/>
  <c r="C159" i="129"/>
  <c r="C155" i="116"/>
  <c r="D129" i="116"/>
  <c r="D159" i="116"/>
  <c r="C159" i="116"/>
  <c r="C87" i="116"/>
  <c r="D154" i="116"/>
  <c r="D89" i="119"/>
  <c r="D129" i="119"/>
  <c r="D156" i="119"/>
  <c r="D155" i="119"/>
  <c r="C62" i="1"/>
  <c r="C159" i="1"/>
  <c r="C129" i="1"/>
  <c r="D65" i="3"/>
  <c r="D129" i="1"/>
  <c r="C86" i="1"/>
  <c r="C160" i="1"/>
  <c r="C154" i="1"/>
  <c r="C155" i="1"/>
  <c r="D154" i="1"/>
  <c r="D86" i="1"/>
  <c r="D41" i="125"/>
  <c r="D87" i="117"/>
  <c r="D90" i="119"/>
  <c r="D89" i="120"/>
  <c r="D65" i="120"/>
  <c r="G30" i="73"/>
  <c r="G32" i="73"/>
  <c r="D31" i="73"/>
  <c r="D41" i="105"/>
  <c r="D32" i="61"/>
  <c r="D33" i="61"/>
  <c r="C33" i="61"/>
  <c r="F33" i="61"/>
  <c r="C31" i="61"/>
  <c r="C32" i="61"/>
  <c r="D30" i="73"/>
  <c r="F4" i="73"/>
  <c r="C30" i="73"/>
  <c r="F32" i="73"/>
  <c r="C32" i="73"/>
  <c r="C4" i="61"/>
  <c r="D160" i="116"/>
  <c r="D87" i="116"/>
  <c r="D62" i="1"/>
  <c r="D155" i="3"/>
  <c r="D156" i="3"/>
  <c r="D90" i="3"/>
  <c r="O26" i="24"/>
  <c r="D32" i="73"/>
  <c r="D155" i="116"/>
  <c r="D160" i="1"/>
  <c r="D155" i="1"/>
  <c r="C87" i="1"/>
  <c r="D159" i="1"/>
  <c r="D90" i="120"/>
</calcChain>
</file>

<file path=xl/sharedStrings.xml><?xml version="1.0" encoding="utf-8"?>
<sst xmlns="http://schemas.openxmlformats.org/spreadsheetml/2006/main" count="3902" uniqueCount="641">
  <si>
    <t>Beruházási (felhalmozási) kiadások előirányzata beruházásonként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</si>
  <si>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</si>
  <si>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</si>
  <si>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</si>
  <si>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</si>
  <si>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</si>
  <si>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</si>
  <si>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</si>
  <si>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</si>
  <si>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</si>
  <si>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</si>
  <si>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</si>
  <si>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</si>
  <si>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</si>
  <si>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</si>
  <si>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</si>
  <si>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</si>
  <si>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</si>
  <si>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</si>
  <si>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</si>
  <si>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</si>
  <si>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</si>
  <si>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</si>
  <si>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</si>
  <si>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</si>
  <si>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</si>
  <si>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</si>
  <si>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</si>
  <si>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</si>
  <si>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</si>
  <si>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</si>
  <si>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</si>
  <si>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</si>
  <si>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</si>
  <si>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</si>
  <si>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</si>
  <si>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</si>
  <si>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</si>
  <si>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</si>
  <si>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</si>
  <si>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</si>
  <si>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</si>
  <si>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</si>
  <si>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</si>
  <si>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</si>
  <si>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</si>
  <si>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</si>
  <si>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</si>
  <si>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</si>
  <si>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</si>
  <si>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</si>
  <si>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</si>
  <si>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</si>
  <si>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</si>
  <si>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Előirányzat-csoport, kiemelt előirányzat megnevezése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</si>
  <si>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</si>
  <si>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</si>
  <si>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</si>
  <si>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</si>
  <si>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</si>
  <si>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</si>
  <si>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</si>
  <si>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</si>
  <si>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</si>
  <si>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</si>
  <si>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</si>
  <si>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</si>
  <si>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</si>
  <si>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</si>
  <si>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</si>
  <si>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</si>
  <si>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</si>
  <si>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</si>
  <si>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</si>
  <si>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</si>
  <si>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</si>
  <si>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</si>
  <si>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</si>
  <si>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</si>
  <si>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</si>
  <si>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</si>
  <si>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</si>
  <si>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</si>
  <si>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</si>
  <si>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</si>
  <si>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</si>
  <si>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</si>
  <si>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</si>
  <si>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</si>
  <si>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</si>
  <si>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</si>
  <si>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</si>
  <si>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</si>
  <si>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</si>
  <si>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</si>
  <si>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</si>
  <si>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</si>
  <si>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</si>
  <si>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</si>
  <si>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</si>
  <si>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</si>
  <si>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</si>
  <si>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</si>
  <si>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</si>
  <si>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</si>
  <si>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</si>
  <si>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</si>
  <si>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</si>
  <si>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</si>
  <si>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</si>
  <si>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</si>
  <si>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</si>
  <si>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</si>
  <si>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</si>
  <si>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</si>
  <si>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</si>
  <si>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</si>
  <si>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</si>
  <si>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</si>
  <si>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</si>
  <si>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</si>
  <si>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</si>
  <si>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</si>
  <si>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</si>
  <si>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</si>
  <si>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</si>
  <si>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</si>
  <si>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</si>
  <si>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</si>
  <si>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</si>
  <si>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</si>
  <si>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</si>
  <si>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</si>
  <si>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</si>
  <si>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</si>
  <si>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</si>
  <si>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</si>
  <si>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</si>
  <si>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</si>
  <si>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</si>
  <si>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</si>
  <si>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</si>
  <si>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</si>
  <si>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</si>
  <si>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</si>
  <si>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</si>
  <si>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</si>
  <si>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</si>
  <si>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</si>
  <si>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</si>
  <si>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</si>
  <si>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</si>
  <si>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</si>
  <si>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</si>
  <si>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</si>
  <si>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</si>
  <si>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</si>
  <si>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</si>
  <si>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</si>
  <si>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</si>
  <si>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</si>
  <si>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</si>
  <si>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</si>
  <si>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</si>
  <si>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</si>
  <si>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</si>
  <si>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</si>
  <si>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</si>
  <si>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</si>
  <si>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</si>
  <si>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</si>
  <si>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</si>
  <si>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</si>
  <si>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</si>
  <si>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</si>
  <si>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</si>
  <si>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</si>
  <si>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</si>
  <si>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</si>
  <si>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</si>
  <si>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</si>
  <si>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</si>
  <si>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</si>
  <si>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</si>
  <si>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</si>
  <si>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</si>
  <si>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</si>
  <si>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</si>
  <si>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</si>
  <si>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</si>
  <si>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</si>
  <si>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</si>
  <si>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</si>
  <si>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</si>
  <si>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</si>
  <si>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</si>
  <si>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Egyéb (Pl.: garancia és kezességvállalás, stb.)</t>
  </si>
  <si>
    <t>Költségvetési szerv neve: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</si>
  <si>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</si>
  <si>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</si>
  <si>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</si>
  <si>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</si>
  <si>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</si>
  <si>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</si>
  <si>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</si>
  <si>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</si>
  <si>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</si>
  <si>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</si>
  <si>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</si>
  <si>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</si>
  <si>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</si>
  <si>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</si>
  <si>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</si>
  <si>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</si>
  <si>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</si>
  <si>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</si>
  <si>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</si>
  <si>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</si>
  <si>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</si>
  <si>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</si>
  <si>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</si>
  <si>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</si>
  <si>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</si>
  <si>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</si>
  <si>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</si>
  <si>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</si>
  <si>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</si>
  <si>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</si>
  <si>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</si>
  <si>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</si>
  <si>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</si>
  <si>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</si>
  <si>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</si>
  <si>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</si>
  <si>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</si>
  <si>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</si>
  <si>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</si>
  <si>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</si>
  <si>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</si>
  <si>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</si>
  <si>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</si>
  <si>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</si>
  <si>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</si>
  <si>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</si>
  <si>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</si>
  <si>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</si>
  <si>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</si>
  <si>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</si>
  <si>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</si>
  <si>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</si>
  <si>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</si>
  <si>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</si>
  <si>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</si>
  <si>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</si>
  <si>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</si>
  <si>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</si>
  <si>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</si>
  <si>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</si>
  <si>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</si>
  <si>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</si>
  <si>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</si>
  <si>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</si>
  <si>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</si>
  <si>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</si>
  <si>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</si>
  <si>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</si>
  <si>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</si>
  <si>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</si>
  <si>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</si>
  <si>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</si>
  <si>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</si>
  <si>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</si>
  <si>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</si>
  <si>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</si>
  <si>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</si>
  <si>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</si>
  <si>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</si>
  <si>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</si>
  <si>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</si>
  <si>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</si>
  <si>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</si>
  <si>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</si>
  <si>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</si>
  <si>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</si>
  <si>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</si>
  <si>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</si>
  <si>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</si>
  <si>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</si>
  <si>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</si>
  <si>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</si>
  <si>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</si>
  <si>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</si>
  <si>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</si>
  <si>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</si>
  <si>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</si>
  <si>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</si>
  <si>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</si>
  <si>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</si>
  <si>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</si>
  <si>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</si>
  <si>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</si>
  <si>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</si>
  <si>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</si>
  <si>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</si>
  <si>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</si>
  <si>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</si>
  <si>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</si>
  <si>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</si>
  <si>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</si>
  <si>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</si>
  <si>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</si>
  <si>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</si>
  <si>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</si>
  <si>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</si>
  <si>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</si>
  <si>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</si>
  <si>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</si>
  <si>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</si>
  <si>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</si>
  <si>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</si>
  <si>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</si>
  <si>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</si>
  <si>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</si>
  <si>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</si>
  <si>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</si>
  <si>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</si>
  <si>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</si>
  <si>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</si>
  <si>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</si>
  <si>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</si>
  <si>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</si>
  <si>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</si>
  <si>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</si>
  <si>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</si>
  <si>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</si>
  <si>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</si>
  <si>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</si>
  <si>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</si>
  <si>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</si>
  <si>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</si>
  <si>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</si>
  <si>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</si>
  <si>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</si>
  <si>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</si>
  <si>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</si>
  <si>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</si>
  <si>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</si>
  <si>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</si>
  <si>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</si>
  <si>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</si>
  <si>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</si>
  <si>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</si>
  <si>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</si>
  <si>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</si>
  <si>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</si>
  <si>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</si>
  <si>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</si>
  <si>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</si>
  <si>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</si>
  <si>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</si>
  <si>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</si>
  <si>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</si>
  <si>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</si>
  <si>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</si>
  <si>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</si>
  <si>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</si>
  <si>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</si>
  <si>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</si>
  <si>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</si>
  <si>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</si>
  <si>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</si>
  <si>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</si>
  <si>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</si>
  <si>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</si>
  <si>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</si>
  <si>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</si>
  <si>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</si>
  <si>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</si>
  <si>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</si>
  <si>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</si>
  <si>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</si>
  <si>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</si>
  <si>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</si>
  <si>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</si>
  <si>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</si>
  <si>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</si>
  <si>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</si>
  <si>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</si>
  <si>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</si>
  <si>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</si>
  <si>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</si>
  <si>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</si>
  <si>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</si>
  <si>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</si>
  <si>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</si>
  <si>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</si>
  <si>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</si>
  <si>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</si>
  <si>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</si>
  <si>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</si>
  <si>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</si>
  <si>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</si>
  <si>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</si>
  <si>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</si>
  <si>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</si>
  <si>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</si>
  <si>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</si>
  <si>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</si>
  <si>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</si>
  <si>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</si>
  <si>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</si>
  <si>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</si>
  <si>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</si>
  <si>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</si>
  <si>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</si>
  <si>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</si>
  <si>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</si>
  <si>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</si>
  <si>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</si>
  <si>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</si>
  <si>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</si>
  <si>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</si>
  <si>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</si>
  <si>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</si>
  <si>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</si>
  <si>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</si>
  <si>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</si>
  <si>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</si>
  <si>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</si>
  <si>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</si>
  <si>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</si>
  <si>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</si>
  <si>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</si>
  <si>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</si>
  <si>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</si>
  <si>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</si>
  <si>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</si>
  <si>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</si>
  <si>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</si>
  <si>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</si>
  <si>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</si>
  <si>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</si>
  <si>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</si>
  <si>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</si>
  <si>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</si>
  <si>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</si>
  <si>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</si>
  <si>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</si>
  <si>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</si>
  <si>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</si>
  <si>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</si>
  <si>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</si>
  <si>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</si>
  <si>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</si>
  <si>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</si>
  <si>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</si>
  <si>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</si>
  <si>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</si>
  <si>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</si>
  <si>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</si>
  <si>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</si>
  <si>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</si>
  <si>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</si>
  <si>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</si>
  <si>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</si>
  <si>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</si>
  <si>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</si>
  <si>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</si>
  <si>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</si>
  <si>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</si>
  <si>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</si>
  <si>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</si>
  <si>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</si>
  <si>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</si>
  <si>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</si>
  <si>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</si>
  <si>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</si>
  <si>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</si>
  <si>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</si>
  <si>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</si>
  <si>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</si>
  <si>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</si>
  <si>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</si>
  <si>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</si>
  <si>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</si>
  <si>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</si>
  <si>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</si>
  <si>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</si>
  <si>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</si>
  <si>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</si>
  <si>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</si>
  <si>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</si>
  <si>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</si>
  <si>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</si>
  <si>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</si>
  <si>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</si>
  <si>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</si>
  <si>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</si>
  <si>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</si>
  <si>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</si>
  <si>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</si>
  <si>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</si>
  <si>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</si>
  <si>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</si>
  <si>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</si>
  <si>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</si>
  <si>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</si>
  <si>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</si>
  <si>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5. tájékoztató tábla</t>
  </si>
  <si>
    <t>Államigazgatási feladatok bevételei, kiadása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</si>
  <si>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</si>
  <si>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</si>
  <si>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</si>
  <si>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</si>
  <si>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Hitel-, kölcsönfelvétel államháztartáson kívülről  (10.1.+…+10.3.)</t>
  </si>
  <si>
    <t>2017.</t>
  </si>
  <si>
    <t>2018.</t>
  </si>
  <si>
    <t>Győrzámoly Község Önkormányzata</t>
  </si>
  <si>
    <t xml:space="preserve">   </t>
  </si>
  <si>
    <t>Győrzámolyi Tündérrózsa Óvoda és Bölcsőde</t>
  </si>
  <si>
    <t xml:space="preserve">Győrzámolyi Tündérrózsa Óvoda és Bölcsőde </t>
  </si>
  <si>
    <t>11737007-15366667</t>
  </si>
  <si>
    <t>csak törvényi</t>
  </si>
  <si>
    <t>Talajterhelési díj</t>
  </si>
  <si>
    <t>Pótlék, bírság</t>
  </si>
  <si>
    <t>Települési önkományzatok egyes köznevelési feladatainak támogatása</t>
  </si>
  <si>
    <t>Települési önkományzatok szociális, gyermekjóléti és gyermekétkeztetési feladatainak támogatása</t>
  </si>
  <si>
    <t>Települési önkormányzatok kulturális feladatainak támogatása</t>
  </si>
  <si>
    <t>Győrzámolyi Sportegyesület</t>
  </si>
  <si>
    <t>működési támogatás</t>
  </si>
  <si>
    <t>Győrzámolyi Kézilabda Club</t>
  </si>
  <si>
    <t>Szigetközi Junior Kendo Klub</t>
  </si>
  <si>
    <t>Győrzámolyi Polgárőr Egyesület</t>
  </si>
  <si>
    <t>Győrzámolyi Önkéntes Tűzoltó Egyesület</t>
  </si>
  <si>
    <t>Felújítási kiadások felújításonként------------------------------------------------------------</t>
  </si>
  <si>
    <t>2019.</t>
  </si>
  <si>
    <t>Közhatalmi bevételek-Értékesítési és forgalmi adók (HIPA)</t>
  </si>
  <si>
    <t>Beruházási kiadások beruházásonként-----------------------------------------------</t>
  </si>
  <si>
    <t>……….</t>
  </si>
  <si>
    <t>Településrendezési terv módosítása</t>
  </si>
  <si>
    <t>Hosszú lejáratú hitel törlesztés (tőke+kamat)</t>
  </si>
  <si>
    <t>Egyéb belső finanszírozási bevételek-államháztartáson belüli megelőlegezések</t>
  </si>
  <si>
    <t>Forintban</t>
  </si>
  <si>
    <t xml:space="preserve"> </t>
  </si>
  <si>
    <t xml:space="preserve">Forintban </t>
  </si>
  <si>
    <t>2020.</t>
  </si>
  <si>
    <t>Helyi termelői piac kialakítása pályázat önrésze (VP6-7.2.1-7.4.1.3-17)</t>
  </si>
  <si>
    <t>Térfigyelő kamerák telepítése pályázat önrésze (VP6-19.2.1-81-1-17)</t>
  </si>
  <si>
    <t>2 db autóbuszváró telepítése</t>
  </si>
  <si>
    <t>Konyhai gépek, eszközök beszerzése pályázat önrésze (VP6-7.2.1-7.4.1.3-17)</t>
  </si>
  <si>
    <t xml:space="preserve"> Forintban</t>
  </si>
  <si>
    <t>Konyha felújítás pályázat önrésze (VP6-7.2.1-7.4.1.3-17)</t>
  </si>
  <si>
    <t>Térfigyelő kamerák telepítése LEADER pályázat</t>
  </si>
  <si>
    <t xml:space="preserve">VP6-19.2.1-81-1-17 </t>
  </si>
  <si>
    <t>VP6-7.2.1-7.4.1.3-17</t>
  </si>
  <si>
    <t>Működési célú költségvetési támogatások és kiegészítő támogatások</t>
  </si>
  <si>
    <t>Összesen (1+3+6+16+20)</t>
  </si>
  <si>
    <t>2021.</t>
  </si>
  <si>
    <t>Nyírfa ligettől délre eső utcák úttervének elkészítése és engedélyeztetése</t>
  </si>
  <si>
    <t>2020. év</t>
  </si>
  <si>
    <t>2021. után</t>
  </si>
  <si>
    <t>Térfigyelő kamerák telepítése önrésze (VP6-19.2.1-81-1-17)</t>
  </si>
  <si>
    <t>2020. évi előirányzat</t>
  </si>
  <si>
    <t>2020. évi eredeti előirányzat</t>
  </si>
  <si>
    <t>Felhasználás 2019. XII. 31-ig</t>
  </si>
  <si>
    <t>2020. utáni szükséglet</t>
  </si>
  <si>
    <t>Parkolók tervezése, engedélyeztetése</t>
  </si>
  <si>
    <t>Győrzámoly é-ny-i lakóutcák építése (Búzavirág és Mórvető utca) (fordított áfa hatálya alá tartozik, a fizetendő áfa dologi kiadás)</t>
  </si>
  <si>
    <t>Közvilágítás építése Patkó utca</t>
  </si>
  <si>
    <t xml:space="preserve">Erdősor utcai telekalakítások, közművesítés </t>
  </si>
  <si>
    <t>Kupakgyűjtő szív telepítése</t>
  </si>
  <si>
    <t>Csapadékvíz elvezetés pályázat előkészítése (TOP-2.1.3-16)</t>
  </si>
  <si>
    <t>Magyar Falu program -Szent I. u. 11. szám alatti óvoda kerítés cseréje</t>
  </si>
  <si>
    <t>Általános iskola tetőtér beépítése</t>
  </si>
  <si>
    <t>Általános iskola felsős tantermek lambériázása</t>
  </si>
  <si>
    <t>Győrzámoly, Szent I. u. 1. szám alatt konyha, étkező, bérlemények tervezése, engedélyeztetése</t>
  </si>
  <si>
    <t>Győrzámoly, Szent I. u. 11. szám alatti óvoda és bölcsőde beépített tűzjelzőrendszerének tervezése, kivitelezése</t>
  </si>
  <si>
    <t xml:space="preserve">Bölcsőde 3. csoportjának kialakítása Szent I. u. 11. sz. alatt,  szakértői költség (TOP-1.4.1-19 pályázathoz) </t>
  </si>
  <si>
    <t>Tornacsarok galérián öltöző és konditerem kialakítása</t>
  </si>
  <si>
    <t>Kerékpáros akadálypálya építésének előkészítése, tervezése</t>
  </si>
  <si>
    <t>Sólya létesítése</t>
  </si>
  <si>
    <t>Tornacsarnok padló védőburkolatának beszerzése</t>
  </si>
  <si>
    <t>Bölcsőde udvari játék beszerzése (játéktároló, kisház, párakapu, homokozó, udvari játékok)</t>
  </si>
  <si>
    <t>Bölcsőde 3. csoport lambériázása</t>
  </si>
  <si>
    <t>Kisértékű tárgyi eszközök beszerzése óvoda (bútorok, mobiltelefon, székek, 8. csoport berendezése)</t>
  </si>
  <si>
    <t>Nagyértékű tárgyi eszközök beszerzése óvoda (mosógép, melegvíz tároló, öltözőszekrény)</t>
  </si>
  <si>
    <t xml:space="preserve">Győrzámoly új lakóutcák útalap kialakítása (Dergiták útja, Nyírfa liget, Búzavirág, Mórvető, Patkó, Szerencse utcák, Gesztenye liget) kialakítása </t>
  </si>
  <si>
    <t>Zöldterület kezeléshez eszközbeszerzés (ágdaráló, lombporszívó)</t>
  </si>
  <si>
    <t>Győrzámoly, Szent L. u. 3. szám alatti bölcsőde épületének bővítése, tervezés, kivitelezés</t>
  </si>
  <si>
    <t>Informatikai eszközök beszerzése (önkormányzat)</t>
  </si>
  <si>
    <t>Informatikai eszközök beszerzése (óvoda)</t>
  </si>
  <si>
    <t>Informatikai eszközök beszerzése (hivatal)</t>
  </si>
  <si>
    <t>Kisértékű tárgyi eszközök beszerzése önkormányzat (mobiltelefon, kerékpár, indukciós hurok)</t>
  </si>
  <si>
    <t>Győrzámoly, Szent I. u. 6. szám alatti óvoda előtető beszerzés</t>
  </si>
  <si>
    <t>Győrzámoly, Szent I. u. 11. szám alatti óvoda akadálymentes feljáró készítése</t>
  </si>
  <si>
    <t>Kombipároló, sütő beszerzése konyhára</t>
  </si>
  <si>
    <t>Kisértékű tárgyi eszközök beszerzése konyha (hűtőszekrény, gáz zsámoly)</t>
  </si>
  <si>
    <t>Győrzámoly, 2020. ……………. hó ………… nap</t>
  </si>
  <si>
    <t>Előirányzat-felhasználási terv a 2020. év</t>
  </si>
  <si>
    <t>2020. évi általános működés és ágazati feladatok támogatásának alakulása jogcímenként</t>
  </si>
  <si>
    <t>2020. évi támogatás összesen</t>
  </si>
  <si>
    <t>2020. évben céljelleggel juttatott támogatásokról</t>
  </si>
  <si>
    <t>2022.</t>
  </si>
  <si>
    <t>2018. évi tény</t>
  </si>
  <si>
    <t>2019. évi várható</t>
  </si>
  <si>
    <t>2020. előtti kifizetés</t>
  </si>
  <si>
    <t>2022. után</t>
  </si>
  <si>
    <t xml:space="preserve">2019-ben megkezdődött telekalakítások költsége (58 db telek, Erdősor utca) </t>
  </si>
  <si>
    <t>Magyar Falu program- Győrzámoly, Szent I. u. 11. szám alatti óvoda kerítés cseréje</t>
  </si>
  <si>
    <t>Települési rendezési terv módosítása (Msz: 19140)</t>
  </si>
  <si>
    <t>Bölcsőde 3. csoportjának kialakítása Szent I. u. 11. sz. alatt, szakértői költség (TOP-1.4.1-19 pályázathoz)</t>
  </si>
  <si>
    <t>2021. év</t>
  </si>
  <si>
    <t>Önkormányzaton kívüli EU-s projektekhez történő hozzájárulás 2020.</t>
  </si>
  <si>
    <t>Győrzámolyi Sportegyesület VP6-19.2.1.-81-2-17 számú pályázatainak támogatása</t>
  </si>
  <si>
    <t xml:space="preserve"> forintban</t>
  </si>
  <si>
    <t>Győrzámolyi Katolikus Plébánia</t>
  </si>
  <si>
    <t>2020. évi módosított előirányzat</t>
  </si>
  <si>
    <t>2020. évi módosított</t>
  </si>
  <si>
    <t>2021. évi támogatás összesen</t>
  </si>
  <si>
    <t>G=(B-D-F)</t>
  </si>
  <si>
    <t xml:space="preserve">Zöldterület kezeléshez szükséges traktor és egyéb eszközök beszerzése </t>
  </si>
  <si>
    <t>I</t>
  </si>
  <si>
    <t>J=(D+F+G+H+I)</t>
  </si>
  <si>
    <t>2020. évi módosított  előirányzat</t>
  </si>
  <si>
    <t>Éves eredeti kiadási előirányzat: 1 160 280 897Ft</t>
  </si>
  <si>
    <t>1.21.</t>
  </si>
  <si>
    <t xml:space="preserve">     - Céltartalék - COVID19</t>
  </si>
  <si>
    <t xml:space="preserve">   - Céltartalék-COVID19</t>
  </si>
  <si>
    <t xml:space="preserve">          Céltartalék-COVID19</t>
  </si>
  <si>
    <t>Konyha felújítás</t>
  </si>
  <si>
    <t>2020. évi módosított kedvezmény nélkül elérhető bevétel</t>
  </si>
  <si>
    <t>2.1. melléklet a 11/2020. (VII. 17.) önkormányzati rendelethez</t>
  </si>
  <si>
    <t>2.2. melléklet a 11/2020. (VII. 17.) önkormányzati rendelethez</t>
  </si>
  <si>
    <t>9.1. melléklet a 11/2020. (VII. 17.) önkormányzati rendelethez</t>
  </si>
  <si>
    <t>9.1.1. melléklet a 11/2020. (VII. 17.) önkormányzati rendelethez</t>
  </si>
  <si>
    <t>9.1.2. melléklet a 11/2020. (VII. 17.) önkormányzati rendelethez</t>
  </si>
  <si>
    <t>9.1.3. melléklet a 11/2020. (VII. 17.) önkormányzati rendelethez</t>
  </si>
  <si>
    <t>9.3. melléklet a 11/2020. (VII. 17.) önkormányzati rendelethez</t>
  </si>
  <si>
    <t>9.3.1. melléklet a 11/2020. (VII. 17.) önkormányzati rendelethez</t>
  </si>
  <si>
    <t>9.3.2. melléklet a 11/2020. (VII. 17.) önkormányzati rendelethez</t>
  </si>
  <si>
    <t>9.3.3. melléklet a 11/2020. (VII. 17.)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</si>
</sst>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,###"/>
  </numFmts>
  <fonts count="50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b/>
      <sz val="10"/>
      <name val="Times New Roman"/>
      <family val="1"/>
      <charset val="238"/>
    </font>
    <font>
      <sz val="10"/>
      <name val="Times New Roman CE"/>
      <charset val="238"/>
    </font>
    <font>
      <sz val="9"/>
      <name val="Times New Roman CE"/>
      <charset val="238"/>
    </font>
    <font>
      <sz val="8"/>
      <color rgb="FFFF0000"/>
      <name val="Times New Roman CE"/>
      <family val="1"/>
      <charset val="238"/>
    </font>
    <font>
      <sz val="10"/>
      <color rgb="FFFF0000"/>
      <name val="Times New Roman CE"/>
      <family val="1"/>
      <charset val="238"/>
    </font>
    <font>
      <sz val="10"/>
      <color rgb="FFFF0000"/>
      <name val="Times New Roman CE"/>
      <charset val="238"/>
    </font>
    <font>
      <sz val="8"/>
      <color theme="1"/>
      <name val="Times New Roman CE"/>
      <charset val="238"/>
    </font>
    <font>
      <sz val="9"/>
      <color theme="1"/>
      <name val="Times New Roman CE"/>
      <charset val="238"/>
    </font>
    <font>
      <sz val="10"/>
      <color theme="1"/>
      <name val="Times New Roman CE"/>
      <charset val="238"/>
    </font>
    <font>
      <b/>
      <sz val="14"/>
      <color rgb="FFFF0000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</cellStyleXfs>
  <cellXfs count="589">
    <xf numFmtId="0" fontId="0" fillId="0" borderId="0" xfId="0"/>
    <xf numFmtId="0" fontId="14" fillId="0" borderId="0" xfId="3" applyFont="1"/>
    <xf numFmtId="166" fontId="3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right"/>
    </xf>
    <xf numFmtId="0" fontId="7" fillId="0" borderId="0" xfId="3" applyFont="1" applyAlignment="1">
      <alignment horizontal="center" vertical="center" wrapText="1"/>
    </xf>
    <xf numFmtId="0" fontId="7" fillId="0" borderId="0" xfId="3" applyFont="1" applyAlignment="1">
      <alignment vertical="center" wrapText="1"/>
    </xf>
    <xf numFmtId="0" fontId="21" fillId="0" borderId="1" xfId="3" applyFont="1" applyBorder="1" applyAlignment="1">
      <alignment horizontal="left" vertical="center" wrapText="1" indent="1"/>
    </xf>
    <xf numFmtId="0" fontId="21" fillId="0" borderId="2" xfId="3" applyFont="1" applyBorder="1" applyAlignment="1">
      <alignment horizontal="left" vertical="center" wrapText="1" indent="1"/>
    </xf>
    <xf numFmtId="0" fontId="21" fillId="0" borderId="3" xfId="3" applyFont="1" applyBorder="1" applyAlignment="1">
      <alignment horizontal="left" vertical="center" wrapText="1" indent="1"/>
    </xf>
    <xf numFmtId="0" fontId="21" fillId="0" borderId="4" xfId="3" applyFont="1" applyBorder="1" applyAlignment="1">
      <alignment horizontal="left" vertical="center" wrapText="1" indent="1"/>
    </xf>
    <xf numFmtId="0" fontId="21" fillId="0" borderId="5" xfId="3" applyFont="1" applyBorder="1" applyAlignment="1">
      <alignment horizontal="left" vertical="center" wrapText="1" indent="1"/>
    </xf>
    <xf numFmtId="0" fontId="21" fillId="0" borderId="6" xfId="3" applyFont="1" applyBorder="1" applyAlignment="1">
      <alignment horizontal="left" vertical="center" wrapText="1" indent="1"/>
    </xf>
    <xf numFmtId="49" fontId="21" fillId="0" borderId="7" xfId="3" applyNumberFormat="1" applyFont="1" applyBorder="1" applyAlignment="1">
      <alignment horizontal="left" vertical="center" wrapText="1" indent="1"/>
    </xf>
    <xf numFmtId="49" fontId="21" fillId="0" borderId="8" xfId="3" applyNumberFormat="1" applyFont="1" applyBorder="1" applyAlignment="1">
      <alignment horizontal="left" vertical="center" wrapText="1" indent="1"/>
    </xf>
    <xf numFmtId="49" fontId="21" fillId="0" borderId="9" xfId="3" applyNumberFormat="1" applyFont="1" applyBorder="1" applyAlignment="1">
      <alignment horizontal="left" vertical="center" wrapText="1" indent="1"/>
    </xf>
    <xf numFmtId="49" fontId="21" fillId="0" borderId="10" xfId="3" applyNumberFormat="1" applyFont="1" applyBorder="1" applyAlignment="1">
      <alignment horizontal="left" vertical="center" wrapText="1" indent="1"/>
    </xf>
    <xf numFmtId="49" fontId="21" fillId="0" borderId="11" xfId="3" applyNumberFormat="1" applyFont="1" applyBorder="1" applyAlignment="1">
      <alignment horizontal="left" vertical="center" wrapText="1" indent="1"/>
    </xf>
    <xf numFmtId="49" fontId="21" fillId="0" borderId="12" xfId="3" applyNumberFormat="1" applyFont="1" applyBorder="1" applyAlignment="1">
      <alignment horizontal="left" vertical="center" wrapText="1" indent="1"/>
    </xf>
    <xf numFmtId="0" fontId="21" fillId="0" borderId="0" xfId="3" applyFont="1" applyAlignment="1">
      <alignment horizontal="left" vertical="center" wrapText="1" indent="1"/>
    </xf>
    <xf numFmtId="0" fontId="19" fillId="0" borderId="13" xfId="3" applyFont="1" applyBorder="1" applyAlignment="1">
      <alignment horizontal="left" vertical="center" wrapText="1" indent="1"/>
    </xf>
    <xf numFmtId="0" fontId="19" fillId="0" borderId="14" xfId="3" applyFont="1" applyBorder="1" applyAlignment="1">
      <alignment horizontal="left" vertical="center" wrapText="1" indent="1"/>
    </xf>
    <xf numFmtId="0" fontId="19" fillId="0" borderId="15" xfId="3" applyFont="1" applyBorder="1" applyAlignment="1">
      <alignment horizontal="left" vertical="center" wrapText="1" indent="1"/>
    </xf>
    <xf numFmtId="0" fontId="8" fillId="0" borderId="13" xfId="3" applyFont="1" applyBorder="1" applyAlignment="1">
      <alignment horizontal="center" vertical="center" wrapText="1"/>
    </xf>
    <xf numFmtId="0" fontId="8" fillId="0" borderId="14" xfId="3" applyFont="1" applyBorder="1" applyAlignment="1">
      <alignment horizontal="center" vertical="center" wrapText="1"/>
    </xf>
    <xf numFmtId="166" fontId="21" fillId="0" borderId="16" xfId="0" applyNumberFormat="1" applyFont="1" applyBorder="1" applyAlignment="1" applyProtection="1">
      <alignment vertical="center" wrapText="1"/>
      <protection locked="0"/>
    </xf>
    <xf numFmtId="166" fontId="21" fillId="0" borderId="2" xfId="0" applyNumberFormat="1" applyFont="1" applyBorder="1" applyAlignment="1" applyProtection="1">
      <alignment vertical="center" wrapText="1"/>
      <protection locked="0"/>
    </xf>
    <xf numFmtId="166" fontId="21" fillId="0" borderId="6" xfId="0" applyNumberFormat="1" applyFont="1" applyBorder="1" applyAlignment="1" applyProtection="1">
      <alignment vertical="center" wrapText="1"/>
      <protection locked="0"/>
    </xf>
    <xf numFmtId="0" fontId="19" fillId="0" borderId="14" xfId="3" applyFont="1" applyBorder="1" applyAlignment="1">
      <alignment vertical="center" wrapText="1"/>
    </xf>
    <xf numFmtId="0" fontId="19" fillId="0" borderId="17" xfId="3" applyFont="1" applyBorder="1" applyAlignment="1">
      <alignment vertical="center" wrapText="1"/>
    </xf>
    <xf numFmtId="0" fontId="28" fillId="0" borderId="4" xfId="0" applyFont="1" applyBorder="1" applyAlignment="1" applyProtection="1">
      <alignment horizontal="left" vertical="center" indent="1"/>
      <protection locked="0"/>
    </xf>
    <xf numFmtId="3" fontId="28" fillId="0" borderId="18" xfId="0" applyNumberFormat="1" applyFont="1" applyBorder="1" applyAlignment="1" applyProtection="1">
      <alignment horizontal="right" vertical="center" indent="1"/>
      <protection locked="0"/>
    </xf>
    <xf numFmtId="0" fontId="28" fillId="0" borderId="2" xfId="0" applyFont="1" applyBorder="1" applyAlignment="1" applyProtection="1">
      <alignment horizontal="left" vertical="center" indent="1"/>
      <protection locked="0"/>
    </xf>
    <xf numFmtId="3" fontId="28" fillId="0" borderId="16" xfId="0" applyNumberFormat="1" applyFont="1" applyBorder="1" applyAlignment="1" applyProtection="1">
      <alignment horizontal="right" vertical="center" indent="1"/>
      <protection locked="0"/>
    </xf>
    <xf numFmtId="0" fontId="28" fillId="0" borderId="6" xfId="0" applyFont="1" applyBorder="1" applyAlignment="1" applyProtection="1">
      <alignment horizontal="left" vertical="center" indent="1"/>
      <protection locked="0"/>
    </xf>
    <xf numFmtId="0" fontId="19" fillId="0" borderId="13" xfId="3" applyFont="1" applyBorder="1" applyAlignment="1">
      <alignment horizontal="center" vertical="center" wrapText="1"/>
    </xf>
    <xf numFmtId="0" fontId="19" fillId="0" borderId="14" xfId="3" applyFont="1" applyBorder="1" applyAlignment="1">
      <alignment horizontal="center" vertical="center" wrapText="1"/>
    </xf>
    <xf numFmtId="0" fontId="19" fillId="0" borderId="19" xfId="3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8" fillId="0" borderId="14" xfId="4" applyFont="1" applyBorder="1" applyAlignment="1">
      <alignment horizontal="left" vertical="center" indent="1"/>
    </xf>
    <xf numFmtId="0" fontId="11" fillId="0" borderId="0" xfId="3"/>
    <xf numFmtId="0" fontId="8" fillId="0" borderId="19" xfId="3" applyFont="1" applyBorder="1" applyAlignment="1">
      <alignment horizontal="center" vertical="center" wrapText="1"/>
    </xf>
    <xf numFmtId="0" fontId="21" fillId="0" borderId="0" xfId="3" applyFont="1"/>
    <xf numFmtId="0" fontId="23" fillId="0" borderId="0" xfId="3" applyFont="1"/>
    <xf numFmtId="166" fontId="0" fillId="0" borderId="0" xfId="0" applyNumberFormat="1" applyAlignment="1">
      <alignment vertical="center" wrapText="1"/>
    </xf>
    <xf numFmtId="166" fontId="0" fillId="0" borderId="0" xfId="0" applyNumberFormat="1" applyAlignment="1">
      <alignment horizontal="center" vertical="center" wrapText="1"/>
    </xf>
    <xf numFmtId="166" fontId="6" fillId="0" borderId="0" xfId="0" applyNumberFormat="1" applyFont="1" applyAlignment="1">
      <alignment horizontal="right" vertical="center"/>
    </xf>
    <xf numFmtId="166" fontId="4" fillId="0" borderId="0" xfId="0" applyNumberFormat="1" applyFont="1" applyAlignment="1">
      <alignment horizontal="center" vertical="center" wrapText="1"/>
    </xf>
    <xf numFmtId="166" fontId="21" fillId="0" borderId="8" xfId="0" applyNumberFormat="1" applyFont="1" applyBorder="1" applyAlignment="1" applyProtection="1">
      <alignment horizontal="left" vertical="center" wrapText="1" indent="1"/>
      <protection locked="0"/>
    </xf>
    <xf numFmtId="0" fontId="17" fillId="0" borderId="0" xfId="0" applyFont="1" applyAlignment="1">
      <alignment vertical="center"/>
    </xf>
    <xf numFmtId="166" fontId="26" fillId="0" borderId="19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166" fontId="6" fillId="0" borderId="0" xfId="0" applyNumberFormat="1" applyFont="1" applyAlignment="1">
      <alignment horizontal="right" wrapText="1"/>
    </xf>
    <xf numFmtId="166" fontId="8" fillId="0" borderId="19" xfId="0" applyNumberFormat="1" applyFont="1" applyBorder="1" applyAlignment="1">
      <alignment horizontal="center" vertical="center" wrapText="1"/>
    </xf>
    <xf numFmtId="166" fontId="19" fillId="0" borderId="20" xfId="0" applyNumberFormat="1" applyFont="1" applyBorder="1" applyAlignment="1">
      <alignment horizontal="center" vertical="center" wrapText="1"/>
    </xf>
    <xf numFmtId="166" fontId="19" fillId="0" borderId="21" xfId="0" applyNumberFormat="1" applyFont="1" applyBorder="1" applyAlignment="1">
      <alignment horizontal="center" vertical="center" wrapText="1"/>
    </xf>
    <xf numFmtId="166" fontId="19" fillId="0" borderId="22" xfId="0" applyNumberFormat="1" applyFont="1" applyBorder="1" applyAlignment="1">
      <alignment horizontal="center" vertical="center" wrapText="1"/>
    </xf>
    <xf numFmtId="166" fontId="21" fillId="0" borderId="16" xfId="0" applyNumberFormat="1" applyFont="1" applyBorder="1" applyAlignment="1">
      <alignment vertical="center" wrapText="1"/>
    </xf>
    <xf numFmtId="166" fontId="21" fillId="0" borderId="10" xfId="0" applyNumberFormat="1" applyFont="1" applyBorder="1" applyAlignment="1" applyProtection="1">
      <alignment horizontal="left" vertical="center" wrapText="1" indent="1"/>
      <protection locked="0"/>
    </xf>
    <xf numFmtId="166" fontId="21" fillId="0" borderId="23" xfId="0" applyNumberFormat="1" applyFont="1" applyBorder="1" applyAlignment="1">
      <alignment vertical="center" wrapText="1"/>
    </xf>
    <xf numFmtId="166" fontId="19" fillId="0" borderId="19" xfId="0" applyNumberFormat="1" applyFont="1" applyBorder="1" applyAlignment="1">
      <alignment vertical="center" wrapText="1"/>
    </xf>
    <xf numFmtId="166" fontId="4" fillId="0" borderId="0" xfId="0" applyNumberFormat="1" applyFont="1" applyAlignment="1">
      <alignment vertical="center" wrapText="1"/>
    </xf>
    <xf numFmtId="166" fontId="18" fillId="0" borderId="2" xfId="0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 wrapText="1"/>
    </xf>
    <xf numFmtId="166" fontId="21" fillId="0" borderId="24" xfId="0" applyNumberFormat="1" applyFont="1" applyBorder="1" applyAlignment="1">
      <alignment vertical="center" wrapText="1"/>
    </xf>
    <xf numFmtId="166" fontId="21" fillId="0" borderId="13" xfId="0" applyNumberFormat="1" applyFont="1" applyBorder="1" applyAlignment="1">
      <alignment vertical="center" wrapText="1"/>
    </xf>
    <xf numFmtId="166" fontId="21" fillId="0" borderId="14" xfId="0" applyNumberFormat="1" applyFont="1" applyBorder="1" applyAlignment="1">
      <alignment vertical="center" wrapText="1"/>
    </xf>
    <xf numFmtId="166" fontId="21" fillId="0" borderId="19" xfId="0" applyNumberFormat="1" applyFont="1" applyBorder="1" applyAlignment="1">
      <alignment vertical="center" wrapText="1"/>
    </xf>
    <xf numFmtId="166" fontId="21" fillId="0" borderId="25" xfId="0" applyNumberFormat="1" applyFont="1" applyBorder="1" applyAlignment="1" applyProtection="1">
      <alignment horizontal="left" vertical="center" wrapText="1" indent="1"/>
      <protection locked="0"/>
    </xf>
    <xf numFmtId="166" fontId="21" fillId="0" borderId="25" xfId="0" applyNumberFormat="1" applyFont="1" applyBorder="1" applyAlignment="1" applyProtection="1">
      <alignment vertical="center" wrapText="1"/>
      <protection locked="0"/>
    </xf>
    <xf numFmtId="166" fontId="21" fillId="0" borderId="8" xfId="0" applyNumberFormat="1" applyFont="1" applyBorder="1" applyAlignment="1" applyProtection="1">
      <alignment vertical="center" wrapText="1"/>
      <protection locked="0"/>
    </xf>
    <xf numFmtId="166" fontId="10" fillId="0" borderId="0" xfId="0" applyNumberFormat="1" applyFont="1" applyAlignment="1">
      <alignment horizontal="center" vertical="center" wrapText="1"/>
    </xf>
    <xf numFmtId="166" fontId="10" fillId="0" borderId="0" xfId="0" applyNumberFormat="1" applyFont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6" fontId="28" fillId="0" borderId="26" xfId="0" applyNumberFormat="1" applyFont="1" applyBorder="1" applyAlignment="1" applyProtection="1">
      <alignment horizontal="right" vertical="center" wrapText="1" indent="1"/>
      <protection locked="0"/>
    </xf>
    <xf numFmtId="0" fontId="28" fillId="0" borderId="8" xfId="0" applyFont="1" applyBorder="1" applyAlignment="1">
      <alignment horizontal="center" vertical="center" wrapText="1"/>
    </xf>
    <xf numFmtId="166" fontId="28" fillId="0" borderId="2" xfId="0" applyNumberFormat="1" applyFont="1" applyBorder="1" applyAlignment="1" applyProtection="1">
      <alignment horizontal="right" vertical="center" wrapText="1" indent="1"/>
      <protection locked="0"/>
    </xf>
    <xf numFmtId="166" fontId="28" fillId="0" borderId="16" xfId="0" applyNumberFormat="1" applyFont="1" applyBorder="1" applyAlignment="1" applyProtection="1">
      <alignment horizontal="right" vertical="center" wrapText="1" indent="1"/>
      <protection locked="0"/>
    </xf>
    <xf numFmtId="0" fontId="28" fillId="0" borderId="2" xfId="0" applyFont="1" applyBorder="1" applyAlignment="1" applyProtection="1">
      <alignment vertical="center" wrapText="1"/>
      <protection locked="0"/>
    </xf>
    <xf numFmtId="0" fontId="28" fillId="0" borderId="27" xfId="0" applyFont="1" applyBorder="1" applyAlignment="1" applyProtection="1">
      <alignment vertical="center" wrapText="1"/>
      <protection locked="0"/>
    </xf>
    <xf numFmtId="166" fontId="28" fillId="0" borderId="27" xfId="0" applyNumberFormat="1" applyFont="1" applyBorder="1" applyAlignment="1" applyProtection="1">
      <alignment horizontal="right" vertical="center" wrapText="1" indent="1"/>
      <protection locked="0"/>
    </xf>
    <xf numFmtId="166" fontId="28" fillId="0" borderId="28" xfId="0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3" fontId="28" fillId="0" borderId="23" xfId="0" applyNumberFormat="1" applyFont="1" applyBorder="1" applyAlignment="1" applyProtection="1">
      <alignment horizontal="right" vertical="center" indent="1"/>
      <protection locked="0"/>
    </xf>
    <xf numFmtId="3" fontId="28" fillId="0" borderId="4" xfId="0" applyNumberFormat="1" applyFont="1" applyBorder="1" applyAlignment="1" applyProtection="1">
      <alignment vertical="center"/>
      <protection locked="0"/>
    </xf>
    <xf numFmtId="3" fontId="32" fillId="0" borderId="2" xfId="0" applyNumberFormat="1" applyFont="1" applyBorder="1" applyAlignment="1" applyProtection="1">
      <alignment vertical="center"/>
      <protection locked="0"/>
    </xf>
    <xf numFmtId="3" fontId="28" fillId="0" borderId="2" xfId="0" applyNumberFormat="1" applyFont="1" applyBorder="1" applyAlignment="1" applyProtection="1">
      <alignment vertical="center"/>
      <protection locked="0"/>
    </xf>
    <xf numFmtId="49" fontId="28" fillId="0" borderId="10" xfId="0" applyNumberFormat="1" applyFont="1" applyBorder="1" applyAlignment="1" applyProtection="1">
      <alignment vertical="center"/>
      <protection locked="0"/>
    </xf>
    <xf numFmtId="3" fontId="28" fillId="0" borderId="6" xfId="0" applyNumberFormat="1" applyFont="1" applyBorder="1" applyAlignment="1" applyProtection="1">
      <alignment vertical="center"/>
      <protection locked="0"/>
    </xf>
    <xf numFmtId="49" fontId="28" fillId="0" borderId="8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29" fillId="0" borderId="15" xfId="4" applyFont="1" applyBorder="1" applyAlignment="1">
      <alignment horizontal="center" vertical="center" wrapText="1"/>
    </xf>
    <xf numFmtId="0" fontId="29" fillId="0" borderId="17" xfId="4" applyFont="1" applyBorder="1" applyAlignment="1">
      <alignment horizontal="center" vertical="center"/>
    </xf>
    <xf numFmtId="0" fontId="29" fillId="0" borderId="29" xfId="4" applyFont="1" applyBorder="1" applyAlignment="1">
      <alignment horizontal="center" vertical="center"/>
    </xf>
    <xf numFmtId="0" fontId="11" fillId="0" borderId="0" xfId="4"/>
    <xf numFmtId="0" fontId="21" fillId="0" borderId="13" xfId="4" applyFont="1" applyBorder="1" applyAlignment="1">
      <alignment horizontal="left" vertical="center" indent="1"/>
    </xf>
    <xf numFmtId="0" fontId="11" fillId="0" borderId="0" xfId="4" applyAlignment="1">
      <alignment vertical="center"/>
    </xf>
    <xf numFmtId="0" fontId="21" fillId="0" borderId="7" xfId="4" applyFont="1" applyBorder="1" applyAlignment="1">
      <alignment horizontal="left" vertical="center" indent="1"/>
    </xf>
    <xf numFmtId="166" fontId="21" fillId="0" borderId="1" xfId="4" applyNumberFormat="1" applyFont="1" applyBorder="1" applyAlignment="1" applyProtection="1">
      <alignment vertical="center"/>
      <protection locked="0"/>
    </xf>
    <xf numFmtId="166" fontId="21" fillId="0" borderId="30" xfId="4" applyNumberFormat="1" applyFont="1" applyBorder="1" applyAlignment="1">
      <alignment vertical="center"/>
    </xf>
    <xf numFmtId="0" fontId="21" fillId="0" borderId="8" xfId="4" applyFont="1" applyBorder="1" applyAlignment="1">
      <alignment horizontal="left" vertical="center" indent="1"/>
    </xf>
    <xf numFmtId="166" fontId="21" fillId="0" borderId="2" xfId="4" applyNumberFormat="1" applyFont="1" applyBorder="1" applyAlignment="1" applyProtection="1">
      <alignment vertical="center"/>
      <protection locked="0"/>
    </xf>
    <xf numFmtId="166" fontId="21" fillId="0" borderId="16" xfId="4" applyNumberFormat="1" applyFont="1" applyBorder="1" applyAlignment="1">
      <alignment vertical="center"/>
    </xf>
    <xf numFmtId="0" fontId="11" fillId="0" borderId="0" xfId="4" applyAlignment="1" applyProtection="1">
      <alignment vertical="center"/>
      <protection locked="0"/>
    </xf>
    <xf numFmtId="166" fontId="21" fillId="0" borderId="3" xfId="4" applyNumberFormat="1" applyFont="1" applyBorder="1" applyAlignment="1" applyProtection="1">
      <alignment vertical="center"/>
      <protection locked="0"/>
    </xf>
    <xf numFmtId="166" fontId="21" fillId="0" borderId="26" xfId="4" applyNumberFormat="1" applyFont="1" applyBorder="1" applyAlignment="1">
      <alignment vertical="center"/>
    </xf>
    <xf numFmtId="166" fontId="19" fillId="0" borderId="14" xfId="4" applyNumberFormat="1" applyFont="1" applyBorder="1" applyAlignment="1">
      <alignment vertical="center"/>
    </xf>
    <xf numFmtId="166" fontId="19" fillId="0" borderId="19" xfId="4" applyNumberFormat="1" applyFont="1" applyBorder="1" applyAlignment="1">
      <alignment vertical="center"/>
    </xf>
    <xf numFmtId="0" fontId="21" fillId="0" borderId="9" xfId="4" applyFont="1" applyBorder="1" applyAlignment="1">
      <alignment horizontal="left" vertical="center" indent="1"/>
    </xf>
    <xf numFmtId="0" fontId="19" fillId="0" borderId="13" xfId="4" applyFont="1" applyBorder="1" applyAlignment="1">
      <alignment horizontal="left" vertical="center" indent="1"/>
    </xf>
    <xf numFmtId="166" fontId="19" fillId="0" borderId="14" xfId="4" applyNumberFormat="1" applyFont="1" applyBorder="1"/>
    <xf numFmtId="166" fontId="19" fillId="0" borderId="19" xfId="4" applyNumberFormat="1" applyFont="1" applyBorder="1"/>
    <xf numFmtId="0" fontId="11" fillId="0" borderId="0" xfId="4" applyProtection="1">
      <protection locked="0"/>
    </xf>
    <xf numFmtId="0" fontId="14" fillId="0" borderId="0" xfId="4" applyFont="1"/>
    <xf numFmtId="0" fontId="34" fillId="0" borderId="0" xfId="4" applyFont="1" applyProtection="1">
      <protection locked="0"/>
    </xf>
    <xf numFmtId="0" fontId="22" fillId="0" borderId="0" xfId="4" applyFont="1" applyProtection="1">
      <protection locked="0"/>
    </xf>
    <xf numFmtId="0" fontId="25" fillId="0" borderId="31" xfId="0" applyFont="1" applyBorder="1" applyAlignment="1" applyProtection="1">
      <alignment horizontal="left" vertical="center" wrapText="1"/>
      <protection locked="0"/>
    </xf>
    <xf numFmtId="0" fontId="25" fillId="0" borderId="32" xfId="0" applyFont="1" applyBorder="1" applyAlignment="1" applyProtection="1">
      <alignment horizontal="left" vertical="center" wrapText="1"/>
      <protection locked="0"/>
    </xf>
    <xf numFmtId="0" fontId="25" fillId="0" borderId="33" xfId="0" applyFont="1" applyBorder="1" applyAlignment="1" applyProtection="1">
      <alignment horizontal="left" vertical="center" wrapText="1"/>
      <protection locked="0"/>
    </xf>
    <xf numFmtId="166" fontId="8" fillId="2" borderId="14" xfId="0" applyNumberFormat="1" applyFont="1" applyFill="1" applyBorder="1" applyAlignment="1">
      <alignment vertical="center" wrapText="1"/>
    </xf>
    <xf numFmtId="3" fontId="4" fillId="0" borderId="19" xfId="0" applyNumberFormat="1" applyFont="1" applyBorder="1" applyAlignment="1" applyProtection="1">
      <alignment horizontal="right" vertical="center" wrapText="1" indent="1"/>
      <protection locked="0"/>
    </xf>
    <xf numFmtId="166" fontId="21" fillId="0" borderId="9" xfId="0" applyNumberFormat="1" applyFont="1" applyBorder="1" applyAlignment="1" applyProtection="1">
      <alignment horizontal="left" vertical="center" wrapText="1" indent="1"/>
      <protection locked="0"/>
    </xf>
    <xf numFmtId="0" fontId="28" fillId="0" borderId="3" xfId="0" applyFont="1" applyBorder="1" applyAlignment="1" applyProtection="1">
      <alignment vertical="center" wrapText="1"/>
      <protection locked="0"/>
    </xf>
    <xf numFmtId="0" fontId="27" fillId="0" borderId="14" xfId="3" applyFont="1" applyBorder="1" applyAlignment="1">
      <alignment horizontal="left" vertical="center" wrapText="1" indent="1"/>
    </xf>
    <xf numFmtId="0" fontId="22" fillId="0" borderId="0" xfId="3" applyFont="1"/>
    <xf numFmtId="166" fontId="27" fillId="0" borderId="13" xfId="0" applyNumberFormat="1" applyFont="1" applyBorder="1" applyAlignment="1">
      <alignment horizontal="left" vertical="center" wrapText="1" indent="1"/>
    </xf>
    <xf numFmtId="166" fontId="28" fillId="0" borderId="34" xfId="0" applyNumberFormat="1" applyFont="1" applyBorder="1" applyAlignment="1" applyProtection="1">
      <alignment horizontal="right" vertical="center" wrapText="1" indent="1"/>
      <protection locked="0"/>
    </xf>
    <xf numFmtId="166" fontId="28" fillId="0" borderId="5" xfId="0" applyNumberFormat="1" applyFont="1" applyBorder="1" applyAlignment="1" applyProtection="1">
      <alignment horizontal="right" vertical="center" wrapText="1" indent="1"/>
      <protection locked="0"/>
    </xf>
    <xf numFmtId="0" fontId="28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66" fontId="35" fillId="0" borderId="35" xfId="3" applyNumberFormat="1" applyFont="1" applyBorder="1" applyAlignment="1">
      <alignment horizontal="left" vertical="center"/>
    </xf>
    <xf numFmtId="0" fontId="28" fillId="0" borderId="21" xfId="3" applyFont="1" applyBorder="1" applyAlignment="1">
      <alignment horizontal="left" vertical="center" wrapText="1" indent="1"/>
    </xf>
    <xf numFmtId="0" fontId="21" fillId="0" borderId="2" xfId="3" applyFont="1" applyBorder="1" applyAlignment="1">
      <alignment horizontal="left" indent="6"/>
    </xf>
    <xf numFmtId="0" fontId="21" fillId="0" borderId="2" xfId="3" applyFont="1" applyBorder="1" applyAlignment="1">
      <alignment horizontal="left" vertical="center" wrapText="1" indent="6"/>
    </xf>
    <xf numFmtId="0" fontId="21" fillId="0" borderId="6" xfId="3" applyFont="1" applyBorder="1" applyAlignment="1">
      <alignment horizontal="left" vertical="center" wrapText="1" indent="6"/>
    </xf>
    <xf numFmtId="0" fontId="21" fillId="0" borderId="27" xfId="3" applyFont="1" applyBorder="1" applyAlignment="1">
      <alignment horizontal="left" vertical="center" wrapText="1" indent="6"/>
    </xf>
    <xf numFmtId="0" fontId="8" fillId="0" borderId="36" xfId="3" applyFont="1" applyBorder="1" applyAlignment="1">
      <alignment horizontal="center" vertical="center" wrapText="1"/>
    </xf>
    <xf numFmtId="0" fontId="38" fillId="0" borderId="0" xfId="0" applyFont="1"/>
    <xf numFmtId="0" fontId="3" fillId="0" borderId="0" xfId="0" applyFont="1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39" fillId="0" borderId="0" xfId="0" applyFont="1"/>
    <xf numFmtId="166" fontId="28" fillId="0" borderId="3" xfId="0" applyNumberFormat="1" applyFont="1" applyBorder="1" applyAlignment="1" applyProtection="1">
      <alignment vertical="center"/>
      <protection locked="0"/>
    </xf>
    <xf numFmtId="166" fontId="28" fillId="0" borderId="2" xfId="0" applyNumberFormat="1" applyFont="1" applyBorder="1" applyAlignment="1" applyProtection="1">
      <alignment vertical="center"/>
      <protection locked="0"/>
    </xf>
    <xf numFmtId="166" fontId="28" fillId="0" borderId="6" xfId="0" applyNumberFormat="1" applyFont="1" applyBorder="1" applyAlignment="1" applyProtection="1">
      <alignment vertical="center"/>
      <protection locked="0"/>
    </xf>
    <xf numFmtId="0" fontId="4" fillId="0" borderId="0" xfId="0" applyFont="1"/>
    <xf numFmtId="0" fontId="6" fillId="0" borderId="0" xfId="0" applyFont="1" applyAlignment="1">
      <alignment horizontal="center"/>
    </xf>
    <xf numFmtId="0" fontId="33" fillId="0" borderId="13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166" fontId="8" fillId="0" borderId="13" xfId="0" applyNumberFormat="1" applyFont="1" applyBorder="1" applyAlignment="1">
      <alignment horizontal="center" vertical="center" wrapText="1"/>
    </xf>
    <xf numFmtId="166" fontId="8" fillId="0" borderId="14" xfId="0" applyNumberFormat="1" applyFont="1" applyBorder="1" applyAlignment="1">
      <alignment horizontal="center" vertical="center" wrapText="1"/>
    </xf>
    <xf numFmtId="166" fontId="8" fillId="0" borderId="13" xfId="0" applyNumberFormat="1" applyFont="1" applyBorder="1" applyAlignment="1">
      <alignment horizontal="left" vertical="center" wrapText="1"/>
    </xf>
    <xf numFmtId="166" fontId="8" fillId="0" borderId="14" xfId="0" applyNumberFormat="1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left" vertical="center" wrapText="1" indent="1"/>
    </xf>
    <xf numFmtId="0" fontId="25" fillId="0" borderId="5" xfId="0" applyFont="1" applyBorder="1" applyAlignment="1">
      <alignment horizontal="left" vertical="center" wrapText="1" indent="1"/>
    </xf>
    <xf numFmtId="0" fontId="25" fillId="0" borderId="5" xfId="0" applyFont="1" applyBorder="1" applyAlignment="1">
      <alignment horizontal="left" vertical="center" wrapText="1" indent="8"/>
    </xf>
    <xf numFmtId="0" fontId="28" fillId="0" borderId="3" xfId="0" applyFont="1" applyBorder="1" applyAlignment="1">
      <alignment vertical="center" wrapText="1"/>
    </xf>
    <xf numFmtId="0" fontId="28" fillId="0" borderId="2" xfId="0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166" fontId="27" fillId="0" borderId="21" xfId="0" applyNumberFormat="1" applyFont="1" applyBorder="1" applyAlignment="1">
      <alignment vertical="center" wrapText="1"/>
    </xf>
    <xf numFmtId="166" fontId="27" fillId="0" borderId="22" xfId="0" applyNumberFormat="1" applyFont="1" applyBorder="1" applyAlignment="1">
      <alignment vertical="center" wrapText="1"/>
    </xf>
    <xf numFmtId="0" fontId="28" fillId="0" borderId="11" xfId="0" applyFont="1" applyBorder="1" applyAlignment="1">
      <alignment horizontal="right" vertical="center" indent="1"/>
    </xf>
    <xf numFmtId="0" fontId="28" fillId="0" borderId="8" xfId="0" applyFont="1" applyBorder="1" applyAlignment="1">
      <alignment horizontal="right" vertical="center" indent="1"/>
    </xf>
    <xf numFmtId="0" fontId="28" fillId="0" borderId="10" xfId="0" applyFont="1" applyBorder="1" applyAlignment="1">
      <alignment horizontal="right" vertical="center" indent="1"/>
    </xf>
    <xf numFmtId="166" fontId="14" fillId="3" borderId="24" xfId="0" applyNumberFormat="1" applyFont="1" applyFill="1" applyBorder="1" applyAlignment="1">
      <alignment horizontal="left" vertical="center" wrapText="1" indent="2"/>
    </xf>
    <xf numFmtId="3" fontId="30" fillId="0" borderId="19" xfId="0" applyNumberFormat="1" applyFont="1" applyBorder="1" applyAlignment="1">
      <alignment horizontal="right" vertical="center" indent="1"/>
    </xf>
    <xf numFmtId="0" fontId="22" fillId="0" borderId="0" xfId="0" applyFont="1"/>
    <xf numFmtId="0" fontId="29" fillId="0" borderId="15" xfId="0" applyFont="1" applyBorder="1" applyAlignment="1">
      <alignment vertical="center"/>
    </xf>
    <xf numFmtId="0" fontId="29" fillId="0" borderId="17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49" fontId="28" fillId="0" borderId="11" xfId="0" applyNumberFormat="1" applyFont="1" applyBorder="1" applyAlignment="1">
      <alignment vertical="center"/>
    </xf>
    <xf numFmtId="3" fontId="28" fillId="0" borderId="18" xfId="0" applyNumberFormat="1" applyFont="1" applyBorder="1" applyAlignment="1">
      <alignment vertical="center"/>
    </xf>
    <xf numFmtId="49" fontId="32" fillId="0" borderId="8" xfId="0" quotePrefix="1" applyNumberFormat="1" applyFont="1" applyBorder="1" applyAlignment="1">
      <alignment horizontal="left" vertical="center" indent="1"/>
    </xf>
    <xf numFmtId="3" fontId="32" fillId="0" borderId="16" xfId="0" applyNumberFormat="1" applyFont="1" applyBorder="1" applyAlignment="1">
      <alignment vertical="center"/>
    </xf>
    <xf numFmtId="49" fontId="28" fillId="0" borderId="8" xfId="0" applyNumberFormat="1" applyFont="1" applyBorder="1" applyAlignment="1">
      <alignment vertical="center"/>
    </xf>
    <xf numFmtId="3" fontId="28" fillId="0" borderId="16" xfId="0" applyNumberFormat="1" applyFont="1" applyBorder="1" applyAlignment="1">
      <alignment vertical="center"/>
    </xf>
    <xf numFmtId="49" fontId="29" fillId="0" borderId="13" xfId="0" applyNumberFormat="1" applyFont="1" applyBorder="1" applyAlignment="1">
      <alignment vertical="center"/>
    </xf>
    <xf numFmtId="3" fontId="28" fillId="0" borderId="14" xfId="0" applyNumberFormat="1" applyFont="1" applyBorder="1" applyAlignment="1">
      <alignment vertical="center"/>
    </xf>
    <xf numFmtId="3" fontId="28" fillId="0" borderId="19" xfId="0" applyNumberFormat="1" applyFont="1" applyBorder="1" applyAlignment="1">
      <alignment vertical="center"/>
    </xf>
    <xf numFmtId="49" fontId="28" fillId="0" borderId="8" xfId="0" applyNumberFormat="1" applyFont="1" applyBorder="1" applyAlignment="1">
      <alignment horizontal="left" vertical="center"/>
    </xf>
    <xf numFmtId="166" fontId="3" fillId="0" borderId="0" xfId="0" applyNumberFormat="1" applyFont="1" applyAlignment="1">
      <alignment horizontal="left" vertical="center" wrapText="1"/>
    </xf>
    <xf numFmtId="0" fontId="8" fillId="0" borderId="3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66" fontId="8" fillId="0" borderId="40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left" vertical="center" wrapText="1" indent="1"/>
    </xf>
    <xf numFmtId="0" fontId="26" fillId="0" borderId="13" xfId="0" applyFont="1" applyBorder="1" applyAlignment="1">
      <alignment horizontal="center" vertical="center" wrapText="1"/>
    </xf>
    <xf numFmtId="0" fontId="36" fillId="0" borderId="41" xfId="0" applyFont="1" applyBorder="1" applyAlignment="1">
      <alignment horizontal="left" wrapText="1" indent="1"/>
    </xf>
    <xf numFmtId="0" fontId="21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19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41" xfId="0" applyFont="1" applyBorder="1" applyAlignment="1">
      <alignment vertical="center" wrapText="1"/>
    </xf>
    <xf numFmtId="16" fontId="0" fillId="0" borderId="0" xfId="0" applyNumberFormat="1" applyAlignment="1">
      <alignment vertical="center" wrapText="1"/>
    </xf>
    <xf numFmtId="0" fontId="28" fillId="0" borderId="9" xfId="0" applyFont="1" applyBorder="1" applyAlignment="1">
      <alignment horizontal="center" vertical="center"/>
    </xf>
    <xf numFmtId="166" fontId="27" fillId="0" borderId="26" xfId="0" applyNumberFormat="1" applyFont="1" applyBorder="1" applyAlignment="1">
      <alignment vertical="center"/>
    </xf>
    <xf numFmtId="0" fontId="28" fillId="0" borderId="8" xfId="0" applyFont="1" applyBorder="1" applyAlignment="1">
      <alignment horizontal="center" vertical="center"/>
    </xf>
    <xf numFmtId="166" fontId="27" fillId="0" borderId="16" xfId="0" applyNumberFormat="1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8" fillId="0" borderId="6" xfId="0" applyFont="1" applyBorder="1" applyAlignment="1">
      <alignment vertical="center" wrapText="1"/>
    </xf>
    <xf numFmtId="166" fontId="27" fillId="0" borderId="23" xfId="0" applyNumberFormat="1" applyFont="1" applyBorder="1" applyAlignment="1">
      <alignment vertical="center"/>
    </xf>
    <xf numFmtId="0" fontId="27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vertical="center" wrapText="1"/>
    </xf>
    <xf numFmtId="166" fontId="27" fillId="0" borderId="14" xfId="0" applyNumberFormat="1" applyFont="1" applyBorder="1" applyAlignment="1">
      <alignment vertical="center"/>
    </xf>
    <xf numFmtId="166" fontId="27" fillId="0" borderId="19" xfId="0" applyNumberFormat="1" applyFont="1" applyBorder="1" applyAlignment="1">
      <alignment vertical="center"/>
    </xf>
    <xf numFmtId="0" fontId="0" fillId="0" borderId="44" xfId="0" applyBorder="1"/>
    <xf numFmtId="0" fontId="6" fillId="0" borderId="44" xfId="0" applyFont="1" applyBorder="1" applyAlignment="1">
      <alignment horizontal="center"/>
    </xf>
    <xf numFmtId="0" fontId="39" fillId="0" borderId="0" xfId="0" applyFont="1" applyProtection="1">
      <protection locked="0"/>
    </xf>
    <xf numFmtId="0" fontId="34" fillId="0" borderId="0" xfId="0" applyFont="1" applyProtection="1">
      <protection locked="0"/>
    </xf>
    <xf numFmtId="166" fontId="19" fillId="0" borderId="36" xfId="3" applyNumberFormat="1" applyFont="1" applyBorder="1" applyAlignment="1">
      <alignment horizontal="right" vertical="center" wrapText="1" indent="1"/>
    </xf>
    <xf numFmtId="166" fontId="21" fillId="0" borderId="45" xfId="3" applyNumberFormat="1" applyFont="1" applyBorder="1" applyAlignment="1" applyProtection="1">
      <alignment horizontal="right" vertical="center" wrapText="1" indent="1"/>
      <protection locked="0"/>
    </xf>
    <xf numFmtId="166" fontId="21" fillId="0" borderId="46" xfId="3" applyNumberFormat="1" applyFont="1" applyBorder="1" applyAlignment="1" applyProtection="1">
      <alignment horizontal="right" vertical="center" wrapText="1" indent="1"/>
      <protection locked="0"/>
    </xf>
    <xf numFmtId="166" fontId="21" fillId="0" borderId="40" xfId="3" applyNumberFormat="1" applyFont="1" applyBorder="1" applyAlignment="1" applyProtection="1">
      <alignment horizontal="right" vertical="center" wrapText="1" indent="1"/>
      <protection locked="0"/>
    </xf>
    <xf numFmtId="166" fontId="28" fillId="0" borderId="45" xfId="3" applyNumberFormat="1" applyFont="1" applyBorder="1" applyAlignment="1" applyProtection="1">
      <alignment horizontal="right" vertical="center" wrapText="1" indent="1"/>
      <protection locked="0"/>
    </xf>
    <xf numFmtId="166" fontId="28" fillId="0" borderId="40" xfId="3" applyNumberFormat="1" applyFont="1" applyBorder="1" applyAlignment="1" applyProtection="1">
      <alignment horizontal="right" vertical="center" wrapText="1" indent="1"/>
      <protection locked="0"/>
    </xf>
    <xf numFmtId="166" fontId="8" fillId="0" borderId="47" xfId="0" applyNumberFormat="1" applyFont="1" applyBorder="1" applyAlignment="1">
      <alignment horizontal="center" vertical="center"/>
    </xf>
    <xf numFmtId="166" fontId="8" fillId="0" borderId="28" xfId="0" applyNumberFormat="1" applyFont="1" applyBorder="1" applyAlignment="1">
      <alignment horizontal="center" vertical="center" wrapText="1"/>
    </xf>
    <xf numFmtId="166" fontId="19" fillId="0" borderId="42" xfId="0" applyNumberFormat="1" applyFont="1" applyBorder="1" applyAlignment="1">
      <alignment horizontal="center" vertical="center" wrapText="1"/>
    </xf>
    <xf numFmtId="166" fontId="19" fillId="0" borderId="24" xfId="0" applyNumberFormat="1" applyFont="1" applyBorder="1" applyAlignment="1">
      <alignment horizontal="center" vertical="center" wrapText="1"/>
    </xf>
    <xf numFmtId="166" fontId="19" fillId="0" borderId="48" xfId="0" applyNumberFormat="1" applyFont="1" applyBorder="1" applyAlignment="1">
      <alignment horizontal="center" vertical="center" wrapText="1"/>
    </xf>
    <xf numFmtId="166" fontId="19" fillId="0" borderId="19" xfId="0" applyNumberFormat="1" applyFont="1" applyBorder="1" applyAlignment="1">
      <alignment horizontal="center" vertical="center" wrapText="1"/>
    </xf>
    <xf numFmtId="166" fontId="19" fillId="0" borderId="49" xfId="0" applyNumberFormat="1" applyFont="1" applyBorder="1" applyAlignment="1">
      <alignment horizontal="center" vertical="center" wrapText="1"/>
    </xf>
    <xf numFmtId="166" fontId="19" fillId="0" borderId="13" xfId="0" applyNumberFormat="1" applyFont="1" applyBorder="1" applyAlignment="1">
      <alignment horizontal="center" vertical="center" wrapText="1"/>
    </xf>
    <xf numFmtId="166" fontId="19" fillId="0" borderId="24" xfId="0" applyNumberFormat="1" applyFont="1" applyBorder="1" applyAlignment="1">
      <alignment horizontal="left" vertical="center" wrapText="1" indent="1"/>
    </xf>
    <xf numFmtId="166" fontId="19" fillId="0" borderId="8" xfId="0" applyNumberFormat="1" applyFont="1" applyBorder="1" applyAlignment="1">
      <alignment horizontal="center" vertical="center" wrapText="1"/>
    </xf>
    <xf numFmtId="166" fontId="21" fillId="0" borderId="25" xfId="0" applyNumberFormat="1" applyFont="1" applyBorder="1" applyAlignment="1">
      <alignment vertical="center" wrapText="1"/>
    </xf>
    <xf numFmtId="166" fontId="27" fillId="0" borderId="24" xfId="0" applyNumberFormat="1" applyFont="1" applyBorder="1" applyAlignment="1">
      <alignment horizontal="left" vertical="center" wrapText="1" indent="1"/>
    </xf>
    <xf numFmtId="0" fontId="21" fillId="0" borderId="2" xfId="4" applyFont="1" applyBorder="1" applyAlignment="1">
      <alignment horizontal="left" vertical="center" indent="1"/>
    </xf>
    <xf numFmtId="0" fontId="21" fillId="0" borderId="3" xfId="4" applyFont="1" applyBorder="1" applyAlignment="1">
      <alignment horizontal="left" vertical="center" wrapText="1" indent="1"/>
    </xf>
    <xf numFmtId="0" fontId="21" fillId="0" borderId="2" xfId="4" applyFont="1" applyBorder="1" applyAlignment="1">
      <alignment horizontal="left" vertical="center" wrapText="1" indent="1"/>
    </xf>
    <xf numFmtId="0" fontId="21" fillId="0" borderId="3" xfId="4" applyFont="1" applyBorder="1" applyAlignment="1">
      <alignment horizontal="left" vertical="center" indent="1"/>
    </xf>
    <xf numFmtId="0" fontId="8" fillId="0" borderId="14" xfId="4" applyFont="1" applyBorder="1" applyAlignment="1">
      <alignment horizontal="left" indent="1"/>
    </xf>
    <xf numFmtId="166" fontId="28" fillId="0" borderId="46" xfId="3" applyNumberFormat="1" applyFont="1" applyBorder="1" applyAlignment="1" applyProtection="1">
      <alignment horizontal="right" vertical="center" wrapText="1" indent="1"/>
      <protection locked="0"/>
    </xf>
    <xf numFmtId="0" fontId="24" fillId="0" borderId="15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 wrapText="1" indent="1"/>
    </xf>
    <xf numFmtId="0" fontId="25" fillId="0" borderId="2" xfId="0" applyFont="1" applyBorder="1" applyAlignment="1">
      <alignment horizontal="left" vertical="center" wrapText="1" indent="1"/>
    </xf>
    <xf numFmtId="0" fontId="25" fillId="0" borderId="6" xfId="0" applyFont="1" applyBorder="1" applyAlignment="1">
      <alignment horizontal="left" vertical="center" wrapText="1" indent="1"/>
    </xf>
    <xf numFmtId="0" fontId="26" fillId="0" borderId="20" xfId="0" applyFont="1" applyBorder="1" applyAlignment="1">
      <alignment horizontal="left" vertical="center" wrapText="1" indent="1"/>
    </xf>
    <xf numFmtId="166" fontId="19" fillId="0" borderId="29" xfId="3" applyNumberFormat="1" applyFont="1" applyBorder="1" applyAlignment="1">
      <alignment horizontal="right" vertical="center" wrapText="1" indent="1"/>
    </xf>
    <xf numFmtId="166" fontId="19" fillId="0" borderId="19" xfId="3" applyNumberFormat="1" applyFont="1" applyBorder="1" applyAlignment="1">
      <alignment horizontal="right" vertical="center" wrapText="1" indent="1"/>
    </xf>
    <xf numFmtId="166" fontId="21" fillId="0" borderId="18" xfId="3" applyNumberFormat="1" applyFont="1" applyBorder="1" applyAlignment="1" applyProtection="1">
      <alignment horizontal="right" vertical="center" wrapText="1" indent="1"/>
      <protection locked="0"/>
    </xf>
    <xf numFmtId="166" fontId="21" fillId="0" borderId="16" xfId="3" applyNumberFormat="1" applyFont="1" applyBorder="1" applyAlignment="1" applyProtection="1">
      <alignment horizontal="right" vertical="center" wrapText="1" indent="1"/>
      <protection locked="0"/>
    </xf>
    <xf numFmtId="166" fontId="21" fillId="0" borderId="26" xfId="3" applyNumberFormat="1" applyFont="1" applyBorder="1" applyAlignment="1" applyProtection="1">
      <alignment horizontal="right" vertical="center" wrapText="1" indent="1"/>
      <protection locked="0"/>
    </xf>
    <xf numFmtId="166" fontId="21" fillId="0" borderId="23" xfId="3" applyNumberFormat="1" applyFont="1" applyBorder="1" applyAlignment="1" applyProtection="1">
      <alignment horizontal="right" vertical="center" wrapText="1" indent="1"/>
      <protection locked="0"/>
    </xf>
    <xf numFmtId="166" fontId="28" fillId="0" borderId="16" xfId="3" applyNumberFormat="1" applyFont="1" applyBorder="1" applyAlignment="1" applyProtection="1">
      <alignment horizontal="right" vertical="center" wrapText="1" indent="1"/>
      <protection locked="0"/>
    </xf>
    <xf numFmtId="166" fontId="27" fillId="0" borderId="19" xfId="3" applyNumberFormat="1" applyFont="1" applyBorder="1" applyAlignment="1">
      <alignment horizontal="right" vertical="center" wrapText="1" indent="1"/>
    </xf>
    <xf numFmtId="166" fontId="7" fillId="0" borderId="0" xfId="3" applyNumberFormat="1" applyFont="1" applyAlignment="1">
      <alignment horizontal="right" vertical="center" wrapText="1" indent="1"/>
    </xf>
    <xf numFmtId="166" fontId="21" fillId="0" borderId="28" xfId="3" applyNumberFormat="1" applyFont="1" applyBorder="1" applyAlignment="1" applyProtection="1">
      <alignment horizontal="right" vertical="center" wrapText="1" indent="1"/>
      <protection locked="0"/>
    </xf>
    <xf numFmtId="166" fontId="26" fillId="0" borderId="19" xfId="0" applyNumberFormat="1" applyFont="1" applyBorder="1" applyAlignment="1">
      <alignment horizontal="right" vertical="center" wrapText="1" indent="1"/>
    </xf>
    <xf numFmtId="0" fontId="6" fillId="0" borderId="35" xfId="0" applyFont="1" applyBorder="1" applyAlignment="1">
      <alignment horizontal="right" vertical="center"/>
    </xf>
    <xf numFmtId="166" fontId="21" fillId="0" borderId="3" xfId="0" applyNumberFormat="1" applyFont="1" applyBorder="1" applyAlignment="1" applyProtection="1">
      <alignment horizontal="right" vertical="center" wrapText="1" indent="1"/>
      <protection locked="0"/>
    </xf>
    <xf numFmtId="166" fontId="21" fillId="0" borderId="2" xfId="0" applyNumberFormat="1" applyFont="1" applyBorder="1" applyAlignment="1" applyProtection="1">
      <alignment horizontal="right" vertical="center" wrapText="1" indent="1"/>
      <protection locked="0"/>
    </xf>
    <xf numFmtId="166" fontId="21" fillId="0" borderId="50" xfId="0" applyNumberFormat="1" applyFont="1" applyBorder="1" applyAlignment="1" applyProtection="1">
      <alignment horizontal="right" vertical="center" wrapText="1" indent="1"/>
      <protection locked="0"/>
    </xf>
    <xf numFmtId="166" fontId="21" fillId="0" borderId="6" xfId="0" applyNumberFormat="1" applyFont="1" applyBorder="1" applyAlignment="1" applyProtection="1">
      <alignment horizontal="right" vertical="center" wrapText="1" indent="1"/>
      <protection locked="0"/>
    </xf>
    <xf numFmtId="166" fontId="27" fillId="0" borderId="14" xfId="0" applyNumberFormat="1" applyFont="1" applyBorder="1" applyAlignment="1">
      <alignment horizontal="right" vertical="center" wrapText="1" indent="1"/>
    </xf>
    <xf numFmtId="166" fontId="28" fillId="0" borderId="1" xfId="0" applyNumberFormat="1" applyFont="1" applyBorder="1" applyAlignment="1" applyProtection="1">
      <alignment horizontal="right" vertical="center" wrapText="1" indent="1"/>
      <protection locked="0"/>
    </xf>
    <xf numFmtId="166" fontId="21" fillId="0" borderId="26" xfId="0" applyNumberFormat="1" applyFont="1" applyBorder="1" applyAlignment="1" applyProtection="1">
      <alignment horizontal="right" vertical="center" wrapText="1" indent="1"/>
      <protection locked="0"/>
    </xf>
    <xf numFmtId="166" fontId="21" fillId="0" borderId="16" xfId="0" applyNumberFormat="1" applyFont="1" applyBorder="1" applyAlignment="1" applyProtection="1">
      <alignment horizontal="right" vertical="center" wrapText="1" indent="1"/>
      <protection locked="0"/>
    </xf>
    <xf numFmtId="166" fontId="21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27" fillId="0" borderId="19" xfId="0" applyNumberFormat="1" applyFont="1" applyBorder="1" applyAlignment="1">
      <alignment horizontal="right" vertical="center" wrapText="1" indent="1"/>
    </xf>
    <xf numFmtId="166" fontId="28" fillId="0" borderId="30" xfId="0" applyNumberFormat="1" applyFont="1" applyBorder="1" applyAlignment="1" applyProtection="1">
      <alignment horizontal="right" vertical="center" wrapText="1" indent="1"/>
      <protection locked="0"/>
    </xf>
    <xf numFmtId="166" fontId="7" fillId="0" borderId="0" xfId="0" applyNumberFormat="1" applyFont="1" applyAlignment="1">
      <alignment horizontal="centerContinuous" vertical="center" wrapText="1"/>
    </xf>
    <xf numFmtId="166" fontId="0" fillId="0" borderId="0" xfId="0" applyNumberFormat="1" applyAlignment="1">
      <alignment horizontal="centerContinuous" vertical="center"/>
    </xf>
    <xf numFmtId="166" fontId="8" fillId="0" borderId="13" xfId="0" applyNumberFormat="1" applyFont="1" applyBorder="1" applyAlignment="1">
      <alignment horizontal="centerContinuous" vertical="center" wrapText="1"/>
    </xf>
    <xf numFmtId="166" fontId="8" fillId="0" borderId="14" xfId="0" applyNumberFormat="1" applyFont="1" applyBorder="1" applyAlignment="1">
      <alignment horizontal="centerContinuous" vertical="center" wrapText="1"/>
    </xf>
    <xf numFmtId="166" fontId="8" fillId="0" borderId="19" xfId="0" applyNumberFormat="1" applyFont="1" applyBorder="1" applyAlignment="1">
      <alignment horizontal="centerContinuous" vertical="center" wrapText="1"/>
    </xf>
    <xf numFmtId="166" fontId="27" fillId="0" borderId="24" xfId="0" applyNumberFormat="1" applyFont="1" applyBorder="1" applyAlignment="1">
      <alignment horizontal="center" vertical="center" wrapText="1"/>
    </xf>
    <xf numFmtId="166" fontId="27" fillId="0" borderId="13" xfId="0" applyNumberFormat="1" applyFont="1" applyBorder="1" applyAlignment="1">
      <alignment horizontal="center" vertical="center" wrapText="1"/>
    </xf>
    <xf numFmtId="166" fontId="27" fillId="0" borderId="14" xfId="0" applyNumberFormat="1" applyFont="1" applyBorder="1" applyAlignment="1">
      <alignment horizontal="center" vertical="center" wrapText="1"/>
    </xf>
    <xf numFmtId="166" fontId="27" fillId="0" borderId="19" xfId="0" applyNumberFormat="1" applyFont="1" applyBorder="1" applyAlignment="1">
      <alignment horizontal="center" vertical="center" wrapText="1"/>
    </xf>
    <xf numFmtId="166" fontId="27" fillId="0" borderId="0" xfId="0" applyNumberFormat="1" applyFont="1" applyAlignment="1">
      <alignment horizontal="center" vertical="center" wrapText="1"/>
    </xf>
    <xf numFmtId="166" fontId="0" fillId="0" borderId="51" xfId="0" applyNumberFormat="1" applyBorder="1" applyAlignment="1">
      <alignment horizontal="left" vertical="center" wrapText="1" indent="1"/>
    </xf>
    <xf numFmtId="166" fontId="21" fillId="0" borderId="9" xfId="0" applyNumberFormat="1" applyFont="1" applyBorder="1" applyAlignment="1">
      <alignment horizontal="left" vertical="center" wrapText="1" indent="1"/>
    </xf>
    <xf numFmtId="166" fontId="0" fillId="0" borderId="25" xfId="0" applyNumberFormat="1" applyBorder="1" applyAlignment="1">
      <alignment horizontal="left" vertical="center" wrapText="1" indent="1"/>
    </xf>
    <xf numFmtId="166" fontId="21" fillId="0" borderId="8" xfId="0" applyNumberFormat="1" applyFont="1" applyBorder="1" applyAlignment="1">
      <alignment horizontal="left" vertical="center" wrapText="1" indent="1"/>
    </xf>
    <xf numFmtId="166" fontId="21" fillId="0" borderId="52" xfId="0" applyNumberFormat="1" applyFont="1" applyBorder="1" applyAlignment="1">
      <alignment horizontal="left" vertical="center" wrapText="1" indent="1"/>
    </xf>
    <xf numFmtId="166" fontId="30" fillId="0" borderId="24" xfId="0" applyNumberFormat="1" applyFont="1" applyBorder="1" applyAlignment="1">
      <alignment horizontal="left" vertical="center" wrapText="1" indent="1"/>
    </xf>
    <xf numFmtId="166" fontId="1" fillId="0" borderId="49" xfId="0" applyNumberFormat="1" applyFont="1" applyBorder="1" applyAlignment="1">
      <alignment horizontal="left" vertical="center" wrapText="1" indent="1"/>
    </xf>
    <xf numFmtId="166" fontId="28" fillId="0" borderId="7" xfId="0" applyNumberFormat="1" applyFont="1" applyBorder="1" applyAlignment="1">
      <alignment horizontal="left" vertical="center" wrapText="1" indent="1"/>
    </xf>
    <xf numFmtId="166" fontId="28" fillId="0" borderId="8" xfId="0" applyNumberFormat="1" applyFont="1" applyBorder="1" applyAlignment="1">
      <alignment horizontal="left" vertical="center" wrapText="1" indent="1"/>
    </xf>
    <xf numFmtId="166" fontId="1" fillId="0" borderId="25" xfId="0" applyNumberFormat="1" applyFont="1" applyBorder="1" applyAlignment="1">
      <alignment horizontal="left" vertical="center" wrapText="1" indent="1"/>
    </xf>
    <xf numFmtId="166" fontId="32" fillId="0" borderId="2" xfId="0" applyNumberFormat="1" applyFont="1" applyBorder="1" applyAlignment="1">
      <alignment horizontal="right" vertical="center" wrapText="1" indent="1"/>
    </xf>
    <xf numFmtId="166" fontId="30" fillId="0" borderId="13" xfId="0" applyNumberFormat="1" applyFont="1" applyBorder="1" applyAlignment="1">
      <alignment horizontal="left" vertical="center" wrapText="1" indent="1"/>
    </xf>
    <xf numFmtId="166" fontId="30" fillId="0" borderId="36" xfId="0" applyNumberFormat="1" applyFont="1" applyBorder="1" applyAlignment="1">
      <alignment horizontal="right" vertical="center" wrapText="1" indent="1"/>
    </xf>
    <xf numFmtId="166" fontId="27" fillId="0" borderId="19" xfId="0" applyNumberFormat="1" applyFont="1" applyBorder="1" applyAlignment="1" applyProtection="1">
      <alignment horizontal="right" vertical="center" wrapText="1" indent="1"/>
      <protection locked="0"/>
    </xf>
    <xf numFmtId="166" fontId="28" fillId="0" borderId="9" xfId="0" applyNumberFormat="1" applyFont="1" applyBorder="1" applyAlignment="1" applyProtection="1">
      <alignment horizontal="left" vertical="center" wrapText="1" indent="1"/>
      <protection locked="0"/>
    </xf>
    <xf numFmtId="166" fontId="32" fillId="0" borderId="7" xfId="0" applyNumberFormat="1" applyFont="1" applyBorder="1" applyAlignment="1">
      <alignment horizontal="left" vertical="center" wrapText="1" indent="1"/>
    </xf>
    <xf numFmtId="166" fontId="28" fillId="0" borderId="8" xfId="0" applyNumberFormat="1" applyFont="1" applyBorder="1" applyAlignment="1">
      <alignment horizontal="left" vertical="center" wrapText="1" indent="2"/>
    </xf>
    <xf numFmtId="166" fontId="28" fillId="0" borderId="2" xfId="0" applyNumberFormat="1" applyFont="1" applyBorder="1" applyAlignment="1">
      <alignment horizontal="left" vertical="center" wrapText="1" indent="2"/>
    </xf>
    <xf numFmtId="166" fontId="32" fillId="0" borderId="2" xfId="0" applyNumberFormat="1" applyFont="1" applyBorder="1" applyAlignment="1">
      <alignment horizontal="left" vertical="center" wrapText="1" indent="1"/>
    </xf>
    <xf numFmtId="166" fontId="28" fillId="0" borderId="9" xfId="0" applyNumberFormat="1" applyFont="1" applyBorder="1" applyAlignment="1">
      <alignment horizontal="left" vertical="center" wrapText="1" indent="1"/>
    </xf>
    <xf numFmtId="166" fontId="21" fillId="0" borderId="9" xfId="0" applyNumberFormat="1" applyFont="1" applyBorder="1" applyAlignment="1">
      <alignment horizontal="left" vertical="center" wrapText="1" indent="2"/>
    </xf>
    <xf numFmtId="166" fontId="21" fillId="0" borderId="10" xfId="0" applyNumberFormat="1" applyFont="1" applyBorder="1" applyAlignment="1">
      <alignment horizontal="left" vertical="center" wrapText="1" indent="2"/>
    </xf>
    <xf numFmtId="166" fontId="32" fillId="0" borderId="3" xfId="0" applyNumberFormat="1" applyFont="1" applyBorder="1" applyAlignment="1">
      <alignment horizontal="right" vertical="center" wrapText="1" indent="1"/>
    </xf>
    <xf numFmtId="0" fontId="8" fillId="0" borderId="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right" vertical="center" wrapText="1" indent="1"/>
    </xf>
    <xf numFmtId="166" fontId="8" fillId="0" borderId="40" xfId="0" applyNumberFormat="1" applyFont="1" applyBorder="1" applyAlignment="1">
      <alignment horizontal="right" vertical="center" wrapText="1" indent="1"/>
    </xf>
    <xf numFmtId="166" fontId="21" fillId="0" borderId="18" xfId="0" applyNumberFormat="1" applyFont="1" applyBorder="1" applyAlignment="1" applyProtection="1">
      <alignment horizontal="right" vertical="center" wrapText="1" indent="1"/>
      <protection locked="0"/>
    </xf>
    <xf numFmtId="166" fontId="21" fillId="0" borderId="30" xfId="0" applyNumberFormat="1" applyFont="1" applyBorder="1" applyAlignment="1" applyProtection="1">
      <alignment horizontal="right" vertical="center" wrapText="1" indent="1"/>
      <protection locked="0"/>
    </xf>
    <xf numFmtId="166" fontId="27" fillId="0" borderId="36" xfId="0" applyNumberFormat="1" applyFont="1" applyBorder="1" applyAlignment="1" applyProtection="1">
      <alignment horizontal="right" vertical="center" wrapText="1" indent="1"/>
      <protection locked="0"/>
    </xf>
    <xf numFmtId="166" fontId="27" fillId="0" borderId="36" xfId="0" applyNumberFormat="1" applyFont="1" applyBorder="1" applyAlignment="1">
      <alignment horizontal="right" vertical="center" wrapText="1" indent="1"/>
    </xf>
    <xf numFmtId="166" fontId="19" fillId="0" borderId="0" xfId="0" applyNumberFormat="1" applyFont="1" applyAlignment="1">
      <alignment horizontal="right" vertical="center" wrapText="1" indent="1"/>
    </xf>
    <xf numFmtId="0" fontId="21" fillId="0" borderId="0" xfId="0" applyFont="1" applyAlignment="1">
      <alignment horizontal="right" vertical="center" wrapText="1" indent="1"/>
    </xf>
    <xf numFmtId="166" fontId="19" fillId="0" borderId="36" xfId="0" applyNumberFormat="1" applyFont="1" applyBorder="1" applyAlignment="1">
      <alignment horizontal="right" vertical="center" wrapText="1" indent="1"/>
    </xf>
    <xf numFmtId="166" fontId="19" fillId="0" borderId="19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0" fontId="7" fillId="0" borderId="53" xfId="3" applyFont="1" applyBorder="1" applyAlignment="1">
      <alignment horizontal="center" vertical="center" wrapText="1"/>
    </xf>
    <xf numFmtId="0" fontId="7" fillId="0" borderId="53" xfId="3" applyFont="1" applyBorder="1" applyAlignment="1">
      <alignment vertical="center" wrapText="1"/>
    </xf>
    <xf numFmtId="166" fontId="7" fillId="0" borderId="53" xfId="3" applyNumberFormat="1" applyFont="1" applyBorder="1" applyAlignment="1">
      <alignment horizontal="right" vertical="center" wrapText="1" indent="1"/>
    </xf>
    <xf numFmtId="0" fontId="21" fillId="0" borderId="53" xfId="3" applyFont="1" applyBorder="1" applyAlignment="1" applyProtection="1">
      <alignment horizontal="right" vertical="center" wrapText="1" indent="1"/>
      <protection locked="0"/>
    </xf>
    <xf numFmtId="166" fontId="28" fillId="0" borderId="53" xfId="3" applyNumberFormat="1" applyFont="1" applyBorder="1" applyAlignment="1" applyProtection="1">
      <alignment horizontal="right" vertical="center" wrapText="1" indent="1"/>
      <protection locked="0"/>
    </xf>
    <xf numFmtId="0" fontId="15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4" fillId="0" borderId="29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left" vertical="center" wrapText="1" indent="1"/>
    </xf>
    <xf numFmtId="0" fontId="11" fillId="0" borderId="0" xfId="3" applyAlignment="1">
      <alignment horizontal="right" vertical="center" inden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right" vertical="center" wrapText="1" inden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 wrapText="1" indent="1"/>
    </xf>
    <xf numFmtId="166" fontId="0" fillId="0" borderId="49" xfId="0" applyNumberFormat="1" applyBorder="1" applyAlignment="1">
      <alignment horizontal="left" vertical="center" wrapText="1" indent="1"/>
    </xf>
    <xf numFmtId="166" fontId="21" fillId="0" borderId="7" xfId="0" applyNumberFormat="1" applyFont="1" applyBorder="1" applyAlignment="1">
      <alignment horizontal="left" vertical="center" wrapText="1" indent="1"/>
    </xf>
    <xf numFmtId="166" fontId="21" fillId="0" borderId="54" xfId="0" applyNumberFormat="1" applyFont="1" applyBorder="1" applyAlignment="1" applyProtection="1">
      <alignment horizontal="right" vertical="center" wrapText="1" indent="1"/>
      <protection locked="0"/>
    </xf>
    <xf numFmtId="166" fontId="19" fillId="0" borderId="17" xfId="3" applyNumberFormat="1" applyFont="1" applyBorder="1" applyAlignment="1">
      <alignment horizontal="right" vertical="center" wrapText="1" indent="1"/>
    </xf>
    <xf numFmtId="166" fontId="19" fillId="0" borderId="14" xfId="3" applyNumberFormat="1" applyFont="1" applyBorder="1" applyAlignment="1">
      <alignment horizontal="right" vertical="center" wrapText="1" indent="1"/>
    </xf>
    <xf numFmtId="166" fontId="21" fillId="0" borderId="2" xfId="3" applyNumberFormat="1" applyFont="1" applyBorder="1" applyAlignment="1" applyProtection="1">
      <alignment horizontal="right" vertical="center" wrapText="1" indent="1"/>
      <protection locked="0"/>
    </xf>
    <xf numFmtId="166" fontId="21" fillId="0" borderId="3" xfId="3" applyNumberFormat="1" applyFont="1" applyBorder="1" applyAlignment="1" applyProtection="1">
      <alignment horizontal="right" vertical="center" wrapText="1" indent="1"/>
      <protection locked="0"/>
    </xf>
    <xf numFmtId="166" fontId="21" fillId="0" borderId="6" xfId="3" applyNumberFormat="1" applyFont="1" applyBorder="1" applyAlignment="1" applyProtection="1">
      <alignment horizontal="right" vertical="center" wrapText="1" indent="1"/>
      <protection locked="0"/>
    </xf>
    <xf numFmtId="166" fontId="28" fillId="0" borderId="2" xfId="3" applyNumberFormat="1" applyFont="1" applyBorder="1" applyAlignment="1" applyProtection="1">
      <alignment horizontal="right" vertical="center" wrapText="1" indent="1"/>
      <protection locked="0"/>
    </xf>
    <xf numFmtId="166" fontId="28" fillId="0" borderId="6" xfId="3" applyNumberFormat="1" applyFont="1" applyBorder="1" applyAlignment="1" applyProtection="1">
      <alignment horizontal="right" vertical="center" wrapText="1" indent="1"/>
      <protection locked="0"/>
    </xf>
    <xf numFmtId="166" fontId="28" fillId="0" borderId="23" xfId="3" applyNumberFormat="1" applyFont="1" applyBorder="1" applyAlignment="1" applyProtection="1">
      <alignment horizontal="right" vertical="center" wrapText="1" indent="1"/>
      <protection locked="0"/>
    </xf>
    <xf numFmtId="166" fontId="27" fillId="0" borderId="14" xfId="3" applyNumberFormat="1" applyFont="1" applyBorder="1" applyAlignment="1">
      <alignment horizontal="right" vertical="center" wrapText="1" indent="1"/>
    </xf>
    <xf numFmtId="0" fontId="8" fillId="0" borderId="41" xfId="3" applyFont="1" applyBorder="1" applyAlignment="1">
      <alignment horizontal="center" vertical="center" wrapText="1"/>
    </xf>
    <xf numFmtId="166" fontId="25" fillId="0" borderId="55" xfId="0" applyNumberFormat="1" applyFont="1" applyBorder="1" applyAlignment="1" applyProtection="1">
      <alignment horizontal="right" vertical="center" wrapText="1"/>
      <protection locked="0"/>
    </xf>
    <xf numFmtId="0" fontId="8" fillId="0" borderId="56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19" fillId="0" borderId="15" xfId="3" applyFont="1" applyBorder="1" applyAlignment="1">
      <alignment horizontal="center" vertical="center" wrapText="1"/>
    </xf>
    <xf numFmtId="0" fontId="19" fillId="0" borderId="17" xfId="3" applyFont="1" applyBorder="1" applyAlignment="1">
      <alignment horizontal="center" vertical="center" wrapText="1"/>
    </xf>
    <xf numFmtId="0" fontId="19" fillId="0" borderId="29" xfId="3" applyFont="1" applyBorder="1" applyAlignment="1">
      <alignment horizontal="center" vertical="center" wrapText="1"/>
    </xf>
    <xf numFmtId="166" fontId="21" fillId="0" borderId="26" xfId="3" applyNumberFormat="1" applyFont="1" applyBorder="1" applyAlignment="1">
      <alignment horizontal="right" vertical="center" wrapText="1" indent="1"/>
    </xf>
    <xf numFmtId="0" fontId="21" fillId="0" borderId="3" xfId="3" applyFont="1" applyBorder="1" applyAlignment="1">
      <alignment horizontal="left" vertical="center" wrapText="1" indent="6"/>
    </xf>
    <xf numFmtId="0" fontId="25" fillId="0" borderId="3" xfId="0" applyFont="1" applyBorder="1" applyAlignment="1">
      <alignment horizontal="left" wrapText="1" indent="1"/>
    </xf>
    <xf numFmtId="0" fontId="25" fillId="0" borderId="2" xfId="0" applyFont="1" applyBorder="1" applyAlignment="1">
      <alignment horizontal="left" wrapText="1" indent="1"/>
    </xf>
    <xf numFmtId="0" fontId="25" fillId="0" borderId="6" xfId="0" applyFont="1" applyBorder="1" applyAlignment="1">
      <alignment horizontal="left" wrapText="1" indent="1"/>
    </xf>
    <xf numFmtId="0" fontId="25" fillId="0" borderId="6" xfId="0" applyFont="1" applyBorder="1" applyAlignment="1">
      <alignment wrapText="1"/>
    </xf>
    <xf numFmtId="0" fontId="25" fillId="0" borderId="9" xfId="0" applyFont="1" applyBorder="1" applyAlignment="1">
      <alignment wrapText="1"/>
    </xf>
    <xf numFmtId="0" fontId="25" fillId="0" borderId="8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6" fillId="0" borderId="14" xfId="0" applyFont="1" applyBorder="1" applyAlignment="1">
      <alignment wrapText="1"/>
    </xf>
    <xf numFmtId="0" fontId="26" fillId="0" borderId="21" xfId="0" applyFont="1" applyBorder="1" applyAlignment="1">
      <alignment wrapText="1"/>
    </xf>
    <xf numFmtId="166" fontId="24" fillId="0" borderId="19" xfId="0" quotePrefix="1" applyNumberFormat="1" applyFont="1" applyBorder="1" applyAlignment="1">
      <alignment horizontal="right" vertical="center" wrapText="1" indent="1"/>
    </xf>
    <xf numFmtId="166" fontId="28" fillId="0" borderId="0" xfId="0" applyNumberFormat="1" applyFont="1" applyAlignment="1" applyProtection="1">
      <alignment horizontal="left" vertical="center" wrapText="1" indent="1"/>
      <protection locked="0"/>
    </xf>
    <xf numFmtId="166" fontId="21" fillId="0" borderId="8" xfId="0" quotePrefix="1" applyNumberFormat="1" applyFont="1" applyBorder="1" applyAlignment="1" applyProtection="1">
      <alignment horizontal="left" vertical="center" wrapText="1" indent="3"/>
      <protection locked="0"/>
    </xf>
    <xf numFmtId="166" fontId="21" fillId="0" borderId="7" xfId="0" applyNumberFormat="1" applyFont="1" applyBorder="1" applyAlignment="1" applyProtection="1">
      <alignment horizontal="left" vertical="center" wrapText="1" indent="1"/>
      <protection locked="0"/>
    </xf>
    <xf numFmtId="166" fontId="21" fillId="0" borderId="8" xfId="0" quotePrefix="1" applyNumberFormat="1" applyFont="1" applyBorder="1" applyAlignment="1" applyProtection="1">
      <alignment horizontal="left" vertical="center" wrapText="1" indent="6"/>
      <protection locked="0"/>
    </xf>
    <xf numFmtId="166" fontId="28" fillId="0" borderId="8" xfId="0" quotePrefix="1" applyNumberFormat="1" applyFont="1" applyBorder="1" applyAlignment="1" applyProtection="1">
      <alignment horizontal="left" vertical="center" wrapText="1" indent="6"/>
      <protection locked="0"/>
    </xf>
    <xf numFmtId="49" fontId="21" fillId="0" borderId="9" xfId="3" applyNumberFormat="1" applyFont="1" applyBorder="1" applyAlignment="1">
      <alignment horizontal="center" vertical="center" wrapText="1"/>
    </xf>
    <xf numFmtId="49" fontId="21" fillId="0" borderId="8" xfId="3" applyNumberFormat="1" applyFont="1" applyBorder="1" applyAlignment="1">
      <alignment horizontal="center" vertical="center" wrapText="1"/>
    </xf>
    <xf numFmtId="49" fontId="21" fillId="0" borderId="10" xfId="3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25" fillId="0" borderId="8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0" xfId="0" applyFont="1" applyBorder="1" applyAlignment="1">
      <alignment horizontal="center" wrapText="1"/>
    </xf>
    <xf numFmtId="49" fontId="21" fillId="0" borderId="11" xfId="3" applyNumberFormat="1" applyFont="1" applyBorder="1" applyAlignment="1">
      <alignment horizontal="center" vertical="center" wrapText="1"/>
    </xf>
    <xf numFmtId="49" fontId="21" fillId="0" borderId="7" xfId="3" applyNumberFormat="1" applyFont="1" applyBorder="1" applyAlignment="1">
      <alignment horizontal="center" vertical="center" wrapText="1"/>
    </xf>
    <xf numFmtId="49" fontId="21" fillId="0" borderId="12" xfId="3" applyNumberFormat="1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166" fontId="27" fillId="0" borderId="36" xfId="3" applyNumberFormat="1" applyFont="1" applyBorder="1" applyAlignment="1">
      <alignment horizontal="right" vertical="center" wrapText="1" indent="1"/>
    </xf>
    <xf numFmtId="166" fontId="21" fillId="0" borderId="46" xfId="3" applyNumberFormat="1" applyFont="1" applyBorder="1" applyAlignment="1">
      <alignment horizontal="right" vertical="center" wrapText="1" indent="1"/>
    </xf>
    <xf numFmtId="166" fontId="21" fillId="0" borderId="3" xfId="3" applyNumberFormat="1" applyFont="1" applyBorder="1" applyAlignment="1">
      <alignment horizontal="right" vertical="center" wrapText="1" indent="1"/>
    </xf>
    <xf numFmtId="0" fontId="19" fillId="0" borderId="36" xfId="3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8" xfId="0" applyNumberFormat="1" applyFont="1" applyBorder="1" applyAlignment="1">
      <alignment horizontal="center" vertical="center" wrapText="1"/>
    </xf>
    <xf numFmtId="49" fontId="28" fillId="0" borderId="9" xfId="0" applyNumberFormat="1" applyFont="1" applyBorder="1" applyAlignment="1">
      <alignment horizontal="center" vertical="center" wrapText="1"/>
    </xf>
    <xf numFmtId="0" fontId="28" fillId="0" borderId="3" xfId="3" applyFont="1" applyBorder="1" applyAlignment="1">
      <alignment horizontal="left" vertical="center" wrapText="1" indent="1"/>
    </xf>
    <xf numFmtId="0" fontId="28" fillId="0" borderId="2" xfId="3" applyFont="1" applyBorder="1" applyAlignment="1">
      <alignment horizontal="left" vertical="center" wrapText="1" indent="1"/>
    </xf>
    <xf numFmtId="166" fontId="28" fillId="0" borderId="26" xfId="3" applyNumberFormat="1" applyFont="1" applyBorder="1" applyAlignment="1" applyProtection="1">
      <alignment horizontal="right" vertical="center" wrapText="1" indent="1"/>
      <protection locked="0"/>
    </xf>
    <xf numFmtId="166" fontId="19" fillId="0" borderId="19" xfId="3" applyNumberFormat="1" applyFont="1" applyBorder="1" applyAlignment="1" applyProtection="1">
      <alignment horizontal="right" vertical="center" wrapText="1" indent="1"/>
      <protection locked="0"/>
    </xf>
    <xf numFmtId="166" fontId="28" fillId="0" borderId="3" xfId="3" applyNumberFormat="1" applyFont="1" applyBorder="1" applyAlignment="1" applyProtection="1">
      <alignment horizontal="right" vertical="center" wrapText="1" indent="1"/>
      <protection locked="0"/>
    </xf>
    <xf numFmtId="0" fontId="26" fillId="0" borderId="13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166" fontId="19" fillId="0" borderId="14" xfId="3" applyNumberFormat="1" applyFont="1" applyBorder="1" applyAlignment="1" applyProtection="1">
      <alignment horizontal="right" vertical="center" wrapText="1" indent="1"/>
      <protection locked="0"/>
    </xf>
    <xf numFmtId="166" fontId="19" fillId="0" borderId="36" xfId="3" applyNumberFormat="1" applyFont="1" applyBorder="1" applyAlignment="1" applyProtection="1">
      <alignment horizontal="right" vertical="center" wrapText="1" indent="1"/>
      <protection locked="0"/>
    </xf>
    <xf numFmtId="166" fontId="21" fillId="0" borderId="8" xfId="0" applyNumberFormat="1" applyFont="1" applyBorder="1" applyAlignment="1" applyProtection="1">
      <alignment horizontal="left" vertical="center" wrapText="1"/>
      <protection locked="0"/>
    </xf>
    <xf numFmtId="49" fontId="18" fillId="0" borderId="2" xfId="0" applyNumberFormat="1" applyFont="1" applyBorder="1" applyAlignment="1" applyProtection="1">
      <alignment horizontal="center" vertical="center" wrapText="1"/>
      <protection locked="0"/>
    </xf>
    <xf numFmtId="49" fontId="21" fillId="0" borderId="14" xfId="0" applyNumberFormat="1" applyFont="1" applyBorder="1" applyAlignment="1" applyProtection="1">
      <alignment horizontal="center" vertical="center" wrapText="1"/>
      <protection locked="0"/>
    </xf>
    <xf numFmtId="49" fontId="14" fillId="0" borderId="2" xfId="0" applyNumberFormat="1" applyFont="1" applyBorder="1" applyAlignment="1" applyProtection="1">
      <alignment horizontal="center" vertical="center" wrapText="1"/>
      <protection locked="0"/>
    </xf>
    <xf numFmtId="49" fontId="14" fillId="0" borderId="6" xfId="0" applyNumberFormat="1" applyFont="1" applyBorder="1" applyAlignment="1" applyProtection="1">
      <alignment horizontal="center" vertical="center" wrapText="1"/>
      <protection locked="0"/>
    </xf>
    <xf numFmtId="166" fontId="6" fillId="0" borderId="0" xfId="0" applyNumberFormat="1" applyFont="1" applyAlignment="1">
      <alignment horizontal="right"/>
    </xf>
    <xf numFmtId="166" fontId="5" fillId="0" borderId="0" xfId="0" applyNumberFormat="1" applyFont="1" applyAlignment="1">
      <alignment vertical="center"/>
    </xf>
    <xf numFmtId="166" fontId="5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 wrapText="1"/>
    </xf>
    <xf numFmtId="0" fontId="21" fillId="0" borderId="1" xfId="4" applyFont="1" applyBorder="1" applyAlignment="1">
      <alignment horizontal="left" vertical="center" wrapText="1" indent="1"/>
    </xf>
    <xf numFmtId="0" fontId="25" fillId="0" borderId="2" xfId="0" quotePrefix="1" applyFont="1" applyBorder="1" applyAlignment="1">
      <alignment horizontal="left" wrapText="1" indent="1"/>
    </xf>
    <xf numFmtId="0" fontId="25" fillId="0" borderId="6" xfId="0" applyFont="1" applyBorder="1" applyAlignment="1">
      <alignment vertical="center" wrapText="1"/>
    </xf>
    <xf numFmtId="0" fontId="19" fillId="0" borderId="20" xfId="3" applyFont="1" applyBorder="1" applyAlignment="1">
      <alignment horizontal="left" vertical="center" wrapText="1" indent="1"/>
    </xf>
    <xf numFmtId="0" fontId="19" fillId="0" borderId="21" xfId="3" applyFont="1" applyBorder="1" applyAlignment="1">
      <alignment vertical="center" wrapText="1"/>
    </xf>
    <xf numFmtId="166" fontId="19" fillId="0" borderId="22" xfId="3" applyNumberFormat="1" applyFont="1" applyBorder="1" applyAlignment="1">
      <alignment horizontal="right" vertical="center" wrapText="1" indent="1"/>
    </xf>
    <xf numFmtId="0" fontId="21" fillId="0" borderId="27" xfId="3" applyFont="1" applyBorder="1" applyAlignment="1">
      <alignment horizontal="left" vertical="center" wrapText="1" indent="7"/>
    </xf>
    <xf numFmtId="166" fontId="26" fillId="0" borderId="19" xfId="0" applyNumberFormat="1" applyFont="1" applyBorder="1" applyAlignment="1" applyProtection="1">
      <alignment horizontal="right" vertical="center" wrapText="1" indent="1"/>
      <protection locked="0"/>
    </xf>
    <xf numFmtId="0" fontId="19" fillId="0" borderId="13" xfId="3" applyFont="1" applyBorder="1" applyAlignment="1">
      <alignment horizontal="left" vertical="center" wrapText="1"/>
    </xf>
    <xf numFmtId="166" fontId="32" fillId="0" borderId="1" xfId="0" applyNumberFormat="1" applyFont="1" applyBorder="1" applyAlignment="1">
      <alignment horizontal="right" vertical="center" wrapText="1" indent="1"/>
    </xf>
    <xf numFmtId="49" fontId="27" fillId="0" borderId="13" xfId="3" applyNumberFormat="1" applyFont="1" applyBorder="1" applyAlignment="1">
      <alignment horizontal="center" vertical="center" wrapText="1"/>
    </xf>
    <xf numFmtId="166" fontId="19" fillId="0" borderId="57" xfId="3" applyNumberFormat="1" applyFont="1" applyBorder="1" applyAlignment="1">
      <alignment horizontal="right" vertical="center" wrapText="1" indent="1"/>
    </xf>
    <xf numFmtId="166" fontId="21" fillId="0" borderId="58" xfId="3" applyNumberFormat="1" applyFont="1" applyBorder="1" applyAlignment="1" applyProtection="1">
      <alignment horizontal="right" vertical="center" wrapText="1" indent="1"/>
      <protection locked="0"/>
    </xf>
    <xf numFmtId="166" fontId="21" fillId="0" borderId="59" xfId="3" applyNumberFormat="1" applyFont="1" applyBorder="1" applyAlignment="1" applyProtection="1">
      <alignment horizontal="right" vertical="center" wrapText="1" indent="1"/>
      <protection locked="0"/>
    </xf>
    <xf numFmtId="166" fontId="19" fillId="0" borderId="60" xfId="3" applyNumberFormat="1" applyFont="1" applyBorder="1" applyAlignment="1">
      <alignment horizontal="right" vertical="center" wrapText="1" indent="1"/>
    </xf>
    <xf numFmtId="166" fontId="26" fillId="0" borderId="36" xfId="0" applyNumberFormat="1" applyFont="1" applyBorder="1" applyAlignment="1">
      <alignment horizontal="right" vertical="center" wrapText="1" indent="1"/>
    </xf>
    <xf numFmtId="166" fontId="26" fillId="0" borderId="36" xfId="0" applyNumberFormat="1" applyFont="1" applyBorder="1" applyAlignment="1" applyProtection="1">
      <alignment horizontal="right" vertical="center" wrapText="1" indent="1"/>
      <protection locked="0"/>
    </xf>
    <xf numFmtId="166" fontId="24" fillId="0" borderId="36" xfId="0" quotePrefix="1" applyNumberFormat="1" applyFont="1" applyBorder="1" applyAlignment="1">
      <alignment horizontal="right" vertical="center" wrapText="1" indent="1"/>
    </xf>
    <xf numFmtId="166" fontId="21" fillId="0" borderId="4" xfId="3" applyNumberFormat="1" applyFont="1" applyBorder="1" applyAlignment="1" applyProtection="1">
      <alignment horizontal="right" vertical="center" wrapText="1" indent="1"/>
      <protection locked="0"/>
    </xf>
    <xf numFmtId="166" fontId="21" fillId="0" borderId="27" xfId="3" applyNumberFormat="1" applyFont="1" applyBorder="1" applyAlignment="1" applyProtection="1">
      <alignment horizontal="right" vertical="center" wrapText="1" indent="1"/>
      <protection locked="0"/>
    </xf>
    <xf numFmtId="166" fontId="19" fillId="0" borderId="21" xfId="3" applyNumberFormat="1" applyFont="1" applyBorder="1" applyAlignment="1">
      <alignment horizontal="right" vertical="center" wrapText="1" indent="1"/>
    </xf>
    <xf numFmtId="166" fontId="26" fillId="0" borderId="14" xfId="0" applyNumberFormat="1" applyFont="1" applyBorder="1" applyAlignment="1">
      <alignment horizontal="right" vertical="center" wrapText="1" indent="1"/>
    </xf>
    <xf numFmtId="166" fontId="26" fillId="0" borderId="14" xfId="0" applyNumberFormat="1" applyFont="1" applyBorder="1" applyAlignment="1" applyProtection="1">
      <alignment horizontal="right" vertical="center" wrapText="1" indent="1"/>
      <protection locked="0"/>
    </xf>
    <xf numFmtId="166" fontId="24" fillId="0" borderId="14" xfId="0" quotePrefix="1" applyNumberFormat="1" applyFont="1" applyBorder="1" applyAlignment="1">
      <alignment horizontal="right" vertical="center" wrapText="1" indent="1"/>
    </xf>
    <xf numFmtId="166" fontId="28" fillId="0" borderId="8" xfId="0" applyNumberFormat="1" applyFont="1" applyBorder="1" applyAlignment="1" applyProtection="1">
      <alignment horizontal="left" vertical="center" wrapText="1" indent="1"/>
      <protection locked="0"/>
    </xf>
    <xf numFmtId="0" fontId="25" fillId="0" borderId="50" xfId="0" applyFont="1" applyBorder="1" applyAlignment="1">
      <alignment horizontal="left" wrapText="1" indent="1"/>
    </xf>
    <xf numFmtId="166" fontId="18" fillId="0" borderId="52" xfId="0" applyNumberFormat="1" applyFont="1" applyBorder="1" applyAlignment="1" applyProtection="1">
      <alignment horizontal="left" vertical="center" wrapText="1" indent="1"/>
      <protection locked="0"/>
    </xf>
    <xf numFmtId="166" fontId="18" fillId="0" borderId="61" xfId="0" applyNumberFormat="1" applyFont="1" applyBorder="1" applyAlignment="1" applyProtection="1">
      <alignment horizontal="left" vertical="center" wrapText="1" indent="1"/>
      <protection locked="0"/>
    </xf>
    <xf numFmtId="166" fontId="21" fillId="0" borderId="40" xfId="0" applyNumberFormat="1" applyFont="1" applyBorder="1" applyAlignment="1">
      <alignment vertical="center" wrapText="1"/>
    </xf>
    <xf numFmtId="49" fontId="14" fillId="0" borderId="3" xfId="0" applyNumberFormat="1" applyFont="1" applyBorder="1" applyAlignment="1" applyProtection="1">
      <alignment horizontal="center" vertical="center" wrapText="1"/>
      <protection locked="0"/>
    </xf>
    <xf numFmtId="166" fontId="21" fillId="0" borderId="3" xfId="0" applyNumberFormat="1" applyFont="1" applyBorder="1" applyAlignment="1" applyProtection="1">
      <alignment vertical="center" wrapText="1"/>
      <protection locked="0"/>
    </xf>
    <xf numFmtId="49" fontId="30" fillId="0" borderId="14" xfId="0" applyNumberFormat="1" applyFont="1" applyBorder="1" applyAlignment="1" applyProtection="1">
      <alignment horizontal="center" vertical="center" wrapText="1"/>
      <protection locked="0"/>
    </xf>
    <xf numFmtId="166" fontId="27" fillId="0" borderId="24" xfId="0" applyNumberFormat="1" applyFont="1" applyBorder="1" applyAlignment="1">
      <alignment vertical="center" wrapText="1"/>
    </xf>
    <xf numFmtId="166" fontId="27" fillId="0" borderId="13" xfId="0" applyNumberFormat="1" applyFont="1" applyBorder="1" applyAlignment="1">
      <alignment vertical="center" wrapText="1"/>
    </xf>
    <xf numFmtId="166" fontId="19" fillId="0" borderId="10" xfId="0" applyNumberFormat="1" applyFont="1" applyBorder="1" applyAlignment="1">
      <alignment horizontal="center" vertical="center" wrapText="1"/>
    </xf>
    <xf numFmtId="166" fontId="21" fillId="0" borderId="2" xfId="0" applyNumberFormat="1" applyFont="1" applyBorder="1" applyAlignment="1" applyProtection="1">
      <alignment horizontal="left" vertical="center" wrapText="1" indent="1"/>
      <protection locked="0"/>
    </xf>
    <xf numFmtId="166" fontId="14" fillId="2" borderId="62" xfId="0" applyNumberFormat="1" applyFont="1" applyFill="1" applyBorder="1" applyAlignment="1">
      <alignment horizontal="left" vertical="center" wrapText="1" indent="2"/>
    </xf>
    <xf numFmtId="166" fontId="27" fillId="0" borderId="63" xfId="0" applyNumberFormat="1" applyFont="1" applyBorder="1" applyAlignment="1">
      <alignment vertical="center" wrapText="1"/>
    </xf>
    <xf numFmtId="166" fontId="19" fillId="0" borderId="3" xfId="0" applyNumberFormat="1" applyFont="1" applyBorder="1" applyAlignment="1">
      <alignment horizontal="center" vertical="center" wrapText="1"/>
    </xf>
    <xf numFmtId="166" fontId="21" fillId="0" borderId="3" xfId="0" applyNumberFormat="1" applyFont="1" applyBorder="1" applyAlignment="1" applyProtection="1">
      <alignment horizontal="left" vertical="center" wrapText="1" indent="1"/>
      <protection locked="0"/>
    </xf>
    <xf numFmtId="166" fontId="21" fillId="0" borderId="3" xfId="0" applyNumberFormat="1" applyFont="1" applyBorder="1" applyAlignment="1">
      <alignment vertical="center" wrapText="1"/>
    </xf>
    <xf numFmtId="166" fontId="14" fillId="0" borderId="16" xfId="0" applyNumberFormat="1" applyFont="1" applyBorder="1" applyAlignment="1">
      <alignment vertical="center" wrapText="1"/>
    </xf>
    <xf numFmtId="166" fontId="28" fillId="0" borderId="8" xfId="0" applyNumberFormat="1" applyFont="1" applyBorder="1" applyAlignment="1" applyProtection="1">
      <alignment horizontal="left" vertical="center" wrapText="1"/>
      <protection locked="0"/>
    </xf>
    <xf numFmtId="166" fontId="28" fillId="0" borderId="7" xfId="0" applyNumberFormat="1" applyFont="1" applyBorder="1" applyAlignment="1" applyProtection="1">
      <alignment horizontal="left" vertical="center" wrapText="1"/>
      <protection locked="0"/>
    </xf>
    <xf numFmtId="166" fontId="19" fillId="0" borderId="6" xfId="0" applyNumberFormat="1" applyFont="1" applyBorder="1" applyAlignment="1">
      <alignment horizontal="center" vertical="center" wrapText="1"/>
    </xf>
    <xf numFmtId="166" fontId="19" fillId="0" borderId="64" xfId="0" applyNumberFormat="1" applyFont="1" applyBorder="1" applyAlignment="1">
      <alignment horizontal="center" vertical="center" wrapText="1"/>
    </xf>
    <xf numFmtId="166" fontId="19" fillId="0" borderId="61" xfId="0" applyNumberFormat="1" applyFont="1" applyBorder="1" applyAlignment="1">
      <alignment horizontal="center" vertical="center" wrapText="1"/>
    </xf>
    <xf numFmtId="166" fontId="19" fillId="0" borderId="37" xfId="0" applyNumberFormat="1" applyFont="1" applyBorder="1" applyAlignment="1">
      <alignment horizontal="center" vertical="center" wrapText="1"/>
    </xf>
    <xf numFmtId="166" fontId="19" fillId="0" borderId="65" xfId="0" applyNumberFormat="1" applyFont="1" applyBorder="1" applyAlignment="1">
      <alignment horizontal="center" vertical="center" wrapText="1"/>
    </xf>
    <xf numFmtId="166" fontId="27" fillId="0" borderId="63" xfId="0" applyNumberFormat="1" applyFont="1" applyBorder="1" applyAlignment="1">
      <alignment horizontal="left" vertical="center" wrapText="1" indent="1"/>
    </xf>
    <xf numFmtId="49" fontId="42" fillId="0" borderId="2" xfId="0" applyNumberFormat="1" applyFont="1" applyBorder="1" applyAlignment="1" applyProtection="1">
      <alignment horizontal="center" vertical="center" wrapText="1"/>
      <protection locked="0"/>
    </xf>
    <xf numFmtId="166" fontId="42" fillId="0" borderId="2" xfId="0" applyNumberFormat="1" applyFont="1" applyBorder="1" applyAlignment="1" applyProtection="1">
      <alignment vertical="center" wrapText="1"/>
      <protection locked="0"/>
    </xf>
    <xf numFmtId="166" fontId="0" fillId="0" borderId="16" xfId="0" applyNumberFormat="1" applyBorder="1" applyAlignment="1">
      <alignment vertical="center" wrapText="1"/>
    </xf>
    <xf numFmtId="166" fontId="43" fillId="0" borderId="2" xfId="0" applyNumberFormat="1" applyFont="1" applyBorder="1" applyAlignment="1" applyProtection="1">
      <alignment horizontal="left" vertical="center" wrapText="1" indent="1"/>
      <protection locked="0"/>
    </xf>
    <xf numFmtId="49" fontId="44" fillId="0" borderId="6" xfId="0" applyNumberFormat="1" applyFont="1" applyBorder="1" applyAlignment="1" applyProtection="1">
      <alignment horizontal="center" vertical="center" wrapText="1"/>
      <protection locked="0"/>
    </xf>
    <xf numFmtId="166" fontId="43" fillId="0" borderId="6" xfId="0" applyNumberFormat="1" applyFont="1" applyBorder="1" applyAlignment="1" applyProtection="1">
      <alignment vertical="center" wrapText="1"/>
      <protection locked="0"/>
    </xf>
    <xf numFmtId="166" fontId="43" fillId="0" borderId="40" xfId="0" applyNumberFormat="1" applyFont="1" applyBorder="1" applyAlignment="1">
      <alignment vertical="center" wrapText="1"/>
    </xf>
    <xf numFmtId="166" fontId="28" fillId="0" borderId="1" xfId="0" applyNumberFormat="1" applyFont="1" applyBorder="1" applyAlignment="1">
      <alignment vertical="center" wrapText="1"/>
    </xf>
    <xf numFmtId="166" fontId="28" fillId="0" borderId="30" xfId="0" applyNumberFormat="1" applyFont="1" applyBorder="1" applyAlignment="1">
      <alignment vertical="center" wrapText="1"/>
    </xf>
    <xf numFmtId="166" fontId="28" fillId="0" borderId="25" xfId="0" applyNumberFormat="1" applyFont="1" applyBorder="1" applyAlignment="1">
      <alignment vertical="center" wrapText="1"/>
    </xf>
    <xf numFmtId="49" fontId="0" fillId="0" borderId="2" xfId="0" applyNumberFormat="1" applyBorder="1" applyAlignment="1" applyProtection="1">
      <alignment horizontal="center" vertical="center" wrapText="1"/>
      <protection locked="0"/>
    </xf>
    <xf numFmtId="166" fontId="28" fillId="0" borderId="2" xfId="0" applyNumberFormat="1" applyFont="1" applyBorder="1" applyAlignment="1" applyProtection="1">
      <alignment vertical="center" wrapText="1"/>
      <protection locked="0"/>
    </xf>
    <xf numFmtId="166" fontId="28" fillId="0" borderId="16" xfId="0" applyNumberFormat="1" applyFont="1" applyBorder="1" applyAlignment="1" applyProtection="1">
      <alignment vertical="center" wrapText="1"/>
      <protection locked="0"/>
    </xf>
    <xf numFmtId="166" fontId="28" fillId="0" borderId="2" xfId="0" applyNumberFormat="1" applyFont="1" applyBorder="1" applyAlignment="1" applyProtection="1">
      <alignment horizontal="left" vertical="center" wrapText="1" indent="1"/>
      <protection locked="0"/>
    </xf>
    <xf numFmtId="166" fontId="28" fillId="0" borderId="5" xfId="0" applyNumberFormat="1" applyFont="1" applyBorder="1" applyAlignment="1" applyProtection="1">
      <alignment horizontal="left" vertical="center" wrapText="1" indent="1"/>
      <protection locked="0"/>
    </xf>
    <xf numFmtId="49" fontId="0" fillId="0" borderId="6" xfId="0" applyNumberFormat="1" applyBorder="1" applyAlignment="1" applyProtection="1">
      <alignment horizontal="center" vertical="center" wrapText="1"/>
      <protection locked="0"/>
    </xf>
    <xf numFmtId="166" fontId="28" fillId="0" borderId="6" xfId="0" applyNumberFormat="1" applyFont="1" applyBorder="1" applyAlignment="1" applyProtection="1">
      <alignment vertical="center" wrapText="1"/>
      <protection locked="0"/>
    </xf>
    <xf numFmtId="166" fontId="45" fillId="0" borderId="0" xfId="0" applyNumberFormat="1" applyFont="1" applyAlignment="1">
      <alignment vertical="center" wrapText="1"/>
    </xf>
    <xf numFmtId="166" fontId="46" fillId="0" borderId="8" xfId="0" applyNumberFormat="1" applyFont="1" applyBorder="1" applyAlignment="1" applyProtection="1">
      <alignment horizontal="left" vertical="center" wrapText="1"/>
      <protection locked="0"/>
    </xf>
    <xf numFmtId="166" fontId="47" fillId="0" borderId="2" xfId="0" applyNumberFormat="1" applyFont="1" applyBorder="1" applyAlignment="1" applyProtection="1">
      <alignment horizontal="right" vertical="center" wrapText="1"/>
      <protection locked="0"/>
    </xf>
    <xf numFmtId="49" fontId="47" fillId="0" borderId="2" xfId="0" applyNumberFormat="1" applyFont="1" applyBorder="1" applyAlignment="1" applyProtection="1">
      <alignment horizontal="center" vertical="center" wrapText="1"/>
      <protection locked="0"/>
    </xf>
    <xf numFmtId="166" fontId="47" fillId="0" borderId="2" xfId="0" applyNumberFormat="1" applyFont="1" applyBorder="1" applyAlignment="1" applyProtection="1">
      <alignment vertical="center" wrapText="1"/>
      <protection locked="0"/>
    </xf>
    <xf numFmtId="166" fontId="48" fillId="0" borderId="16" xfId="0" applyNumberFormat="1" applyFont="1" applyBorder="1" applyAlignment="1">
      <alignment vertical="center" wrapText="1"/>
    </xf>
    <xf numFmtId="166" fontId="46" fillId="0" borderId="23" xfId="0" applyNumberFormat="1" applyFont="1" applyBorder="1" applyAlignment="1">
      <alignment vertical="center" wrapText="1"/>
    </xf>
    <xf numFmtId="166" fontId="8" fillId="0" borderId="41" xfId="0" applyNumberFormat="1" applyFont="1" applyBorder="1" applyAlignment="1">
      <alignment horizontal="centerContinuous" vertical="center" wrapText="1"/>
    </xf>
    <xf numFmtId="166" fontId="8" fillId="0" borderId="41" xfId="0" applyNumberFormat="1" applyFont="1" applyBorder="1" applyAlignment="1">
      <alignment horizontal="center" vertical="center" wrapText="1"/>
    </xf>
    <xf numFmtId="166" fontId="27" fillId="0" borderId="41" xfId="0" applyNumberFormat="1" applyFont="1" applyBorder="1" applyAlignment="1">
      <alignment horizontal="center" vertical="center" wrapText="1"/>
    </xf>
    <xf numFmtId="166" fontId="8" fillId="0" borderId="36" xfId="0" applyNumberFormat="1" applyFont="1" applyBorder="1" applyAlignment="1">
      <alignment horizontal="centerContinuous" vertical="center" wrapText="1"/>
    </xf>
    <xf numFmtId="166" fontId="19" fillId="0" borderId="62" xfId="0" applyNumberFormat="1" applyFont="1" applyBorder="1" applyAlignment="1">
      <alignment horizontal="center" vertical="center" wrapText="1"/>
    </xf>
    <xf numFmtId="166" fontId="21" fillId="0" borderId="7" xfId="0" applyNumberFormat="1" applyFont="1" applyBorder="1" applyAlignment="1" applyProtection="1">
      <alignment horizontal="left" vertical="center" wrapText="1"/>
      <protection locked="0"/>
    </xf>
    <xf numFmtId="166" fontId="18" fillId="0" borderId="1" xfId="0" applyNumberFormat="1" applyFont="1" applyBorder="1" applyAlignment="1" applyProtection="1">
      <alignment vertical="center" wrapText="1"/>
      <protection locked="0"/>
    </xf>
    <xf numFmtId="49" fontId="18" fillId="0" borderId="1" xfId="0" applyNumberFormat="1" applyFont="1" applyBorder="1" applyAlignment="1" applyProtection="1">
      <alignment horizontal="center" vertical="center" wrapText="1"/>
      <protection locked="0"/>
    </xf>
    <xf numFmtId="166" fontId="21" fillId="0" borderId="30" xfId="0" applyNumberFormat="1" applyFont="1" applyBorder="1" applyAlignment="1">
      <alignment vertical="center" wrapText="1"/>
    </xf>
    <xf numFmtId="166" fontId="19" fillId="0" borderId="43" xfId="0" applyNumberFormat="1" applyFont="1" applyBorder="1" applyAlignment="1">
      <alignment horizontal="center" vertical="center" wrapText="1"/>
    </xf>
    <xf numFmtId="166" fontId="21" fillId="0" borderId="41" xfId="0" applyNumberFormat="1" applyFont="1" applyBorder="1" applyAlignment="1">
      <alignment vertical="center" wrapText="1"/>
    </xf>
    <xf numFmtId="166" fontId="21" fillId="0" borderId="5" xfId="0" applyNumberFormat="1" applyFont="1" applyBorder="1" applyAlignment="1" applyProtection="1">
      <alignment vertical="center" wrapText="1"/>
      <protection locked="0"/>
    </xf>
    <xf numFmtId="166" fontId="28" fillId="0" borderId="66" xfId="0" applyNumberFormat="1" applyFont="1" applyBorder="1" applyAlignment="1">
      <alignment vertical="center" wrapText="1"/>
    </xf>
    <xf numFmtId="166" fontId="28" fillId="0" borderId="5" xfId="0" applyNumberFormat="1" applyFont="1" applyBorder="1" applyAlignment="1" applyProtection="1">
      <alignment vertical="center" wrapText="1"/>
      <protection locked="0"/>
    </xf>
    <xf numFmtId="166" fontId="8" fillId="0" borderId="47" xfId="0" applyNumberFormat="1" applyFont="1" applyBorder="1" applyAlignment="1">
      <alignment horizontal="center" vertical="center" wrapText="1"/>
    </xf>
    <xf numFmtId="166" fontId="28" fillId="0" borderId="11" xfId="0" applyNumberFormat="1" applyFont="1" applyBorder="1" applyAlignment="1">
      <alignment horizontal="left" vertical="center" wrapText="1" indent="1"/>
    </xf>
    <xf numFmtId="49" fontId="0" fillId="0" borderId="5" xfId="0" applyNumberFormat="1" applyBorder="1" applyAlignment="1" applyProtection="1">
      <alignment horizontal="center" vertical="center" wrapText="1"/>
      <protection locked="0"/>
    </xf>
    <xf numFmtId="49" fontId="0" fillId="0" borderId="4" xfId="0" applyNumberFormat="1" applyBorder="1" applyAlignment="1" applyProtection="1">
      <alignment horizontal="center" vertical="center" wrapText="1"/>
      <protection locked="0"/>
    </xf>
    <xf numFmtId="166" fontId="28" fillId="0" borderId="4" xfId="0" applyNumberFormat="1" applyFont="1" applyBorder="1" applyAlignment="1">
      <alignment vertical="center" wrapText="1"/>
    </xf>
    <xf numFmtId="0" fontId="21" fillId="0" borderId="6" xfId="3" applyFont="1" applyBorder="1" applyAlignment="1">
      <alignment horizontal="left" vertical="center" wrapText="1" indent="7"/>
    </xf>
    <xf numFmtId="0" fontId="19" fillId="0" borderId="48" xfId="0" applyFont="1" applyBorder="1" applyAlignment="1">
      <alignment horizontal="center" vertical="center" wrapText="1"/>
    </xf>
    <xf numFmtId="166" fontId="28" fillId="0" borderId="50" xfId="0" applyNumberFormat="1" applyFont="1" applyBorder="1" applyAlignment="1" applyProtection="1">
      <alignment horizontal="right" vertical="center" wrapText="1" indent="1"/>
      <protection locked="0"/>
    </xf>
    <xf numFmtId="166" fontId="28" fillId="0" borderId="47" xfId="0" applyNumberFormat="1" applyFont="1" applyBorder="1" applyAlignment="1" applyProtection="1">
      <alignment horizontal="right" vertical="center" wrapText="1" indent="1"/>
      <protection locked="0"/>
    </xf>
    <xf numFmtId="166" fontId="7" fillId="0" borderId="0" xfId="3" applyNumberFormat="1" applyFont="1" applyAlignment="1">
      <alignment horizontal="center" vertical="center"/>
    </xf>
    <xf numFmtId="166" fontId="35" fillId="0" borderId="35" xfId="3" applyNumberFormat="1" applyFont="1" applyBorder="1" applyAlignment="1">
      <alignment horizontal="left" vertical="center"/>
    </xf>
    <xf numFmtId="166" fontId="35" fillId="0" borderId="35" xfId="3" applyNumberFormat="1" applyFont="1" applyBorder="1" applyAlignment="1">
      <alignment horizontal="left"/>
    </xf>
    <xf numFmtId="0" fontId="22" fillId="0" borderId="0" xfId="3" applyFont="1" applyAlignment="1">
      <alignment horizontal="center"/>
    </xf>
    <xf numFmtId="0" fontId="6" fillId="0" borderId="35" xfId="0" applyFont="1" applyBorder="1" applyAlignment="1">
      <alignment horizontal="right" vertical="center"/>
    </xf>
    <xf numFmtId="0" fontId="6" fillId="0" borderId="35" xfId="0" applyFont="1" applyBorder="1" applyAlignment="1">
      <alignment horizontal="right"/>
    </xf>
    <xf numFmtId="166" fontId="29" fillId="0" borderId="67" xfId="0" applyNumberFormat="1" applyFont="1" applyBorder="1" applyAlignment="1">
      <alignment horizontal="center" vertical="center" wrapText="1"/>
    </xf>
    <xf numFmtId="166" fontId="29" fillId="0" borderId="63" xfId="0" applyNumberFormat="1" applyFont="1" applyBorder="1" applyAlignment="1">
      <alignment horizontal="center" vertical="center" wrapText="1"/>
    </xf>
    <xf numFmtId="166" fontId="17" fillId="0" borderId="0" xfId="0" applyNumberFormat="1" applyFont="1" applyAlignment="1">
      <alignment horizontal="center" textRotation="180" wrapText="1"/>
    </xf>
    <xf numFmtId="166" fontId="49" fillId="0" borderId="53" xfId="0" applyNumberFormat="1" applyFont="1" applyBorder="1" applyAlignment="1">
      <alignment horizontal="center" vertical="center" wrapText="1"/>
    </xf>
    <xf numFmtId="166" fontId="6" fillId="0" borderId="35" xfId="0" applyNumberFormat="1" applyFont="1" applyBorder="1" applyAlignment="1">
      <alignment horizontal="right" vertical="center"/>
    </xf>
    <xf numFmtId="166" fontId="29" fillId="0" borderId="64" xfId="0" applyNumberFormat="1" applyFont="1" applyBorder="1" applyAlignment="1">
      <alignment horizontal="center" vertical="center" wrapText="1"/>
    </xf>
    <xf numFmtId="166" fontId="29" fillId="0" borderId="68" xfId="0" applyNumberFormat="1" applyFont="1" applyBorder="1" applyAlignment="1">
      <alignment horizontal="center" vertical="center" wrapText="1"/>
    </xf>
    <xf numFmtId="166" fontId="22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0" fillId="0" borderId="0" xfId="0" applyAlignment="1">
      <alignment horizontal="left"/>
    </xf>
    <xf numFmtId="0" fontId="31" fillId="0" borderId="0" xfId="0" applyFont="1" applyAlignment="1">
      <alignment horizontal="right"/>
    </xf>
    <xf numFmtId="0" fontId="29" fillId="0" borderId="42" xfId="0" applyFont="1" applyBorder="1" applyAlignment="1">
      <alignment horizontal="left" indent="1"/>
    </xf>
    <xf numFmtId="0" fontId="29" fillId="0" borderId="43" xfId="0" applyFont="1" applyBorder="1" applyAlignment="1">
      <alignment horizontal="left" indent="1"/>
    </xf>
    <xf numFmtId="3" fontId="28" fillId="0" borderId="4" xfId="0" applyNumberFormat="1" applyFont="1" applyBorder="1" applyAlignment="1" applyProtection="1">
      <alignment horizontal="right" indent="1"/>
      <protection locked="0"/>
    </xf>
    <xf numFmtId="0" fontId="28" fillId="0" borderId="18" xfId="0" applyFont="1" applyBorder="1" applyAlignment="1" applyProtection="1">
      <alignment horizontal="right" indent="1"/>
      <protection locked="0"/>
    </xf>
    <xf numFmtId="0" fontId="28" fillId="0" borderId="6" xfId="0" applyFont="1" applyBorder="1" applyAlignment="1" applyProtection="1">
      <alignment horizontal="right" indent="1"/>
      <protection locked="0"/>
    </xf>
    <xf numFmtId="0" fontId="28" fillId="0" borderId="23" xfId="0" applyFont="1" applyBorder="1" applyAlignment="1" applyProtection="1">
      <alignment horizontal="right" indent="1"/>
      <protection locked="0"/>
    </xf>
    <xf numFmtId="0" fontId="22" fillId="0" borderId="0" xfId="0" applyFont="1" applyAlignment="1">
      <alignment horizontal="left" vertical="center"/>
    </xf>
    <xf numFmtId="3" fontId="27" fillId="0" borderId="13" xfId="0" applyNumberFormat="1" applyFont="1" applyBorder="1" applyAlignment="1" applyProtection="1">
      <alignment horizontal="right" indent="1"/>
      <protection locked="0"/>
    </xf>
    <xf numFmtId="0" fontId="27" fillId="0" borderId="19" xfId="0" applyFont="1" applyBorder="1" applyAlignment="1" applyProtection="1">
      <alignment horizontal="right" indent="1"/>
      <protection locked="0"/>
    </xf>
    <xf numFmtId="0" fontId="29" fillId="0" borderId="17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0" borderId="69" xfId="0" applyFont="1" applyBorder="1" applyAlignment="1">
      <alignment horizontal="center"/>
    </xf>
    <xf numFmtId="0" fontId="29" fillId="0" borderId="53" xfId="0" applyFont="1" applyBorder="1" applyAlignment="1">
      <alignment horizontal="center"/>
    </xf>
    <xf numFmtId="0" fontId="29" fillId="0" borderId="70" xfId="0" applyFont="1" applyBorder="1" applyAlignment="1">
      <alignment horizontal="center"/>
    </xf>
    <xf numFmtId="0" fontId="28" fillId="0" borderId="56" xfId="0" applyFont="1" applyBorder="1" applyAlignment="1" applyProtection="1">
      <alignment horizontal="left" indent="1"/>
      <protection locked="0"/>
    </xf>
    <xf numFmtId="0" fontId="28" fillId="0" borderId="71" xfId="0" applyFont="1" applyBorder="1" applyAlignment="1" applyProtection="1">
      <alignment horizontal="left" indent="1"/>
      <protection locked="0"/>
    </xf>
    <xf numFmtId="0" fontId="28" fillId="0" borderId="72" xfId="0" applyFont="1" applyBorder="1" applyAlignment="1" applyProtection="1">
      <alignment horizontal="left" indent="1"/>
      <protection locked="0"/>
    </xf>
    <xf numFmtId="0" fontId="28" fillId="0" borderId="38" xfId="0" applyFont="1" applyBorder="1" applyAlignment="1" applyProtection="1">
      <alignment horizontal="left" indent="1"/>
      <protection locked="0"/>
    </xf>
    <xf numFmtId="0" fontId="28" fillId="0" borderId="39" xfId="0" applyFont="1" applyBorder="1" applyAlignment="1" applyProtection="1">
      <alignment horizontal="left" indent="1"/>
      <protection locked="0"/>
    </xf>
    <xf numFmtId="0" fontId="28" fillId="0" borderId="73" xfId="0" applyFont="1" applyBorder="1" applyAlignment="1" applyProtection="1">
      <alignment horizontal="left" indent="1"/>
      <protection locked="0"/>
    </xf>
    <xf numFmtId="0" fontId="8" fillId="0" borderId="74" xfId="0" quotePrefix="1" applyFont="1" applyBorder="1" applyAlignment="1">
      <alignment horizontal="right" vertical="center"/>
    </xf>
    <xf numFmtId="0" fontId="8" fillId="0" borderId="58" xfId="0" quotePrefix="1" applyFont="1" applyBorder="1" applyAlignment="1">
      <alignment horizontal="right" vertical="center"/>
    </xf>
    <xf numFmtId="49" fontId="8" fillId="0" borderId="47" xfId="0" applyNumberFormat="1" applyFont="1" applyBorder="1" applyAlignment="1">
      <alignment horizontal="right" vertical="center"/>
    </xf>
    <xf numFmtId="49" fontId="8" fillId="0" borderId="59" xfId="0" applyNumberFormat="1" applyFont="1" applyBorder="1" applyAlignment="1">
      <alignment horizontal="right" vertical="center"/>
    </xf>
    <xf numFmtId="0" fontId="37" fillId="0" borderId="35" xfId="0" applyFont="1" applyBorder="1" applyAlignment="1" applyProtection="1">
      <alignment horizontal="right" vertical="top"/>
      <protection locked="0"/>
    </xf>
    <xf numFmtId="0" fontId="6" fillId="0" borderId="43" xfId="0" applyFont="1" applyBorder="1" applyAlignment="1">
      <alignment horizontal="right"/>
    </xf>
    <xf numFmtId="0" fontId="37" fillId="0" borderId="35" xfId="0" applyFont="1" applyBorder="1" applyAlignment="1">
      <alignment horizontal="right" vertical="top"/>
    </xf>
    <xf numFmtId="49" fontId="8" fillId="0" borderId="74" xfId="0" applyNumberFormat="1" applyFont="1" applyBorder="1" applyAlignment="1">
      <alignment horizontal="right" vertical="center"/>
    </xf>
    <xf numFmtId="49" fontId="8" fillId="0" borderId="58" xfId="0" applyNumberFormat="1" applyFont="1" applyBorder="1" applyAlignment="1">
      <alignment horizontal="right" vertical="center"/>
    </xf>
    <xf numFmtId="0" fontId="3" fillId="0" borderId="0" xfId="0" applyFont="1" applyAlignment="1" applyProtection="1">
      <alignment horizontal="left"/>
      <protection locked="0"/>
    </xf>
    <xf numFmtId="0" fontId="22" fillId="0" borderId="0" xfId="0" applyFont="1" applyAlignment="1">
      <alignment horizontal="center" wrapText="1"/>
    </xf>
    <xf numFmtId="166" fontId="17" fillId="0" borderId="52" xfId="0" applyNumberFormat="1" applyFont="1" applyBorder="1" applyAlignment="1">
      <alignment horizontal="center" textRotation="180" wrapText="1"/>
    </xf>
    <xf numFmtId="166" fontId="8" fillId="0" borderId="65" xfId="0" applyNumberFormat="1" applyFont="1" applyBorder="1" applyAlignment="1">
      <alignment horizontal="left" vertical="center" wrapText="1" indent="2"/>
    </xf>
    <xf numFmtId="166" fontId="8" fillId="0" borderId="60" xfId="0" applyNumberFormat="1" applyFont="1" applyBorder="1" applyAlignment="1">
      <alignment horizontal="left" vertical="center" wrapText="1" indent="2"/>
    </xf>
    <xf numFmtId="166" fontId="8" fillId="0" borderId="67" xfId="0" applyNumberFormat="1" applyFont="1" applyBorder="1" applyAlignment="1">
      <alignment horizontal="center" vertical="center"/>
    </xf>
    <xf numFmtId="166" fontId="8" fillId="0" borderId="63" xfId="0" applyNumberFormat="1" applyFont="1" applyBorder="1" applyAlignment="1">
      <alignment horizontal="center" vertical="center"/>
    </xf>
    <xf numFmtId="166" fontId="8" fillId="0" borderId="56" xfId="0" applyNumberFormat="1" applyFont="1" applyBorder="1" applyAlignment="1">
      <alignment horizontal="center" vertical="center"/>
    </xf>
    <xf numFmtId="166" fontId="8" fillId="0" borderId="71" xfId="0" applyNumberFormat="1" applyFont="1" applyBorder="1" applyAlignment="1">
      <alignment horizontal="center" vertical="center"/>
    </xf>
    <xf numFmtId="166" fontId="8" fillId="0" borderId="58" xfId="0" applyNumberFormat="1" applyFont="1" applyBorder="1" applyAlignment="1">
      <alignment horizontal="center" vertical="center"/>
    </xf>
    <xf numFmtId="166" fontId="8" fillId="0" borderId="67" xfId="0" applyNumberFormat="1" applyFont="1" applyBorder="1" applyAlignment="1">
      <alignment horizontal="center" vertical="center" wrapText="1"/>
    </xf>
    <xf numFmtId="166" fontId="8" fillId="0" borderId="63" xfId="0" applyNumberFormat="1" applyFont="1" applyBorder="1" applyAlignment="1">
      <alignment horizontal="center" vertical="center" wrapText="1"/>
    </xf>
    <xf numFmtId="0" fontId="28" fillId="0" borderId="53" xfId="0" applyFont="1" applyBorder="1" applyAlignment="1">
      <alignment horizontal="justify" vertical="center" wrapText="1"/>
    </xf>
    <xf numFmtId="0" fontId="15" fillId="0" borderId="0" xfId="0" applyFont="1" applyAlignment="1">
      <alignment horizontal="center" wrapText="1"/>
    </xf>
    <xf numFmtId="0" fontId="20" fillId="0" borderId="48" xfId="4" applyFont="1" applyBorder="1" applyAlignment="1">
      <alignment horizontal="left" vertical="center" indent="1"/>
    </xf>
    <xf numFmtId="0" fontId="20" fillId="0" borderId="43" xfId="4" applyFont="1" applyBorder="1" applyAlignment="1">
      <alignment horizontal="left" vertical="center" indent="1"/>
    </xf>
    <xf numFmtId="0" fontId="20" fillId="0" borderId="36" xfId="4" applyFont="1" applyBorder="1" applyAlignment="1">
      <alignment horizontal="left" vertical="center" indent="1"/>
    </xf>
    <xf numFmtId="0" fontId="22" fillId="0" borderId="0" xfId="4" applyFont="1" applyAlignment="1">
      <alignment horizontal="center" wrapText="1"/>
    </xf>
    <xf numFmtId="0" fontId="22" fillId="0" borderId="0" xfId="4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7" fillId="0" borderId="52" xfId="0" applyFont="1" applyBorder="1" applyAlignment="1">
      <alignment horizontal="center" textRotation="180"/>
    </xf>
    <xf numFmtId="0" fontId="40" fillId="0" borderId="35" xfId="0" applyFont="1" applyBorder="1" applyAlignment="1">
      <alignment horizontal="right"/>
    </xf>
    <xf numFmtId="0" fontId="29" fillId="0" borderId="42" xfId="0" applyFont="1" applyBorder="1" applyAlignment="1">
      <alignment horizontal="left" vertical="center" indent="2"/>
    </xf>
    <xf numFmtId="0" fontId="29" fillId="0" borderId="41" xfId="0" applyFont="1" applyBorder="1" applyAlignment="1">
      <alignment horizontal="left" vertical="center" indent="2"/>
    </xf>
    <xf numFmtId="0" fontId="35" fillId="0" borderId="35" xfId="0" applyFont="1" applyBorder="1" applyAlignment="1">
      <alignment horizontal="right"/>
    </xf>
  </cellXfs>
  <cellStyles count="5">
    <cellStyle name="Hiperhivatkozás" xfId="1"/>
    <cellStyle name="Már látott hiperhivatkozás" xfId="2"/>
    <cellStyle name="Normál" xfId="0" builtinId="0"/>
    <cellStyle name="Normál_KVRENMUNKA" xfId="3"/>
    <cellStyle name="Normál_SEGEDLETEK" xfId="4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  <pageSetUpPr fitToPage="1"/>
  </sheetPr>
  <dimension ref="A1:I160"/>
  <sheetViews>
    <sheetView topLeftCell="C89" zoomScale="130" zoomScaleNormal="130" zoomScaleSheetLayoutView="100" workbookViewId="0">
      <selection activeCell="L97" sqref="L97"/>
    </sheetView>
  </sheetViews>
  <sheetFormatPr defaultColWidth="9.33203125" defaultRowHeight="15.6" x14ac:dyDescent="0.3"/>
  <cols>
    <col min="1" max="1" width="9.44140625" style="42" customWidth="1"/>
    <col min="2" max="2" width="91.6640625" style="42" customWidth="1"/>
    <col min="3" max="3" width="21.6640625" style="340" customWidth="1"/>
    <col min="4" max="4" width="15.44140625" style="42" customWidth="1"/>
    <col min="5" max="16384" width="9.33203125" style="42"/>
  </cols>
  <sheetData>
    <row r="1" spans="1:4" ht="15.9" customHeight="1" x14ac:dyDescent="0.3">
      <c r="A1" s="518" t="s">
        <v>14</v>
      </c>
      <c r="B1" s="518"/>
      <c r="C1" s="518"/>
    </row>
    <row r="2" spans="1:4" ht="15.9" customHeight="1" thickBot="1" x14ac:dyDescent="0.35">
      <c r="A2" s="519" t="s">
        <v>149</v>
      </c>
      <c r="B2" s="519"/>
      <c r="C2" s="522" t="s">
        <v>542</v>
      </c>
      <c r="D2" s="522"/>
    </row>
    <row r="3" spans="1:4" ht="38.1" customHeight="1" thickBot="1" x14ac:dyDescent="0.35">
      <c r="A3" s="23" t="s">
        <v>67</v>
      </c>
      <c r="B3" s="24" t="s">
        <v>16</v>
      </c>
      <c r="C3" s="43" t="s">
        <v>562</v>
      </c>
      <c r="D3" s="43" t="s">
        <v>616</v>
      </c>
    </row>
    <row r="4" spans="1:4" s="44" customFormat="1" ht="12" customHeight="1" thickBot="1" x14ac:dyDescent="0.25">
      <c r="A4" s="363" t="s">
        <v>479</v>
      </c>
      <c r="B4" s="364" t="s">
        <v>480</v>
      </c>
      <c r="C4" s="365" t="s">
        <v>481</v>
      </c>
      <c r="D4" s="365" t="s">
        <v>483</v>
      </c>
    </row>
    <row r="5" spans="1:4" s="1" customFormat="1" ht="12" customHeight="1" thickBot="1" x14ac:dyDescent="0.3">
      <c r="A5" s="20" t="s">
        <v>17</v>
      </c>
      <c r="B5" s="21" t="s">
        <v>234</v>
      </c>
      <c r="C5" s="259">
        <f>+C6+C7+C8+C9+C10+C11</f>
        <v>270024336</v>
      </c>
      <c r="D5" s="259">
        <f>+D6+D7+D8+D9+D10+D11</f>
        <v>283837999</v>
      </c>
    </row>
    <row r="6" spans="1:4" s="1" customFormat="1" ht="12" customHeight="1" x14ac:dyDescent="0.25">
      <c r="A6" s="15" t="s">
        <v>96</v>
      </c>
      <c r="B6" s="368" t="s">
        <v>235</v>
      </c>
      <c r="C6" s="262">
        <v>78322356</v>
      </c>
      <c r="D6" s="262">
        <v>90289698</v>
      </c>
    </row>
    <row r="7" spans="1:4" s="1" customFormat="1" ht="12" customHeight="1" x14ac:dyDescent="0.25">
      <c r="A7" s="14" t="s">
        <v>97</v>
      </c>
      <c r="B7" s="369" t="s">
        <v>236</v>
      </c>
      <c r="C7" s="261">
        <v>111287650</v>
      </c>
      <c r="D7" s="261">
        <v>111287650</v>
      </c>
    </row>
    <row r="8" spans="1:4" s="1" customFormat="1" ht="12" customHeight="1" x14ac:dyDescent="0.25">
      <c r="A8" s="14" t="s">
        <v>98</v>
      </c>
      <c r="B8" s="369" t="s">
        <v>237</v>
      </c>
      <c r="C8" s="261">
        <v>76468676</v>
      </c>
      <c r="D8" s="261">
        <v>76468676</v>
      </c>
    </row>
    <row r="9" spans="1:4" s="1" customFormat="1" ht="12" customHeight="1" x14ac:dyDescent="0.25">
      <c r="A9" s="14" t="s">
        <v>99</v>
      </c>
      <c r="B9" s="369" t="s">
        <v>238</v>
      </c>
      <c r="C9" s="261">
        <v>3945654</v>
      </c>
      <c r="D9" s="261">
        <v>3945654</v>
      </c>
    </row>
    <row r="10" spans="1:4" s="1" customFormat="1" ht="12" customHeight="1" x14ac:dyDescent="0.25">
      <c r="A10" s="14" t="s">
        <v>146</v>
      </c>
      <c r="B10" s="255" t="s">
        <v>421</v>
      </c>
      <c r="C10" s="261"/>
      <c r="D10" s="261"/>
    </row>
    <row r="11" spans="1:4" s="1" customFormat="1" ht="12" customHeight="1" thickBot="1" x14ac:dyDescent="0.3">
      <c r="A11" s="16" t="s">
        <v>100</v>
      </c>
      <c r="B11" s="256" t="s">
        <v>422</v>
      </c>
      <c r="C11" s="261"/>
      <c r="D11" s="261">
        <v>1846321</v>
      </c>
    </row>
    <row r="12" spans="1:4" s="1" customFormat="1" ht="12" customHeight="1" thickBot="1" x14ac:dyDescent="0.3">
      <c r="A12" s="20" t="s">
        <v>18</v>
      </c>
      <c r="B12" s="254" t="s">
        <v>239</v>
      </c>
      <c r="C12" s="259">
        <f>+C13+C14+C15+C16+C17</f>
        <v>11603000</v>
      </c>
      <c r="D12" s="259">
        <f>+D13+D14+D15+D16+D17</f>
        <v>11603000</v>
      </c>
    </row>
    <row r="13" spans="1:4" s="1" customFormat="1" ht="12" customHeight="1" x14ac:dyDescent="0.25">
      <c r="A13" s="15" t="s">
        <v>102</v>
      </c>
      <c r="B13" s="368" t="s">
        <v>240</v>
      </c>
      <c r="C13" s="262"/>
      <c r="D13" s="262"/>
    </row>
    <row r="14" spans="1:4" s="1" customFormat="1" ht="12" customHeight="1" x14ac:dyDescent="0.25">
      <c r="A14" s="14" t="s">
        <v>103</v>
      </c>
      <c r="B14" s="369" t="s">
        <v>241</v>
      </c>
      <c r="C14" s="261"/>
      <c r="D14" s="261"/>
    </row>
    <row r="15" spans="1:4" s="1" customFormat="1" ht="12" customHeight="1" x14ac:dyDescent="0.25">
      <c r="A15" s="14" t="s">
        <v>104</v>
      </c>
      <c r="B15" s="369" t="s">
        <v>411</v>
      </c>
      <c r="C15" s="261"/>
      <c r="D15" s="261"/>
    </row>
    <row r="16" spans="1:4" s="1" customFormat="1" ht="12" customHeight="1" x14ac:dyDescent="0.25">
      <c r="A16" s="14" t="s">
        <v>105</v>
      </c>
      <c r="B16" s="369" t="s">
        <v>412</v>
      </c>
      <c r="C16" s="261"/>
      <c r="D16" s="261"/>
    </row>
    <row r="17" spans="1:4" s="1" customFormat="1" ht="12" customHeight="1" x14ac:dyDescent="0.25">
      <c r="A17" s="14" t="s">
        <v>106</v>
      </c>
      <c r="B17" s="369" t="s">
        <v>242</v>
      </c>
      <c r="C17" s="261">
        <v>11603000</v>
      </c>
      <c r="D17" s="261">
        <v>11603000</v>
      </c>
    </row>
    <row r="18" spans="1:4" s="1" customFormat="1" ht="12" customHeight="1" thickBot="1" x14ac:dyDescent="0.3">
      <c r="A18" s="16" t="s">
        <v>115</v>
      </c>
      <c r="B18" s="256" t="s">
        <v>243</v>
      </c>
      <c r="C18" s="263"/>
      <c r="D18" s="263"/>
    </row>
    <row r="19" spans="1:4" s="1" customFormat="1" ht="12" customHeight="1" thickBot="1" x14ac:dyDescent="0.3">
      <c r="A19" s="20" t="s">
        <v>19</v>
      </c>
      <c r="B19" s="21" t="s">
        <v>244</v>
      </c>
      <c r="C19" s="259">
        <f>+C20+C21+C22+C23+C24</f>
        <v>96500000</v>
      </c>
      <c r="D19" s="259">
        <f>+D20+D21+D22+D23+D24</f>
        <v>96500000</v>
      </c>
    </row>
    <row r="20" spans="1:4" s="1" customFormat="1" ht="12" customHeight="1" x14ac:dyDescent="0.25">
      <c r="A20" s="15" t="s">
        <v>85</v>
      </c>
      <c r="B20" s="368" t="s">
        <v>245</v>
      </c>
      <c r="C20" s="262">
        <v>96500000</v>
      </c>
      <c r="D20" s="262">
        <v>96500000</v>
      </c>
    </row>
    <row r="21" spans="1:4" s="1" customFormat="1" ht="12" customHeight="1" x14ac:dyDescent="0.25">
      <c r="A21" s="14" t="s">
        <v>86</v>
      </c>
      <c r="B21" s="369" t="s">
        <v>246</v>
      </c>
      <c r="C21" s="261"/>
      <c r="D21" s="261"/>
    </row>
    <row r="22" spans="1:4" s="1" customFormat="1" ht="12" customHeight="1" x14ac:dyDescent="0.25">
      <c r="A22" s="14" t="s">
        <v>87</v>
      </c>
      <c r="B22" s="369" t="s">
        <v>413</v>
      </c>
      <c r="C22" s="261"/>
      <c r="D22" s="261"/>
    </row>
    <row r="23" spans="1:4" s="1" customFormat="1" ht="12" customHeight="1" x14ac:dyDescent="0.25">
      <c r="A23" s="14" t="s">
        <v>88</v>
      </c>
      <c r="B23" s="369" t="s">
        <v>414</v>
      </c>
      <c r="C23" s="261"/>
      <c r="D23" s="261"/>
    </row>
    <row r="24" spans="1:4" s="1" customFormat="1" ht="12" customHeight="1" x14ac:dyDescent="0.25">
      <c r="A24" s="14" t="s">
        <v>167</v>
      </c>
      <c r="B24" s="369" t="s">
        <v>247</v>
      </c>
      <c r="C24" s="261"/>
      <c r="D24" s="261"/>
    </row>
    <row r="25" spans="1:4" s="1" customFormat="1" ht="12" customHeight="1" thickBot="1" x14ac:dyDescent="0.3">
      <c r="A25" s="16" t="s">
        <v>168</v>
      </c>
      <c r="B25" s="370" t="s">
        <v>248</v>
      </c>
      <c r="C25" s="263"/>
      <c r="D25" s="263"/>
    </row>
    <row r="26" spans="1:4" s="1" customFormat="1" ht="12" customHeight="1" thickBot="1" x14ac:dyDescent="0.3">
      <c r="A26" s="20" t="s">
        <v>169</v>
      </c>
      <c r="B26" s="21" t="s">
        <v>249</v>
      </c>
      <c r="C26" s="265">
        <f>+C27+C31+C32+C33</f>
        <v>60030000</v>
      </c>
      <c r="D26" s="265">
        <f>+D27+D31+D32+D33</f>
        <v>49751902</v>
      </c>
    </row>
    <row r="27" spans="1:4" s="1" customFormat="1" ht="12" customHeight="1" x14ac:dyDescent="0.25">
      <c r="A27" s="15" t="s">
        <v>250</v>
      </c>
      <c r="B27" s="368" t="s">
        <v>428</v>
      </c>
      <c r="C27" s="366">
        <f>+C28+C29+C30</f>
        <v>49200000</v>
      </c>
      <c r="D27" s="366">
        <f>+D28+D29+D30</f>
        <v>49200000</v>
      </c>
    </row>
    <row r="28" spans="1:4" s="1" customFormat="1" ht="12" customHeight="1" x14ac:dyDescent="0.25">
      <c r="A28" s="14" t="s">
        <v>251</v>
      </c>
      <c r="B28" s="369" t="s">
        <v>256</v>
      </c>
      <c r="C28" s="261">
        <v>10700000</v>
      </c>
      <c r="D28" s="261">
        <v>10700000</v>
      </c>
    </row>
    <row r="29" spans="1:4" s="1" customFormat="1" ht="12" customHeight="1" x14ac:dyDescent="0.25">
      <c r="A29" s="14" t="s">
        <v>252</v>
      </c>
      <c r="B29" s="369" t="s">
        <v>257</v>
      </c>
      <c r="C29" s="261"/>
      <c r="D29" s="261"/>
    </row>
    <row r="30" spans="1:4" s="1" customFormat="1" ht="12" customHeight="1" x14ac:dyDescent="0.25">
      <c r="A30" s="14" t="s">
        <v>426</v>
      </c>
      <c r="B30" s="422" t="s">
        <v>427</v>
      </c>
      <c r="C30" s="261">
        <v>38500000</v>
      </c>
      <c r="D30" s="261">
        <v>38500000</v>
      </c>
    </row>
    <row r="31" spans="1:4" s="1" customFormat="1" ht="12" customHeight="1" x14ac:dyDescent="0.25">
      <c r="A31" s="14" t="s">
        <v>253</v>
      </c>
      <c r="B31" s="369" t="s">
        <v>258</v>
      </c>
      <c r="C31" s="261">
        <v>10500000</v>
      </c>
      <c r="D31" s="261">
        <v>221902</v>
      </c>
    </row>
    <row r="32" spans="1:4" s="1" customFormat="1" ht="12" customHeight="1" x14ac:dyDescent="0.25">
      <c r="A32" s="14" t="s">
        <v>254</v>
      </c>
      <c r="B32" s="369" t="s">
        <v>259</v>
      </c>
      <c r="C32" s="261"/>
      <c r="D32" s="261"/>
    </row>
    <row r="33" spans="1:4" s="1" customFormat="1" ht="12" customHeight="1" thickBot="1" x14ac:dyDescent="0.3">
      <c r="A33" s="16" t="s">
        <v>255</v>
      </c>
      <c r="B33" s="370" t="s">
        <v>260</v>
      </c>
      <c r="C33" s="263">
        <v>330000</v>
      </c>
      <c r="D33" s="263">
        <v>330000</v>
      </c>
    </row>
    <row r="34" spans="1:4" s="1" customFormat="1" ht="12" customHeight="1" thickBot="1" x14ac:dyDescent="0.3">
      <c r="A34" s="20" t="s">
        <v>21</v>
      </c>
      <c r="B34" s="21" t="s">
        <v>423</v>
      </c>
      <c r="C34" s="259">
        <f>SUM(C35:C45)</f>
        <v>116812664</v>
      </c>
      <c r="D34" s="259">
        <f>SUM(D35:D45)</f>
        <v>116812664</v>
      </c>
    </row>
    <row r="35" spans="1:4" s="1" customFormat="1" ht="12" customHeight="1" x14ac:dyDescent="0.25">
      <c r="A35" s="15" t="s">
        <v>89</v>
      </c>
      <c r="B35" s="368" t="s">
        <v>263</v>
      </c>
      <c r="C35" s="262"/>
      <c r="D35" s="262"/>
    </row>
    <row r="36" spans="1:4" s="1" customFormat="1" ht="12" customHeight="1" x14ac:dyDescent="0.25">
      <c r="A36" s="14" t="s">
        <v>90</v>
      </c>
      <c r="B36" s="369" t="s">
        <v>264</v>
      </c>
      <c r="C36" s="261">
        <v>5594000</v>
      </c>
      <c r="D36" s="261">
        <v>5594000</v>
      </c>
    </row>
    <row r="37" spans="1:4" s="1" customFormat="1" ht="12" customHeight="1" x14ac:dyDescent="0.25">
      <c r="A37" s="14" t="s">
        <v>91</v>
      </c>
      <c r="B37" s="369" t="s">
        <v>265</v>
      </c>
      <c r="C37" s="261">
        <v>4725000</v>
      </c>
      <c r="D37" s="261">
        <v>4725000</v>
      </c>
    </row>
    <row r="38" spans="1:4" s="1" customFormat="1" ht="12" customHeight="1" x14ac:dyDescent="0.25">
      <c r="A38" s="14" t="s">
        <v>171</v>
      </c>
      <c r="B38" s="369" t="s">
        <v>266</v>
      </c>
      <c r="C38" s="261">
        <v>437000</v>
      </c>
      <c r="D38" s="261">
        <v>437000</v>
      </c>
    </row>
    <row r="39" spans="1:4" s="1" customFormat="1" ht="12" customHeight="1" x14ac:dyDescent="0.25">
      <c r="A39" s="14" t="s">
        <v>172</v>
      </c>
      <c r="B39" s="369" t="s">
        <v>267</v>
      </c>
      <c r="C39" s="261">
        <v>18132000</v>
      </c>
      <c r="D39" s="261">
        <v>18132000</v>
      </c>
    </row>
    <row r="40" spans="1:4" s="1" customFormat="1" ht="12" customHeight="1" x14ac:dyDescent="0.25">
      <c r="A40" s="14" t="s">
        <v>173</v>
      </c>
      <c r="B40" s="369" t="s">
        <v>268</v>
      </c>
      <c r="C40" s="263">
        <v>87748000</v>
      </c>
      <c r="D40" s="263">
        <v>87748000</v>
      </c>
    </row>
    <row r="41" spans="1:4" s="1" customFormat="1" ht="12" customHeight="1" x14ac:dyDescent="0.25">
      <c r="A41" s="14" t="s">
        <v>174</v>
      </c>
      <c r="B41" s="446" t="s">
        <v>269</v>
      </c>
      <c r="C41" s="352"/>
      <c r="D41" s="352"/>
    </row>
    <row r="42" spans="1:4" s="1" customFormat="1" ht="12" customHeight="1" x14ac:dyDescent="0.25">
      <c r="A42" s="14" t="s">
        <v>175</v>
      </c>
      <c r="B42" s="369" t="s">
        <v>270</v>
      </c>
      <c r="C42" s="262">
        <v>29664</v>
      </c>
      <c r="D42" s="262">
        <v>29664</v>
      </c>
    </row>
    <row r="43" spans="1:4" s="1" customFormat="1" ht="12" customHeight="1" x14ac:dyDescent="0.25">
      <c r="A43" s="14" t="s">
        <v>261</v>
      </c>
      <c r="B43" s="369" t="s">
        <v>271</v>
      </c>
      <c r="C43" s="261"/>
      <c r="D43" s="261"/>
    </row>
    <row r="44" spans="1:4" s="1" customFormat="1" ht="12" customHeight="1" x14ac:dyDescent="0.25">
      <c r="A44" s="16" t="s">
        <v>262</v>
      </c>
      <c r="B44" s="370" t="s">
        <v>425</v>
      </c>
      <c r="C44" s="357"/>
      <c r="D44" s="357"/>
    </row>
    <row r="45" spans="1:4" s="1" customFormat="1" ht="12" customHeight="1" thickBot="1" x14ac:dyDescent="0.3">
      <c r="A45" s="16" t="s">
        <v>424</v>
      </c>
      <c r="B45" s="256" t="s">
        <v>272</v>
      </c>
      <c r="C45" s="357">
        <v>147000</v>
      </c>
      <c r="D45" s="357">
        <v>147000</v>
      </c>
    </row>
    <row r="46" spans="1:4" s="1" customFormat="1" ht="12" customHeight="1" thickBot="1" x14ac:dyDescent="0.3">
      <c r="A46" s="20" t="s">
        <v>22</v>
      </c>
      <c r="B46" s="21" t="s">
        <v>273</v>
      </c>
      <c r="C46" s="259">
        <f>SUM(C47:C51)</f>
        <v>296922000</v>
      </c>
      <c r="D46" s="259">
        <f>SUM(D47:D51)</f>
        <v>296922000</v>
      </c>
    </row>
    <row r="47" spans="1:4" s="1" customFormat="1" ht="12" customHeight="1" x14ac:dyDescent="0.25">
      <c r="A47" s="15" t="s">
        <v>92</v>
      </c>
      <c r="B47" s="368" t="s">
        <v>277</v>
      </c>
      <c r="C47" s="405"/>
      <c r="D47" s="405"/>
    </row>
    <row r="48" spans="1:4" s="1" customFormat="1" ht="12" customHeight="1" x14ac:dyDescent="0.25">
      <c r="A48" s="14" t="s">
        <v>93</v>
      </c>
      <c r="B48" s="369" t="s">
        <v>278</v>
      </c>
      <c r="C48" s="264">
        <v>296922000</v>
      </c>
      <c r="D48" s="264">
        <v>296922000</v>
      </c>
    </row>
    <row r="49" spans="1:4" s="1" customFormat="1" ht="12" customHeight="1" x14ac:dyDescent="0.25">
      <c r="A49" s="14" t="s">
        <v>274</v>
      </c>
      <c r="B49" s="369" t="s">
        <v>279</v>
      </c>
      <c r="C49" s="264"/>
      <c r="D49" s="264"/>
    </row>
    <row r="50" spans="1:4" s="1" customFormat="1" ht="12" customHeight="1" x14ac:dyDescent="0.25">
      <c r="A50" s="14" t="s">
        <v>275</v>
      </c>
      <c r="B50" s="369" t="s">
        <v>280</v>
      </c>
      <c r="C50" s="264"/>
      <c r="D50" s="264"/>
    </row>
    <row r="51" spans="1:4" s="1" customFormat="1" ht="12" customHeight="1" thickBot="1" x14ac:dyDescent="0.3">
      <c r="A51" s="16" t="s">
        <v>276</v>
      </c>
      <c r="B51" s="256" t="s">
        <v>281</v>
      </c>
      <c r="C51" s="357"/>
      <c r="D51" s="357"/>
    </row>
    <row r="52" spans="1:4" s="1" customFormat="1" ht="12" customHeight="1" thickBot="1" x14ac:dyDescent="0.3">
      <c r="A52" s="20" t="s">
        <v>176</v>
      </c>
      <c r="B52" s="21" t="s">
        <v>282</v>
      </c>
      <c r="C52" s="259">
        <f>SUM(C53:C55)</f>
        <v>0</v>
      </c>
      <c r="D52" s="259">
        <f>SUM(D53:D55)</f>
        <v>0</v>
      </c>
    </row>
    <row r="53" spans="1:4" s="1" customFormat="1" ht="12" customHeight="1" x14ac:dyDescent="0.25">
      <c r="A53" s="15" t="s">
        <v>94</v>
      </c>
      <c r="B53" s="368" t="s">
        <v>283</v>
      </c>
      <c r="C53" s="262"/>
      <c r="D53" s="262"/>
    </row>
    <row r="54" spans="1:4" s="1" customFormat="1" ht="12" customHeight="1" x14ac:dyDescent="0.25">
      <c r="A54" s="14" t="s">
        <v>95</v>
      </c>
      <c r="B54" s="369" t="s">
        <v>415</v>
      </c>
      <c r="C54" s="261"/>
      <c r="D54" s="261"/>
    </row>
    <row r="55" spans="1:4" s="1" customFormat="1" ht="12" customHeight="1" x14ac:dyDescent="0.25">
      <c r="A55" s="14" t="s">
        <v>286</v>
      </c>
      <c r="B55" s="369" t="s">
        <v>284</v>
      </c>
      <c r="C55" s="261"/>
      <c r="D55" s="261"/>
    </row>
    <row r="56" spans="1:4" s="1" customFormat="1" ht="12" customHeight="1" thickBot="1" x14ac:dyDescent="0.3">
      <c r="A56" s="16" t="s">
        <v>287</v>
      </c>
      <c r="B56" s="256" t="s">
        <v>285</v>
      </c>
      <c r="C56" s="263"/>
      <c r="D56" s="263"/>
    </row>
    <row r="57" spans="1:4" s="1" customFormat="1" ht="12" customHeight="1" thickBot="1" x14ac:dyDescent="0.3">
      <c r="A57" s="20" t="s">
        <v>24</v>
      </c>
      <c r="B57" s="254" t="s">
        <v>288</v>
      </c>
      <c r="C57" s="259">
        <f>SUM(C58:C60)</f>
        <v>47020000</v>
      </c>
      <c r="D57" s="259">
        <f>SUM(D58:D60)</f>
        <v>47020000</v>
      </c>
    </row>
    <row r="58" spans="1:4" s="1" customFormat="1" ht="12" customHeight="1" x14ac:dyDescent="0.25">
      <c r="A58" s="15" t="s">
        <v>177</v>
      </c>
      <c r="B58" s="368" t="s">
        <v>290</v>
      </c>
      <c r="C58" s="264"/>
      <c r="D58" s="264"/>
    </row>
    <row r="59" spans="1:4" s="1" customFormat="1" ht="12" customHeight="1" x14ac:dyDescent="0.25">
      <c r="A59" s="14" t="s">
        <v>178</v>
      </c>
      <c r="B59" s="369" t="s">
        <v>416</v>
      </c>
      <c r="C59" s="264">
        <v>6066000</v>
      </c>
      <c r="D59" s="264">
        <v>6066000</v>
      </c>
    </row>
    <row r="60" spans="1:4" s="1" customFormat="1" ht="12" customHeight="1" x14ac:dyDescent="0.25">
      <c r="A60" s="14" t="s">
        <v>215</v>
      </c>
      <c r="B60" s="369" t="s">
        <v>291</v>
      </c>
      <c r="C60" s="264">
        <v>40954000</v>
      </c>
      <c r="D60" s="264">
        <v>40954000</v>
      </c>
    </row>
    <row r="61" spans="1:4" s="1" customFormat="1" ht="12" customHeight="1" thickBot="1" x14ac:dyDescent="0.3">
      <c r="A61" s="16" t="s">
        <v>289</v>
      </c>
      <c r="B61" s="256" t="s">
        <v>292</v>
      </c>
      <c r="C61" s="264"/>
      <c r="D61" s="264"/>
    </row>
    <row r="62" spans="1:4" s="1" customFormat="1" ht="12" customHeight="1" thickBot="1" x14ac:dyDescent="0.3">
      <c r="A62" s="429" t="s">
        <v>468</v>
      </c>
      <c r="B62" s="21" t="s">
        <v>293</v>
      </c>
      <c r="C62" s="265">
        <f>+C5+C12+C19+C26+C34+C46+C52+C57</f>
        <v>898912000</v>
      </c>
      <c r="D62" s="265">
        <f>+D5+D12+D19+D26+D34+D46+D52+D57</f>
        <v>902447565</v>
      </c>
    </row>
    <row r="63" spans="1:4" s="1" customFormat="1" ht="12" customHeight="1" thickBot="1" x14ac:dyDescent="0.3">
      <c r="A63" s="408" t="s">
        <v>294</v>
      </c>
      <c r="B63" s="254" t="s">
        <v>295</v>
      </c>
      <c r="C63" s="259">
        <f>SUM(C64:C66)</f>
        <v>0</v>
      </c>
      <c r="D63" s="259">
        <f>SUM(D64:D66)</f>
        <v>0</v>
      </c>
    </row>
    <row r="64" spans="1:4" s="1" customFormat="1" ht="12" customHeight="1" x14ac:dyDescent="0.25">
      <c r="A64" s="15" t="s">
        <v>326</v>
      </c>
      <c r="B64" s="368" t="s">
        <v>296</v>
      </c>
      <c r="C64" s="264"/>
      <c r="D64" s="264"/>
    </row>
    <row r="65" spans="1:4" s="1" customFormat="1" ht="12" customHeight="1" x14ac:dyDescent="0.25">
      <c r="A65" s="14" t="s">
        <v>335</v>
      </c>
      <c r="B65" s="369" t="s">
        <v>297</v>
      </c>
      <c r="C65" s="264"/>
      <c r="D65" s="264"/>
    </row>
    <row r="66" spans="1:4" s="1" customFormat="1" ht="12" customHeight="1" thickBot="1" x14ac:dyDescent="0.3">
      <c r="A66" s="16" t="s">
        <v>336</v>
      </c>
      <c r="B66" s="423" t="s">
        <v>453</v>
      </c>
      <c r="C66" s="264"/>
      <c r="D66" s="264"/>
    </row>
    <row r="67" spans="1:4" s="1" customFormat="1" ht="12" customHeight="1" thickBot="1" x14ac:dyDescent="0.3">
      <c r="A67" s="408" t="s">
        <v>299</v>
      </c>
      <c r="B67" s="254" t="s">
        <v>300</v>
      </c>
      <c r="C67" s="259">
        <f>SUM(C68:C71)</f>
        <v>0</v>
      </c>
      <c r="D67" s="259">
        <f>SUM(D68:D71)</f>
        <v>0</v>
      </c>
    </row>
    <row r="68" spans="1:4" s="1" customFormat="1" ht="12" customHeight="1" x14ac:dyDescent="0.25">
      <c r="A68" s="15" t="s">
        <v>147</v>
      </c>
      <c r="B68" s="368" t="s">
        <v>301</v>
      </c>
      <c r="C68" s="264"/>
      <c r="D68" s="264"/>
    </row>
    <row r="69" spans="1:4" s="1" customFormat="1" ht="12" customHeight="1" x14ac:dyDescent="0.25">
      <c r="A69" s="14" t="s">
        <v>148</v>
      </c>
      <c r="B69" s="369" t="s">
        <v>302</v>
      </c>
      <c r="C69" s="264"/>
      <c r="D69" s="264"/>
    </row>
    <row r="70" spans="1:4" s="1" customFormat="1" ht="12" customHeight="1" x14ac:dyDescent="0.25">
      <c r="A70" s="14" t="s">
        <v>327</v>
      </c>
      <c r="B70" s="369" t="s">
        <v>303</v>
      </c>
      <c r="C70" s="264"/>
      <c r="D70" s="264"/>
    </row>
    <row r="71" spans="1:4" s="1" customFormat="1" ht="12" customHeight="1" thickBot="1" x14ac:dyDescent="0.3">
      <c r="A71" s="16" t="s">
        <v>328</v>
      </c>
      <c r="B71" s="256" t="s">
        <v>304</v>
      </c>
      <c r="C71" s="264"/>
      <c r="D71" s="264"/>
    </row>
    <row r="72" spans="1:4" s="1" customFormat="1" ht="12" customHeight="1" thickBot="1" x14ac:dyDescent="0.3">
      <c r="A72" s="408" t="s">
        <v>305</v>
      </c>
      <c r="B72" s="254" t="s">
        <v>306</v>
      </c>
      <c r="C72" s="259">
        <f>SUM(C73:C74)</f>
        <v>49114000</v>
      </c>
      <c r="D72" s="259">
        <f>SUM(D73:D74)</f>
        <v>57833332</v>
      </c>
    </row>
    <row r="73" spans="1:4" s="1" customFormat="1" ht="12" customHeight="1" x14ac:dyDescent="0.25">
      <c r="A73" s="15" t="s">
        <v>329</v>
      </c>
      <c r="B73" s="368" t="s">
        <v>307</v>
      </c>
      <c r="C73" s="264">
        <v>49114000</v>
      </c>
      <c r="D73" s="264">
        <v>57833332</v>
      </c>
    </row>
    <row r="74" spans="1:4" s="1" customFormat="1" ht="12" customHeight="1" thickBot="1" x14ac:dyDescent="0.3">
      <c r="A74" s="16" t="s">
        <v>330</v>
      </c>
      <c r="B74" s="256" t="s">
        <v>308</v>
      </c>
      <c r="C74" s="264"/>
      <c r="D74" s="264"/>
    </row>
    <row r="75" spans="1:4" s="1" customFormat="1" ht="12" customHeight="1" thickBot="1" x14ac:dyDescent="0.3">
      <c r="A75" s="408" t="s">
        <v>309</v>
      </c>
      <c r="B75" s="254" t="s">
        <v>310</v>
      </c>
      <c r="C75" s="259">
        <f>SUM(C76:C78)</f>
        <v>200000000</v>
      </c>
      <c r="D75" s="259">
        <f>SUM(D76:D78)</f>
        <v>200000000</v>
      </c>
    </row>
    <row r="76" spans="1:4" s="1" customFormat="1" ht="12" customHeight="1" x14ac:dyDescent="0.25">
      <c r="A76" s="15" t="s">
        <v>331</v>
      </c>
      <c r="B76" s="368" t="s">
        <v>311</v>
      </c>
      <c r="C76" s="264"/>
      <c r="D76" s="264"/>
    </row>
    <row r="77" spans="1:4" s="1" customFormat="1" ht="12" customHeight="1" x14ac:dyDescent="0.25">
      <c r="A77" s="14" t="s">
        <v>332</v>
      </c>
      <c r="B77" s="369" t="s">
        <v>312</v>
      </c>
      <c r="C77" s="264"/>
      <c r="D77" s="264"/>
    </row>
    <row r="78" spans="1:4" s="1" customFormat="1" ht="12" customHeight="1" thickBot="1" x14ac:dyDescent="0.3">
      <c r="A78" s="16" t="s">
        <v>333</v>
      </c>
      <c r="B78" s="256" t="s">
        <v>313</v>
      </c>
      <c r="C78" s="264">
        <v>200000000</v>
      </c>
      <c r="D78" s="264">
        <v>200000000</v>
      </c>
    </row>
    <row r="79" spans="1:4" s="1" customFormat="1" ht="12" customHeight="1" thickBot="1" x14ac:dyDescent="0.3">
      <c r="A79" s="408" t="s">
        <v>314</v>
      </c>
      <c r="B79" s="254" t="s">
        <v>334</v>
      </c>
      <c r="C79" s="259">
        <f>SUM(C80:C83)</f>
        <v>0</v>
      </c>
      <c r="D79" s="259">
        <f>SUM(D80:D83)</f>
        <v>0</v>
      </c>
    </row>
    <row r="80" spans="1:4" s="1" customFormat="1" ht="12" customHeight="1" x14ac:dyDescent="0.25">
      <c r="A80" s="372" t="s">
        <v>315</v>
      </c>
      <c r="B80" s="368" t="s">
        <v>316</v>
      </c>
      <c r="C80" s="264"/>
      <c r="D80" s="264"/>
    </row>
    <row r="81" spans="1:4" s="1" customFormat="1" ht="12" customHeight="1" x14ac:dyDescent="0.25">
      <c r="A81" s="373" t="s">
        <v>317</v>
      </c>
      <c r="B81" s="369" t="s">
        <v>318</v>
      </c>
      <c r="C81" s="264"/>
      <c r="D81" s="264"/>
    </row>
    <row r="82" spans="1:4" s="1" customFormat="1" ht="12" customHeight="1" x14ac:dyDescent="0.25">
      <c r="A82" s="373" t="s">
        <v>319</v>
      </c>
      <c r="B82" s="369" t="s">
        <v>320</v>
      </c>
      <c r="C82" s="264"/>
      <c r="D82" s="264"/>
    </row>
    <row r="83" spans="1:4" s="1" customFormat="1" ht="12" customHeight="1" thickBot="1" x14ac:dyDescent="0.3">
      <c r="A83" s="374" t="s">
        <v>321</v>
      </c>
      <c r="B83" s="256" t="s">
        <v>322</v>
      </c>
      <c r="C83" s="264"/>
      <c r="D83" s="264"/>
    </row>
    <row r="84" spans="1:4" s="1" customFormat="1" ht="12" customHeight="1" thickBot="1" x14ac:dyDescent="0.3">
      <c r="A84" s="408" t="s">
        <v>323</v>
      </c>
      <c r="B84" s="254" t="s">
        <v>467</v>
      </c>
      <c r="C84" s="406"/>
      <c r="D84" s="406"/>
    </row>
    <row r="85" spans="1:4" s="1" customFormat="1" ht="13.5" customHeight="1" thickBot="1" x14ac:dyDescent="0.3">
      <c r="A85" s="408" t="s">
        <v>325</v>
      </c>
      <c r="B85" s="254" t="s">
        <v>324</v>
      </c>
      <c r="C85" s="406"/>
      <c r="D85" s="406"/>
    </row>
    <row r="86" spans="1:4" s="1" customFormat="1" ht="15.75" customHeight="1" thickBot="1" x14ac:dyDescent="0.3">
      <c r="A86" s="408" t="s">
        <v>337</v>
      </c>
      <c r="B86" s="375" t="s">
        <v>470</v>
      </c>
      <c r="C86" s="265">
        <f>+C63+C67+C72+C75+C79+C85+C84</f>
        <v>249114000</v>
      </c>
      <c r="D86" s="265">
        <f>+D63+D67+D72+D75+D79+D85+D84</f>
        <v>257833332</v>
      </c>
    </row>
    <row r="87" spans="1:4" s="1" customFormat="1" ht="16.5" customHeight="1" thickBot="1" x14ac:dyDescent="0.3">
      <c r="A87" s="409" t="s">
        <v>469</v>
      </c>
      <c r="B87" s="376" t="s">
        <v>471</v>
      </c>
      <c r="C87" s="265">
        <f>+C62+C86</f>
        <v>1148026000</v>
      </c>
      <c r="D87" s="265">
        <f>+D62+D86</f>
        <v>1160280897</v>
      </c>
    </row>
    <row r="88" spans="1:4" s="1" customFormat="1" ht="83.25" customHeight="1" x14ac:dyDescent="0.25">
      <c r="A88" s="5"/>
      <c r="B88" s="6"/>
      <c r="C88" s="266"/>
    </row>
    <row r="89" spans="1:4" ht="16.5" customHeight="1" x14ac:dyDescent="0.3">
      <c r="A89" s="518" t="s">
        <v>46</v>
      </c>
      <c r="B89" s="518"/>
      <c r="C89" s="518"/>
    </row>
    <row r="90" spans="1:4" ht="16.5" customHeight="1" thickBot="1" x14ac:dyDescent="0.35">
      <c r="A90" s="520" t="s">
        <v>150</v>
      </c>
      <c r="B90" s="520"/>
      <c r="C90" s="523" t="s">
        <v>614</v>
      </c>
      <c r="D90" s="523"/>
    </row>
    <row r="91" spans="1:4" ht="38.1" customHeight="1" thickBot="1" x14ac:dyDescent="0.35">
      <c r="A91" s="23" t="s">
        <v>67</v>
      </c>
      <c r="B91" s="24" t="s">
        <v>47</v>
      </c>
      <c r="C91" s="43" t="str">
        <f>+C3</f>
        <v>2020. évi előirányzat</v>
      </c>
      <c r="D91" s="43" t="str">
        <f>+D3</f>
        <v>2020. évi módosított előirányzat</v>
      </c>
    </row>
    <row r="92" spans="1:4" s="44" customFormat="1" ht="12" customHeight="1" thickBot="1" x14ac:dyDescent="0.25">
      <c r="A92" s="35" t="s">
        <v>479</v>
      </c>
      <c r="B92" s="36" t="s">
        <v>480</v>
      </c>
      <c r="C92" s="37" t="s">
        <v>481</v>
      </c>
      <c r="D92" s="37" t="s">
        <v>483</v>
      </c>
    </row>
    <row r="93" spans="1:4" ht="12" customHeight="1" thickBot="1" x14ac:dyDescent="0.35">
      <c r="A93" s="22" t="s">
        <v>17</v>
      </c>
      <c r="B93" s="29" t="s">
        <v>429</v>
      </c>
      <c r="C93" s="258">
        <f>C94+C95+C96+C97+C98+C111</f>
        <v>878371027</v>
      </c>
      <c r="D93" s="258">
        <f>D94+D95+D96+D97+D98+D111</f>
        <v>890625924</v>
      </c>
    </row>
    <row r="94" spans="1:4" ht="12" customHeight="1" x14ac:dyDescent="0.3">
      <c r="A94" s="17" t="s">
        <v>96</v>
      </c>
      <c r="B94" s="10" t="s">
        <v>48</v>
      </c>
      <c r="C94" s="260">
        <v>226163000</v>
      </c>
      <c r="D94" s="260">
        <v>226163000</v>
      </c>
    </row>
    <row r="95" spans="1:4" ht="12" customHeight="1" x14ac:dyDescent="0.3">
      <c r="A95" s="14" t="s">
        <v>97</v>
      </c>
      <c r="B95" s="8" t="s">
        <v>179</v>
      </c>
      <c r="C95" s="261">
        <v>40470000</v>
      </c>
      <c r="D95" s="261">
        <v>40470000</v>
      </c>
    </row>
    <row r="96" spans="1:4" ht="12" customHeight="1" x14ac:dyDescent="0.3">
      <c r="A96" s="14" t="s">
        <v>98</v>
      </c>
      <c r="B96" s="8" t="s">
        <v>138</v>
      </c>
      <c r="C96" s="263">
        <v>237632027</v>
      </c>
      <c r="D96" s="263">
        <v>238902027</v>
      </c>
    </row>
    <row r="97" spans="1:4" ht="12" customHeight="1" x14ac:dyDescent="0.3">
      <c r="A97" s="14" t="s">
        <v>99</v>
      </c>
      <c r="B97" s="11" t="s">
        <v>180</v>
      </c>
      <c r="C97" s="263">
        <v>4423000</v>
      </c>
      <c r="D97" s="263">
        <v>4423000</v>
      </c>
    </row>
    <row r="98" spans="1:4" ht="12" customHeight="1" x14ac:dyDescent="0.3">
      <c r="A98" s="14" t="s">
        <v>110</v>
      </c>
      <c r="B98" s="19" t="s">
        <v>181</v>
      </c>
      <c r="C98" s="263">
        <v>3903000</v>
      </c>
      <c r="D98" s="263">
        <f>D105+D110</f>
        <v>6488000</v>
      </c>
    </row>
    <row r="99" spans="1:4" ht="12" customHeight="1" x14ac:dyDescent="0.3">
      <c r="A99" s="14" t="s">
        <v>100</v>
      </c>
      <c r="B99" s="8" t="s">
        <v>434</v>
      </c>
      <c r="C99" s="263"/>
      <c r="D99" s="263"/>
    </row>
    <row r="100" spans="1:4" ht="12" customHeight="1" x14ac:dyDescent="0.3">
      <c r="A100" s="14" t="s">
        <v>101</v>
      </c>
      <c r="B100" s="142" t="s">
        <v>433</v>
      </c>
      <c r="C100" s="263"/>
      <c r="D100" s="263"/>
    </row>
    <row r="101" spans="1:4" ht="12" customHeight="1" x14ac:dyDescent="0.3">
      <c r="A101" s="14" t="s">
        <v>111</v>
      </c>
      <c r="B101" s="142" t="s">
        <v>432</v>
      </c>
      <c r="C101" s="263"/>
      <c r="D101" s="263"/>
    </row>
    <row r="102" spans="1:4" ht="12" customHeight="1" x14ac:dyDescent="0.3">
      <c r="A102" s="14" t="s">
        <v>112</v>
      </c>
      <c r="B102" s="140" t="s">
        <v>340</v>
      </c>
      <c r="C102" s="263"/>
      <c r="D102" s="263"/>
    </row>
    <row r="103" spans="1:4" ht="12" customHeight="1" x14ac:dyDescent="0.3">
      <c r="A103" s="14" t="s">
        <v>113</v>
      </c>
      <c r="B103" s="141" t="s">
        <v>341</v>
      </c>
      <c r="C103" s="263"/>
      <c r="D103" s="263"/>
    </row>
    <row r="104" spans="1:4" ht="12" customHeight="1" x14ac:dyDescent="0.3">
      <c r="A104" s="14" t="s">
        <v>114</v>
      </c>
      <c r="B104" s="141" t="s">
        <v>342</v>
      </c>
      <c r="C104" s="263"/>
      <c r="D104" s="263"/>
    </row>
    <row r="105" spans="1:4" ht="12" customHeight="1" x14ac:dyDescent="0.3">
      <c r="A105" s="14" t="s">
        <v>116</v>
      </c>
      <c r="B105" s="140" t="s">
        <v>343</v>
      </c>
      <c r="C105" s="263">
        <v>512000</v>
      </c>
      <c r="D105" s="263">
        <v>512000</v>
      </c>
    </row>
    <row r="106" spans="1:4" ht="12" customHeight="1" x14ac:dyDescent="0.3">
      <c r="A106" s="14" t="s">
        <v>182</v>
      </c>
      <c r="B106" s="140" t="s">
        <v>344</v>
      </c>
      <c r="C106" s="263"/>
      <c r="D106" s="263"/>
    </row>
    <row r="107" spans="1:4" ht="12" customHeight="1" x14ac:dyDescent="0.3">
      <c r="A107" s="14" t="s">
        <v>338</v>
      </c>
      <c r="B107" s="141" t="s">
        <v>345</v>
      </c>
      <c r="C107" s="263"/>
      <c r="D107" s="263"/>
    </row>
    <row r="108" spans="1:4" ht="12" customHeight="1" x14ac:dyDescent="0.3">
      <c r="A108" s="13" t="s">
        <v>339</v>
      </c>
      <c r="B108" s="142" t="s">
        <v>346</v>
      </c>
      <c r="C108" s="263"/>
      <c r="D108" s="263"/>
    </row>
    <row r="109" spans="1:4" ht="12" customHeight="1" x14ac:dyDescent="0.3">
      <c r="A109" s="14" t="s">
        <v>430</v>
      </c>
      <c r="B109" s="142" t="s">
        <v>347</v>
      </c>
      <c r="C109" s="263"/>
      <c r="D109" s="263"/>
    </row>
    <row r="110" spans="1:4" ht="12" customHeight="1" x14ac:dyDescent="0.3">
      <c r="A110" s="16" t="s">
        <v>431</v>
      </c>
      <c r="B110" s="142" t="s">
        <v>348</v>
      </c>
      <c r="C110" s="263">
        <v>3391000</v>
      </c>
      <c r="D110" s="261">
        <v>5976000</v>
      </c>
    </row>
    <row r="111" spans="1:4" ht="12" customHeight="1" x14ac:dyDescent="0.3">
      <c r="A111" s="14" t="s">
        <v>435</v>
      </c>
      <c r="B111" s="11" t="s">
        <v>49</v>
      </c>
      <c r="C111" s="261">
        <v>365780000</v>
      </c>
      <c r="D111" s="261">
        <v>374179897</v>
      </c>
    </row>
    <row r="112" spans="1:4" ht="12" customHeight="1" x14ac:dyDescent="0.3">
      <c r="A112" s="14" t="s">
        <v>436</v>
      </c>
      <c r="B112" s="8" t="s">
        <v>438</v>
      </c>
      <c r="C112" s="261">
        <v>362380000</v>
      </c>
      <c r="D112" s="263">
        <v>369509897</v>
      </c>
    </row>
    <row r="113" spans="1:4" ht="12" customHeight="1" x14ac:dyDescent="0.3">
      <c r="A113" s="16" t="s">
        <v>437</v>
      </c>
      <c r="B113" s="514" t="s">
        <v>439</v>
      </c>
      <c r="C113" s="263">
        <v>3400000</v>
      </c>
      <c r="D113" s="263">
        <v>3400000</v>
      </c>
    </row>
    <row r="114" spans="1:4" ht="12" customHeight="1" thickBot="1" x14ac:dyDescent="0.35">
      <c r="A114" s="18" t="s">
        <v>625</v>
      </c>
      <c r="B114" s="427" t="s">
        <v>627</v>
      </c>
      <c r="C114" s="267"/>
      <c r="D114" s="267">
        <v>1270000</v>
      </c>
    </row>
    <row r="115" spans="1:4" ht="12" customHeight="1" thickBot="1" x14ac:dyDescent="0.35">
      <c r="A115" s="424" t="s">
        <v>18</v>
      </c>
      <c r="B115" s="425" t="s">
        <v>349</v>
      </c>
      <c r="C115" s="426">
        <f>+C116+C118+C120</f>
        <v>253994000</v>
      </c>
      <c r="D115" s="426">
        <f>+D116+D118+D120</f>
        <v>253994000</v>
      </c>
    </row>
    <row r="116" spans="1:4" ht="12" customHeight="1" x14ac:dyDescent="0.3">
      <c r="A116" s="15" t="s">
        <v>102</v>
      </c>
      <c r="B116" s="8" t="s">
        <v>214</v>
      </c>
      <c r="C116" s="262">
        <v>248678000</v>
      </c>
      <c r="D116" s="262">
        <v>248678000</v>
      </c>
    </row>
    <row r="117" spans="1:4" ht="12" customHeight="1" x14ac:dyDescent="0.3">
      <c r="A117" s="15" t="s">
        <v>103</v>
      </c>
      <c r="B117" s="12" t="s">
        <v>353</v>
      </c>
      <c r="C117" s="262">
        <v>14536000</v>
      </c>
      <c r="D117" s="262">
        <v>14536000</v>
      </c>
    </row>
    <row r="118" spans="1:4" ht="12" customHeight="1" x14ac:dyDescent="0.3">
      <c r="A118" s="15" t="s">
        <v>104</v>
      </c>
      <c r="B118" s="12" t="s">
        <v>183</v>
      </c>
      <c r="C118" s="261">
        <v>3916000</v>
      </c>
      <c r="D118" s="261">
        <v>3916000</v>
      </c>
    </row>
    <row r="119" spans="1:4" ht="12" customHeight="1" x14ac:dyDescent="0.3">
      <c r="A119" s="15" t="s">
        <v>105</v>
      </c>
      <c r="B119" s="12" t="s">
        <v>354</v>
      </c>
      <c r="C119" s="230">
        <v>3110000</v>
      </c>
      <c r="D119" s="230">
        <v>3110000</v>
      </c>
    </row>
    <row r="120" spans="1:4" ht="12" customHeight="1" x14ac:dyDescent="0.3">
      <c r="A120" s="15" t="s">
        <v>106</v>
      </c>
      <c r="B120" s="256" t="s">
        <v>216</v>
      </c>
      <c r="C120" s="230">
        <v>1400000</v>
      </c>
      <c r="D120" s="230">
        <v>1400000</v>
      </c>
    </row>
    <row r="121" spans="1:4" ht="12" customHeight="1" x14ac:dyDescent="0.3">
      <c r="A121" s="15" t="s">
        <v>115</v>
      </c>
      <c r="B121" s="255" t="s">
        <v>417</v>
      </c>
      <c r="C121" s="230"/>
      <c r="D121" s="230"/>
    </row>
    <row r="122" spans="1:4" ht="12" customHeight="1" x14ac:dyDescent="0.3">
      <c r="A122" s="15" t="s">
        <v>117</v>
      </c>
      <c r="B122" s="367" t="s">
        <v>359</v>
      </c>
      <c r="C122" s="230"/>
      <c r="D122" s="230"/>
    </row>
    <row r="123" spans="1:4" x14ac:dyDescent="0.3">
      <c r="A123" s="15" t="s">
        <v>184</v>
      </c>
      <c r="B123" s="141" t="s">
        <v>342</v>
      </c>
      <c r="C123" s="230"/>
      <c r="D123" s="230"/>
    </row>
    <row r="124" spans="1:4" ht="12" customHeight="1" x14ac:dyDescent="0.3">
      <c r="A124" s="15" t="s">
        <v>185</v>
      </c>
      <c r="B124" s="141" t="s">
        <v>358</v>
      </c>
      <c r="C124" s="230"/>
      <c r="D124" s="230"/>
    </row>
    <row r="125" spans="1:4" ht="12" customHeight="1" x14ac:dyDescent="0.3">
      <c r="A125" s="15" t="s">
        <v>186</v>
      </c>
      <c r="B125" s="141" t="s">
        <v>357</v>
      </c>
      <c r="C125" s="230"/>
      <c r="D125" s="230"/>
    </row>
    <row r="126" spans="1:4" ht="12" customHeight="1" x14ac:dyDescent="0.3">
      <c r="A126" s="15" t="s">
        <v>350</v>
      </c>
      <c r="B126" s="141" t="s">
        <v>345</v>
      </c>
      <c r="C126" s="230"/>
      <c r="D126" s="230"/>
    </row>
    <row r="127" spans="1:4" ht="12" customHeight="1" x14ac:dyDescent="0.3">
      <c r="A127" s="15" t="s">
        <v>351</v>
      </c>
      <c r="B127" s="141" t="s">
        <v>356</v>
      </c>
      <c r="C127" s="230"/>
      <c r="D127" s="230"/>
    </row>
    <row r="128" spans="1:4" ht="16.2" thickBot="1" x14ac:dyDescent="0.35">
      <c r="A128" s="13" t="s">
        <v>352</v>
      </c>
      <c r="B128" s="141" t="s">
        <v>355</v>
      </c>
      <c r="C128" s="232">
        <v>1400000</v>
      </c>
      <c r="D128" s="232">
        <v>1400000</v>
      </c>
    </row>
    <row r="129" spans="1:4" ht="12" customHeight="1" thickBot="1" x14ac:dyDescent="0.35">
      <c r="A129" s="20" t="s">
        <v>19</v>
      </c>
      <c r="B129" s="131" t="s">
        <v>440</v>
      </c>
      <c r="C129" s="259">
        <f>+C93+C115</f>
        <v>1132365027</v>
      </c>
      <c r="D129" s="259">
        <f>+D93+D115</f>
        <v>1144619924</v>
      </c>
    </row>
    <row r="130" spans="1:4" ht="12" customHeight="1" thickBot="1" x14ac:dyDescent="0.35">
      <c r="A130" s="20" t="s">
        <v>20</v>
      </c>
      <c r="B130" s="131" t="s">
        <v>441</v>
      </c>
      <c r="C130" s="259">
        <f>+C131+C132+C133</f>
        <v>4860000</v>
      </c>
      <c r="D130" s="259">
        <f>+D131+D132+D133</f>
        <v>4860000</v>
      </c>
    </row>
    <row r="131" spans="1:4" ht="12" customHeight="1" x14ac:dyDescent="0.3">
      <c r="A131" s="15" t="s">
        <v>250</v>
      </c>
      <c r="B131" s="12" t="s">
        <v>448</v>
      </c>
      <c r="C131" s="230">
        <v>4860000</v>
      </c>
      <c r="D131" s="230">
        <v>4860000</v>
      </c>
    </row>
    <row r="132" spans="1:4" ht="12" customHeight="1" x14ac:dyDescent="0.3">
      <c r="A132" s="15" t="s">
        <v>253</v>
      </c>
      <c r="B132" s="12" t="s">
        <v>449</v>
      </c>
      <c r="C132" s="230"/>
      <c r="D132" s="230"/>
    </row>
    <row r="133" spans="1:4" ht="12" customHeight="1" thickBot="1" x14ac:dyDescent="0.35">
      <c r="A133" s="13" t="s">
        <v>254</v>
      </c>
      <c r="B133" s="12" t="s">
        <v>450</v>
      </c>
      <c r="C133" s="230"/>
      <c r="D133" s="230"/>
    </row>
    <row r="134" spans="1:4" ht="12" customHeight="1" thickBot="1" x14ac:dyDescent="0.35">
      <c r="A134" s="20" t="s">
        <v>21</v>
      </c>
      <c r="B134" s="131" t="s">
        <v>442</v>
      </c>
      <c r="C134" s="259">
        <f>SUM(C135:C140)</f>
        <v>0</v>
      </c>
      <c r="D134" s="259">
        <f>SUM(D135:D140)</f>
        <v>0</v>
      </c>
    </row>
    <row r="135" spans="1:4" ht="12" customHeight="1" x14ac:dyDescent="0.3">
      <c r="A135" s="15" t="s">
        <v>89</v>
      </c>
      <c r="B135" s="9" t="s">
        <v>451</v>
      </c>
      <c r="C135" s="230"/>
      <c r="D135" s="230"/>
    </row>
    <row r="136" spans="1:4" ht="12" customHeight="1" x14ac:dyDescent="0.3">
      <c r="A136" s="15" t="s">
        <v>90</v>
      </c>
      <c r="B136" s="9" t="s">
        <v>443</v>
      </c>
      <c r="C136" s="230"/>
      <c r="D136" s="230"/>
    </row>
    <row r="137" spans="1:4" ht="12" customHeight="1" x14ac:dyDescent="0.3">
      <c r="A137" s="15" t="s">
        <v>91</v>
      </c>
      <c r="B137" s="9" t="s">
        <v>444</v>
      </c>
      <c r="C137" s="230"/>
      <c r="D137" s="230"/>
    </row>
    <row r="138" spans="1:4" ht="12" customHeight="1" x14ac:dyDescent="0.3">
      <c r="A138" s="15" t="s">
        <v>171</v>
      </c>
      <c r="B138" s="9" t="s">
        <v>445</v>
      </c>
      <c r="C138" s="230"/>
      <c r="D138" s="230"/>
    </row>
    <row r="139" spans="1:4" ht="12" customHeight="1" x14ac:dyDescent="0.3">
      <c r="A139" s="15" t="s">
        <v>172</v>
      </c>
      <c r="B139" s="9" t="s">
        <v>446</v>
      </c>
      <c r="C139" s="230"/>
      <c r="D139" s="230"/>
    </row>
    <row r="140" spans="1:4" ht="12" customHeight="1" thickBot="1" x14ac:dyDescent="0.35">
      <c r="A140" s="13" t="s">
        <v>173</v>
      </c>
      <c r="B140" s="9" t="s">
        <v>447</v>
      </c>
      <c r="C140" s="230"/>
      <c r="D140" s="230"/>
    </row>
    <row r="141" spans="1:4" ht="12" customHeight="1" thickBot="1" x14ac:dyDescent="0.35">
      <c r="A141" s="20" t="s">
        <v>22</v>
      </c>
      <c r="B141" s="131" t="s">
        <v>455</v>
      </c>
      <c r="C141" s="265">
        <f>+C142+C143+C144+C145</f>
        <v>10800973</v>
      </c>
      <c r="D141" s="265">
        <f>+D142+D143+D144+D145</f>
        <v>10800973</v>
      </c>
    </row>
    <row r="142" spans="1:4" ht="12" customHeight="1" x14ac:dyDescent="0.3">
      <c r="A142" s="15" t="s">
        <v>92</v>
      </c>
      <c r="B142" s="9" t="s">
        <v>360</v>
      </c>
      <c r="C142" s="230"/>
      <c r="D142" s="230"/>
    </row>
    <row r="143" spans="1:4" ht="12" customHeight="1" x14ac:dyDescent="0.3">
      <c r="A143" s="15" t="s">
        <v>93</v>
      </c>
      <c r="B143" s="9" t="s">
        <v>361</v>
      </c>
      <c r="C143" s="230">
        <v>10800973</v>
      </c>
      <c r="D143" s="230">
        <v>10800973</v>
      </c>
    </row>
    <row r="144" spans="1:4" ht="12" customHeight="1" x14ac:dyDescent="0.3">
      <c r="A144" s="15" t="s">
        <v>274</v>
      </c>
      <c r="B144" s="9" t="s">
        <v>456</v>
      </c>
      <c r="C144" s="230"/>
      <c r="D144" s="230"/>
    </row>
    <row r="145" spans="1:9" ht="12" customHeight="1" thickBot="1" x14ac:dyDescent="0.35">
      <c r="A145" s="13" t="s">
        <v>275</v>
      </c>
      <c r="B145" s="7" t="s">
        <v>380</v>
      </c>
      <c r="C145" s="230"/>
      <c r="D145" s="230"/>
    </row>
    <row r="146" spans="1:9" ht="12" customHeight="1" thickBot="1" x14ac:dyDescent="0.35">
      <c r="A146" s="20" t="s">
        <v>23</v>
      </c>
      <c r="B146" s="131" t="s">
        <v>457</v>
      </c>
      <c r="C146" s="268">
        <f>SUM(C147:C151)</f>
        <v>0</v>
      </c>
      <c r="D146" s="268">
        <f>SUM(D147:D151)</f>
        <v>0</v>
      </c>
    </row>
    <row r="147" spans="1:9" ht="12" customHeight="1" x14ac:dyDescent="0.3">
      <c r="A147" s="15" t="s">
        <v>94</v>
      </c>
      <c r="B147" s="9" t="s">
        <v>452</v>
      </c>
      <c r="C147" s="230"/>
      <c r="D147" s="230"/>
    </row>
    <row r="148" spans="1:9" ht="12" customHeight="1" x14ac:dyDescent="0.3">
      <c r="A148" s="15" t="s">
        <v>95</v>
      </c>
      <c r="B148" s="9" t="s">
        <v>459</v>
      </c>
      <c r="C148" s="230"/>
      <c r="D148" s="230"/>
    </row>
    <row r="149" spans="1:9" ht="12" customHeight="1" x14ac:dyDescent="0.3">
      <c r="A149" s="15" t="s">
        <v>286</v>
      </c>
      <c r="B149" s="9" t="s">
        <v>454</v>
      </c>
      <c r="C149" s="230"/>
      <c r="D149" s="230"/>
    </row>
    <row r="150" spans="1:9" ht="12" customHeight="1" x14ac:dyDescent="0.3">
      <c r="A150" s="15" t="s">
        <v>287</v>
      </c>
      <c r="B150" s="9" t="s">
        <v>460</v>
      </c>
      <c r="C150" s="230"/>
      <c r="D150" s="230"/>
    </row>
    <row r="151" spans="1:9" ht="12" customHeight="1" thickBot="1" x14ac:dyDescent="0.35">
      <c r="A151" s="15" t="s">
        <v>458</v>
      </c>
      <c r="B151" s="9" t="s">
        <v>461</v>
      </c>
      <c r="C151" s="230"/>
      <c r="D151" s="230"/>
    </row>
    <row r="152" spans="1:9" ht="12" customHeight="1" thickBot="1" x14ac:dyDescent="0.35">
      <c r="A152" s="20" t="s">
        <v>24</v>
      </c>
      <c r="B152" s="131" t="s">
        <v>462</v>
      </c>
      <c r="C152" s="428"/>
      <c r="D152" s="428"/>
    </row>
    <row r="153" spans="1:9" ht="12" customHeight="1" thickBot="1" x14ac:dyDescent="0.35">
      <c r="A153" s="20" t="s">
        <v>25</v>
      </c>
      <c r="B153" s="131" t="s">
        <v>463</v>
      </c>
      <c r="C153" s="428"/>
      <c r="D153" s="428"/>
    </row>
    <row r="154" spans="1:9" ht="15" customHeight="1" thickBot="1" x14ac:dyDescent="0.35">
      <c r="A154" s="20" t="s">
        <v>26</v>
      </c>
      <c r="B154" s="131" t="s">
        <v>465</v>
      </c>
      <c r="C154" s="377">
        <f>+C130+C134+C141+C146+C152+C153</f>
        <v>15660973</v>
      </c>
      <c r="D154" s="377">
        <f>+D130+D134+D141+D146+D152+D153</f>
        <v>15660973</v>
      </c>
      <c r="F154" s="45"/>
      <c r="G154" s="132"/>
      <c r="H154" s="132"/>
      <c r="I154" s="132"/>
    </row>
    <row r="155" spans="1:9" s="1" customFormat="1" ht="12.9" customHeight="1" thickBot="1" x14ac:dyDescent="0.3">
      <c r="A155" s="257" t="s">
        <v>27</v>
      </c>
      <c r="B155" s="339" t="s">
        <v>464</v>
      </c>
      <c r="C155" s="377">
        <f>+C129+C154</f>
        <v>1148026000</v>
      </c>
      <c r="D155" s="377">
        <f>+D129+D154</f>
        <v>1160280897</v>
      </c>
    </row>
    <row r="156" spans="1:9" ht="7.5" customHeight="1" x14ac:dyDescent="0.3"/>
    <row r="157" spans="1:9" x14ac:dyDescent="0.3">
      <c r="A157" s="521" t="s">
        <v>362</v>
      </c>
      <c r="B157" s="521"/>
      <c r="C157" s="521"/>
    </row>
    <row r="158" spans="1:9" ht="15" customHeight="1" thickBot="1" x14ac:dyDescent="0.35">
      <c r="A158" s="519" t="s">
        <v>151</v>
      </c>
      <c r="B158" s="519"/>
      <c r="C158" s="522" t="s">
        <v>614</v>
      </c>
      <c r="D158" s="522"/>
    </row>
    <row r="159" spans="1:9" ht="13.5" customHeight="1" thickBot="1" x14ac:dyDescent="0.35">
      <c r="A159" s="20">
        <v>1</v>
      </c>
      <c r="B159" s="28" t="s">
        <v>466</v>
      </c>
      <c r="C159" s="259">
        <f>+C62-C129</f>
        <v>-233453027</v>
      </c>
      <c r="D159" s="259">
        <f>+D62-D129</f>
        <v>-242172359</v>
      </c>
    </row>
    <row r="160" spans="1:9" ht="27.75" customHeight="1" thickBot="1" x14ac:dyDescent="0.35">
      <c r="A160" s="20" t="s">
        <v>18</v>
      </c>
      <c r="B160" s="28" t="s">
        <v>472</v>
      </c>
      <c r="C160" s="259">
        <f>+C86-C154</f>
        <v>233453027</v>
      </c>
      <c r="D160" s="259">
        <f>+D86-D154</f>
        <v>242172359</v>
      </c>
    </row>
  </sheetData>
  <mergeCells count="9">
    <mergeCell ref="A1:C1"/>
    <mergeCell ref="A2:B2"/>
    <mergeCell ref="A90:B90"/>
    <mergeCell ref="A157:C157"/>
    <mergeCell ref="A158:B158"/>
    <mergeCell ref="A89:C89"/>
    <mergeCell ref="C158:D158"/>
    <mergeCell ref="C90:D90"/>
    <mergeCell ref="C2:D2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7" fitToHeight="0" orientation="portrait" r:id="rId1"/>
  <headerFooter alignWithMargins="0">
    <oddHeader xml:space="preserve">&amp;C&amp;"Times New Roman CE,Félkövér"&amp;12
Győrzámoly Község Önkormányzat
2020. ÉVI KÖLTSÉGVETÉSÉNEK ÖSSZEVONT MÉRLEGE&amp;R&amp;"Times New Roman CE,Félkövér dőlt"&amp;11 1.1. melléklet a 11/2020. (VII. 17.) önkormányzati rendelethez
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59"/>
  <sheetViews>
    <sheetView zoomScale="130" zoomScaleNormal="130" zoomScaleSheetLayoutView="85" workbookViewId="0">
      <selection activeCell="F4" sqref="F4"/>
    </sheetView>
  </sheetViews>
  <sheetFormatPr defaultColWidth="9.33203125" defaultRowHeight="13.2" x14ac:dyDescent="0.25"/>
  <cols>
    <col min="1" max="1" width="19.44140625" style="344" customWidth="1"/>
    <col min="2" max="2" width="72" style="345" customWidth="1"/>
    <col min="3" max="3" width="25" style="346" customWidth="1"/>
    <col min="4" max="4" width="21" style="3" customWidth="1"/>
    <col min="5" max="16384" width="9.33203125" style="3"/>
  </cols>
  <sheetData>
    <row r="1" spans="1:4" s="2" customFormat="1" ht="16.5" customHeight="1" thickBot="1" x14ac:dyDescent="0.3">
      <c r="A1" s="192"/>
      <c r="B1" s="559" t="s">
        <v>634</v>
      </c>
      <c r="C1" s="559"/>
      <c r="D1" s="559"/>
    </row>
    <row r="2" spans="1:4" s="94" customFormat="1" ht="21" customHeight="1" x14ac:dyDescent="0.25">
      <c r="A2" s="361" t="s">
        <v>60</v>
      </c>
      <c r="B2" s="314" t="s">
        <v>517</v>
      </c>
      <c r="C2" s="555" t="s">
        <v>53</v>
      </c>
      <c r="D2" s="556"/>
    </row>
    <row r="3" spans="1:4" s="94" customFormat="1" ht="16.2" thickBot="1" x14ac:dyDescent="0.3">
      <c r="A3" s="193" t="s">
        <v>192</v>
      </c>
      <c r="B3" s="315" t="s">
        <v>418</v>
      </c>
      <c r="C3" s="557" t="s">
        <v>58</v>
      </c>
      <c r="D3" s="558"/>
    </row>
    <row r="4" spans="1:4" s="95" customFormat="1" ht="15.9" customHeight="1" thickBot="1" x14ac:dyDescent="0.35">
      <c r="A4" s="194"/>
      <c r="B4" s="194"/>
      <c r="C4" s="560" t="s">
        <v>542</v>
      </c>
      <c r="D4" s="560"/>
    </row>
    <row r="5" spans="1:4" ht="23.4" thickBot="1" x14ac:dyDescent="0.3">
      <c r="A5" s="362" t="s">
        <v>194</v>
      </c>
      <c r="B5" s="195" t="s">
        <v>54</v>
      </c>
      <c r="C5" s="196" t="s">
        <v>562</v>
      </c>
      <c r="D5" s="196" t="s">
        <v>616</v>
      </c>
    </row>
    <row r="6" spans="1:4" s="65" customFormat="1" ht="12.9" customHeight="1" thickBot="1" x14ac:dyDescent="0.3">
      <c r="A6" s="39" t="s">
        <v>479</v>
      </c>
      <c r="B6" s="163" t="s">
        <v>480</v>
      </c>
      <c r="C6" s="164" t="s">
        <v>481</v>
      </c>
      <c r="D6" s="164" t="s">
        <v>483</v>
      </c>
    </row>
    <row r="7" spans="1:4" s="65" customFormat="1" ht="15.9" customHeight="1" thickBot="1" x14ac:dyDescent="0.3">
      <c r="A7" s="197"/>
      <c r="B7" s="198" t="s">
        <v>55</v>
      </c>
      <c r="C7" s="317"/>
      <c r="D7" s="317"/>
    </row>
    <row r="8" spans="1:4" s="65" customFormat="1" ht="12" customHeight="1" thickBot="1" x14ac:dyDescent="0.3">
      <c r="A8" s="35" t="s">
        <v>17</v>
      </c>
      <c r="B8" s="21" t="s">
        <v>234</v>
      </c>
      <c r="C8" s="259">
        <f>+C9+C10+C11+C12+C13+C14</f>
        <v>270024336</v>
      </c>
      <c r="D8" s="259">
        <f>+D9+D10+D11+D12+D13+D14</f>
        <v>283837999</v>
      </c>
    </row>
    <row r="9" spans="1:4" s="96" customFormat="1" ht="12" customHeight="1" x14ac:dyDescent="0.2">
      <c r="A9" s="383" t="s">
        <v>96</v>
      </c>
      <c r="B9" s="368" t="s">
        <v>235</v>
      </c>
      <c r="C9" s="262">
        <v>78322356</v>
      </c>
      <c r="D9" s="262">
        <v>90289698</v>
      </c>
    </row>
    <row r="10" spans="1:4" s="97" customFormat="1" ht="12" customHeight="1" x14ac:dyDescent="0.2">
      <c r="A10" s="384" t="s">
        <v>97</v>
      </c>
      <c r="B10" s="369" t="s">
        <v>236</v>
      </c>
      <c r="C10" s="261">
        <v>111287650</v>
      </c>
      <c r="D10" s="261">
        <v>111287650</v>
      </c>
    </row>
    <row r="11" spans="1:4" s="97" customFormat="1" ht="12" customHeight="1" x14ac:dyDescent="0.2">
      <c r="A11" s="384" t="s">
        <v>98</v>
      </c>
      <c r="B11" s="369" t="s">
        <v>237</v>
      </c>
      <c r="C11" s="261">
        <v>76468676</v>
      </c>
      <c r="D11" s="261">
        <v>76468676</v>
      </c>
    </row>
    <row r="12" spans="1:4" s="97" customFormat="1" ht="12" customHeight="1" x14ac:dyDescent="0.2">
      <c r="A12" s="384" t="s">
        <v>99</v>
      </c>
      <c r="B12" s="369" t="s">
        <v>238</v>
      </c>
      <c r="C12" s="261">
        <v>3945654</v>
      </c>
      <c r="D12" s="261">
        <v>3945654</v>
      </c>
    </row>
    <row r="13" spans="1:4" s="97" customFormat="1" ht="12" customHeight="1" x14ac:dyDescent="0.2">
      <c r="A13" s="384" t="s">
        <v>146</v>
      </c>
      <c r="B13" s="369" t="s">
        <v>487</v>
      </c>
      <c r="C13" s="261"/>
      <c r="D13" s="261"/>
    </row>
    <row r="14" spans="1:4" s="96" customFormat="1" ht="12" customHeight="1" thickBot="1" x14ac:dyDescent="0.25">
      <c r="A14" s="385" t="s">
        <v>100</v>
      </c>
      <c r="B14" s="370" t="s">
        <v>422</v>
      </c>
      <c r="C14" s="261"/>
      <c r="D14" s="261">
        <v>1846321</v>
      </c>
    </row>
    <row r="15" spans="1:4" s="96" customFormat="1" ht="12" customHeight="1" thickBot="1" x14ac:dyDescent="0.3">
      <c r="A15" s="35" t="s">
        <v>18</v>
      </c>
      <c r="B15" s="254" t="s">
        <v>239</v>
      </c>
      <c r="C15" s="259">
        <f>+C16+C17+C18+C19+C20</f>
        <v>10500000</v>
      </c>
      <c r="D15" s="259">
        <f>+D16+D17+D18+D19+D20</f>
        <v>10500000</v>
      </c>
    </row>
    <row r="16" spans="1:4" s="96" customFormat="1" ht="12" customHeight="1" x14ac:dyDescent="0.2">
      <c r="A16" s="383" t="s">
        <v>102</v>
      </c>
      <c r="B16" s="368" t="s">
        <v>240</v>
      </c>
      <c r="C16" s="262"/>
      <c r="D16" s="262"/>
    </row>
    <row r="17" spans="1:4" s="96" customFormat="1" ht="12" customHeight="1" x14ac:dyDescent="0.2">
      <c r="A17" s="384" t="s">
        <v>103</v>
      </c>
      <c r="B17" s="369" t="s">
        <v>241</v>
      </c>
      <c r="C17" s="261"/>
      <c r="D17" s="261"/>
    </row>
    <row r="18" spans="1:4" s="96" customFormat="1" ht="12" customHeight="1" x14ac:dyDescent="0.2">
      <c r="A18" s="384" t="s">
        <v>104</v>
      </c>
      <c r="B18" s="369" t="s">
        <v>411</v>
      </c>
      <c r="C18" s="261"/>
      <c r="D18" s="261"/>
    </row>
    <row r="19" spans="1:4" s="96" customFormat="1" ht="12" customHeight="1" x14ac:dyDescent="0.2">
      <c r="A19" s="384" t="s">
        <v>105</v>
      </c>
      <c r="B19" s="369" t="s">
        <v>412</v>
      </c>
      <c r="C19" s="261"/>
      <c r="D19" s="261"/>
    </row>
    <row r="20" spans="1:4" s="96" customFormat="1" ht="12" customHeight="1" x14ac:dyDescent="0.2">
      <c r="A20" s="384" t="s">
        <v>106</v>
      </c>
      <c r="B20" s="369" t="s">
        <v>242</v>
      </c>
      <c r="C20" s="261">
        <v>10500000</v>
      </c>
      <c r="D20" s="261">
        <v>10500000</v>
      </c>
    </row>
    <row r="21" spans="1:4" s="97" customFormat="1" ht="12" customHeight="1" thickBot="1" x14ac:dyDescent="0.25">
      <c r="A21" s="385" t="s">
        <v>115</v>
      </c>
      <c r="B21" s="370" t="s">
        <v>243</v>
      </c>
      <c r="C21" s="263"/>
      <c r="D21" s="263"/>
    </row>
    <row r="22" spans="1:4" s="97" customFormat="1" ht="12" customHeight="1" thickBot="1" x14ac:dyDescent="0.3">
      <c r="A22" s="35" t="s">
        <v>19</v>
      </c>
      <c r="B22" s="21" t="s">
        <v>244</v>
      </c>
      <c r="C22" s="259">
        <f>+C23+C24+C25+C26+C27</f>
        <v>96500000</v>
      </c>
      <c r="D22" s="259">
        <f>+D23+D24+D25+D26+D27</f>
        <v>96500000</v>
      </c>
    </row>
    <row r="23" spans="1:4" s="97" customFormat="1" ht="12" customHeight="1" x14ac:dyDescent="0.2">
      <c r="A23" s="383" t="s">
        <v>85</v>
      </c>
      <c r="B23" s="368" t="s">
        <v>245</v>
      </c>
      <c r="C23" s="262">
        <v>96500000</v>
      </c>
      <c r="D23" s="262">
        <v>96500000</v>
      </c>
    </row>
    <row r="24" spans="1:4" s="96" customFormat="1" ht="12" customHeight="1" x14ac:dyDescent="0.2">
      <c r="A24" s="384" t="s">
        <v>86</v>
      </c>
      <c r="B24" s="369" t="s">
        <v>246</v>
      </c>
      <c r="C24" s="261"/>
      <c r="D24" s="261"/>
    </row>
    <row r="25" spans="1:4" s="97" customFormat="1" ht="12" customHeight="1" x14ac:dyDescent="0.2">
      <c r="A25" s="384" t="s">
        <v>87</v>
      </c>
      <c r="B25" s="369" t="s">
        <v>413</v>
      </c>
      <c r="C25" s="261"/>
      <c r="D25" s="261"/>
    </row>
    <row r="26" spans="1:4" s="97" customFormat="1" ht="12" customHeight="1" x14ac:dyDescent="0.2">
      <c r="A26" s="384" t="s">
        <v>88</v>
      </c>
      <c r="B26" s="369" t="s">
        <v>414</v>
      </c>
      <c r="C26" s="261"/>
      <c r="D26" s="261"/>
    </row>
    <row r="27" spans="1:4" s="97" customFormat="1" ht="12" customHeight="1" x14ac:dyDescent="0.2">
      <c r="A27" s="384" t="s">
        <v>167</v>
      </c>
      <c r="B27" s="369" t="s">
        <v>247</v>
      </c>
      <c r="C27" s="261"/>
      <c r="D27" s="261"/>
    </row>
    <row r="28" spans="1:4" s="97" customFormat="1" ht="12" customHeight="1" thickBot="1" x14ac:dyDescent="0.25">
      <c r="A28" s="385" t="s">
        <v>168</v>
      </c>
      <c r="B28" s="370" t="s">
        <v>248</v>
      </c>
      <c r="C28" s="263"/>
      <c r="D28" s="263"/>
    </row>
    <row r="29" spans="1:4" s="97" customFormat="1" ht="12" customHeight="1" thickBot="1" x14ac:dyDescent="0.3">
      <c r="A29" s="35" t="s">
        <v>169</v>
      </c>
      <c r="B29" s="21" t="s">
        <v>249</v>
      </c>
      <c r="C29" s="265">
        <f>+C30+C34+C35+C36</f>
        <v>60000000</v>
      </c>
      <c r="D29" s="265">
        <f>+D30+D34+D35+D36</f>
        <v>49721902</v>
      </c>
    </row>
    <row r="30" spans="1:4" s="97" customFormat="1" ht="12" customHeight="1" x14ac:dyDescent="0.2">
      <c r="A30" s="383" t="s">
        <v>250</v>
      </c>
      <c r="B30" s="368" t="s">
        <v>488</v>
      </c>
      <c r="C30" s="366">
        <f>+C31+C32+C33</f>
        <v>49200000</v>
      </c>
      <c r="D30" s="366">
        <f>+D31+D32+D33</f>
        <v>49200000</v>
      </c>
    </row>
    <row r="31" spans="1:4" s="97" customFormat="1" ht="12" customHeight="1" x14ac:dyDescent="0.2">
      <c r="A31" s="384" t="s">
        <v>251</v>
      </c>
      <c r="B31" s="369" t="s">
        <v>256</v>
      </c>
      <c r="C31" s="261">
        <v>10700000</v>
      </c>
      <c r="D31" s="261">
        <v>10700000</v>
      </c>
    </row>
    <row r="32" spans="1:4" s="97" customFormat="1" ht="12" customHeight="1" x14ac:dyDescent="0.2">
      <c r="A32" s="384" t="s">
        <v>252</v>
      </c>
      <c r="B32" s="369" t="s">
        <v>257</v>
      </c>
      <c r="C32" s="261"/>
      <c r="D32" s="261"/>
    </row>
    <row r="33" spans="1:4" s="97" customFormat="1" ht="12" customHeight="1" x14ac:dyDescent="0.2">
      <c r="A33" s="384" t="s">
        <v>426</v>
      </c>
      <c r="B33" s="422" t="s">
        <v>427</v>
      </c>
      <c r="C33" s="261">
        <v>38500000</v>
      </c>
      <c r="D33" s="261">
        <v>38500000</v>
      </c>
    </row>
    <row r="34" spans="1:4" s="97" customFormat="1" ht="12" customHeight="1" x14ac:dyDescent="0.2">
      <c r="A34" s="384" t="s">
        <v>253</v>
      </c>
      <c r="B34" s="369" t="s">
        <v>258</v>
      </c>
      <c r="C34" s="261">
        <v>10500000</v>
      </c>
      <c r="D34" s="261">
        <v>221902</v>
      </c>
    </row>
    <row r="35" spans="1:4" s="97" customFormat="1" ht="12" customHeight="1" x14ac:dyDescent="0.2">
      <c r="A35" s="384" t="s">
        <v>254</v>
      </c>
      <c r="B35" s="369" t="s">
        <v>259</v>
      </c>
      <c r="C35" s="261"/>
      <c r="D35" s="261"/>
    </row>
    <row r="36" spans="1:4" s="97" customFormat="1" ht="12" customHeight="1" thickBot="1" x14ac:dyDescent="0.25">
      <c r="A36" s="385" t="s">
        <v>255</v>
      </c>
      <c r="B36" s="370" t="s">
        <v>260</v>
      </c>
      <c r="C36" s="263">
        <v>300000</v>
      </c>
      <c r="D36" s="263">
        <v>300000</v>
      </c>
    </row>
    <row r="37" spans="1:4" s="97" customFormat="1" ht="12" customHeight="1" thickBot="1" x14ac:dyDescent="0.3">
      <c r="A37" s="35" t="s">
        <v>21</v>
      </c>
      <c r="B37" s="21" t="s">
        <v>423</v>
      </c>
      <c r="C37" s="259">
        <f>SUM(C38:C48)</f>
        <v>92457664</v>
      </c>
      <c r="D37" s="259">
        <f>SUM(D38:D48)</f>
        <v>92457664</v>
      </c>
    </row>
    <row r="38" spans="1:4" s="97" customFormat="1" ht="12" customHeight="1" x14ac:dyDescent="0.2">
      <c r="A38" s="383" t="s">
        <v>89</v>
      </c>
      <c r="B38" s="368" t="s">
        <v>263</v>
      </c>
      <c r="C38" s="262"/>
      <c r="D38" s="262"/>
    </row>
    <row r="39" spans="1:4" s="97" customFormat="1" ht="12" customHeight="1" x14ac:dyDescent="0.2">
      <c r="A39" s="384" t="s">
        <v>90</v>
      </c>
      <c r="B39" s="369" t="s">
        <v>264</v>
      </c>
      <c r="C39" s="261">
        <v>4694000</v>
      </c>
      <c r="D39" s="261">
        <v>4694000</v>
      </c>
    </row>
    <row r="40" spans="1:4" s="97" customFormat="1" ht="12" customHeight="1" x14ac:dyDescent="0.2">
      <c r="A40" s="384" t="s">
        <v>91</v>
      </c>
      <c r="B40" s="369" t="s">
        <v>265</v>
      </c>
      <c r="C40" s="261">
        <v>4588000</v>
      </c>
      <c r="D40" s="261">
        <v>4588000</v>
      </c>
    </row>
    <row r="41" spans="1:4" s="97" customFormat="1" ht="12" customHeight="1" x14ac:dyDescent="0.2">
      <c r="A41" s="384" t="s">
        <v>171</v>
      </c>
      <c r="B41" s="369" t="s">
        <v>266</v>
      </c>
      <c r="C41" s="261">
        <v>437000</v>
      </c>
      <c r="D41" s="261">
        <v>437000</v>
      </c>
    </row>
    <row r="42" spans="1:4" s="97" customFormat="1" ht="12" customHeight="1" x14ac:dyDescent="0.2">
      <c r="A42" s="384" t="s">
        <v>172</v>
      </c>
      <c r="B42" s="369" t="s">
        <v>267</v>
      </c>
      <c r="C42" s="261"/>
      <c r="D42" s="261"/>
    </row>
    <row r="43" spans="1:4" s="97" customFormat="1" ht="12" customHeight="1" x14ac:dyDescent="0.2">
      <c r="A43" s="384" t="s">
        <v>173</v>
      </c>
      <c r="B43" s="369" t="s">
        <v>268</v>
      </c>
      <c r="C43" s="261">
        <v>82564000</v>
      </c>
      <c r="D43" s="261">
        <v>82564000</v>
      </c>
    </row>
    <row r="44" spans="1:4" s="97" customFormat="1" ht="12" customHeight="1" x14ac:dyDescent="0.2">
      <c r="A44" s="384" t="s">
        <v>174</v>
      </c>
      <c r="B44" s="369" t="s">
        <v>269</v>
      </c>
      <c r="C44" s="261"/>
      <c r="D44" s="261"/>
    </row>
    <row r="45" spans="1:4" s="97" customFormat="1" ht="12" customHeight="1" x14ac:dyDescent="0.2">
      <c r="A45" s="384" t="s">
        <v>175</v>
      </c>
      <c r="B45" s="369" t="s">
        <v>270</v>
      </c>
      <c r="C45" s="261">
        <v>29664</v>
      </c>
      <c r="D45" s="261">
        <v>29664</v>
      </c>
    </row>
    <row r="46" spans="1:4" s="97" customFormat="1" ht="12" customHeight="1" x14ac:dyDescent="0.2">
      <c r="A46" s="384" t="s">
        <v>261</v>
      </c>
      <c r="B46" s="369" t="s">
        <v>271</v>
      </c>
      <c r="C46" s="264"/>
      <c r="D46" s="264"/>
    </row>
    <row r="47" spans="1:4" s="97" customFormat="1" ht="12" customHeight="1" x14ac:dyDescent="0.2">
      <c r="A47" s="385" t="s">
        <v>262</v>
      </c>
      <c r="B47" s="370" t="s">
        <v>425</v>
      </c>
      <c r="C47" s="357"/>
      <c r="D47" s="357"/>
    </row>
    <row r="48" spans="1:4" s="97" customFormat="1" ht="12" customHeight="1" thickBot="1" x14ac:dyDescent="0.25">
      <c r="A48" s="385" t="s">
        <v>424</v>
      </c>
      <c r="B48" s="370" t="s">
        <v>272</v>
      </c>
      <c r="C48" s="357">
        <v>145000</v>
      </c>
      <c r="D48" s="357">
        <v>145000</v>
      </c>
    </row>
    <row r="49" spans="1:4" s="97" customFormat="1" ht="12" customHeight="1" thickBot="1" x14ac:dyDescent="0.3">
      <c r="A49" s="35" t="s">
        <v>22</v>
      </c>
      <c r="B49" s="21" t="s">
        <v>273</v>
      </c>
      <c r="C49" s="259">
        <f>SUM(C50:C54)</f>
        <v>296922000</v>
      </c>
      <c r="D49" s="259">
        <f>SUM(D50:D54)</f>
        <v>296922000</v>
      </c>
    </row>
    <row r="50" spans="1:4" s="97" customFormat="1" ht="12" customHeight="1" x14ac:dyDescent="0.2">
      <c r="A50" s="383" t="s">
        <v>92</v>
      </c>
      <c r="B50" s="368" t="s">
        <v>277</v>
      </c>
      <c r="C50" s="405"/>
      <c r="D50" s="405"/>
    </row>
    <row r="51" spans="1:4" s="97" customFormat="1" ht="12" customHeight="1" x14ac:dyDescent="0.2">
      <c r="A51" s="384" t="s">
        <v>93</v>
      </c>
      <c r="B51" s="369" t="s">
        <v>278</v>
      </c>
      <c r="C51" s="264">
        <v>296922000</v>
      </c>
      <c r="D51" s="264">
        <v>296922000</v>
      </c>
    </row>
    <row r="52" spans="1:4" s="97" customFormat="1" ht="12" customHeight="1" x14ac:dyDescent="0.2">
      <c r="A52" s="384" t="s">
        <v>274</v>
      </c>
      <c r="B52" s="369" t="s">
        <v>279</v>
      </c>
      <c r="C52" s="264"/>
      <c r="D52" s="264"/>
    </row>
    <row r="53" spans="1:4" s="97" customFormat="1" ht="12" customHeight="1" x14ac:dyDescent="0.2">
      <c r="A53" s="384" t="s">
        <v>275</v>
      </c>
      <c r="B53" s="369" t="s">
        <v>280</v>
      </c>
      <c r="C53" s="264"/>
      <c r="D53" s="264"/>
    </row>
    <row r="54" spans="1:4" s="97" customFormat="1" ht="12" customHeight="1" thickBot="1" x14ac:dyDescent="0.25">
      <c r="A54" s="385" t="s">
        <v>276</v>
      </c>
      <c r="B54" s="370" t="s">
        <v>281</v>
      </c>
      <c r="C54" s="357"/>
      <c r="D54" s="357"/>
    </row>
    <row r="55" spans="1:4" s="97" customFormat="1" ht="12" customHeight="1" thickBot="1" x14ac:dyDescent="0.3">
      <c r="A55" s="35" t="s">
        <v>176</v>
      </c>
      <c r="B55" s="21" t="s">
        <v>282</v>
      </c>
      <c r="C55" s="259">
        <f>SUM(C56:C58)</f>
        <v>0</v>
      </c>
      <c r="D55" s="259">
        <f>SUM(D56:D58)</f>
        <v>0</v>
      </c>
    </row>
    <row r="56" spans="1:4" s="97" customFormat="1" ht="12" customHeight="1" x14ac:dyDescent="0.2">
      <c r="A56" s="383" t="s">
        <v>94</v>
      </c>
      <c r="B56" s="368" t="s">
        <v>283</v>
      </c>
      <c r="C56" s="262"/>
      <c r="D56" s="262"/>
    </row>
    <row r="57" spans="1:4" s="97" customFormat="1" ht="12" customHeight="1" x14ac:dyDescent="0.2">
      <c r="A57" s="384" t="s">
        <v>95</v>
      </c>
      <c r="B57" s="369" t="s">
        <v>415</v>
      </c>
      <c r="C57" s="261"/>
      <c r="D57" s="261"/>
    </row>
    <row r="58" spans="1:4" s="97" customFormat="1" ht="12" customHeight="1" x14ac:dyDescent="0.2">
      <c r="A58" s="384" t="s">
        <v>286</v>
      </c>
      <c r="B58" s="369" t="s">
        <v>284</v>
      </c>
      <c r="C58" s="261"/>
      <c r="D58" s="261"/>
    </row>
    <row r="59" spans="1:4" s="97" customFormat="1" ht="12" customHeight="1" thickBot="1" x14ac:dyDescent="0.25">
      <c r="A59" s="385" t="s">
        <v>287</v>
      </c>
      <c r="B59" s="370" t="s">
        <v>285</v>
      </c>
      <c r="C59" s="263"/>
      <c r="D59" s="263"/>
    </row>
    <row r="60" spans="1:4" s="97" customFormat="1" ht="12" customHeight="1" thickBot="1" x14ac:dyDescent="0.3">
      <c r="A60" s="35" t="s">
        <v>24</v>
      </c>
      <c r="B60" s="254" t="s">
        <v>288</v>
      </c>
      <c r="C60" s="259">
        <f>SUM(C61:C63)</f>
        <v>47020000</v>
      </c>
      <c r="D60" s="259">
        <f>SUM(D61:D63)</f>
        <v>47020000</v>
      </c>
    </row>
    <row r="61" spans="1:4" s="97" customFormat="1" ht="12" customHeight="1" x14ac:dyDescent="0.2">
      <c r="A61" s="383" t="s">
        <v>177</v>
      </c>
      <c r="B61" s="368" t="s">
        <v>290</v>
      </c>
      <c r="C61" s="264"/>
      <c r="D61" s="264"/>
    </row>
    <row r="62" spans="1:4" s="97" customFormat="1" ht="12" customHeight="1" x14ac:dyDescent="0.2">
      <c r="A62" s="384" t="s">
        <v>178</v>
      </c>
      <c r="B62" s="369" t="s">
        <v>416</v>
      </c>
      <c r="C62" s="264">
        <v>6066000</v>
      </c>
      <c r="D62" s="264">
        <v>6066000</v>
      </c>
    </row>
    <row r="63" spans="1:4" s="97" customFormat="1" ht="12" customHeight="1" x14ac:dyDescent="0.2">
      <c r="A63" s="384" t="s">
        <v>215</v>
      </c>
      <c r="B63" s="369" t="s">
        <v>291</v>
      </c>
      <c r="C63" s="264">
        <v>40954000</v>
      </c>
      <c r="D63" s="264">
        <v>40954000</v>
      </c>
    </row>
    <row r="64" spans="1:4" s="97" customFormat="1" ht="12" customHeight="1" thickBot="1" x14ac:dyDescent="0.25">
      <c r="A64" s="385" t="s">
        <v>289</v>
      </c>
      <c r="B64" s="370" t="s">
        <v>292</v>
      </c>
      <c r="C64" s="264"/>
      <c r="D64" s="264"/>
    </row>
    <row r="65" spans="1:4" s="97" customFormat="1" ht="12" customHeight="1" thickBot="1" x14ac:dyDescent="0.3">
      <c r="A65" s="35" t="s">
        <v>25</v>
      </c>
      <c r="B65" s="21" t="s">
        <v>293</v>
      </c>
      <c r="C65" s="265">
        <f>+C8+C15+C22+C29+C37+C49+C55+C60</f>
        <v>873424000</v>
      </c>
      <c r="D65" s="265">
        <f>+D8+D15+D22+D29+D37+D49+D55+D60</f>
        <v>876959565</v>
      </c>
    </row>
    <row r="66" spans="1:4" s="97" customFormat="1" ht="12" customHeight="1" thickBot="1" x14ac:dyDescent="0.25">
      <c r="A66" s="386" t="s">
        <v>384</v>
      </c>
      <c r="B66" s="254" t="s">
        <v>295</v>
      </c>
      <c r="C66" s="259">
        <f>SUM(C67:C69)</f>
        <v>0</v>
      </c>
      <c r="D66" s="259">
        <f>SUM(D67:D69)</f>
        <v>0</v>
      </c>
    </row>
    <row r="67" spans="1:4" s="97" customFormat="1" ht="12" customHeight="1" x14ac:dyDescent="0.2">
      <c r="A67" s="383" t="s">
        <v>326</v>
      </c>
      <c r="B67" s="368" t="s">
        <v>296</v>
      </c>
      <c r="C67" s="264"/>
      <c r="D67" s="264"/>
    </row>
    <row r="68" spans="1:4" s="97" customFormat="1" ht="12" customHeight="1" x14ac:dyDescent="0.2">
      <c r="A68" s="384" t="s">
        <v>335</v>
      </c>
      <c r="B68" s="369" t="s">
        <v>297</v>
      </c>
      <c r="C68" s="264"/>
      <c r="D68" s="264"/>
    </row>
    <row r="69" spans="1:4" s="97" customFormat="1" ht="12" customHeight="1" thickBot="1" x14ac:dyDescent="0.25">
      <c r="A69" s="385" t="s">
        <v>336</v>
      </c>
      <c r="B69" s="371" t="s">
        <v>298</v>
      </c>
      <c r="C69" s="264"/>
      <c r="D69" s="264"/>
    </row>
    <row r="70" spans="1:4" s="97" customFormat="1" ht="12" customHeight="1" thickBot="1" x14ac:dyDescent="0.25">
      <c r="A70" s="386" t="s">
        <v>299</v>
      </c>
      <c r="B70" s="254" t="s">
        <v>300</v>
      </c>
      <c r="C70" s="259">
        <f>SUM(C71:C74)</f>
        <v>0</v>
      </c>
      <c r="D70" s="259">
        <f>SUM(D71:D74)</f>
        <v>0</v>
      </c>
    </row>
    <row r="71" spans="1:4" s="97" customFormat="1" ht="12" customHeight="1" x14ac:dyDescent="0.2">
      <c r="A71" s="383" t="s">
        <v>147</v>
      </c>
      <c r="B71" s="368" t="s">
        <v>301</v>
      </c>
      <c r="C71" s="264"/>
      <c r="D71" s="264"/>
    </row>
    <row r="72" spans="1:4" s="97" customFormat="1" ht="12" customHeight="1" x14ac:dyDescent="0.2">
      <c r="A72" s="384" t="s">
        <v>148</v>
      </c>
      <c r="B72" s="369" t="s">
        <v>302</v>
      </c>
      <c r="C72" s="264"/>
      <c r="D72" s="264"/>
    </row>
    <row r="73" spans="1:4" s="97" customFormat="1" ht="12" customHeight="1" x14ac:dyDescent="0.2">
      <c r="A73" s="384" t="s">
        <v>327</v>
      </c>
      <c r="B73" s="369" t="s">
        <v>303</v>
      </c>
      <c r="C73" s="264"/>
      <c r="D73" s="264"/>
    </row>
    <row r="74" spans="1:4" s="97" customFormat="1" ht="12" customHeight="1" thickBot="1" x14ac:dyDescent="0.25">
      <c r="A74" s="385" t="s">
        <v>328</v>
      </c>
      <c r="B74" s="370" t="s">
        <v>304</v>
      </c>
      <c r="C74" s="264"/>
      <c r="D74" s="264"/>
    </row>
    <row r="75" spans="1:4" s="97" customFormat="1" ht="12" customHeight="1" thickBot="1" x14ac:dyDescent="0.25">
      <c r="A75" s="386" t="s">
        <v>305</v>
      </c>
      <c r="B75" s="254" t="s">
        <v>306</v>
      </c>
      <c r="C75" s="259">
        <f>SUM(C76:C77)</f>
        <v>45954000</v>
      </c>
      <c r="D75" s="259">
        <f>SUM(D76:D77)</f>
        <v>51947248</v>
      </c>
    </row>
    <row r="76" spans="1:4" s="97" customFormat="1" ht="12" customHeight="1" x14ac:dyDescent="0.2">
      <c r="A76" s="383" t="s">
        <v>329</v>
      </c>
      <c r="B76" s="368" t="s">
        <v>307</v>
      </c>
      <c r="C76" s="264">
        <v>45954000</v>
      </c>
      <c r="D76" s="264">
        <v>51947248</v>
      </c>
    </row>
    <row r="77" spans="1:4" s="97" customFormat="1" ht="12" customHeight="1" thickBot="1" x14ac:dyDescent="0.25">
      <c r="A77" s="385" t="s">
        <v>330</v>
      </c>
      <c r="B77" s="370" t="s">
        <v>308</v>
      </c>
      <c r="C77" s="264"/>
      <c r="D77" s="264"/>
    </row>
    <row r="78" spans="1:4" s="96" customFormat="1" ht="12" customHeight="1" thickBot="1" x14ac:dyDescent="0.25">
      <c r="A78" s="386" t="s">
        <v>309</v>
      </c>
      <c r="B78" s="254" t="s">
        <v>310</v>
      </c>
      <c r="C78" s="259">
        <f>SUM(C79:C81)</f>
        <v>200000000</v>
      </c>
      <c r="D78" s="259">
        <f>SUM(D79:D81)</f>
        <v>200000000</v>
      </c>
    </row>
    <row r="79" spans="1:4" s="97" customFormat="1" ht="12" customHeight="1" x14ac:dyDescent="0.2">
      <c r="A79" s="383" t="s">
        <v>331</v>
      </c>
      <c r="B79" s="368" t="s">
        <v>311</v>
      </c>
      <c r="C79" s="264"/>
      <c r="D79" s="264"/>
    </row>
    <row r="80" spans="1:4" s="97" customFormat="1" ht="12" customHeight="1" x14ac:dyDescent="0.2">
      <c r="A80" s="384" t="s">
        <v>332</v>
      </c>
      <c r="B80" s="369" t="s">
        <v>312</v>
      </c>
      <c r="C80" s="264"/>
      <c r="D80" s="264"/>
    </row>
    <row r="81" spans="1:4" s="97" customFormat="1" ht="12" customHeight="1" thickBot="1" x14ac:dyDescent="0.25">
      <c r="A81" s="385" t="s">
        <v>333</v>
      </c>
      <c r="B81" s="370" t="s">
        <v>313</v>
      </c>
      <c r="C81" s="264">
        <v>200000000</v>
      </c>
      <c r="D81" s="264">
        <v>200000000</v>
      </c>
    </row>
    <row r="82" spans="1:4" s="97" customFormat="1" ht="12" customHeight="1" thickBot="1" x14ac:dyDescent="0.25">
      <c r="A82" s="386" t="s">
        <v>314</v>
      </c>
      <c r="B82" s="254" t="s">
        <v>334</v>
      </c>
      <c r="C82" s="259">
        <f>SUM(C83:C86)</f>
        <v>0</v>
      </c>
      <c r="D82" s="259">
        <f>SUM(D83:D86)</f>
        <v>0</v>
      </c>
    </row>
    <row r="83" spans="1:4" s="97" customFormat="1" ht="12" customHeight="1" x14ac:dyDescent="0.2">
      <c r="A83" s="387" t="s">
        <v>315</v>
      </c>
      <c r="B83" s="368" t="s">
        <v>316</v>
      </c>
      <c r="C83" s="264"/>
      <c r="D83" s="264"/>
    </row>
    <row r="84" spans="1:4" s="97" customFormat="1" ht="12" customHeight="1" x14ac:dyDescent="0.2">
      <c r="A84" s="388" t="s">
        <v>317</v>
      </c>
      <c r="B84" s="369" t="s">
        <v>318</v>
      </c>
      <c r="C84" s="264"/>
      <c r="D84" s="264"/>
    </row>
    <row r="85" spans="1:4" s="97" customFormat="1" ht="12" customHeight="1" x14ac:dyDescent="0.2">
      <c r="A85" s="388" t="s">
        <v>319</v>
      </c>
      <c r="B85" s="369" t="s">
        <v>320</v>
      </c>
      <c r="C85" s="264"/>
      <c r="D85" s="264"/>
    </row>
    <row r="86" spans="1:4" s="96" customFormat="1" ht="12" customHeight="1" thickBot="1" x14ac:dyDescent="0.25">
      <c r="A86" s="389" t="s">
        <v>321</v>
      </c>
      <c r="B86" s="370" t="s">
        <v>322</v>
      </c>
      <c r="C86" s="264"/>
      <c r="D86" s="264"/>
    </row>
    <row r="87" spans="1:4" s="96" customFormat="1" ht="12" customHeight="1" thickBot="1" x14ac:dyDescent="0.25">
      <c r="A87" s="386" t="s">
        <v>323</v>
      </c>
      <c r="B87" s="254" t="s">
        <v>467</v>
      </c>
      <c r="C87" s="406"/>
      <c r="D87" s="406"/>
    </row>
    <row r="88" spans="1:4" s="96" customFormat="1" ht="12" customHeight="1" thickBot="1" x14ac:dyDescent="0.25">
      <c r="A88" s="386" t="s">
        <v>489</v>
      </c>
      <c r="B88" s="254" t="s">
        <v>324</v>
      </c>
      <c r="C88" s="406"/>
      <c r="D88" s="406"/>
    </row>
    <row r="89" spans="1:4" s="96" customFormat="1" ht="12" customHeight="1" thickBot="1" x14ac:dyDescent="0.25">
      <c r="A89" s="386" t="s">
        <v>490</v>
      </c>
      <c r="B89" s="375" t="s">
        <v>470</v>
      </c>
      <c r="C89" s="265">
        <f>+C66+C70+C75+C78+C82+C88+C87</f>
        <v>245954000</v>
      </c>
      <c r="D89" s="265">
        <f>+D66+D70+D75+D78+D82+D88+D87</f>
        <v>251947248</v>
      </c>
    </row>
    <row r="90" spans="1:4" s="96" customFormat="1" ht="12" customHeight="1" thickBot="1" x14ac:dyDescent="0.25">
      <c r="A90" s="390" t="s">
        <v>491</v>
      </c>
      <c r="B90" s="376" t="s">
        <v>492</v>
      </c>
      <c r="C90" s="265">
        <f>+C65+C89</f>
        <v>1119378000</v>
      </c>
      <c r="D90" s="265">
        <f>+D65+D89</f>
        <v>1128906813</v>
      </c>
    </row>
    <row r="91" spans="1:4" s="97" customFormat="1" ht="15" customHeight="1" thickBot="1" x14ac:dyDescent="0.3">
      <c r="A91" s="203"/>
      <c r="B91" s="204"/>
      <c r="C91" s="322"/>
      <c r="D91" s="322"/>
    </row>
    <row r="92" spans="1:4" s="65" customFormat="1" ht="16.5" customHeight="1" thickBot="1" x14ac:dyDescent="0.3">
      <c r="A92" s="207"/>
      <c r="B92" s="208" t="s">
        <v>56</v>
      </c>
      <c r="C92" s="324"/>
      <c r="D92" s="324"/>
    </row>
    <row r="93" spans="1:4" s="98" customFormat="1" ht="12" customHeight="1" thickBot="1" x14ac:dyDescent="0.3">
      <c r="A93" s="363" t="s">
        <v>17</v>
      </c>
      <c r="B93" s="29" t="s">
        <v>496</v>
      </c>
      <c r="C93" s="258">
        <f>+C94+C95+C96+C97+C98+C111</f>
        <v>588630027</v>
      </c>
      <c r="D93" s="258">
        <f>+D94+D95+D96+D97+D98+D111</f>
        <v>597029924</v>
      </c>
    </row>
    <row r="94" spans="1:4" ht="12" customHeight="1" x14ac:dyDescent="0.25">
      <c r="A94" s="391" t="s">
        <v>96</v>
      </c>
      <c r="B94" s="10" t="s">
        <v>48</v>
      </c>
      <c r="C94" s="260">
        <v>39084000</v>
      </c>
      <c r="D94" s="260">
        <v>39084000</v>
      </c>
    </row>
    <row r="95" spans="1:4" ht="12" customHeight="1" x14ac:dyDescent="0.25">
      <c r="A95" s="384" t="s">
        <v>97</v>
      </c>
      <c r="B95" s="8" t="s">
        <v>179</v>
      </c>
      <c r="C95" s="261">
        <v>6901000</v>
      </c>
      <c r="D95" s="261">
        <v>6901000</v>
      </c>
    </row>
    <row r="96" spans="1:4" ht="12" customHeight="1" x14ac:dyDescent="0.25">
      <c r="A96" s="384" t="s">
        <v>98</v>
      </c>
      <c r="B96" s="8" t="s">
        <v>138</v>
      </c>
      <c r="C96" s="263">
        <v>171699027</v>
      </c>
      <c r="D96" s="263">
        <v>171699027</v>
      </c>
    </row>
    <row r="97" spans="1:4" ht="12" customHeight="1" x14ac:dyDescent="0.25">
      <c r="A97" s="384" t="s">
        <v>99</v>
      </c>
      <c r="B97" s="11" t="s">
        <v>180</v>
      </c>
      <c r="C97" s="263">
        <v>4423000</v>
      </c>
      <c r="D97" s="263">
        <v>4423000</v>
      </c>
    </row>
    <row r="98" spans="1:4" ht="12" customHeight="1" x14ac:dyDescent="0.25">
      <c r="A98" s="384" t="s">
        <v>110</v>
      </c>
      <c r="B98" s="19" t="s">
        <v>181</v>
      </c>
      <c r="C98" s="263">
        <v>743000</v>
      </c>
      <c r="D98" s="263">
        <f>D105+D110</f>
        <v>743000</v>
      </c>
    </row>
    <row r="99" spans="1:4" ht="12" customHeight="1" x14ac:dyDescent="0.25">
      <c r="A99" s="384" t="s">
        <v>100</v>
      </c>
      <c r="B99" s="8" t="s">
        <v>493</v>
      </c>
      <c r="C99" s="263"/>
      <c r="D99" s="263"/>
    </row>
    <row r="100" spans="1:4" ht="12" customHeight="1" x14ac:dyDescent="0.2">
      <c r="A100" s="384" t="s">
        <v>101</v>
      </c>
      <c r="B100" s="140" t="s">
        <v>433</v>
      </c>
      <c r="C100" s="263"/>
      <c r="D100" s="263"/>
    </row>
    <row r="101" spans="1:4" ht="12" customHeight="1" x14ac:dyDescent="0.2">
      <c r="A101" s="384" t="s">
        <v>111</v>
      </c>
      <c r="B101" s="140" t="s">
        <v>432</v>
      </c>
      <c r="C101" s="263"/>
      <c r="D101" s="263"/>
    </row>
    <row r="102" spans="1:4" ht="12" customHeight="1" x14ac:dyDescent="0.2">
      <c r="A102" s="384" t="s">
        <v>112</v>
      </c>
      <c r="B102" s="140" t="s">
        <v>340</v>
      </c>
      <c r="C102" s="263"/>
      <c r="D102" s="263"/>
    </row>
    <row r="103" spans="1:4" ht="12" customHeight="1" x14ac:dyDescent="0.25">
      <c r="A103" s="384" t="s">
        <v>113</v>
      </c>
      <c r="B103" s="141" t="s">
        <v>341</v>
      </c>
      <c r="C103" s="263"/>
      <c r="D103" s="263"/>
    </row>
    <row r="104" spans="1:4" ht="12" customHeight="1" x14ac:dyDescent="0.25">
      <c r="A104" s="384" t="s">
        <v>114</v>
      </c>
      <c r="B104" s="141" t="s">
        <v>342</v>
      </c>
      <c r="C104" s="263"/>
      <c r="D104" s="263"/>
    </row>
    <row r="105" spans="1:4" ht="12" customHeight="1" x14ac:dyDescent="0.2">
      <c r="A105" s="384" t="s">
        <v>116</v>
      </c>
      <c r="B105" s="140" t="s">
        <v>343</v>
      </c>
      <c r="C105" s="263">
        <v>512000</v>
      </c>
      <c r="D105" s="263">
        <v>512000</v>
      </c>
    </row>
    <row r="106" spans="1:4" ht="12" customHeight="1" x14ac:dyDescent="0.2">
      <c r="A106" s="384" t="s">
        <v>182</v>
      </c>
      <c r="B106" s="140" t="s">
        <v>344</v>
      </c>
      <c r="C106" s="263"/>
      <c r="D106" s="263"/>
    </row>
    <row r="107" spans="1:4" ht="12" customHeight="1" x14ac:dyDescent="0.25">
      <c r="A107" s="384" t="s">
        <v>338</v>
      </c>
      <c r="B107" s="141" t="s">
        <v>345</v>
      </c>
      <c r="C107" s="263"/>
      <c r="D107" s="263"/>
    </row>
    <row r="108" spans="1:4" ht="12" customHeight="1" x14ac:dyDescent="0.25">
      <c r="A108" s="392" t="s">
        <v>339</v>
      </c>
      <c r="B108" s="142" t="s">
        <v>346</v>
      </c>
      <c r="C108" s="263"/>
      <c r="D108" s="263"/>
    </row>
    <row r="109" spans="1:4" ht="12" customHeight="1" x14ac:dyDescent="0.25">
      <c r="A109" s="384" t="s">
        <v>430</v>
      </c>
      <c r="B109" s="142" t="s">
        <v>347</v>
      </c>
      <c r="C109" s="263"/>
      <c r="D109" s="263"/>
    </row>
    <row r="110" spans="1:4" ht="12" customHeight="1" x14ac:dyDescent="0.25">
      <c r="A110" s="384" t="s">
        <v>431</v>
      </c>
      <c r="B110" s="141" t="s">
        <v>348</v>
      </c>
      <c r="C110" s="261">
        <v>231000</v>
      </c>
      <c r="D110" s="261">
        <v>231000</v>
      </c>
    </row>
    <row r="111" spans="1:4" ht="12" customHeight="1" x14ac:dyDescent="0.25">
      <c r="A111" s="384" t="s">
        <v>435</v>
      </c>
      <c r="B111" s="11" t="s">
        <v>49</v>
      </c>
      <c r="C111" s="261">
        <v>365780000</v>
      </c>
      <c r="D111" s="261">
        <v>374179897</v>
      </c>
    </row>
    <row r="112" spans="1:4" ht="12" customHeight="1" x14ac:dyDescent="0.25">
      <c r="A112" s="385" t="s">
        <v>436</v>
      </c>
      <c r="B112" s="8" t="s">
        <v>494</v>
      </c>
      <c r="C112" s="263">
        <v>362380000</v>
      </c>
      <c r="D112" s="263">
        <v>369509897</v>
      </c>
    </row>
    <row r="113" spans="1:4" ht="12" customHeight="1" x14ac:dyDescent="0.25">
      <c r="A113" s="385" t="s">
        <v>437</v>
      </c>
      <c r="B113" s="142" t="s">
        <v>495</v>
      </c>
      <c r="C113" s="263">
        <v>3400000</v>
      </c>
      <c r="D113" s="263">
        <v>3400000</v>
      </c>
    </row>
    <row r="114" spans="1:4" ht="12" customHeight="1" thickBot="1" x14ac:dyDescent="0.3">
      <c r="A114" s="393" t="s">
        <v>625</v>
      </c>
      <c r="B114" s="143" t="s">
        <v>626</v>
      </c>
      <c r="C114" s="267"/>
      <c r="D114" s="267">
        <v>1270000</v>
      </c>
    </row>
    <row r="115" spans="1:4" ht="12" customHeight="1" thickBot="1" x14ac:dyDescent="0.3">
      <c r="A115" s="35" t="s">
        <v>18</v>
      </c>
      <c r="B115" s="28" t="s">
        <v>349</v>
      </c>
      <c r="C115" s="259">
        <f>+C116+C118+C120</f>
        <v>244496000</v>
      </c>
      <c r="D115" s="259">
        <f>+D116+D118+D120</f>
        <v>244496000</v>
      </c>
    </row>
    <row r="116" spans="1:4" ht="12" customHeight="1" x14ac:dyDescent="0.25">
      <c r="A116" s="383" t="s">
        <v>102</v>
      </c>
      <c r="B116" s="8" t="s">
        <v>214</v>
      </c>
      <c r="C116" s="262">
        <v>239986000</v>
      </c>
      <c r="D116" s="262">
        <v>239986000</v>
      </c>
    </row>
    <row r="117" spans="1:4" ht="12" customHeight="1" x14ac:dyDescent="0.25">
      <c r="A117" s="383" t="s">
        <v>103</v>
      </c>
      <c r="B117" s="12" t="s">
        <v>353</v>
      </c>
      <c r="C117" s="262"/>
      <c r="D117" s="262"/>
    </row>
    <row r="118" spans="1:4" ht="12" customHeight="1" x14ac:dyDescent="0.25">
      <c r="A118" s="383" t="s">
        <v>104</v>
      </c>
      <c r="B118" s="12" t="s">
        <v>183</v>
      </c>
      <c r="C118" s="261">
        <v>3110000</v>
      </c>
      <c r="D118" s="261">
        <v>3110000</v>
      </c>
    </row>
    <row r="119" spans="1:4" ht="12" customHeight="1" x14ac:dyDescent="0.25">
      <c r="A119" s="383" t="s">
        <v>105</v>
      </c>
      <c r="B119" s="12" t="s">
        <v>354</v>
      </c>
      <c r="C119" s="230"/>
      <c r="D119" s="230"/>
    </row>
    <row r="120" spans="1:4" ht="12" customHeight="1" x14ac:dyDescent="0.25">
      <c r="A120" s="383" t="s">
        <v>106</v>
      </c>
      <c r="B120" s="256" t="s">
        <v>216</v>
      </c>
      <c r="C120" s="230">
        <v>1400000</v>
      </c>
      <c r="D120" s="230">
        <v>1400000</v>
      </c>
    </row>
    <row r="121" spans="1:4" ht="12" customHeight="1" x14ac:dyDescent="0.25">
      <c r="A121" s="383" t="s">
        <v>115</v>
      </c>
      <c r="B121" s="255" t="s">
        <v>417</v>
      </c>
      <c r="C121" s="230"/>
      <c r="D121" s="230"/>
    </row>
    <row r="122" spans="1:4" ht="12" customHeight="1" x14ac:dyDescent="0.25">
      <c r="A122" s="383" t="s">
        <v>117</v>
      </c>
      <c r="B122" s="367" t="s">
        <v>359</v>
      </c>
      <c r="C122" s="230"/>
      <c r="D122" s="230"/>
    </row>
    <row r="123" spans="1:4" ht="12" customHeight="1" x14ac:dyDescent="0.25">
      <c r="A123" s="383" t="s">
        <v>184</v>
      </c>
      <c r="B123" s="141" t="s">
        <v>342</v>
      </c>
      <c r="C123" s="230"/>
      <c r="D123" s="230"/>
    </row>
    <row r="124" spans="1:4" ht="12" customHeight="1" x14ac:dyDescent="0.25">
      <c r="A124" s="383" t="s">
        <v>185</v>
      </c>
      <c r="B124" s="141" t="s">
        <v>358</v>
      </c>
      <c r="C124" s="230"/>
      <c r="D124" s="230"/>
    </row>
    <row r="125" spans="1:4" ht="12" customHeight="1" x14ac:dyDescent="0.25">
      <c r="A125" s="383" t="s">
        <v>186</v>
      </c>
      <c r="B125" s="141" t="s">
        <v>357</v>
      </c>
      <c r="C125" s="230"/>
      <c r="D125" s="230"/>
    </row>
    <row r="126" spans="1:4" ht="12" customHeight="1" x14ac:dyDescent="0.25">
      <c r="A126" s="383" t="s">
        <v>350</v>
      </c>
      <c r="B126" s="141" t="s">
        <v>345</v>
      </c>
      <c r="C126" s="230"/>
      <c r="D126" s="230"/>
    </row>
    <row r="127" spans="1:4" ht="12" customHeight="1" x14ac:dyDescent="0.25">
      <c r="A127" s="383" t="s">
        <v>351</v>
      </c>
      <c r="B127" s="141" t="s">
        <v>356</v>
      </c>
      <c r="C127" s="230"/>
      <c r="D127" s="230"/>
    </row>
    <row r="128" spans="1:4" ht="12" customHeight="1" thickBot="1" x14ac:dyDescent="0.3">
      <c r="A128" s="392" t="s">
        <v>352</v>
      </c>
      <c r="B128" s="141" t="s">
        <v>355</v>
      </c>
      <c r="C128" s="232">
        <v>1400000</v>
      </c>
      <c r="D128" s="232">
        <v>1400000</v>
      </c>
    </row>
    <row r="129" spans="1:11" ht="12" customHeight="1" thickBot="1" x14ac:dyDescent="0.3">
      <c r="A129" s="35" t="s">
        <v>19</v>
      </c>
      <c r="B129" s="131" t="s">
        <v>440</v>
      </c>
      <c r="C129" s="259">
        <f>+C93+C115</f>
        <v>833126027</v>
      </c>
      <c r="D129" s="259">
        <f>+D93+D115</f>
        <v>841525924</v>
      </c>
    </row>
    <row r="130" spans="1:11" ht="12" customHeight="1" thickBot="1" x14ac:dyDescent="0.3">
      <c r="A130" s="35" t="s">
        <v>20</v>
      </c>
      <c r="B130" s="131" t="s">
        <v>441</v>
      </c>
      <c r="C130" s="259">
        <f>+C131+C132+C133</f>
        <v>4860000</v>
      </c>
      <c r="D130" s="259">
        <f>+D131+D132+D133</f>
        <v>4860000</v>
      </c>
    </row>
    <row r="131" spans="1:11" s="98" customFormat="1" ht="12" customHeight="1" x14ac:dyDescent="0.25">
      <c r="A131" s="383" t="s">
        <v>250</v>
      </c>
      <c r="B131" s="9" t="s">
        <v>499</v>
      </c>
      <c r="C131" s="230">
        <v>4860000</v>
      </c>
      <c r="D131" s="230">
        <v>4860000</v>
      </c>
    </row>
    <row r="132" spans="1:11" ht="12" customHeight="1" x14ac:dyDescent="0.25">
      <c r="A132" s="383" t="s">
        <v>253</v>
      </c>
      <c r="B132" s="9" t="s">
        <v>449</v>
      </c>
      <c r="C132" s="230"/>
      <c r="D132" s="230"/>
    </row>
    <row r="133" spans="1:11" ht="12" customHeight="1" thickBot="1" x14ac:dyDescent="0.3">
      <c r="A133" s="392" t="s">
        <v>254</v>
      </c>
      <c r="B133" s="7" t="s">
        <v>498</v>
      </c>
      <c r="C133" s="230"/>
      <c r="D133" s="230"/>
    </row>
    <row r="134" spans="1:11" ht="12" customHeight="1" thickBot="1" x14ac:dyDescent="0.3">
      <c r="A134" s="35" t="s">
        <v>21</v>
      </c>
      <c r="B134" s="131" t="s">
        <v>442</v>
      </c>
      <c r="C134" s="259">
        <f>+C135+C136+C137+C138+C139+C140</f>
        <v>0</v>
      </c>
      <c r="D134" s="259">
        <f>+D135+D136+D137+D138+D139+D140</f>
        <v>0</v>
      </c>
    </row>
    <row r="135" spans="1:11" ht="12" customHeight="1" x14ac:dyDescent="0.25">
      <c r="A135" s="383" t="s">
        <v>89</v>
      </c>
      <c r="B135" s="9" t="s">
        <v>451</v>
      </c>
      <c r="C135" s="230"/>
      <c r="D135" s="230"/>
    </row>
    <row r="136" spans="1:11" ht="12" customHeight="1" x14ac:dyDescent="0.25">
      <c r="A136" s="383" t="s">
        <v>90</v>
      </c>
      <c r="B136" s="9" t="s">
        <v>443</v>
      </c>
      <c r="C136" s="230"/>
      <c r="D136" s="230"/>
    </row>
    <row r="137" spans="1:11" ht="12" customHeight="1" x14ac:dyDescent="0.25">
      <c r="A137" s="383" t="s">
        <v>91</v>
      </c>
      <c r="B137" s="9" t="s">
        <v>444</v>
      </c>
      <c r="C137" s="230"/>
      <c r="D137" s="230"/>
    </row>
    <row r="138" spans="1:11" ht="12" customHeight="1" x14ac:dyDescent="0.25">
      <c r="A138" s="383" t="s">
        <v>171</v>
      </c>
      <c r="B138" s="9" t="s">
        <v>497</v>
      </c>
      <c r="C138" s="230"/>
      <c r="D138" s="230"/>
    </row>
    <row r="139" spans="1:11" ht="12" customHeight="1" x14ac:dyDescent="0.25">
      <c r="A139" s="383" t="s">
        <v>172</v>
      </c>
      <c r="B139" s="9" t="s">
        <v>446</v>
      </c>
      <c r="C139" s="230"/>
      <c r="D139" s="230"/>
    </row>
    <row r="140" spans="1:11" s="98" customFormat="1" ht="12" customHeight="1" thickBot="1" x14ac:dyDescent="0.3">
      <c r="A140" s="392" t="s">
        <v>173</v>
      </c>
      <c r="B140" s="7" t="s">
        <v>447</v>
      </c>
      <c r="C140" s="230"/>
      <c r="D140" s="230"/>
    </row>
    <row r="141" spans="1:11" ht="12" customHeight="1" thickBot="1" x14ac:dyDescent="0.3">
      <c r="A141" s="35" t="s">
        <v>22</v>
      </c>
      <c r="B141" s="131" t="s">
        <v>513</v>
      </c>
      <c r="C141" s="265">
        <f>+C142+C143+C145+C146+C144</f>
        <v>281391973</v>
      </c>
      <c r="D141" s="265">
        <f>+D142+D143+D145+D146+D144</f>
        <v>282520889</v>
      </c>
      <c r="K141" s="213"/>
    </row>
    <row r="142" spans="1:11" x14ac:dyDescent="0.25">
      <c r="A142" s="383" t="s">
        <v>92</v>
      </c>
      <c r="B142" s="9" t="s">
        <v>360</v>
      </c>
      <c r="C142" s="230"/>
      <c r="D142" s="230"/>
    </row>
    <row r="143" spans="1:11" ht="12" customHeight="1" x14ac:dyDescent="0.25">
      <c r="A143" s="383" t="s">
        <v>93</v>
      </c>
      <c r="B143" s="9" t="s">
        <v>361</v>
      </c>
      <c r="C143" s="230">
        <v>10800973</v>
      </c>
      <c r="D143" s="230">
        <v>10800973</v>
      </c>
    </row>
    <row r="144" spans="1:11" s="98" customFormat="1" ht="12" customHeight="1" x14ac:dyDescent="0.25">
      <c r="A144" s="383" t="s">
        <v>274</v>
      </c>
      <c r="B144" s="9" t="s">
        <v>512</v>
      </c>
      <c r="C144" s="230">
        <v>270591000</v>
      </c>
      <c r="D144" s="230">
        <v>271719916</v>
      </c>
    </row>
    <row r="145" spans="1:4" s="98" customFormat="1" ht="12" customHeight="1" x14ac:dyDescent="0.25">
      <c r="A145" s="383" t="s">
        <v>275</v>
      </c>
      <c r="B145" s="9" t="s">
        <v>456</v>
      </c>
      <c r="C145" s="230"/>
      <c r="D145" s="230"/>
    </row>
    <row r="146" spans="1:4" s="98" customFormat="1" ht="12" customHeight="1" thickBot="1" x14ac:dyDescent="0.3">
      <c r="A146" s="392" t="s">
        <v>276</v>
      </c>
      <c r="B146" s="7" t="s">
        <v>380</v>
      </c>
      <c r="C146" s="230"/>
      <c r="D146" s="230"/>
    </row>
    <row r="147" spans="1:4" s="98" customFormat="1" ht="12" customHeight="1" thickBot="1" x14ac:dyDescent="0.3">
      <c r="A147" s="35" t="s">
        <v>23</v>
      </c>
      <c r="B147" s="131" t="s">
        <v>457</v>
      </c>
      <c r="C147" s="268">
        <f>+C148+C149+C150+C151+C152</f>
        <v>0</v>
      </c>
      <c r="D147" s="268">
        <f>+D148+D149+D150+D151+D152</f>
        <v>0</v>
      </c>
    </row>
    <row r="148" spans="1:4" s="98" customFormat="1" ht="12" customHeight="1" x14ac:dyDescent="0.25">
      <c r="A148" s="383" t="s">
        <v>94</v>
      </c>
      <c r="B148" s="9" t="s">
        <v>452</v>
      </c>
      <c r="C148" s="230"/>
      <c r="D148" s="230"/>
    </row>
    <row r="149" spans="1:4" s="98" customFormat="1" ht="12" customHeight="1" x14ac:dyDescent="0.25">
      <c r="A149" s="383" t="s">
        <v>95</v>
      </c>
      <c r="B149" s="9" t="s">
        <v>459</v>
      </c>
      <c r="C149" s="230"/>
      <c r="D149" s="230"/>
    </row>
    <row r="150" spans="1:4" s="98" customFormat="1" ht="12" customHeight="1" x14ac:dyDescent="0.25">
      <c r="A150" s="383" t="s">
        <v>286</v>
      </c>
      <c r="B150" s="9" t="s">
        <v>454</v>
      </c>
      <c r="C150" s="230"/>
      <c r="D150" s="230"/>
    </row>
    <row r="151" spans="1:4" ht="12.75" customHeight="1" x14ac:dyDescent="0.25">
      <c r="A151" s="383" t="s">
        <v>287</v>
      </c>
      <c r="B151" s="9" t="s">
        <v>500</v>
      </c>
      <c r="C151" s="230"/>
      <c r="D151" s="230"/>
    </row>
    <row r="152" spans="1:4" ht="12.75" customHeight="1" thickBot="1" x14ac:dyDescent="0.3">
      <c r="A152" s="392" t="s">
        <v>458</v>
      </c>
      <c r="B152" s="7" t="s">
        <v>461</v>
      </c>
      <c r="C152" s="232"/>
      <c r="D152" s="232"/>
    </row>
    <row r="153" spans="1:4" ht="12.75" customHeight="1" thickBot="1" x14ac:dyDescent="0.3">
      <c r="A153" s="431" t="s">
        <v>24</v>
      </c>
      <c r="B153" s="131" t="s">
        <v>462</v>
      </c>
      <c r="C153" s="268"/>
      <c r="D153" s="268"/>
    </row>
    <row r="154" spans="1:4" ht="12" customHeight="1" thickBot="1" x14ac:dyDescent="0.3">
      <c r="A154" s="431" t="s">
        <v>25</v>
      </c>
      <c r="B154" s="131" t="s">
        <v>463</v>
      </c>
      <c r="C154" s="268"/>
      <c r="D154" s="268"/>
    </row>
    <row r="155" spans="1:4" ht="15" customHeight="1" thickBot="1" x14ac:dyDescent="0.3">
      <c r="A155" s="35" t="s">
        <v>26</v>
      </c>
      <c r="B155" s="131" t="s">
        <v>465</v>
      </c>
      <c r="C155" s="377">
        <f>+C130+C134+C141+C147+C153+C154</f>
        <v>286251973</v>
      </c>
      <c r="D155" s="377">
        <f>+D130+D134+D141+D147+D153+D154</f>
        <v>287380889</v>
      </c>
    </row>
    <row r="156" spans="1:4" ht="13.8" thickBot="1" x14ac:dyDescent="0.3">
      <c r="A156" s="394" t="s">
        <v>27</v>
      </c>
      <c r="B156" s="339" t="s">
        <v>464</v>
      </c>
      <c r="C156" s="377">
        <f>+C129+C155</f>
        <v>1119378000</v>
      </c>
      <c r="D156" s="377">
        <f>+D129+D155</f>
        <v>1128906813</v>
      </c>
    </row>
    <row r="157" spans="1:4" ht="15" customHeight="1" thickBot="1" x14ac:dyDescent="0.3">
      <c r="A157" s="341"/>
      <c r="B157" s="342"/>
      <c r="C157" s="343"/>
      <c r="D157" s="343"/>
    </row>
    <row r="158" spans="1:4" ht="14.25" customHeight="1" thickBot="1" x14ac:dyDescent="0.3">
      <c r="A158" s="211" t="s">
        <v>501</v>
      </c>
      <c r="B158" s="212"/>
      <c r="C158" s="128">
        <v>11</v>
      </c>
      <c r="D158" s="128">
        <v>11</v>
      </c>
    </row>
    <row r="159" spans="1:4" ht="13.8" thickBot="1" x14ac:dyDescent="0.3">
      <c r="A159" s="211" t="s">
        <v>195</v>
      </c>
      <c r="B159" s="212"/>
      <c r="C159" s="128">
        <v>1</v>
      </c>
      <c r="D159" s="128">
        <v>1</v>
      </c>
    </row>
  </sheetData>
  <sheetProtection formatCells="0"/>
  <mergeCells count="4">
    <mergeCell ref="B1:D1"/>
    <mergeCell ref="C2:D2"/>
    <mergeCell ref="C3:D3"/>
    <mergeCell ref="C4:D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69" fitToHeight="0" orientation="portrait" r:id="rId1"/>
  <headerFooter alignWithMargins="0"/>
  <rowBreaks count="1" manualBreakCount="1">
    <brk id="9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8"/>
  <sheetViews>
    <sheetView zoomScale="130" zoomScaleNormal="130" zoomScaleSheetLayoutView="85" workbookViewId="0">
      <selection activeCell="E5" sqref="E5"/>
    </sheetView>
  </sheetViews>
  <sheetFormatPr defaultColWidth="9.33203125" defaultRowHeight="13.2" x14ac:dyDescent="0.25"/>
  <cols>
    <col min="1" max="1" width="19.44140625" style="344" customWidth="1"/>
    <col min="2" max="2" width="72" style="345" customWidth="1"/>
    <col min="3" max="3" width="25" style="346" customWidth="1"/>
    <col min="4" max="4" width="18.77734375" style="3" customWidth="1"/>
    <col min="5" max="16384" width="9.33203125" style="3"/>
  </cols>
  <sheetData>
    <row r="1" spans="1:4" s="2" customFormat="1" ht="16.5" customHeight="1" thickBot="1" x14ac:dyDescent="0.3">
      <c r="A1" s="192"/>
      <c r="B1" s="559" t="s">
        <v>635</v>
      </c>
      <c r="C1" s="559"/>
      <c r="D1" s="559"/>
    </row>
    <row r="2" spans="1:4" s="94" customFormat="1" ht="21" customHeight="1" x14ac:dyDescent="0.25">
      <c r="A2" s="361" t="s">
        <v>60</v>
      </c>
      <c r="B2" s="314" t="s">
        <v>517</v>
      </c>
      <c r="C2" s="555" t="s">
        <v>53</v>
      </c>
      <c r="D2" s="556"/>
    </row>
    <row r="3" spans="1:4" s="94" customFormat="1" ht="16.2" thickBot="1" x14ac:dyDescent="0.3">
      <c r="A3" s="193" t="s">
        <v>192</v>
      </c>
      <c r="B3" s="315" t="s">
        <v>419</v>
      </c>
      <c r="C3" s="557" t="s">
        <v>59</v>
      </c>
      <c r="D3" s="558"/>
    </row>
    <row r="4" spans="1:4" s="95" customFormat="1" ht="15.9" customHeight="1" thickBot="1" x14ac:dyDescent="0.35">
      <c r="A4" s="194"/>
      <c r="B4" s="194"/>
      <c r="C4" s="4"/>
      <c r="D4" s="4" t="s">
        <v>544</v>
      </c>
    </row>
    <row r="5" spans="1:4" ht="23.4" thickBot="1" x14ac:dyDescent="0.3">
      <c r="A5" s="362" t="s">
        <v>194</v>
      </c>
      <c r="B5" s="195" t="s">
        <v>54</v>
      </c>
      <c r="C5" s="316" t="s">
        <v>562</v>
      </c>
      <c r="D5" s="196" t="s">
        <v>616</v>
      </c>
    </row>
    <row r="6" spans="1:4" s="65" customFormat="1" ht="12.9" customHeight="1" thickBot="1" x14ac:dyDescent="0.3">
      <c r="A6" s="39" t="s">
        <v>479</v>
      </c>
      <c r="B6" s="163" t="s">
        <v>480</v>
      </c>
      <c r="C6" s="164" t="s">
        <v>481</v>
      </c>
      <c r="D6" s="164" t="s">
        <v>483</v>
      </c>
    </row>
    <row r="7" spans="1:4" s="65" customFormat="1" ht="15.9" customHeight="1" thickBot="1" x14ac:dyDescent="0.3">
      <c r="A7" s="197"/>
      <c r="B7" s="198" t="s">
        <v>55</v>
      </c>
      <c r="C7" s="317"/>
      <c r="D7" s="317"/>
    </row>
    <row r="8" spans="1:4" s="65" customFormat="1" ht="12" customHeight="1" thickBot="1" x14ac:dyDescent="0.3">
      <c r="A8" s="35" t="s">
        <v>17</v>
      </c>
      <c r="B8" s="21" t="s">
        <v>234</v>
      </c>
      <c r="C8" s="259">
        <f>+C9+C10+C11+C12+C13+C14</f>
        <v>0</v>
      </c>
      <c r="D8" s="259">
        <f>+D9+D10+D11+D12+D13+D14</f>
        <v>0</v>
      </c>
    </row>
    <row r="9" spans="1:4" s="96" customFormat="1" ht="12" customHeight="1" x14ac:dyDescent="0.2">
      <c r="A9" s="383" t="s">
        <v>96</v>
      </c>
      <c r="B9" s="368" t="s">
        <v>235</v>
      </c>
      <c r="C9" s="262"/>
      <c r="D9" s="262"/>
    </row>
    <row r="10" spans="1:4" s="97" customFormat="1" ht="12" customHeight="1" x14ac:dyDescent="0.2">
      <c r="A10" s="384" t="s">
        <v>97</v>
      </c>
      <c r="B10" s="369" t="s">
        <v>236</v>
      </c>
      <c r="C10" s="261"/>
      <c r="D10" s="261"/>
    </row>
    <row r="11" spans="1:4" s="97" customFormat="1" ht="12" customHeight="1" x14ac:dyDescent="0.2">
      <c r="A11" s="384" t="s">
        <v>98</v>
      </c>
      <c r="B11" s="369" t="s">
        <v>237</v>
      </c>
      <c r="C11" s="261"/>
      <c r="D11" s="261"/>
    </row>
    <row r="12" spans="1:4" s="97" customFormat="1" ht="12" customHeight="1" x14ac:dyDescent="0.2">
      <c r="A12" s="384" t="s">
        <v>99</v>
      </c>
      <c r="B12" s="369" t="s">
        <v>238</v>
      </c>
      <c r="C12" s="261"/>
      <c r="D12" s="261"/>
    </row>
    <row r="13" spans="1:4" s="97" customFormat="1" ht="12" customHeight="1" x14ac:dyDescent="0.2">
      <c r="A13" s="384" t="s">
        <v>146</v>
      </c>
      <c r="B13" s="369" t="s">
        <v>487</v>
      </c>
      <c r="C13" s="261"/>
      <c r="D13" s="261"/>
    </row>
    <row r="14" spans="1:4" s="96" customFormat="1" ht="12" customHeight="1" thickBot="1" x14ac:dyDescent="0.25">
      <c r="A14" s="385" t="s">
        <v>100</v>
      </c>
      <c r="B14" s="370" t="s">
        <v>422</v>
      </c>
      <c r="C14" s="261"/>
      <c r="D14" s="261"/>
    </row>
    <row r="15" spans="1:4" s="96" customFormat="1" ht="12" customHeight="1" thickBot="1" x14ac:dyDescent="0.3">
      <c r="A15" s="35" t="s">
        <v>18</v>
      </c>
      <c r="B15" s="254" t="s">
        <v>239</v>
      </c>
      <c r="C15" s="259">
        <f>+C16+C17+C18+C19+C20</f>
        <v>0</v>
      </c>
      <c r="D15" s="259">
        <f>+D16+D17+D18+D19+D20</f>
        <v>0</v>
      </c>
    </row>
    <row r="16" spans="1:4" s="96" customFormat="1" ht="12" customHeight="1" x14ac:dyDescent="0.2">
      <c r="A16" s="383" t="s">
        <v>102</v>
      </c>
      <c r="B16" s="368" t="s">
        <v>240</v>
      </c>
      <c r="C16" s="262"/>
      <c r="D16" s="262"/>
    </row>
    <row r="17" spans="1:4" s="96" customFormat="1" ht="12" customHeight="1" x14ac:dyDescent="0.2">
      <c r="A17" s="384" t="s">
        <v>103</v>
      </c>
      <c r="B17" s="369" t="s">
        <v>241</v>
      </c>
      <c r="C17" s="261"/>
      <c r="D17" s="261"/>
    </row>
    <row r="18" spans="1:4" s="96" customFormat="1" ht="12" customHeight="1" x14ac:dyDescent="0.2">
      <c r="A18" s="384" t="s">
        <v>104</v>
      </c>
      <c r="B18" s="369" t="s">
        <v>411</v>
      </c>
      <c r="C18" s="261"/>
      <c r="D18" s="261"/>
    </row>
    <row r="19" spans="1:4" s="96" customFormat="1" ht="12" customHeight="1" x14ac:dyDescent="0.2">
      <c r="A19" s="384" t="s">
        <v>105</v>
      </c>
      <c r="B19" s="369" t="s">
        <v>412</v>
      </c>
      <c r="C19" s="261"/>
      <c r="D19" s="261"/>
    </row>
    <row r="20" spans="1:4" s="96" customFormat="1" ht="12" customHeight="1" x14ac:dyDescent="0.2">
      <c r="A20" s="384" t="s">
        <v>106</v>
      </c>
      <c r="B20" s="369" t="s">
        <v>242</v>
      </c>
      <c r="C20" s="261"/>
      <c r="D20" s="261"/>
    </row>
    <row r="21" spans="1:4" s="97" customFormat="1" ht="12" customHeight="1" thickBot="1" x14ac:dyDescent="0.25">
      <c r="A21" s="385" t="s">
        <v>115</v>
      </c>
      <c r="B21" s="370" t="s">
        <v>243</v>
      </c>
      <c r="C21" s="263"/>
      <c r="D21" s="263"/>
    </row>
    <row r="22" spans="1:4" s="97" customFormat="1" ht="12" customHeight="1" thickBot="1" x14ac:dyDescent="0.3">
      <c r="A22" s="35" t="s">
        <v>19</v>
      </c>
      <c r="B22" s="21" t="s">
        <v>244</v>
      </c>
      <c r="C22" s="259">
        <f>+C23+C24+C25+C26+C27</f>
        <v>0</v>
      </c>
      <c r="D22" s="259">
        <f>+D23+D24+D25+D26+D27</f>
        <v>0</v>
      </c>
    </row>
    <row r="23" spans="1:4" s="97" customFormat="1" ht="12" customHeight="1" x14ac:dyDescent="0.2">
      <c r="A23" s="383" t="s">
        <v>85</v>
      </c>
      <c r="B23" s="368" t="s">
        <v>245</v>
      </c>
      <c r="C23" s="262"/>
      <c r="D23" s="262"/>
    </row>
    <row r="24" spans="1:4" s="96" customFormat="1" ht="12" customHeight="1" x14ac:dyDescent="0.2">
      <c r="A24" s="384" t="s">
        <v>86</v>
      </c>
      <c r="B24" s="369" t="s">
        <v>246</v>
      </c>
      <c r="C24" s="261"/>
      <c r="D24" s="261"/>
    </row>
    <row r="25" spans="1:4" s="97" customFormat="1" ht="12" customHeight="1" x14ac:dyDescent="0.2">
      <c r="A25" s="384" t="s">
        <v>87</v>
      </c>
      <c r="B25" s="369" t="s">
        <v>413</v>
      </c>
      <c r="C25" s="261"/>
      <c r="D25" s="261"/>
    </row>
    <row r="26" spans="1:4" s="97" customFormat="1" ht="12" customHeight="1" x14ac:dyDescent="0.2">
      <c r="A26" s="384" t="s">
        <v>88</v>
      </c>
      <c r="B26" s="369" t="s">
        <v>414</v>
      </c>
      <c r="C26" s="261"/>
      <c r="D26" s="261"/>
    </row>
    <row r="27" spans="1:4" s="97" customFormat="1" ht="12" customHeight="1" x14ac:dyDescent="0.2">
      <c r="A27" s="384" t="s">
        <v>167</v>
      </c>
      <c r="B27" s="369" t="s">
        <v>247</v>
      </c>
      <c r="C27" s="261"/>
      <c r="D27" s="261"/>
    </row>
    <row r="28" spans="1:4" s="97" customFormat="1" ht="12" customHeight="1" thickBot="1" x14ac:dyDescent="0.25">
      <c r="A28" s="385" t="s">
        <v>168</v>
      </c>
      <c r="B28" s="370" t="s">
        <v>248</v>
      </c>
      <c r="C28" s="263"/>
      <c r="D28" s="263"/>
    </row>
    <row r="29" spans="1:4" s="97" customFormat="1" ht="12" customHeight="1" thickBot="1" x14ac:dyDescent="0.3">
      <c r="A29" s="35" t="s">
        <v>169</v>
      </c>
      <c r="B29" s="21" t="s">
        <v>249</v>
      </c>
      <c r="C29" s="265">
        <f>+C30+C34+C35+C36</f>
        <v>0</v>
      </c>
      <c r="D29" s="265">
        <f>+D30+D34+D35+D36</f>
        <v>0</v>
      </c>
    </row>
    <row r="30" spans="1:4" s="97" customFormat="1" ht="12" customHeight="1" x14ac:dyDescent="0.2">
      <c r="A30" s="383" t="s">
        <v>250</v>
      </c>
      <c r="B30" s="368" t="s">
        <v>488</v>
      </c>
      <c r="C30" s="366">
        <f>+C31+C32+C33</f>
        <v>0</v>
      </c>
      <c r="D30" s="366">
        <f>+D31+D32+D33</f>
        <v>0</v>
      </c>
    </row>
    <row r="31" spans="1:4" s="97" customFormat="1" ht="12" customHeight="1" x14ac:dyDescent="0.2">
      <c r="A31" s="384" t="s">
        <v>251</v>
      </c>
      <c r="B31" s="369" t="s">
        <v>256</v>
      </c>
      <c r="C31" s="261"/>
      <c r="D31" s="261"/>
    </row>
    <row r="32" spans="1:4" s="97" customFormat="1" ht="12" customHeight="1" x14ac:dyDescent="0.2">
      <c r="A32" s="384" t="s">
        <v>252</v>
      </c>
      <c r="B32" s="369" t="s">
        <v>257</v>
      </c>
      <c r="C32" s="261"/>
      <c r="D32" s="261"/>
    </row>
    <row r="33" spans="1:4" s="97" customFormat="1" ht="12" customHeight="1" x14ac:dyDescent="0.2">
      <c r="A33" s="384" t="s">
        <v>426</v>
      </c>
      <c r="B33" s="422" t="s">
        <v>427</v>
      </c>
      <c r="C33" s="261"/>
      <c r="D33" s="261"/>
    </row>
    <row r="34" spans="1:4" s="97" customFormat="1" ht="12" customHeight="1" x14ac:dyDescent="0.2">
      <c r="A34" s="384" t="s">
        <v>253</v>
      </c>
      <c r="B34" s="369" t="s">
        <v>258</v>
      </c>
      <c r="C34" s="261"/>
      <c r="D34" s="261"/>
    </row>
    <row r="35" spans="1:4" s="97" customFormat="1" ht="12" customHeight="1" x14ac:dyDescent="0.2">
      <c r="A35" s="384" t="s">
        <v>254</v>
      </c>
      <c r="B35" s="369" t="s">
        <v>259</v>
      </c>
      <c r="C35" s="261"/>
      <c r="D35" s="261"/>
    </row>
    <row r="36" spans="1:4" s="97" customFormat="1" ht="12" customHeight="1" thickBot="1" x14ac:dyDescent="0.25">
      <c r="A36" s="385" t="s">
        <v>255</v>
      </c>
      <c r="B36" s="370" t="s">
        <v>260</v>
      </c>
      <c r="C36" s="263"/>
      <c r="D36" s="263"/>
    </row>
    <row r="37" spans="1:4" s="97" customFormat="1" ht="12" customHeight="1" thickBot="1" x14ac:dyDescent="0.3">
      <c r="A37" s="35" t="s">
        <v>21</v>
      </c>
      <c r="B37" s="21" t="s">
        <v>423</v>
      </c>
      <c r="C37" s="259">
        <f>SUM(C38:C48)</f>
        <v>0</v>
      </c>
      <c r="D37" s="259">
        <f>SUM(D38:D48)</f>
        <v>0</v>
      </c>
    </row>
    <row r="38" spans="1:4" s="97" customFormat="1" ht="12" customHeight="1" x14ac:dyDescent="0.2">
      <c r="A38" s="383" t="s">
        <v>89</v>
      </c>
      <c r="B38" s="368" t="s">
        <v>263</v>
      </c>
      <c r="C38" s="262"/>
      <c r="D38" s="262"/>
    </row>
    <row r="39" spans="1:4" s="97" customFormat="1" ht="12" customHeight="1" x14ac:dyDescent="0.2">
      <c r="A39" s="384" t="s">
        <v>90</v>
      </c>
      <c r="B39" s="369" t="s">
        <v>264</v>
      </c>
      <c r="C39" s="261"/>
      <c r="D39" s="261"/>
    </row>
    <row r="40" spans="1:4" s="97" customFormat="1" ht="12" customHeight="1" x14ac:dyDescent="0.2">
      <c r="A40" s="384" t="s">
        <v>91</v>
      </c>
      <c r="B40" s="369" t="s">
        <v>265</v>
      </c>
      <c r="C40" s="261"/>
      <c r="D40" s="261"/>
    </row>
    <row r="41" spans="1:4" s="97" customFormat="1" ht="12" customHeight="1" x14ac:dyDescent="0.2">
      <c r="A41" s="384" t="s">
        <v>171</v>
      </c>
      <c r="B41" s="369" t="s">
        <v>266</v>
      </c>
      <c r="C41" s="261"/>
      <c r="D41" s="261"/>
    </row>
    <row r="42" spans="1:4" s="97" customFormat="1" ht="12" customHeight="1" x14ac:dyDescent="0.2">
      <c r="A42" s="384" t="s">
        <v>172</v>
      </c>
      <c r="B42" s="369" t="s">
        <v>267</v>
      </c>
      <c r="C42" s="261"/>
      <c r="D42" s="261"/>
    </row>
    <row r="43" spans="1:4" s="97" customFormat="1" ht="12" customHeight="1" x14ac:dyDescent="0.2">
      <c r="A43" s="384" t="s">
        <v>173</v>
      </c>
      <c r="B43" s="369" t="s">
        <v>268</v>
      </c>
      <c r="C43" s="261"/>
      <c r="D43" s="261"/>
    </row>
    <row r="44" spans="1:4" s="97" customFormat="1" ht="12" customHeight="1" x14ac:dyDescent="0.2">
      <c r="A44" s="384" t="s">
        <v>174</v>
      </c>
      <c r="B44" s="369" t="s">
        <v>269</v>
      </c>
      <c r="C44" s="261"/>
      <c r="D44" s="261"/>
    </row>
    <row r="45" spans="1:4" s="97" customFormat="1" ht="12" customHeight="1" x14ac:dyDescent="0.2">
      <c r="A45" s="384" t="s">
        <v>175</v>
      </c>
      <c r="B45" s="369" t="s">
        <v>270</v>
      </c>
      <c r="C45" s="261"/>
      <c r="D45" s="261"/>
    </row>
    <row r="46" spans="1:4" s="97" customFormat="1" ht="12" customHeight="1" x14ac:dyDescent="0.2">
      <c r="A46" s="384" t="s">
        <v>261</v>
      </c>
      <c r="B46" s="369" t="s">
        <v>271</v>
      </c>
      <c r="C46" s="264"/>
      <c r="D46" s="264"/>
    </row>
    <row r="47" spans="1:4" s="97" customFormat="1" ht="12" customHeight="1" x14ac:dyDescent="0.2">
      <c r="A47" s="385" t="s">
        <v>262</v>
      </c>
      <c r="B47" s="370" t="s">
        <v>425</v>
      </c>
      <c r="C47" s="357"/>
      <c r="D47" s="357"/>
    </row>
    <row r="48" spans="1:4" s="97" customFormat="1" ht="12" customHeight="1" thickBot="1" x14ac:dyDescent="0.25">
      <c r="A48" s="385" t="s">
        <v>424</v>
      </c>
      <c r="B48" s="370" t="s">
        <v>272</v>
      </c>
      <c r="C48" s="357"/>
      <c r="D48" s="357"/>
    </row>
    <row r="49" spans="1:4" s="97" customFormat="1" ht="12" customHeight="1" thickBot="1" x14ac:dyDescent="0.3">
      <c r="A49" s="35" t="s">
        <v>22</v>
      </c>
      <c r="B49" s="21" t="s">
        <v>273</v>
      </c>
      <c r="C49" s="259">
        <f>SUM(C50:C54)</f>
        <v>0</v>
      </c>
      <c r="D49" s="259">
        <f>SUM(D50:D54)</f>
        <v>0</v>
      </c>
    </row>
    <row r="50" spans="1:4" s="97" customFormat="1" ht="12" customHeight="1" x14ac:dyDescent="0.2">
      <c r="A50" s="383" t="s">
        <v>92</v>
      </c>
      <c r="B50" s="368" t="s">
        <v>277</v>
      </c>
      <c r="C50" s="405"/>
      <c r="D50" s="405"/>
    </row>
    <row r="51" spans="1:4" s="97" customFormat="1" ht="12" customHeight="1" x14ac:dyDescent="0.2">
      <c r="A51" s="384" t="s">
        <v>93</v>
      </c>
      <c r="B51" s="369" t="s">
        <v>278</v>
      </c>
      <c r="C51" s="264"/>
      <c r="D51" s="264"/>
    </row>
    <row r="52" spans="1:4" s="97" customFormat="1" ht="12" customHeight="1" x14ac:dyDescent="0.2">
      <c r="A52" s="384" t="s">
        <v>274</v>
      </c>
      <c r="B52" s="369" t="s">
        <v>279</v>
      </c>
      <c r="C52" s="264"/>
      <c r="D52" s="264"/>
    </row>
    <row r="53" spans="1:4" s="97" customFormat="1" ht="12" customHeight="1" x14ac:dyDescent="0.2">
      <c r="A53" s="384" t="s">
        <v>275</v>
      </c>
      <c r="B53" s="369" t="s">
        <v>280</v>
      </c>
      <c r="C53" s="264"/>
      <c r="D53" s="264"/>
    </row>
    <row r="54" spans="1:4" s="97" customFormat="1" ht="12" customHeight="1" thickBot="1" x14ac:dyDescent="0.25">
      <c r="A54" s="385" t="s">
        <v>276</v>
      </c>
      <c r="B54" s="370" t="s">
        <v>281</v>
      </c>
      <c r="C54" s="357"/>
      <c r="D54" s="357"/>
    </row>
    <row r="55" spans="1:4" s="97" customFormat="1" ht="12" customHeight="1" thickBot="1" x14ac:dyDescent="0.3">
      <c r="A55" s="35" t="s">
        <v>176</v>
      </c>
      <c r="B55" s="21" t="s">
        <v>282</v>
      </c>
      <c r="C55" s="259">
        <f>SUM(C56:C58)</f>
        <v>0</v>
      </c>
      <c r="D55" s="259">
        <f>SUM(D56:D58)</f>
        <v>0</v>
      </c>
    </row>
    <row r="56" spans="1:4" s="97" customFormat="1" ht="12" customHeight="1" x14ac:dyDescent="0.2">
      <c r="A56" s="383" t="s">
        <v>94</v>
      </c>
      <c r="B56" s="368" t="s">
        <v>283</v>
      </c>
      <c r="C56" s="262"/>
      <c r="D56" s="262"/>
    </row>
    <row r="57" spans="1:4" s="97" customFormat="1" ht="12" customHeight="1" x14ac:dyDescent="0.2">
      <c r="A57" s="384" t="s">
        <v>95</v>
      </c>
      <c r="B57" s="369" t="s">
        <v>415</v>
      </c>
      <c r="C57" s="261"/>
      <c r="D57" s="261"/>
    </row>
    <row r="58" spans="1:4" s="97" customFormat="1" ht="12" customHeight="1" x14ac:dyDescent="0.2">
      <c r="A58" s="384" t="s">
        <v>286</v>
      </c>
      <c r="B58" s="369" t="s">
        <v>284</v>
      </c>
      <c r="C58" s="261"/>
      <c r="D58" s="261"/>
    </row>
    <row r="59" spans="1:4" s="97" customFormat="1" ht="12" customHeight="1" thickBot="1" x14ac:dyDescent="0.25">
      <c r="A59" s="385" t="s">
        <v>287</v>
      </c>
      <c r="B59" s="370" t="s">
        <v>285</v>
      </c>
      <c r="C59" s="263"/>
      <c r="D59" s="263"/>
    </row>
    <row r="60" spans="1:4" s="97" customFormat="1" ht="12" customHeight="1" thickBot="1" x14ac:dyDescent="0.3">
      <c r="A60" s="35" t="s">
        <v>24</v>
      </c>
      <c r="B60" s="254" t="s">
        <v>288</v>
      </c>
      <c r="C60" s="259">
        <f>SUM(C61:C63)</f>
        <v>0</v>
      </c>
      <c r="D60" s="259">
        <f>SUM(D61:D63)</f>
        <v>0</v>
      </c>
    </row>
    <row r="61" spans="1:4" s="97" customFormat="1" ht="12" customHeight="1" x14ac:dyDescent="0.2">
      <c r="A61" s="383" t="s">
        <v>177</v>
      </c>
      <c r="B61" s="368" t="s">
        <v>290</v>
      </c>
      <c r="C61" s="264"/>
      <c r="D61" s="264"/>
    </row>
    <row r="62" spans="1:4" s="97" customFormat="1" ht="12" customHeight="1" x14ac:dyDescent="0.2">
      <c r="A62" s="384" t="s">
        <v>178</v>
      </c>
      <c r="B62" s="369" t="s">
        <v>416</v>
      </c>
      <c r="C62" s="264"/>
      <c r="D62" s="264"/>
    </row>
    <row r="63" spans="1:4" s="97" customFormat="1" ht="12" customHeight="1" x14ac:dyDescent="0.2">
      <c r="A63" s="384" t="s">
        <v>215</v>
      </c>
      <c r="B63" s="369" t="s">
        <v>291</v>
      </c>
      <c r="C63" s="264"/>
      <c r="D63" s="264"/>
    </row>
    <row r="64" spans="1:4" s="97" customFormat="1" ht="12" customHeight="1" thickBot="1" x14ac:dyDescent="0.25">
      <c r="A64" s="385" t="s">
        <v>289</v>
      </c>
      <c r="B64" s="370" t="s">
        <v>292</v>
      </c>
      <c r="C64" s="264"/>
      <c r="D64" s="264"/>
    </row>
    <row r="65" spans="1:4" s="97" customFormat="1" ht="12" customHeight="1" thickBot="1" x14ac:dyDescent="0.3">
      <c r="A65" s="35" t="s">
        <v>25</v>
      </c>
      <c r="B65" s="21" t="s">
        <v>293</v>
      </c>
      <c r="C65" s="265">
        <f>+C8+C15+C22+C29+C37+C49+C55+C60</f>
        <v>0</v>
      </c>
      <c r="D65" s="265">
        <f>+D8+D15+D22+D29+D37+D49+D55+D60</f>
        <v>0</v>
      </c>
    </row>
    <row r="66" spans="1:4" s="97" customFormat="1" ht="12" customHeight="1" thickBot="1" x14ac:dyDescent="0.25">
      <c r="A66" s="386" t="s">
        <v>384</v>
      </c>
      <c r="B66" s="254" t="s">
        <v>295</v>
      </c>
      <c r="C66" s="259">
        <f>SUM(C67:C69)</f>
        <v>0</v>
      </c>
      <c r="D66" s="259">
        <f>SUM(D67:D69)</f>
        <v>0</v>
      </c>
    </row>
    <row r="67" spans="1:4" s="97" customFormat="1" ht="12" customHeight="1" x14ac:dyDescent="0.2">
      <c r="A67" s="383" t="s">
        <v>326</v>
      </c>
      <c r="B67" s="368" t="s">
        <v>296</v>
      </c>
      <c r="C67" s="264"/>
      <c r="D67" s="264"/>
    </row>
    <row r="68" spans="1:4" s="97" customFormat="1" ht="12" customHeight="1" x14ac:dyDescent="0.2">
      <c r="A68" s="384" t="s">
        <v>335</v>
      </c>
      <c r="B68" s="369" t="s">
        <v>297</v>
      </c>
      <c r="C68" s="264"/>
      <c r="D68" s="264"/>
    </row>
    <row r="69" spans="1:4" s="97" customFormat="1" ht="12" customHeight="1" thickBot="1" x14ac:dyDescent="0.25">
      <c r="A69" s="385" t="s">
        <v>336</v>
      </c>
      <c r="B69" s="371" t="s">
        <v>298</v>
      </c>
      <c r="C69" s="264"/>
      <c r="D69" s="264"/>
    </row>
    <row r="70" spans="1:4" s="97" customFormat="1" ht="12" customHeight="1" thickBot="1" x14ac:dyDescent="0.25">
      <c r="A70" s="386" t="s">
        <v>299</v>
      </c>
      <c r="B70" s="254" t="s">
        <v>300</v>
      </c>
      <c r="C70" s="259">
        <f>SUM(C71:C74)</f>
        <v>0</v>
      </c>
      <c r="D70" s="259">
        <f>SUM(D71:D74)</f>
        <v>0</v>
      </c>
    </row>
    <row r="71" spans="1:4" s="97" customFormat="1" ht="12" customHeight="1" x14ac:dyDescent="0.2">
      <c r="A71" s="383" t="s">
        <v>147</v>
      </c>
      <c r="B71" s="368" t="s">
        <v>301</v>
      </c>
      <c r="C71" s="264"/>
      <c r="D71" s="264"/>
    </row>
    <row r="72" spans="1:4" s="97" customFormat="1" ht="12" customHeight="1" x14ac:dyDescent="0.2">
      <c r="A72" s="384" t="s">
        <v>148</v>
      </c>
      <c r="B72" s="369" t="s">
        <v>302</v>
      </c>
      <c r="C72" s="264"/>
      <c r="D72" s="264"/>
    </row>
    <row r="73" spans="1:4" s="97" customFormat="1" ht="12" customHeight="1" x14ac:dyDescent="0.2">
      <c r="A73" s="384" t="s">
        <v>327</v>
      </c>
      <c r="B73" s="369" t="s">
        <v>303</v>
      </c>
      <c r="C73" s="264"/>
      <c r="D73" s="264"/>
    </row>
    <row r="74" spans="1:4" s="97" customFormat="1" ht="12" customHeight="1" thickBot="1" x14ac:dyDescent="0.25">
      <c r="A74" s="385" t="s">
        <v>328</v>
      </c>
      <c r="B74" s="370" t="s">
        <v>304</v>
      </c>
      <c r="C74" s="264"/>
      <c r="D74" s="264"/>
    </row>
    <row r="75" spans="1:4" s="97" customFormat="1" ht="12" customHeight="1" thickBot="1" x14ac:dyDescent="0.25">
      <c r="A75" s="386" t="s">
        <v>305</v>
      </c>
      <c r="B75" s="254" t="s">
        <v>306</v>
      </c>
      <c r="C75" s="259">
        <f>SUM(C76:C77)</f>
        <v>3160000</v>
      </c>
      <c r="D75" s="259">
        <f>SUM(D76:D77)</f>
        <v>5745000</v>
      </c>
    </row>
    <row r="76" spans="1:4" s="97" customFormat="1" ht="12" customHeight="1" x14ac:dyDescent="0.2">
      <c r="A76" s="383" t="s">
        <v>329</v>
      </c>
      <c r="B76" s="368" t="s">
        <v>307</v>
      </c>
      <c r="C76" s="264">
        <v>3160000</v>
      </c>
      <c r="D76" s="264">
        <v>5745000</v>
      </c>
    </row>
    <row r="77" spans="1:4" s="97" customFormat="1" ht="12" customHeight="1" thickBot="1" x14ac:dyDescent="0.25">
      <c r="A77" s="385" t="s">
        <v>330</v>
      </c>
      <c r="B77" s="370" t="s">
        <v>308</v>
      </c>
      <c r="C77" s="264"/>
      <c r="D77" s="264"/>
    </row>
    <row r="78" spans="1:4" s="96" customFormat="1" ht="12" customHeight="1" thickBot="1" x14ac:dyDescent="0.25">
      <c r="A78" s="386" t="s">
        <v>309</v>
      </c>
      <c r="B78" s="254" t="s">
        <v>310</v>
      </c>
      <c r="C78" s="259">
        <f>SUM(C79:C81)</f>
        <v>0</v>
      </c>
      <c r="D78" s="259">
        <f>SUM(D79:D81)</f>
        <v>0</v>
      </c>
    </row>
    <row r="79" spans="1:4" s="97" customFormat="1" ht="12" customHeight="1" x14ac:dyDescent="0.2">
      <c r="A79" s="383" t="s">
        <v>331</v>
      </c>
      <c r="B79" s="368" t="s">
        <v>311</v>
      </c>
      <c r="C79" s="264"/>
      <c r="D79" s="264"/>
    </row>
    <row r="80" spans="1:4" s="97" customFormat="1" ht="12" customHeight="1" x14ac:dyDescent="0.2">
      <c r="A80" s="384" t="s">
        <v>332</v>
      </c>
      <c r="B80" s="369" t="s">
        <v>312</v>
      </c>
      <c r="C80" s="264"/>
      <c r="D80" s="264"/>
    </row>
    <row r="81" spans="1:4" s="97" customFormat="1" ht="12" customHeight="1" thickBot="1" x14ac:dyDescent="0.25">
      <c r="A81" s="385" t="s">
        <v>333</v>
      </c>
      <c r="B81" s="370" t="s">
        <v>313</v>
      </c>
      <c r="C81" s="264"/>
      <c r="D81" s="264"/>
    </row>
    <row r="82" spans="1:4" s="97" customFormat="1" ht="12" customHeight="1" thickBot="1" x14ac:dyDescent="0.25">
      <c r="A82" s="386" t="s">
        <v>314</v>
      </c>
      <c r="B82" s="254" t="s">
        <v>334</v>
      </c>
      <c r="C82" s="259">
        <f>SUM(C83:C86)</f>
        <v>0</v>
      </c>
      <c r="D82" s="259">
        <f>SUM(D83:D86)</f>
        <v>0</v>
      </c>
    </row>
    <row r="83" spans="1:4" s="97" customFormat="1" ht="12" customHeight="1" x14ac:dyDescent="0.2">
      <c r="A83" s="387" t="s">
        <v>315</v>
      </c>
      <c r="B83" s="368" t="s">
        <v>316</v>
      </c>
      <c r="C83" s="264"/>
      <c r="D83" s="264"/>
    </row>
    <row r="84" spans="1:4" s="97" customFormat="1" ht="12" customHeight="1" x14ac:dyDescent="0.2">
      <c r="A84" s="388" t="s">
        <v>317</v>
      </c>
      <c r="B84" s="369" t="s">
        <v>318</v>
      </c>
      <c r="C84" s="264"/>
      <c r="D84" s="264"/>
    </row>
    <row r="85" spans="1:4" s="97" customFormat="1" ht="12" customHeight="1" x14ac:dyDescent="0.2">
      <c r="A85" s="388" t="s">
        <v>319</v>
      </c>
      <c r="B85" s="369" t="s">
        <v>320</v>
      </c>
      <c r="C85" s="264"/>
      <c r="D85" s="264"/>
    </row>
    <row r="86" spans="1:4" s="96" customFormat="1" ht="12" customHeight="1" thickBot="1" x14ac:dyDescent="0.25">
      <c r="A86" s="389" t="s">
        <v>321</v>
      </c>
      <c r="B86" s="370" t="s">
        <v>322</v>
      </c>
      <c r="C86" s="264"/>
      <c r="D86" s="264"/>
    </row>
    <row r="87" spans="1:4" s="96" customFormat="1" ht="12" customHeight="1" thickBot="1" x14ac:dyDescent="0.25">
      <c r="A87" s="386" t="s">
        <v>323</v>
      </c>
      <c r="B87" s="254" t="s">
        <v>467</v>
      </c>
      <c r="C87" s="406"/>
      <c r="D87" s="406"/>
    </row>
    <row r="88" spans="1:4" s="96" customFormat="1" ht="12" customHeight="1" thickBot="1" x14ac:dyDescent="0.25">
      <c r="A88" s="386" t="s">
        <v>489</v>
      </c>
      <c r="B88" s="254" t="s">
        <v>324</v>
      </c>
      <c r="C88" s="406"/>
      <c r="D88" s="406"/>
    </row>
    <row r="89" spans="1:4" s="96" customFormat="1" ht="12" customHeight="1" thickBot="1" x14ac:dyDescent="0.25">
      <c r="A89" s="386" t="s">
        <v>490</v>
      </c>
      <c r="B89" s="375" t="s">
        <v>470</v>
      </c>
      <c r="C89" s="265">
        <f>+C66+C70+C75+C78+C82+C88+C87</f>
        <v>3160000</v>
      </c>
      <c r="D89" s="265">
        <f>+D66+D70+D75+D78+D82+D88+D87</f>
        <v>5745000</v>
      </c>
    </row>
    <row r="90" spans="1:4" s="96" customFormat="1" ht="12" customHeight="1" thickBot="1" x14ac:dyDescent="0.25">
      <c r="A90" s="390" t="s">
        <v>491</v>
      </c>
      <c r="B90" s="376" t="s">
        <v>492</v>
      </c>
      <c r="C90" s="265">
        <f>+C65+C89</f>
        <v>3160000</v>
      </c>
      <c r="D90" s="265">
        <f>+D65+D89</f>
        <v>5745000</v>
      </c>
    </row>
    <row r="91" spans="1:4" s="97" customFormat="1" ht="15" customHeight="1" thickBot="1" x14ac:dyDescent="0.3">
      <c r="A91" s="203"/>
      <c r="B91" s="204"/>
      <c r="C91" s="322"/>
    </row>
    <row r="92" spans="1:4" s="65" customFormat="1" ht="16.5" customHeight="1" thickBot="1" x14ac:dyDescent="0.3">
      <c r="A92" s="207"/>
      <c r="B92" s="208" t="s">
        <v>56</v>
      </c>
      <c r="C92" s="324"/>
      <c r="D92" s="324"/>
    </row>
    <row r="93" spans="1:4" s="98" customFormat="1" ht="12" customHeight="1" thickBot="1" x14ac:dyDescent="0.3">
      <c r="A93" s="363" t="s">
        <v>17</v>
      </c>
      <c r="B93" s="29" t="s">
        <v>496</v>
      </c>
      <c r="C93" s="258">
        <f>+C94+C95+C96+C97+C98+C111</f>
        <v>3160000</v>
      </c>
      <c r="D93" s="258">
        <f>+D94+D95+D96+D97+D98+D111</f>
        <v>5745000</v>
      </c>
    </row>
    <row r="94" spans="1:4" ht="12" customHeight="1" x14ac:dyDescent="0.25">
      <c r="A94" s="391" t="s">
        <v>96</v>
      </c>
      <c r="B94" s="10" t="s">
        <v>48</v>
      </c>
      <c r="C94" s="260"/>
      <c r="D94" s="260"/>
    </row>
    <row r="95" spans="1:4" ht="12" customHeight="1" x14ac:dyDescent="0.25">
      <c r="A95" s="384" t="s">
        <v>97</v>
      </c>
      <c r="B95" s="8" t="s">
        <v>179</v>
      </c>
      <c r="C95" s="261"/>
      <c r="D95" s="261"/>
    </row>
    <row r="96" spans="1:4" ht="12" customHeight="1" x14ac:dyDescent="0.25">
      <c r="A96" s="384" t="s">
        <v>98</v>
      </c>
      <c r="B96" s="8" t="s">
        <v>138</v>
      </c>
      <c r="C96" s="263"/>
      <c r="D96" s="263"/>
    </row>
    <row r="97" spans="1:4" ht="12" customHeight="1" x14ac:dyDescent="0.25">
      <c r="A97" s="384" t="s">
        <v>99</v>
      </c>
      <c r="B97" s="11" t="s">
        <v>180</v>
      </c>
      <c r="C97" s="263"/>
      <c r="D97" s="263"/>
    </row>
    <row r="98" spans="1:4" ht="12" customHeight="1" x14ac:dyDescent="0.25">
      <c r="A98" s="384" t="s">
        <v>110</v>
      </c>
      <c r="B98" s="19" t="s">
        <v>181</v>
      </c>
      <c r="C98" s="263">
        <v>3160000</v>
      </c>
      <c r="D98" s="263">
        <v>5745000</v>
      </c>
    </row>
    <row r="99" spans="1:4" ht="12" customHeight="1" x14ac:dyDescent="0.25">
      <c r="A99" s="384" t="s">
        <v>100</v>
      </c>
      <c r="B99" s="8" t="s">
        <v>493</v>
      </c>
      <c r="C99" s="263"/>
      <c r="D99" s="263"/>
    </row>
    <row r="100" spans="1:4" ht="12" customHeight="1" x14ac:dyDescent="0.2">
      <c r="A100" s="384" t="s">
        <v>101</v>
      </c>
      <c r="B100" s="140" t="s">
        <v>433</v>
      </c>
      <c r="C100" s="263"/>
      <c r="D100" s="263"/>
    </row>
    <row r="101" spans="1:4" ht="12" customHeight="1" x14ac:dyDescent="0.2">
      <c r="A101" s="384" t="s">
        <v>111</v>
      </c>
      <c r="B101" s="140" t="s">
        <v>432</v>
      </c>
      <c r="C101" s="263"/>
      <c r="D101" s="263"/>
    </row>
    <row r="102" spans="1:4" ht="12" customHeight="1" x14ac:dyDescent="0.2">
      <c r="A102" s="384" t="s">
        <v>112</v>
      </c>
      <c r="B102" s="140" t="s">
        <v>340</v>
      </c>
      <c r="C102" s="263"/>
      <c r="D102" s="263"/>
    </row>
    <row r="103" spans="1:4" ht="12" customHeight="1" x14ac:dyDescent="0.25">
      <c r="A103" s="384" t="s">
        <v>113</v>
      </c>
      <c r="B103" s="141" t="s">
        <v>341</v>
      </c>
      <c r="C103" s="263"/>
      <c r="D103" s="263"/>
    </row>
    <row r="104" spans="1:4" ht="12" customHeight="1" x14ac:dyDescent="0.25">
      <c r="A104" s="384" t="s">
        <v>114</v>
      </c>
      <c r="B104" s="141" t="s">
        <v>342</v>
      </c>
      <c r="C104" s="263"/>
      <c r="D104" s="263"/>
    </row>
    <row r="105" spans="1:4" ht="12" customHeight="1" x14ac:dyDescent="0.2">
      <c r="A105" s="384" t="s">
        <v>116</v>
      </c>
      <c r="B105" s="140" t="s">
        <v>343</v>
      </c>
      <c r="C105" s="263"/>
      <c r="D105" s="263"/>
    </row>
    <row r="106" spans="1:4" ht="12" customHeight="1" x14ac:dyDescent="0.2">
      <c r="A106" s="384" t="s">
        <v>182</v>
      </c>
      <c r="B106" s="140" t="s">
        <v>344</v>
      </c>
      <c r="C106" s="263"/>
      <c r="D106" s="263"/>
    </row>
    <row r="107" spans="1:4" ht="12" customHeight="1" x14ac:dyDescent="0.25">
      <c r="A107" s="384" t="s">
        <v>338</v>
      </c>
      <c r="B107" s="141" t="s">
        <v>345</v>
      </c>
      <c r="C107" s="263"/>
      <c r="D107" s="263"/>
    </row>
    <row r="108" spans="1:4" ht="12" customHeight="1" x14ac:dyDescent="0.25">
      <c r="A108" s="392" t="s">
        <v>339</v>
      </c>
      <c r="B108" s="142" t="s">
        <v>346</v>
      </c>
      <c r="C108" s="263"/>
      <c r="D108" s="263"/>
    </row>
    <row r="109" spans="1:4" ht="12" customHeight="1" x14ac:dyDescent="0.25">
      <c r="A109" s="384" t="s">
        <v>430</v>
      </c>
      <c r="B109" s="142" t="s">
        <v>347</v>
      </c>
      <c r="C109" s="263"/>
      <c r="D109" s="263"/>
    </row>
    <row r="110" spans="1:4" ht="12" customHeight="1" x14ac:dyDescent="0.25">
      <c r="A110" s="384" t="s">
        <v>431</v>
      </c>
      <c r="B110" s="141" t="s">
        <v>348</v>
      </c>
      <c r="C110" s="261">
        <v>3160000</v>
      </c>
      <c r="D110" s="261">
        <v>5745000</v>
      </c>
    </row>
    <row r="111" spans="1:4" ht="12" customHeight="1" x14ac:dyDescent="0.25">
      <c r="A111" s="384" t="s">
        <v>435</v>
      </c>
      <c r="B111" s="11" t="s">
        <v>49</v>
      </c>
      <c r="C111" s="261"/>
      <c r="D111" s="261"/>
    </row>
    <row r="112" spans="1:4" ht="12" customHeight="1" x14ac:dyDescent="0.25">
      <c r="A112" s="385" t="s">
        <v>436</v>
      </c>
      <c r="B112" s="8" t="s">
        <v>494</v>
      </c>
      <c r="C112" s="263"/>
      <c r="D112" s="263"/>
    </row>
    <row r="113" spans="1:4" ht="12" customHeight="1" thickBot="1" x14ac:dyDescent="0.3">
      <c r="A113" s="393" t="s">
        <v>437</v>
      </c>
      <c r="B113" s="143" t="s">
        <v>495</v>
      </c>
      <c r="C113" s="267"/>
      <c r="D113" s="267"/>
    </row>
    <row r="114" spans="1:4" ht="12" customHeight="1" thickBot="1" x14ac:dyDescent="0.3">
      <c r="A114" s="35" t="s">
        <v>18</v>
      </c>
      <c r="B114" s="28" t="s">
        <v>349</v>
      </c>
      <c r="C114" s="259">
        <f>+C115+C117+C119</f>
        <v>0</v>
      </c>
      <c r="D114" s="259">
        <f>+D115+D117+D119</f>
        <v>0</v>
      </c>
    </row>
    <row r="115" spans="1:4" ht="12" customHeight="1" x14ac:dyDescent="0.25">
      <c r="A115" s="383" t="s">
        <v>102</v>
      </c>
      <c r="B115" s="8" t="s">
        <v>214</v>
      </c>
      <c r="C115" s="262"/>
      <c r="D115" s="262"/>
    </row>
    <row r="116" spans="1:4" ht="12" customHeight="1" x14ac:dyDescent="0.25">
      <c r="A116" s="383" t="s">
        <v>103</v>
      </c>
      <c r="B116" s="12" t="s">
        <v>353</v>
      </c>
      <c r="C116" s="262"/>
      <c r="D116" s="262"/>
    </row>
    <row r="117" spans="1:4" ht="12" customHeight="1" x14ac:dyDescent="0.25">
      <c r="A117" s="383" t="s">
        <v>104</v>
      </c>
      <c r="B117" s="12" t="s">
        <v>183</v>
      </c>
      <c r="C117" s="261"/>
      <c r="D117" s="261"/>
    </row>
    <row r="118" spans="1:4" ht="12" customHeight="1" x14ac:dyDescent="0.25">
      <c r="A118" s="383" t="s">
        <v>105</v>
      </c>
      <c r="B118" s="12" t="s">
        <v>354</v>
      </c>
      <c r="C118" s="230"/>
      <c r="D118" s="230"/>
    </row>
    <row r="119" spans="1:4" ht="12" customHeight="1" x14ac:dyDescent="0.25">
      <c r="A119" s="383" t="s">
        <v>106</v>
      </c>
      <c r="B119" s="256" t="s">
        <v>216</v>
      </c>
      <c r="C119" s="230"/>
      <c r="D119" s="230"/>
    </row>
    <row r="120" spans="1:4" ht="12" customHeight="1" x14ac:dyDescent="0.25">
      <c r="A120" s="383" t="s">
        <v>115</v>
      </c>
      <c r="B120" s="255" t="s">
        <v>417</v>
      </c>
      <c r="C120" s="230"/>
      <c r="D120" s="230"/>
    </row>
    <row r="121" spans="1:4" ht="12" customHeight="1" x14ac:dyDescent="0.25">
      <c r="A121" s="383" t="s">
        <v>117</v>
      </c>
      <c r="B121" s="367" t="s">
        <v>359</v>
      </c>
      <c r="C121" s="230"/>
      <c r="D121" s="230"/>
    </row>
    <row r="122" spans="1:4" ht="12" customHeight="1" x14ac:dyDescent="0.25">
      <c r="A122" s="383" t="s">
        <v>184</v>
      </c>
      <c r="B122" s="141" t="s">
        <v>342</v>
      </c>
      <c r="C122" s="230"/>
      <c r="D122" s="230"/>
    </row>
    <row r="123" spans="1:4" ht="12" customHeight="1" x14ac:dyDescent="0.25">
      <c r="A123" s="383" t="s">
        <v>185</v>
      </c>
      <c r="B123" s="141" t="s">
        <v>358</v>
      </c>
      <c r="C123" s="230"/>
      <c r="D123" s="230"/>
    </row>
    <row r="124" spans="1:4" ht="12" customHeight="1" x14ac:dyDescent="0.25">
      <c r="A124" s="383" t="s">
        <v>186</v>
      </c>
      <c r="B124" s="141" t="s">
        <v>357</v>
      </c>
      <c r="C124" s="230"/>
      <c r="D124" s="230"/>
    </row>
    <row r="125" spans="1:4" ht="12" customHeight="1" x14ac:dyDescent="0.25">
      <c r="A125" s="383" t="s">
        <v>350</v>
      </c>
      <c r="B125" s="141" t="s">
        <v>345</v>
      </c>
      <c r="C125" s="230"/>
      <c r="D125" s="230"/>
    </row>
    <row r="126" spans="1:4" ht="12" customHeight="1" x14ac:dyDescent="0.25">
      <c r="A126" s="383" t="s">
        <v>351</v>
      </c>
      <c r="B126" s="141" t="s">
        <v>356</v>
      </c>
      <c r="C126" s="230"/>
      <c r="D126" s="230"/>
    </row>
    <row r="127" spans="1:4" ht="12" customHeight="1" thickBot="1" x14ac:dyDescent="0.3">
      <c r="A127" s="392" t="s">
        <v>352</v>
      </c>
      <c r="B127" s="141" t="s">
        <v>355</v>
      </c>
      <c r="C127" s="232"/>
      <c r="D127" s="232"/>
    </row>
    <row r="128" spans="1:4" ht="12" customHeight="1" thickBot="1" x14ac:dyDescent="0.3">
      <c r="A128" s="35" t="s">
        <v>19</v>
      </c>
      <c r="B128" s="131" t="s">
        <v>440</v>
      </c>
      <c r="C128" s="259">
        <f>+C93+C114</f>
        <v>3160000</v>
      </c>
      <c r="D128" s="259">
        <f>+D93+D114</f>
        <v>5745000</v>
      </c>
    </row>
    <row r="129" spans="1:11" ht="12" customHeight="1" thickBot="1" x14ac:dyDescent="0.3">
      <c r="A129" s="35" t="s">
        <v>20</v>
      </c>
      <c r="B129" s="131" t="s">
        <v>441</v>
      </c>
      <c r="C129" s="259">
        <f>+C130+C131+C132</f>
        <v>0</v>
      </c>
      <c r="D129" s="259">
        <f>+D130+D131+D132</f>
        <v>0</v>
      </c>
    </row>
    <row r="130" spans="1:11" s="98" customFormat="1" ht="12" customHeight="1" x14ac:dyDescent="0.25">
      <c r="A130" s="383" t="s">
        <v>250</v>
      </c>
      <c r="B130" s="9" t="s">
        <v>499</v>
      </c>
      <c r="C130" s="230"/>
      <c r="D130" s="230"/>
    </row>
    <row r="131" spans="1:11" ht="12" customHeight="1" x14ac:dyDescent="0.25">
      <c r="A131" s="383" t="s">
        <v>253</v>
      </c>
      <c r="B131" s="9" t="s">
        <v>449</v>
      </c>
      <c r="C131" s="230"/>
      <c r="D131" s="230"/>
    </row>
    <row r="132" spans="1:11" ht="12" customHeight="1" thickBot="1" x14ac:dyDescent="0.3">
      <c r="A132" s="392" t="s">
        <v>254</v>
      </c>
      <c r="B132" s="7" t="s">
        <v>498</v>
      </c>
      <c r="C132" s="230"/>
      <c r="D132" s="230"/>
    </row>
    <row r="133" spans="1:11" ht="12" customHeight="1" thickBot="1" x14ac:dyDescent="0.3">
      <c r="A133" s="35" t="s">
        <v>21</v>
      </c>
      <c r="B133" s="131" t="s">
        <v>442</v>
      </c>
      <c r="C133" s="259">
        <f>+C134+C135+C136+C137+C138+C139</f>
        <v>0</v>
      </c>
      <c r="D133" s="259">
        <f>+D134+D135+D136+D137+D138+D139</f>
        <v>0</v>
      </c>
    </row>
    <row r="134" spans="1:11" ht="12" customHeight="1" x14ac:dyDescent="0.25">
      <c r="A134" s="383" t="s">
        <v>89</v>
      </c>
      <c r="B134" s="9" t="s">
        <v>451</v>
      </c>
      <c r="C134" s="230"/>
      <c r="D134" s="230"/>
    </row>
    <row r="135" spans="1:11" ht="12" customHeight="1" x14ac:dyDescent="0.25">
      <c r="A135" s="383" t="s">
        <v>90</v>
      </c>
      <c r="B135" s="9" t="s">
        <v>443</v>
      </c>
      <c r="C135" s="230"/>
      <c r="D135" s="230"/>
    </row>
    <row r="136" spans="1:11" ht="12" customHeight="1" x14ac:dyDescent="0.25">
      <c r="A136" s="383" t="s">
        <v>91</v>
      </c>
      <c r="B136" s="9" t="s">
        <v>444</v>
      </c>
      <c r="C136" s="230"/>
      <c r="D136" s="230"/>
    </row>
    <row r="137" spans="1:11" ht="12" customHeight="1" x14ac:dyDescent="0.25">
      <c r="A137" s="383" t="s">
        <v>171</v>
      </c>
      <c r="B137" s="9" t="s">
        <v>497</v>
      </c>
      <c r="C137" s="230"/>
      <c r="D137" s="230"/>
    </row>
    <row r="138" spans="1:11" ht="12" customHeight="1" x14ac:dyDescent="0.25">
      <c r="A138" s="383" t="s">
        <v>172</v>
      </c>
      <c r="B138" s="9" t="s">
        <v>446</v>
      </c>
      <c r="C138" s="230"/>
      <c r="D138" s="230"/>
    </row>
    <row r="139" spans="1:11" s="98" customFormat="1" ht="12" customHeight="1" thickBot="1" x14ac:dyDescent="0.3">
      <c r="A139" s="392" t="s">
        <v>173</v>
      </c>
      <c r="B139" s="7" t="s">
        <v>447</v>
      </c>
      <c r="C139" s="230"/>
      <c r="D139" s="230"/>
    </row>
    <row r="140" spans="1:11" ht="12" customHeight="1" thickBot="1" x14ac:dyDescent="0.3">
      <c r="A140" s="35" t="s">
        <v>22</v>
      </c>
      <c r="B140" s="131" t="s">
        <v>513</v>
      </c>
      <c r="C140" s="265">
        <f>+C141+C142+C144+C145+C143</f>
        <v>0</v>
      </c>
      <c r="D140" s="265">
        <f>+D141+D142+D144+D145+D143</f>
        <v>0</v>
      </c>
      <c r="K140" s="213"/>
    </row>
    <row r="141" spans="1:11" x14ac:dyDescent="0.25">
      <c r="A141" s="383" t="s">
        <v>92</v>
      </c>
      <c r="B141" s="9" t="s">
        <v>360</v>
      </c>
      <c r="C141" s="230"/>
      <c r="D141" s="230"/>
    </row>
    <row r="142" spans="1:11" ht="12" customHeight="1" x14ac:dyDescent="0.25">
      <c r="A142" s="383" t="s">
        <v>93</v>
      </c>
      <c r="B142" s="9" t="s">
        <v>361</v>
      </c>
      <c r="C142" s="230"/>
      <c r="D142" s="230"/>
    </row>
    <row r="143" spans="1:11" s="98" customFormat="1" ht="12" customHeight="1" x14ac:dyDescent="0.25">
      <c r="A143" s="383" t="s">
        <v>274</v>
      </c>
      <c r="B143" s="9" t="s">
        <v>512</v>
      </c>
      <c r="C143" s="230"/>
      <c r="D143" s="230"/>
    </row>
    <row r="144" spans="1:11" s="98" customFormat="1" ht="12" customHeight="1" x14ac:dyDescent="0.25">
      <c r="A144" s="383" t="s">
        <v>275</v>
      </c>
      <c r="B144" s="9" t="s">
        <v>456</v>
      </c>
      <c r="C144" s="230"/>
      <c r="D144" s="230"/>
    </row>
    <row r="145" spans="1:4" s="98" customFormat="1" ht="12" customHeight="1" thickBot="1" x14ac:dyDescent="0.3">
      <c r="A145" s="392" t="s">
        <v>276</v>
      </c>
      <c r="B145" s="7" t="s">
        <v>380</v>
      </c>
      <c r="C145" s="230"/>
      <c r="D145" s="230"/>
    </row>
    <row r="146" spans="1:4" s="98" customFormat="1" ht="12" customHeight="1" thickBot="1" x14ac:dyDescent="0.3">
      <c r="A146" s="35" t="s">
        <v>23</v>
      </c>
      <c r="B146" s="131" t="s">
        <v>457</v>
      </c>
      <c r="C146" s="268">
        <f>+C147+C148+C149+C150+C151</f>
        <v>0</v>
      </c>
      <c r="D146" s="268">
        <f>+D147+D148+D149+D150+D151</f>
        <v>0</v>
      </c>
    </row>
    <row r="147" spans="1:4" s="98" customFormat="1" ht="12" customHeight="1" x14ac:dyDescent="0.25">
      <c r="A147" s="383" t="s">
        <v>94</v>
      </c>
      <c r="B147" s="9" t="s">
        <v>452</v>
      </c>
      <c r="C147" s="230"/>
      <c r="D147" s="230"/>
    </row>
    <row r="148" spans="1:4" s="98" customFormat="1" ht="12" customHeight="1" x14ac:dyDescent="0.25">
      <c r="A148" s="383" t="s">
        <v>95</v>
      </c>
      <c r="B148" s="9" t="s">
        <v>459</v>
      </c>
      <c r="C148" s="230"/>
      <c r="D148" s="230"/>
    </row>
    <row r="149" spans="1:4" s="98" customFormat="1" ht="12" customHeight="1" x14ac:dyDescent="0.25">
      <c r="A149" s="383" t="s">
        <v>286</v>
      </c>
      <c r="B149" s="9" t="s">
        <v>454</v>
      </c>
      <c r="C149" s="230"/>
      <c r="D149" s="230"/>
    </row>
    <row r="150" spans="1:4" ht="12.75" customHeight="1" x14ac:dyDescent="0.25">
      <c r="A150" s="383" t="s">
        <v>287</v>
      </c>
      <c r="B150" s="9" t="s">
        <v>500</v>
      </c>
      <c r="C150" s="230"/>
      <c r="D150" s="230"/>
    </row>
    <row r="151" spans="1:4" ht="12.75" customHeight="1" thickBot="1" x14ac:dyDescent="0.3">
      <c r="A151" s="392" t="s">
        <v>458</v>
      </c>
      <c r="B151" s="7" t="s">
        <v>461</v>
      </c>
      <c r="C151" s="232"/>
      <c r="D151" s="232"/>
    </row>
    <row r="152" spans="1:4" ht="12.75" customHeight="1" thickBot="1" x14ac:dyDescent="0.3">
      <c r="A152" s="431" t="s">
        <v>24</v>
      </c>
      <c r="B152" s="131" t="s">
        <v>462</v>
      </c>
      <c r="C152" s="268"/>
      <c r="D152" s="268"/>
    </row>
    <row r="153" spans="1:4" ht="12" customHeight="1" thickBot="1" x14ac:dyDescent="0.3">
      <c r="A153" s="431" t="s">
        <v>25</v>
      </c>
      <c r="B153" s="131" t="s">
        <v>463</v>
      </c>
      <c r="C153" s="268"/>
      <c r="D153" s="268"/>
    </row>
    <row r="154" spans="1:4" ht="15" customHeight="1" thickBot="1" x14ac:dyDescent="0.3">
      <c r="A154" s="35" t="s">
        <v>26</v>
      </c>
      <c r="B154" s="131" t="s">
        <v>465</v>
      </c>
      <c r="C154" s="377">
        <f>+C129+C133+C140+C146+C152+C153</f>
        <v>0</v>
      </c>
      <c r="D154" s="377">
        <f>+D129+D133+D140+D146+D152+D153</f>
        <v>0</v>
      </c>
    </row>
    <row r="155" spans="1:4" ht="13.8" thickBot="1" x14ac:dyDescent="0.3">
      <c r="A155" s="394" t="s">
        <v>27</v>
      </c>
      <c r="B155" s="339" t="s">
        <v>464</v>
      </c>
      <c r="C155" s="377">
        <f>+C128+C154</f>
        <v>3160000</v>
      </c>
      <c r="D155" s="377">
        <f>+D128+D154</f>
        <v>5745000</v>
      </c>
    </row>
    <row r="156" spans="1:4" ht="15" customHeight="1" thickBot="1" x14ac:dyDescent="0.3">
      <c r="A156" s="341"/>
      <c r="B156" s="342"/>
      <c r="C156" s="343"/>
      <c r="D156" s="343"/>
    </row>
    <row r="157" spans="1:4" ht="14.25" customHeight="1" thickBot="1" x14ac:dyDescent="0.3">
      <c r="A157" s="211" t="s">
        <v>501</v>
      </c>
      <c r="B157" s="212"/>
      <c r="C157" s="128">
        <v>0</v>
      </c>
      <c r="D157" s="128">
        <v>0</v>
      </c>
    </row>
    <row r="158" spans="1:4" ht="13.8" thickBot="1" x14ac:dyDescent="0.3">
      <c r="A158" s="211" t="s">
        <v>195</v>
      </c>
      <c r="B158" s="212"/>
      <c r="C158" s="128">
        <v>0</v>
      </c>
      <c r="D158" s="128">
        <v>0</v>
      </c>
    </row>
  </sheetData>
  <sheetProtection formatCells="0"/>
  <mergeCells count="3">
    <mergeCell ref="C2:D2"/>
    <mergeCell ref="C3:D3"/>
    <mergeCell ref="B1:D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9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58"/>
  <sheetViews>
    <sheetView zoomScale="120" zoomScaleNormal="120" zoomScaleSheetLayoutView="85" workbookViewId="0">
      <selection activeCell="E7" sqref="E7"/>
    </sheetView>
  </sheetViews>
  <sheetFormatPr defaultColWidth="9.33203125" defaultRowHeight="13.2" x14ac:dyDescent="0.25"/>
  <cols>
    <col min="1" max="1" width="19.44140625" style="344" customWidth="1"/>
    <col min="2" max="2" width="72" style="345" customWidth="1"/>
    <col min="3" max="3" width="25" style="346" customWidth="1"/>
    <col min="4" max="4" width="18.109375" style="3" customWidth="1"/>
    <col min="5" max="16384" width="9.33203125" style="3"/>
  </cols>
  <sheetData>
    <row r="1" spans="1:4" s="2" customFormat="1" ht="16.5" customHeight="1" thickBot="1" x14ac:dyDescent="0.3">
      <c r="A1" s="192"/>
      <c r="B1" s="559" t="s">
        <v>636</v>
      </c>
      <c r="C1" s="559"/>
      <c r="D1" s="559"/>
    </row>
    <row r="2" spans="1:4" s="94" customFormat="1" ht="21" customHeight="1" x14ac:dyDescent="0.25">
      <c r="A2" s="361" t="s">
        <v>60</v>
      </c>
      <c r="B2" s="314" t="s">
        <v>517</v>
      </c>
      <c r="C2" s="555" t="s">
        <v>53</v>
      </c>
      <c r="D2" s="556"/>
    </row>
    <row r="3" spans="1:4" s="94" customFormat="1" ht="16.2" thickBot="1" x14ac:dyDescent="0.3">
      <c r="A3" s="193" t="s">
        <v>192</v>
      </c>
      <c r="B3" s="315" t="s">
        <v>509</v>
      </c>
      <c r="C3" s="557" t="s">
        <v>420</v>
      </c>
      <c r="D3" s="558"/>
    </row>
    <row r="4" spans="1:4" s="95" customFormat="1" ht="15.9" customHeight="1" thickBot="1" x14ac:dyDescent="0.35">
      <c r="A4" s="194"/>
      <c r="B4" s="194"/>
      <c r="C4" s="4"/>
      <c r="D4" s="4" t="s">
        <v>542</v>
      </c>
    </row>
    <row r="5" spans="1:4" ht="23.4" thickBot="1" x14ac:dyDescent="0.3">
      <c r="A5" s="362" t="s">
        <v>194</v>
      </c>
      <c r="B5" s="195" t="s">
        <v>54</v>
      </c>
      <c r="C5" s="196" t="s">
        <v>562</v>
      </c>
      <c r="D5" s="196" t="s">
        <v>616</v>
      </c>
    </row>
    <row r="6" spans="1:4" s="65" customFormat="1" ht="12.9" customHeight="1" thickBot="1" x14ac:dyDescent="0.3">
      <c r="A6" s="39" t="s">
        <v>479</v>
      </c>
      <c r="B6" s="163" t="s">
        <v>480</v>
      </c>
      <c r="C6" s="164" t="s">
        <v>481</v>
      </c>
      <c r="D6" s="164" t="s">
        <v>483</v>
      </c>
    </row>
    <row r="7" spans="1:4" s="65" customFormat="1" ht="15.9" customHeight="1" thickBot="1" x14ac:dyDescent="0.3">
      <c r="A7" s="197"/>
      <c r="B7" s="198" t="s">
        <v>55</v>
      </c>
      <c r="C7" s="317"/>
      <c r="D7" s="317"/>
    </row>
    <row r="8" spans="1:4" s="65" customFormat="1" ht="12" customHeight="1" thickBot="1" x14ac:dyDescent="0.3">
      <c r="A8" s="35" t="s">
        <v>17</v>
      </c>
      <c r="B8" s="21" t="s">
        <v>234</v>
      </c>
      <c r="C8" s="259">
        <f>+C9+C10+C11+C12+C13+C14</f>
        <v>0</v>
      </c>
      <c r="D8" s="259">
        <f>+D9+D10+D11+D12+D13+D14</f>
        <v>0</v>
      </c>
    </row>
    <row r="9" spans="1:4" s="96" customFormat="1" ht="12" customHeight="1" x14ac:dyDescent="0.2">
      <c r="A9" s="383" t="s">
        <v>96</v>
      </c>
      <c r="B9" s="368" t="s">
        <v>235</v>
      </c>
      <c r="C9" s="262"/>
      <c r="D9" s="262"/>
    </row>
    <row r="10" spans="1:4" s="97" customFormat="1" ht="12" customHeight="1" x14ac:dyDescent="0.2">
      <c r="A10" s="384" t="s">
        <v>97</v>
      </c>
      <c r="B10" s="369" t="s">
        <v>236</v>
      </c>
      <c r="C10" s="261"/>
      <c r="D10" s="261"/>
    </row>
    <row r="11" spans="1:4" s="97" customFormat="1" ht="12" customHeight="1" x14ac:dyDescent="0.2">
      <c r="A11" s="384" t="s">
        <v>98</v>
      </c>
      <c r="B11" s="369" t="s">
        <v>237</v>
      </c>
      <c r="C11" s="261"/>
      <c r="D11" s="261"/>
    </row>
    <row r="12" spans="1:4" s="97" customFormat="1" ht="12" customHeight="1" x14ac:dyDescent="0.2">
      <c r="A12" s="384" t="s">
        <v>99</v>
      </c>
      <c r="B12" s="369" t="s">
        <v>238</v>
      </c>
      <c r="C12" s="261"/>
      <c r="D12" s="261"/>
    </row>
    <row r="13" spans="1:4" s="97" customFormat="1" ht="12" customHeight="1" x14ac:dyDescent="0.2">
      <c r="A13" s="384" t="s">
        <v>146</v>
      </c>
      <c r="B13" s="369" t="s">
        <v>487</v>
      </c>
      <c r="C13" s="261"/>
      <c r="D13" s="261"/>
    </row>
    <row r="14" spans="1:4" s="96" customFormat="1" ht="12" customHeight="1" thickBot="1" x14ac:dyDescent="0.25">
      <c r="A14" s="385" t="s">
        <v>100</v>
      </c>
      <c r="B14" s="370" t="s">
        <v>422</v>
      </c>
      <c r="C14" s="261"/>
      <c r="D14" s="261"/>
    </row>
    <row r="15" spans="1:4" s="96" customFormat="1" ht="12" customHeight="1" thickBot="1" x14ac:dyDescent="0.3">
      <c r="A15" s="35" t="s">
        <v>18</v>
      </c>
      <c r="B15" s="254" t="s">
        <v>239</v>
      </c>
      <c r="C15" s="259">
        <f>+C16+C17+C18+C19+C20</f>
        <v>0</v>
      </c>
      <c r="D15" s="259">
        <f>+D16+D17+D18+D19+D20</f>
        <v>0</v>
      </c>
    </row>
    <row r="16" spans="1:4" s="96" customFormat="1" ht="12" customHeight="1" x14ac:dyDescent="0.2">
      <c r="A16" s="383" t="s">
        <v>102</v>
      </c>
      <c r="B16" s="368" t="s">
        <v>240</v>
      </c>
      <c r="C16" s="262"/>
      <c r="D16" s="262"/>
    </row>
    <row r="17" spans="1:4" s="96" customFormat="1" ht="12" customHeight="1" x14ac:dyDescent="0.2">
      <c r="A17" s="384" t="s">
        <v>103</v>
      </c>
      <c r="B17" s="369" t="s">
        <v>241</v>
      </c>
      <c r="C17" s="261"/>
      <c r="D17" s="261"/>
    </row>
    <row r="18" spans="1:4" s="96" customFormat="1" ht="12" customHeight="1" x14ac:dyDescent="0.2">
      <c r="A18" s="384" t="s">
        <v>104</v>
      </c>
      <c r="B18" s="369" t="s">
        <v>411</v>
      </c>
      <c r="C18" s="261"/>
      <c r="D18" s="261"/>
    </row>
    <row r="19" spans="1:4" s="96" customFormat="1" ht="12" customHeight="1" x14ac:dyDescent="0.2">
      <c r="A19" s="384" t="s">
        <v>105</v>
      </c>
      <c r="B19" s="369" t="s">
        <v>412</v>
      </c>
      <c r="C19" s="261"/>
      <c r="D19" s="261"/>
    </row>
    <row r="20" spans="1:4" s="96" customFormat="1" ht="12" customHeight="1" x14ac:dyDescent="0.2">
      <c r="A20" s="384" t="s">
        <v>106</v>
      </c>
      <c r="B20" s="369" t="s">
        <v>242</v>
      </c>
      <c r="C20" s="261"/>
      <c r="D20" s="261"/>
    </row>
    <row r="21" spans="1:4" s="97" customFormat="1" ht="12" customHeight="1" thickBot="1" x14ac:dyDescent="0.25">
      <c r="A21" s="385" t="s">
        <v>115</v>
      </c>
      <c r="B21" s="370" t="s">
        <v>243</v>
      </c>
      <c r="C21" s="263"/>
      <c r="D21" s="263"/>
    </row>
    <row r="22" spans="1:4" s="97" customFormat="1" ht="12" customHeight="1" thickBot="1" x14ac:dyDescent="0.3">
      <c r="A22" s="35" t="s">
        <v>19</v>
      </c>
      <c r="B22" s="21" t="s">
        <v>244</v>
      </c>
      <c r="C22" s="259">
        <f>+C23+C24+C25+C26+C27</f>
        <v>0</v>
      </c>
      <c r="D22" s="259">
        <f>+D23+D24+D25+D26+D27</f>
        <v>0</v>
      </c>
    </row>
    <row r="23" spans="1:4" s="97" customFormat="1" ht="12" customHeight="1" x14ac:dyDescent="0.2">
      <c r="A23" s="383" t="s">
        <v>85</v>
      </c>
      <c r="B23" s="368" t="s">
        <v>245</v>
      </c>
      <c r="C23" s="262"/>
      <c r="D23" s="262"/>
    </row>
    <row r="24" spans="1:4" s="96" customFormat="1" ht="12" customHeight="1" x14ac:dyDescent="0.2">
      <c r="A24" s="384" t="s">
        <v>86</v>
      </c>
      <c r="B24" s="369" t="s">
        <v>246</v>
      </c>
      <c r="C24" s="261"/>
      <c r="D24" s="261"/>
    </row>
    <row r="25" spans="1:4" s="97" customFormat="1" ht="12" customHeight="1" x14ac:dyDescent="0.2">
      <c r="A25" s="384" t="s">
        <v>87</v>
      </c>
      <c r="B25" s="369" t="s">
        <v>413</v>
      </c>
      <c r="C25" s="261"/>
      <c r="D25" s="261"/>
    </row>
    <row r="26" spans="1:4" s="97" customFormat="1" ht="12" customHeight="1" x14ac:dyDescent="0.2">
      <c r="A26" s="384" t="s">
        <v>88</v>
      </c>
      <c r="B26" s="369" t="s">
        <v>414</v>
      </c>
      <c r="C26" s="261"/>
      <c r="D26" s="261"/>
    </row>
    <row r="27" spans="1:4" s="97" customFormat="1" ht="12" customHeight="1" x14ac:dyDescent="0.2">
      <c r="A27" s="384" t="s">
        <v>167</v>
      </c>
      <c r="B27" s="369" t="s">
        <v>247</v>
      </c>
      <c r="C27" s="261"/>
      <c r="D27" s="261"/>
    </row>
    <row r="28" spans="1:4" s="97" customFormat="1" ht="12" customHeight="1" thickBot="1" x14ac:dyDescent="0.25">
      <c r="A28" s="385" t="s">
        <v>168</v>
      </c>
      <c r="B28" s="370" t="s">
        <v>248</v>
      </c>
      <c r="C28" s="263"/>
      <c r="D28" s="263"/>
    </row>
    <row r="29" spans="1:4" s="97" customFormat="1" ht="12" customHeight="1" thickBot="1" x14ac:dyDescent="0.3">
      <c r="A29" s="35" t="s">
        <v>169</v>
      </c>
      <c r="B29" s="21" t="s">
        <v>249</v>
      </c>
      <c r="C29" s="265">
        <f>+C30+C34+C35+C36</f>
        <v>0</v>
      </c>
      <c r="D29" s="265">
        <f>+D30+D34+D35+D36</f>
        <v>0</v>
      </c>
    </row>
    <row r="30" spans="1:4" s="97" customFormat="1" ht="12" customHeight="1" x14ac:dyDescent="0.2">
      <c r="A30" s="383" t="s">
        <v>250</v>
      </c>
      <c r="B30" s="368" t="s">
        <v>488</v>
      </c>
      <c r="C30" s="366">
        <f>+C31+C32+C33</f>
        <v>0</v>
      </c>
      <c r="D30" s="366">
        <f>+D31+D32+D33</f>
        <v>0</v>
      </c>
    </row>
    <row r="31" spans="1:4" s="97" customFormat="1" ht="12" customHeight="1" x14ac:dyDescent="0.2">
      <c r="A31" s="384" t="s">
        <v>251</v>
      </c>
      <c r="B31" s="369" t="s">
        <v>256</v>
      </c>
      <c r="C31" s="261"/>
      <c r="D31" s="261"/>
    </row>
    <row r="32" spans="1:4" s="97" customFormat="1" ht="12" customHeight="1" x14ac:dyDescent="0.2">
      <c r="A32" s="384" t="s">
        <v>252</v>
      </c>
      <c r="B32" s="369" t="s">
        <v>257</v>
      </c>
      <c r="C32" s="261"/>
      <c r="D32" s="261"/>
    </row>
    <row r="33" spans="1:4" s="97" customFormat="1" ht="12" customHeight="1" x14ac:dyDescent="0.2">
      <c r="A33" s="384" t="s">
        <v>426</v>
      </c>
      <c r="B33" s="422" t="s">
        <v>427</v>
      </c>
      <c r="C33" s="261"/>
      <c r="D33" s="261"/>
    </row>
    <row r="34" spans="1:4" s="97" customFormat="1" ht="12" customHeight="1" x14ac:dyDescent="0.2">
      <c r="A34" s="384" t="s">
        <v>253</v>
      </c>
      <c r="B34" s="369" t="s">
        <v>258</v>
      </c>
      <c r="C34" s="261"/>
      <c r="D34" s="261"/>
    </row>
    <row r="35" spans="1:4" s="97" customFormat="1" ht="12" customHeight="1" x14ac:dyDescent="0.2">
      <c r="A35" s="384" t="s">
        <v>254</v>
      </c>
      <c r="B35" s="369" t="s">
        <v>259</v>
      </c>
      <c r="C35" s="261"/>
      <c r="D35" s="261"/>
    </row>
    <row r="36" spans="1:4" s="97" customFormat="1" ht="12" customHeight="1" thickBot="1" x14ac:dyDescent="0.25">
      <c r="A36" s="385" t="s">
        <v>255</v>
      </c>
      <c r="B36" s="370" t="s">
        <v>260</v>
      </c>
      <c r="C36" s="263"/>
      <c r="D36" s="263"/>
    </row>
    <row r="37" spans="1:4" s="97" customFormat="1" ht="12" customHeight="1" thickBot="1" x14ac:dyDescent="0.3">
      <c r="A37" s="35" t="s">
        <v>21</v>
      </c>
      <c r="B37" s="21" t="s">
        <v>423</v>
      </c>
      <c r="C37" s="259">
        <f>SUM(C38:C48)</f>
        <v>0</v>
      </c>
      <c r="D37" s="259">
        <f>SUM(D38:D48)</f>
        <v>0</v>
      </c>
    </row>
    <row r="38" spans="1:4" s="97" customFormat="1" ht="12" customHeight="1" x14ac:dyDescent="0.2">
      <c r="A38" s="383" t="s">
        <v>89</v>
      </c>
      <c r="B38" s="368" t="s">
        <v>263</v>
      </c>
      <c r="C38" s="262"/>
      <c r="D38" s="262"/>
    </row>
    <row r="39" spans="1:4" s="97" customFormat="1" ht="12" customHeight="1" x14ac:dyDescent="0.2">
      <c r="A39" s="384" t="s">
        <v>90</v>
      </c>
      <c r="B39" s="369" t="s">
        <v>264</v>
      </c>
      <c r="C39" s="261"/>
      <c r="D39" s="261"/>
    </row>
    <row r="40" spans="1:4" s="97" customFormat="1" ht="12" customHeight="1" x14ac:dyDescent="0.2">
      <c r="A40" s="384" t="s">
        <v>91</v>
      </c>
      <c r="B40" s="369" t="s">
        <v>265</v>
      </c>
      <c r="C40" s="261"/>
      <c r="D40" s="261"/>
    </row>
    <row r="41" spans="1:4" s="97" customFormat="1" ht="12" customHeight="1" x14ac:dyDescent="0.2">
      <c r="A41" s="384" t="s">
        <v>171</v>
      </c>
      <c r="B41" s="369" t="s">
        <v>266</v>
      </c>
      <c r="C41" s="261"/>
      <c r="D41" s="261"/>
    </row>
    <row r="42" spans="1:4" s="97" customFormat="1" ht="12" customHeight="1" x14ac:dyDescent="0.2">
      <c r="A42" s="384" t="s">
        <v>172</v>
      </c>
      <c r="B42" s="369" t="s">
        <v>267</v>
      </c>
      <c r="C42" s="261"/>
      <c r="D42" s="261"/>
    </row>
    <row r="43" spans="1:4" s="97" customFormat="1" ht="12" customHeight="1" x14ac:dyDescent="0.2">
      <c r="A43" s="384" t="s">
        <v>173</v>
      </c>
      <c r="B43" s="369" t="s">
        <v>268</v>
      </c>
      <c r="C43" s="261"/>
      <c r="D43" s="261"/>
    </row>
    <row r="44" spans="1:4" s="97" customFormat="1" ht="12" customHeight="1" x14ac:dyDescent="0.2">
      <c r="A44" s="384" t="s">
        <v>174</v>
      </c>
      <c r="B44" s="369" t="s">
        <v>269</v>
      </c>
      <c r="C44" s="261"/>
      <c r="D44" s="261"/>
    </row>
    <row r="45" spans="1:4" s="97" customFormat="1" ht="12" customHeight="1" x14ac:dyDescent="0.2">
      <c r="A45" s="384" t="s">
        <v>175</v>
      </c>
      <c r="B45" s="369" t="s">
        <v>270</v>
      </c>
      <c r="C45" s="261"/>
      <c r="D45" s="261"/>
    </row>
    <row r="46" spans="1:4" s="97" customFormat="1" ht="12" customHeight="1" x14ac:dyDescent="0.2">
      <c r="A46" s="384" t="s">
        <v>261</v>
      </c>
      <c r="B46" s="369" t="s">
        <v>271</v>
      </c>
      <c r="C46" s="264"/>
      <c r="D46" s="264"/>
    </row>
    <row r="47" spans="1:4" s="97" customFormat="1" ht="12" customHeight="1" x14ac:dyDescent="0.2">
      <c r="A47" s="385" t="s">
        <v>262</v>
      </c>
      <c r="B47" s="370" t="s">
        <v>425</v>
      </c>
      <c r="C47" s="357"/>
      <c r="D47" s="357"/>
    </row>
    <row r="48" spans="1:4" s="97" customFormat="1" ht="12" customHeight="1" thickBot="1" x14ac:dyDescent="0.25">
      <c r="A48" s="385" t="s">
        <v>424</v>
      </c>
      <c r="B48" s="370" t="s">
        <v>272</v>
      </c>
      <c r="C48" s="357"/>
      <c r="D48" s="357"/>
    </row>
    <row r="49" spans="1:4" s="97" customFormat="1" ht="12" customHeight="1" thickBot="1" x14ac:dyDescent="0.3">
      <c r="A49" s="35" t="s">
        <v>22</v>
      </c>
      <c r="B49" s="21" t="s">
        <v>273</v>
      </c>
      <c r="C49" s="259">
        <f>SUM(C50:C54)</f>
        <v>0</v>
      </c>
      <c r="D49" s="259">
        <f>SUM(D50:D54)</f>
        <v>0</v>
      </c>
    </row>
    <row r="50" spans="1:4" s="97" customFormat="1" ht="12" customHeight="1" x14ac:dyDescent="0.2">
      <c r="A50" s="383" t="s">
        <v>92</v>
      </c>
      <c r="B50" s="368" t="s">
        <v>277</v>
      </c>
      <c r="C50" s="405"/>
      <c r="D50" s="405"/>
    </row>
    <row r="51" spans="1:4" s="97" customFormat="1" ht="12" customHeight="1" x14ac:dyDescent="0.2">
      <c r="A51" s="384" t="s">
        <v>93</v>
      </c>
      <c r="B51" s="369" t="s">
        <v>278</v>
      </c>
      <c r="C51" s="264"/>
      <c r="D51" s="264"/>
    </row>
    <row r="52" spans="1:4" s="97" customFormat="1" ht="12" customHeight="1" x14ac:dyDescent="0.2">
      <c r="A52" s="384" t="s">
        <v>274</v>
      </c>
      <c r="B52" s="369" t="s">
        <v>279</v>
      </c>
      <c r="C52" s="264"/>
      <c r="D52" s="264"/>
    </row>
    <row r="53" spans="1:4" s="97" customFormat="1" ht="12" customHeight="1" x14ac:dyDescent="0.2">
      <c r="A53" s="384" t="s">
        <v>275</v>
      </c>
      <c r="B53" s="369" t="s">
        <v>280</v>
      </c>
      <c r="C53" s="264"/>
      <c r="D53" s="264"/>
    </row>
    <row r="54" spans="1:4" s="97" customFormat="1" ht="12" customHeight="1" thickBot="1" x14ac:dyDescent="0.25">
      <c r="A54" s="385" t="s">
        <v>276</v>
      </c>
      <c r="B54" s="370" t="s">
        <v>281</v>
      </c>
      <c r="C54" s="357"/>
      <c r="D54" s="357"/>
    </row>
    <row r="55" spans="1:4" s="97" customFormat="1" ht="12" customHeight="1" thickBot="1" x14ac:dyDescent="0.3">
      <c r="A55" s="35" t="s">
        <v>176</v>
      </c>
      <c r="B55" s="21" t="s">
        <v>282</v>
      </c>
      <c r="C55" s="259">
        <f>SUM(C56:C58)</f>
        <v>0</v>
      </c>
      <c r="D55" s="259">
        <f>SUM(D56:D58)</f>
        <v>0</v>
      </c>
    </row>
    <row r="56" spans="1:4" s="97" customFormat="1" ht="12" customHeight="1" x14ac:dyDescent="0.2">
      <c r="A56" s="383" t="s">
        <v>94</v>
      </c>
      <c r="B56" s="368" t="s">
        <v>283</v>
      </c>
      <c r="C56" s="262"/>
      <c r="D56" s="262"/>
    </row>
    <row r="57" spans="1:4" s="97" customFormat="1" ht="12" customHeight="1" x14ac:dyDescent="0.2">
      <c r="A57" s="384" t="s">
        <v>95</v>
      </c>
      <c r="B57" s="369" t="s">
        <v>415</v>
      </c>
      <c r="C57" s="261"/>
      <c r="D57" s="261"/>
    </row>
    <row r="58" spans="1:4" s="97" customFormat="1" ht="12" customHeight="1" x14ac:dyDescent="0.2">
      <c r="A58" s="384" t="s">
        <v>286</v>
      </c>
      <c r="B58" s="369" t="s">
        <v>284</v>
      </c>
      <c r="C58" s="261"/>
      <c r="D58" s="261"/>
    </row>
    <row r="59" spans="1:4" s="97" customFormat="1" ht="12" customHeight="1" thickBot="1" x14ac:dyDescent="0.25">
      <c r="A59" s="385" t="s">
        <v>287</v>
      </c>
      <c r="B59" s="370" t="s">
        <v>285</v>
      </c>
      <c r="C59" s="263"/>
      <c r="D59" s="263"/>
    </row>
    <row r="60" spans="1:4" s="97" customFormat="1" ht="12" customHeight="1" thickBot="1" x14ac:dyDescent="0.3">
      <c r="A60" s="35" t="s">
        <v>24</v>
      </c>
      <c r="B60" s="254" t="s">
        <v>288</v>
      </c>
      <c r="C60" s="259">
        <f>SUM(C61:C63)</f>
        <v>0</v>
      </c>
      <c r="D60" s="259">
        <f>SUM(D61:D63)</f>
        <v>0</v>
      </c>
    </row>
    <row r="61" spans="1:4" s="97" customFormat="1" ht="12" customHeight="1" x14ac:dyDescent="0.2">
      <c r="A61" s="383" t="s">
        <v>177</v>
      </c>
      <c r="B61" s="368" t="s">
        <v>290</v>
      </c>
      <c r="C61" s="264"/>
      <c r="D61" s="264"/>
    </row>
    <row r="62" spans="1:4" s="97" customFormat="1" ht="12" customHeight="1" x14ac:dyDescent="0.2">
      <c r="A62" s="384" t="s">
        <v>178</v>
      </c>
      <c r="B62" s="369" t="s">
        <v>416</v>
      </c>
      <c r="C62" s="264"/>
      <c r="D62" s="264"/>
    </row>
    <row r="63" spans="1:4" s="97" customFormat="1" ht="12" customHeight="1" x14ac:dyDescent="0.2">
      <c r="A63" s="384" t="s">
        <v>215</v>
      </c>
      <c r="B63" s="369" t="s">
        <v>291</v>
      </c>
      <c r="C63" s="264"/>
      <c r="D63" s="264"/>
    </row>
    <row r="64" spans="1:4" s="97" customFormat="1" ht="12" customHeight="1" thickBot="1" x14ac:dyDescent="0.25">
      <c r="A64" s="385" t="s">
        <v>289</v>
      </c>
      <c r="B64" s="370" t="s">
        <v>292</v>
      </c>
      <c r="C64" s="264"/>
      <c r="D64" s="264"/>
    </row>
    <row r="65" spans="1:4" s="97" customFormat="1" ht="12" customHeight="1" thickBot="1" x14ac:dyDescent="0.3">
      <c r="A65" s="35" t="s">
        <v>25</v>
      </c>
      <c r="B65" s="21" t="s">
        <v>293</v>
      </c>
      <c r="C65" s="265">
        <f>+C8+C15+C22+C29+C37+C49+C55+C60</f>
        <v>0</v>
      </c>
      <c r="D65" s="265">
        <f>+D8+D15+D22+D29+D37+D49+D55+D60</f>
        <v>0</v>
      </c>
    </row>
    <row r="66" spans="1:4" s="97" customFormat="1" ht="12" customHeight="1" thickBot="1" x14ac:dyDescent="0.25">
      <c r="A66" s="386" t="s">
        <v>384</v>
      </c>
      <c r="B66" s="254" t="s">
        <v>295</v>
      </c>
      <c r="C66" s="259">
        <f>SUM(C67:C69)</f>
        <v>0</v>
      </c>
      <c r="D66" s="259">
        <f>SUM(D67:D69)</f>
        <v>0</v>
      </c>
    </row>
    <row r="67" spans="1:4" s="97" customFormat="1" ht="12" customHeight="1" x14ac:dyDescent="0.2">
      <c r="A67" s="383" t="s">
        <v>326</v>
      </c>
      <c r="B67" s="368" t="s">
        <v>296</v>
      </c>
      <c r="C67" s="264"/>
      <c r="D67" s="264"/>
    </row>
    <row r="68" spans="1:4" s="97" customFormat="1" ht="12" customHeight="1" x14ac:dyDescent="0.2">
      <c r="A68" s="384" t="s">
        <v>335</v>
      </c>
      <c r="B68" s="369" t="s">
        <v>297</v>
      </c>
      <c r="C68" s="264"/>
      <c r="D68" s="264"/>
    </row>
    <row r="69" spans="1:4" s="97" customFormat="1" ht="12" customHeight="1" thickBot="1" x14ac:dyDescent="0.25">
      <c r="A69" s="385" t="s">
        <v>336</v>
      </c>
      <c r="B69" s="371" t="s">
        <v>298</v>
      </c>
      <c r="C69" s="264"/>
      <c r="D69" s="264"/>
    </row>
    <row r="70" spans="1:4" s="97" customFormat="1" ht="12" customHeight="1" thickBot="1" x14ac:dyDescent="0.25">
      <c r="A70" s="386" t="s">
        <v>299</v>
      </c>
      <c r="B70" s="254" t="s">
        <v>300</v>
      </c>
      <c r="C70" s="259">
        <f>SUM(C71:C74)</f>
        <v>0</v>
      </c>
      <c r="D70" s="259">
        <f>SUM(D71:D74)</f>
        <v>0</v>
      </c>
    </row>
    <row r="71" spans="1:4" s="97" customFormat="1" ht="12" customHeight="1" x14ac:dyDescent="0.2">
      <c r="A71" s="383" t="s">
        <v>147</v>
      </c>
      <c r="B71" s="368" t="s">
        <v>301</v>
      </c>
      <c r="C71" s="264"/>
      <c r="D71" s="264"/>
    </row>
    <row r="72" spans="1:4" s="97" customFormat="1" ht="12" customHeight="1" x14ac:dyDescent="0.2">
      <c r="A72" s="384" t="s">
        <v>148</v>
      </c>
      <c r="B72" s="369" t="s">
        <v>302</v>
      </c>
      <c r="C72" s="264"/>
      <c r="D72" s="264"/>
    </row>
    <row r="73" spans="1:4" s="97" customFormat="1" ht="12" customHeight="1" x14ac:dyDescent="0.2">
      <c r="A73" s="384" t="s">
        <v>327</v>
      </c>
      <c r="B73" s="369" t="s">
        <v>303</v>
      </c>
      <c r="C73" s="264"/>
      <c r="D73" s="264"/>
    </row>
    <row r="74" spans="1:4" s="97" customFormat="1" ht="12" customHeight="1" thickBot="1" x14ac:dyDescent="0.25">
      <c r="A74" s="385" t="s">
        <v>328</v>
      </c>
      <c r="B74" s="370" t="s">
        <v>304</v>
      </c>
      <c r="C74" s="264"/>
      <c r="D74" s="264"/>
    </row>
    <row r="75" spans="1:4" s="97" customFormat="1" ht="12" customHeight="1" thickBot="1" x14ac:dyDescent="0.25">
      <c r="A75" s="386" t="s">
        <v>305</v>
      </c>
      <c r="B75" s="254" t="s">
        <v>306</v>
      </c>
      <c r="C75" s="259">
        <f>SUM(C76:C77)</f>
        <v>0</v>
      </c>
      <c r="D75" s="259">
        <f>SUM(D76:D77)</f>
        <v>0</v>
      </c>
    </row>
    <row r="76" spans="1:4" s="97" customFormat="1" ht="12" customHeight="1" x14ac:dyDescent="0.2">
      <c r="A76" s="383" t="s">
        <v>329</v>
      </c>
      <c r="B76" s="368" t="s">
        <v>307</v>
      </c>
      <c r="C76" s="264"/>
      <c r="D76" s="264"/>
    </row>
    <row r="77" spans="1:4" s="97" customFormat="1" ht="12" customHeight="1" thickBot="1" x14ac:dyDescent="0.25">
      <c r="A77" s="385" t="s">
        <v>330</v>
      </c>
      <c r="B77" s="370" t="s">
        <v>308</v>
      </c>
      <c r="C77" s="264"/>
      <c r="D77" s="264"/>
    </row>
    <row r="78" spans="1:4" s="96" customFormat="1" ht="12" customHeight="1" thickBot="1" x14ac:dyDescent="0.25">
      <c r="A78" s="386" t="s">
        <v>309</v>
      </c>
      <c r="B78" s="254" t="s">
        <v>310</v>
      </c>
      <c r="C78" s="259">
        <f>SUM(C79:C81)</f>
        <v>0</v>
      </c>
      <c r="D78" s="259">
        <f>SUM(D79:D81)</f>
        <v>0</v>
      </c>
    </row>
    <row r="79" spans="1:4" s="97" customFormat="1" ht="12" customHeight="1" x14ac:dyDescent="0.2">
      <c r="A79" s="383" t="s">
        <v>331</v>
      </c>
      <c r="B79" s="368" t="s">
        <v>311</v>
      </c>
      <c r="C79" s="264"/>
      <c r="D79" s="264"/>
    </row>
    <row r="80" spans="1:4" s="97" customFormat="1" ht="12" customHeight="1" x14ac:dyDescent="0.2">
      <c r="A80" s="384" t="s">
        <v>332</v>
      </c>
      <c r="B80" s="369" t="s">
        <v>312</v>
      </c>
      <c r="C80" s="264"/>
      <c r="D80" s="264"/>
    </row>
    <row r="81" spans="1:4" s="97" customFormat="1" ht="12" customHeight="1" thickBot="1" x14ac:dyDescent="0.25">
      <c r="A81" s="385" t="s">
        <v>333</v>
      </c>
      <c r="B81" s="370" t="s">
        <v>313</v>
      </c>
      <c r="C81" s="264"/>
      <c r="D81" s="264"/>
    </row>
    <row r="82" spans="1:4" s="97" customFormat="1" ht="12" customHeight="1" thickBot="1" x14ac:dyDescent="0.25">
      <c r="A82" s="386" t="s">
        <v>314</v>
      </c>
      <c r="B82" s="254" t="s">
        <v>334</v>
      </c>
      <c r="C82" s="259">
        <f>SUM(C83:C86)</f>
        <v>0</v>
      </c>
      <c r="D82" s="259">
        <f>SUM(D83:D86)</f>
        <v>0</v>
      </c>
    </row>
    <row r="83" spans="1:4" s="97" customFormat="1" ht="12" customHeight="1" x14ac:dyDescent="0.2">
      <c r="A83" s="387" t="s">
        <v>315</v>
      </c>
      <c r="B83" s="368" t="s">
        <v>316</v>
      </c>
      <c r="C83" s="264"/>
      <c r="D83" s="264"/>
    </row>
    <row r="84" spans="1:4" s="97" customFormat="1" ht="12" customHeight="1" x14ac:dyDescent="0.2">
      <c r="A84" s="388" t="s">
        <v>317</v>
      </c>
      <c r="B84" s="369" t="s">
        <v>318</v>
      </c>
      <c r="C84" s="264"/>
      <c r="D84" s="264"/>
    </row>
    <row r="85" spans="1:4" s="97" customFormat="1" ht="12" customHeight="1" x14ac:dyDescent="0.2">
      <c r="A85" s="388" t="s">
        <v>319</v>
      </c>
      <c r="B85" s="369" t="s">
        <v>320</v>
      </c>
      <c r="C85" s="264"/>
      <c r="D85" s="264"/>
    </row>
    <row r="86" spans="1:4" s="96" customFormat="1" ht="12" customHeight="1" thickBot="1" x14ac:dyDescent="0.25">
      <c r="A86" s="389" t="s">
        <v>321</v>
      </c>
      <c r="B86" s="370" t="s">
        <v>322</v>
      </c>
      <c r="C86" s="264"/>
      <c r="D86" s="264"/>
    </row>
    <row r="87" spans="1:4" s="96" customFormat="1" ht="12" customHeight="1" thickBot="1" x14ac:dyDescent="0.25">
      <c r="A87" s="386" t="s">
        <v>323</v>
      </c>
      <c r="B87" s="254" t="s">
        <v>467</v>
      </c>
      <c r="C87" s="406"/>
      <c r="D87" s="406"/>
    </row>
    <row r="88" spans="1:4" s="96" customFormat="1" ht="12" customHeight="1" thickBot="1" x14ac:dyDescent="0.25">
      <c r="A88" s="386" t="s">
        <v>489</v>
      </c>
      <c r="B88" s="254" t="s">
        <v>324</v>
      </c>
      <c r="C88" s="406"/>
      <c r="D88" s="406"/>
    </row>
    <row r="89" spans="1:4" s="96" customFormat="1" ht="12" customHeight="1" thickBot="1" x14ac:dyDescent="0.25">
      <c r="A89" s="386" t="s">
        <v>490</v>
      </c>
      <c r="B89" s="375" t="s">
        <v>470</v>
      </c>
      <c r="C89" s="265">
        <f>+C66+C70+C75+C78+C82+C88+C87</f>
        <v>0</v>
      </c>
      <c r="D89" s="265">
        <f>+D66+D70+D75+D78+D82+D88+D87</f>
        <v>0</v>
      </c>
    </row>
    <row r="90" spans="1:4" s="96" customFormat="1" ht="12" customHeight="1" thickBot="1" x14ac:dyDescent="0.25">
      <c r="A90" s="390" t="s">
        <v>491</v>
      </c>
      <c r="B90" s="376" t="s">
        <v>492</v>
      </c>
      <c r="C90" s="265">
        <f>+C65+C89</f>
        <v>0</v>
      </c>
      <c r="D90" s="265">
        <f>+D65+D89</f>
        <v>0</v>
      </c>
    </row>
    <row r="91" spans="1:4" s="97" customFormat="1" ht="15" customHeight="1" thickBot="1" x14ac:dyDescent="0.3">
      <c r="A91" s="203"/>
      <c r="B91" s="204"/>
      <c r="C91" s="322"/>
      <c r="D91" s="322"/>
    </row>
    <row r="92" spans="1:4" s="65" customFormat="1" ht="16.5" customHeight="1" thickBot="1" x14ac:dyDescent="0.3">
      <c r="A92" s="207"/>
      <c r="B92" s="208" t="s">
        <v>56</v>
      </c>
      <c r="C92" s="324"/>
      <c r="D92" s="324"/>
    </row>
    <row r="93" spans="1:4" s="98" customFormat="1" ht="12" customHeight="1" thickBot="1" x14ac:dyDescent="0.3">
      <c r="A93" s="363" t="s">
        <v>17</v>
      </c>
      <c r="B93" s="29" t="s">
        <v>496</v>
      </c>
      <c r="C93" s="258">
        <f>+C94+C95+C96+C97+C98+C111</f>
        <v>0</v>
      </c>
      <c r="D93" s="258">
        <f>+D94+D95+D96+D97+D98+D111</f>
        <v>0</v>
      </c>
    </row>
    <row r="94" spans="1:4" ht="12" customHeight="1" x14ac:dyDescent="0.25">
      <c r="A94" s="391" t="s">
        <v>96</v>
      </c>
      <c r="B94" s="10" t="s">
        <v>48</v>
      </c>
      <c r="C94" s="260"/>
      <c r="D94" s="260"/>
    </row>
    <row r="95" spans="1:4" ht="12" customHeight="1" x14ac:dyDescent="0.25">
      <c r="A95" s="384" t="s">
        <v>97</v>
      </c>
      <c r="B95" s="8" t="s">
        <v>179</v>
      </c>
      <c r="C95" s="261"/>
      <c r="D95" s="261"/>
    </row>
    <row r="96" spans="1:4" ht="12" customHeight="1" x14ac:dyDescent="0.25">
      <c r="A96" s="384" t="s">
        <v>98</v>
      </c>
      <c r="B96" s="8" t="s">
        <v>138</v>
      </c>
      <c r="C96" s="263"/>
      <c r="D96" s="263"/>
    </row>
    <row r="97" spans="1:4" ht="12" customHeight="1" x14ac:dyDescent="0.25">
      <c r="A97" s="384" t="s">
        <v>99</v>
      </c>
      <c r="B97" s="11" t="s">
        <v>180</v>
      </c>
      <c r="C97" s="263"/>
      <c r="D97" s="263"/>
    </row>
    <row r="98" spans="1:4" ht="12" customHeight="1" x14ac:dyDescent="0.25">
      <c r="A98" s="384" t="s">
        <v>110</v>
      </c>
      <c r="B98" s="19" t="s">
        <v>181</v>
      </c>
      <c r="C98" s="263"/>
      <c r="D98" s="263"/>
    </row>
    <row r="99" spans="1:4" ht="12" customHeight="1" x14ac:dyDescent="0.25">
      <c r="A99" s="384" t="s">
        <v>100</v>
      </c>
      <c r="B99" s="8" t="s">
        <v>493</v>
      </c>
      <c r="C99" s="263"/>
      <c r="D99" s="263"/>
    </row>
    <row r="100" spans="1:4" ht="12" customHeight="1" x14ac:dyDescent="0.2">
      <c r="A100" s="384" t="s">
        <v>101</v>
      </c>
      <c r="B100" s="140" t="s">
        <v>433</v>
      </c>
      <c r="C100" s="263"/>
      <c r="D100" s="263"/>
    </row>
    <row r="101" spans="1:4" ht="12" customHeight="1" x14ac:dyDescent="0.2">
      <c r="A101" s="384" t="s">
        <v>111</v>
      </c>
      <c r="B101" s="140" t="s">
        <v>432</v>
      </c>
      <c r="C101" s="263"/>
      <c r="D101" s="263"/>
    </row>
    <row r="102" spans="1:4" ht="12" customHeight="1" x14ac:dyDescent="0.2">
      <c r="A102" s="384" t="s">
        <v>112</v>
      </c>
      <c r="B102" s="140" t="s">
        <v>340</v>
      </c>
      <c r="C102" s="263"/>
      <c r="D102" s="263"/>
    </row>
    <row r="103" spans="1:4" ht="12" customHeight="1" x14ac:dyDescent="0.25">
      <c r="A103" s="384" t="s">
        <v>113</v>
      </c>
      <c r="B103" s="141" t="s">
        <v>341</v>
      </c>
      <c r="C103" s="263"/>
      <c r="D103" s="263"/>
    </row>
    <row r="104" spans="1:4" ht="12" customHeight="1" x14ac:dyDescent="0.25">
      <c r="A104" s="384" t="s">
        <v>114</v>
      </c>
      <c r="B104" s="141" t="s">
        <v>342</v>
      </c>
      <c r="C104" s="263"/>
      <c r="D104" s="263"/>
    </row>
    <row r="105" spans="1:4" ht="12" customHeight="1" x14ac:dyDescent="0.2">
      <c r="A105" s="384" t="s">
        <v>116</v>
      </c>
      <c r="B105" s="140" t="s">
        <v>343</v>
      </c>
      <c r="C105" s="263"/>
      <c r="D105" s="263"/>
    </row>
    <row r="106" spans="1:4" ht="12" customHeight="1" x14ac:dyDescent="0.2">
      <c r="A106" s="384" t="s">
        <v>182</v>
      </c>
      <c r="B106" s="140" t="s">
        <v>344</v>
      </c>
      <c r="C106" s="263"/>
      <c r="D106" s="263"/>
    </row>
    <row r="107" spans="1:4" ht="12" customHeight="1" x14ac:dyDescent="0.25">
      <c r="A107" s="384" t="s">
        <v>338</v>
      </c>
      <c r="B107" s="141" t="s">
        <v>345</v>
      </c>
      <c r="C107" s="263"/>
      <c r="D107" s="263"/>
    </row>
    <row r="108" spans="1:4" ht="12" customHeight="1" x14ac:dyDescent="0.25">
      <c r="A108" s="392" t="s">
        <v>339</v>
      </c>
      <c r="B108" s="142" t="s">
        <v>346</v>
      </c>
      <c r="C108" s="263"/>
      <c r="D108" s="263"/>
    </row>
    <row r="109" spans="1:4" ht="12" customHeight="1" x14ac:dyDescent="0.25">
      <c r="A109" s="384" t="s">
        <v>430</v>
      </c>
      <c r="B109" s="142" t="s">
        <v>347</v>
      </c>
      <c r="C109" s="263"/>
      <c r="D109" s="263"/>
    </row>
    <row r="110" spans="1:4" ht="12" customHeight="1" x14ac:dyDescent="0.25">
      <c r="A110" s="384" t="s">
        <v>431</v>
      </c>
      <c r="B110" s="141" t="s">
        <v>348</v>
      </c>
      <c r="C110" s="261"/>
      <c r="D110" s="261"/>
    </row>
    <row r="111" spans="1:4" ht="12" customHeight="1" x14ac:dyDescent="0.25">
      <c r="A111" s="384" t="s">
        <v>435</v>
      </c>
      <c r="B111" s="11" t="s">
        <v>49</v>
      </c>
      <c r="C111" s="261"/>
      <c r="D111" s="261"/>
    </row>
    <row r="112" spans="1:4" ht="12" customHeight="1" x14ac:dyDescent="0.25">
      <c r="A112" s="385" t="s">
        <v>436</v>
      </c>
      <c r="B112" s="8" t="s">
        <v>494</v>
      </c>
      <c r="C112" s="263"/>
      <c r="D112" s="263"/>
    </row>
    <row r="113" spans="1:4" ht="12" customHeight="1" thickBot="1" x14ac:dyDescent="0.3">
      <c r="A113" s="393" t="s">
        <v>437</v>
      </c>
      <c r="B113" s="143" t="s">
        <v>495</v>
      </c>
      <c r="C113" s="267"/>
      <c r="D113" s="267"/>
    </row>
    <row r="114" spans="1:4" ht="12" customHeight="1" thickBot="1" x14ac:dyDescent="0.3">
      <c r="A114" s="35" t="s">
        <v>18</v>
      </c>
      <c r="B114" s="28" t="s">
        <v>349</v>
      </c>
      <c r="C114" s="259">
        <f>+C115+C117+C119</f>
        <v>0</v>
      </c>
      <c r="D114" s="259">
        <f>+D115+D117+D119</f>
        <v>0</v>
      </c>
    </row>
    <row r="115" spans="1:4" ht="12" customHeight="1" x14ac:dyDescent="0.25">
      <c r="A115" s="383" t="s">
        <v>102</v>
      </c>
      <c r="B115" s="8" t="s">
        <v>214</v>
      </c>
      <c r="C115" s="262"/>
      <c r="D115" s="262"/>
    </row>
    <row r="116" spans="1:4" ht="12" customHeight="1" x14ac:dyDescent="0.25">
      <c r="A116" s="383" t="s">
        <v>103</v>
      </c>
      <c r="B116" s="12" t="s">
        <v>353</v>
      </c>
      <c r="C116" s="262"/>
      <c r="D116" s="262"/>
    </row>
    <row r="117" spans="1:4" ht="12" customHeight="1" x14ac:dyDescent="0.25">
      <c r="A117" s="383" t="s">
        <v>104</v>
      </c>
      <c r="B117" s="12" t="s">
        <v>183</v>
      </c>
      <c r="C117" s="261"/>
      <c r="D117" s="261"/>
    </row>
    <row r="118" spans="1:4" ht="12" customHeight="1" x14ac:dyDescent="0.25">
      <c r="A118" s="383" t="s">
        <v>105</v>
      </c>
      <c r="B118" s="12" t="s">
        <v>354</v>
      </c>
      <c r="C118" s="230"/>
      <c r="D118" s="230"/>
    </row>
    <row r="119" spans="1:4" ht="12" customHeight="1" x14ac:dyDescent="0.25">
      <c r="A119" s="383" t="s">
        <v>106</v>
      </c>
      <c r="B119" s="256" t="s">
        <v>216</v>
      </c>
      <c r="C119" s="230"/>
      <c r="D119" s="230"/>
    </row>
    <row r="120" spans="1:4" ht="12" customHeight="1" x14ac:dyDescent="0.25">
      <c r="A120" s="383" t="s">
        <v>115</v>
      </c>
      <c r="B120" s="255" t="s">
        <v>417</v>
      </c>
      <c r="C120" s="230"/>
      <c r="D120" s="230"/>
    </row>
    <row r="121" spans="1:4" ht="12" customHeight="1" x14ac:dyDescent="0.25">
      <c r="A121" s="383" t="s">
        <v>117</v>
      </c>
      <c r="B121" s="367" t="s">
        <v>359</v>
      </c>
      <c r="C121" s="230"/>
      <c r="D121" s="230"/>
    </row>
    <row r="122" spans="1:4" ht="12" customHeight="1" x14ac:dyDescent="0.25">
      <c r="A122" s="383" t="s">
        <v>184</v>
      </c>
      <c r="B122" s="141" t="s">
        <v>342</v>
      </c>
      <c r="C122" s="230"/>
      <c r="D122" s="230"/>
    </row>
    <row r="123" spans="1:4" ht="12" customHeight="1" x14ac:dyDescent="0.25">
      <c r="A123" s="383" t="s">
        <v>185</v>
      </c>
      <c r="B123" s="141" t="s">
        <v>358</v>
      </c>
      <c r="C123" s="230"/>
      <c r="D123" s="230"/>
    </row>
    <row r="124" spans="1:4" ht="12" customHeight="1" x14ac:dyDescent="0.25">
      <c r="A124" s="383" t="s">
        <v>186</v>
      </c>
      <c r="B124" s="141" t="s">
        <v>357</v>
      </c>
      <c r="C124" s="230"/>
      <c r="D124" s="230"/>
    </row>
    <row r="125" spans="1:4" ht="12" customHeight="1" x14ac:dyDescent="0.25">
      <c r="A125" s="383" t="s">
        <v>350</v>
      </c>
      <c r="B125" s="141" t="s">
        <v>345</v>
      </c>
      <c r="C125" s="230"/>
      <c r="D125" s="230"/>
    </row>
    <row r="126" spans="1:4" ht="12" customHeight="1" x14ac:dyDescent="0.25">
      <c r="A126" s="383" t="s">
        <v>351</v>
      </c>
      <c r="B126" s="141" t="s">
        <v>356</v>
      </c>
      <c r="C126" s="230"/>
      <c r="D126" s="230"/>
    </row>
    <row r="127" spans="1:4" ht="12" customHeight="1" thickBot="1" x14ac:dyDescent="0.3">
      <c r="A127" s="392" t="s">
        <v>352</v>
      </c>
      <c r="B127" s="141" t="s">
        <v>355</v>
      </c>
      <c r="C127" s="232"/>
      <c r="D127" s="232"/>
    </row>
    <row r="128" spans="1:4" ht="12" customHeight="1" thickBot="1" x14ac:dyDescent="0.3">
      <c r="A128" s="35" t="s">
        <v>19</v>
      </c>
      <c r="B128" s="131" t="s">
        <v>440</v>
      </c>
      <c r="C128" s="259">
        <f>+C93+C114</f>
        <v>0</v>
      </c>
      <c r="D128" s="259">
        <f>+D93+D114</f>
        <v>0</v>
      </c>
    </row>
    <row r="129" spans="1:11" ht="12" customHeight="1" thickBot="1" x14ac:dyDescent="0.3">
      <c r="A129" s="35" t="s">
        <v>20</v>
      </c>
      <c r="B129" s="131" t="s">
        <v>441</v>
      </c>
      <c r="C129" s="259">
        <f>+C130+C131+C132</f>
        <v>0</v>
      </c>
      <c r="D129" s="259">
        <f>+D130+D131+D132</f>
        <v>0</v>
      </c>
    </row>
    <row r="130" spans="1:11" s="98" customFormat="1" ht="12" customHeight="1" x14ac:dyDescent="0.25">
      <c r="A130" s="383" t="s">
        <v>250</v>
      </c>
      <c r="B130" s="9" t="s">
        <v>499</v>
      </c>
      <c r="C130" s="230"/>
      <c r="D130" s="230"/>
    </row>
    <row r="131" spans="1:11" ht="12" customHeight="1" x14ac:dyDescent="0.25">
      <c r="A131" s="383" t="s">
        <v>253</v>
      </c>
      <c r="B131" s="9" t="s">
        <v>449</v>
      </c>
      <c r="C131" s="230"/>
      <c r="D131" s="230"/>
    </row>
    <row r="132" spans="1:11" ht="12" customHeight="1" thickBot="1" x14ac:dyDescent="0.3">
      <c r="A132" s="392" t="s">
        <v>254</v>
      </c>
      <c r="B132" s="7" t="s">
        <v>498</v>
      </c>
      <c r="C132" s="230"/>
      <c r="D132" s="230"/>
    </row>
    <row r="133" spans="1:11" ht="12" customHeight="1" thickBot="1" x14ac:dyDescent="0.3">
      <c r="A133" s="35" t="s">
        <v>21</v>
      </c>
      <c r="B133" s="131" t="s">
        <v>442</v>
      </c>
      <c r="C133" s="259">
        <f>+C134+C135+C136+C137+C138+C139</f>
        <v>0</v>
      </c>
      <c r="D133" s="259">
        <f>+D134+D135+D136+D137+D138+D139</f>
        <v>0</v>
      </c>
    </row>
    <row r="134" spans="1:11" ht="12" customHeight="1" x14ac:dyDescent="0.25">
      <c r="A134" s="383" t="s">
        <v>89</v>
      </c>
      <c r="B134" s="9" t="s">
        <v>451</v>
      </c>
      <c r="C134" s="230"/>
      <c r="D134" s="230"/>
    </row>
    <row r="135" spans="1:11" ht="12" customHeight="1" x14ac:dyDescent="0.25">
      <c r="A135" s="383" t="s">
        <v>90</v>
      </c>
      <c r="B135" s="9" t="s">
        <v>443</v>
      </c>
      <c r="C135" s="230"/>
      <c r="D135" s="230"/>
    </row>
    <row r="136" spans="1:11" ht="12" customHeight="1" x14ac:dyDescent="0.25">
      <c r="A136" s="383" t="s">
        <v>91</v>
      </c>
      <c r="B136" s="9" t="s">
        <v>444</v>
      </c>
      <c r="C136" s="230"/>
      <c r="D136" s="230"/>
    </row>
    <row r="137" spans="1:11" ht="12" customHeight="1" x14ac:dyDescent="0.25">
      <c r="A137" s="383" t="s">
        <v>171</v>
      </c>
      <c r="B137" s="9" t="s">
        <v>497</v>
      </c>
      <c r="C137" s="230"/>
      <c r="D137" s="230"/>
    </row>
    <row r="138" spans="1:11" ht="12" customHeight="1" x14ac:dyDescent="0.25">
      <c r="A138" s="383" t="s">
        <v>172</v>
      </c>
      <c r="B138" s="9" t="s">
        <v>446</v>
      </c>
      <c r="C138" s="230"/>
      <c r="D138" s="230"/>
    </row>
    <row r="139" spans="1:11" s="98" customFormat="1" ht="12" customHeight="1" thickBot="1" x14ac:dyDescent="0.3">
      <c r="A139" s="392" t="s">
        <v>173</v>
      </c>
      <c r="B139" s="7" t="s">
        <v>447</v>
      </c>
      <c r="C139" s="230"/>
      <c r="D139" s="230"/>
    </row>
    <row r="140" spans="1:11" ht="12" customHeight="1" thickBot="1" x14ac:dyDescent="0.3">
      <c r="A140" s="35" t="s">
        <v>22</v>
      </c>
      <c r="B140" s="131" t="s">
        <v>513</v>
      </c>
      <c r="C140" s="265">
        <f>+C141+C142+C144+C145+C143</f>
        <v>0</v>
      </c>
      <c r="D140" s="265">
        <f>+D141+D142+D144+D145+D143</f>
        <v>0</v>
      </c>
      <c r="K140" s="213"/>
    </row>
    <row r="141" spans="1:11" x14ac:dyDescent="0.25">
      <c r="A141" s="383" t="s">
        <v>92</v>
      </c>
      <c r="B141" s="9" t="s">
        <v>360</v>
      </c>
      <c r="C141" s="230"/>
      <c r="D141" s="230"/>
    </row>
    <row r="142" spans="1:11" ht="12" customHeight="1" x14ac:dyDescent="0.25">
      <c r="A142" s="383" t="s">
        <v>93</v>
      </c>
      <c r="B142" s="9" t="s">
        <v>361</v>
      </c>
      <c r="C142" s="230"/>
      <c r="D142" s="230"/>
    </row>
    <row r="143" spans="1:11" s="98" customFormat="1" ht="12" customHeight="1" x14ac:dyDescent="0.25">
      <c r="A143" s="383" t="s">
        <v>274</v>
      </c>
      <c r="B143" s="9" t="s">
        <v>512</v>
      </c>
      <c r="C143" s="230"/>
      <c r="D143" s="230"/>
    </row>
    <row r="144" spans="1:11" s="98" customFormat="1" ht="12" customHeight="1" x14ac:dyDescent="0.25">
      <c r="A144" s="383" t="s">
        <v>275</v>
      </c>
      <c r="B144" s="9" t="s">
        <v>456</v>
      </c>
      <c r="C144" s="230"/>
      <c r="D144" s="230"/>
    </row>
    <row r="145" spans="1:4" s="98" customFormat="1" ht="12" customHeight="1" thickBot="1" x14ac:dyDescent="0.3">
      <c r="A145" s="392" t="s">
        <v>276</v>
      </c>
      <c r="B145" s="7" t="s">
        <v>380</v>
      </c>
      <c r="C145" s="230"/>
      <c r="D145" s="230"/>
    </row>
    <row r="146" spans="1:4" s="98" customFormat="1" ht="12" customHeight="1" thickBot="1" x14ac:dyDescent="0.3">
      <c r="A146" s="35" t="s">
        <v>23</v>
      </c>
      <c r="B146" s="131" t="s">
        <v>457</v>
      </c>
      <c r="C146" s="268">
        <f>+C147+C148+C149+C150+C151</f>
        <v>0</v>
      </c>
      <c r="D146" s="268">
        <f>+D147+D148+D149+D150+D151</f>
        <v>0</v>
      </c>
    </row>
    <row r="147" spans="1:4" s="98" customFormat="1" ht="12" customHeight="1" x14ac:dyDescent="0.25">
      <c r="A147" s="383" t="s">
        <v>94</v>
      </c>
      <c r="B147" s="9" t="s">
        <v>452</v>
      </c>
      <c r="C147" s="230"/>
      <c r="D147" s="230"/>
    </row>
    <row r="148" spans="1:4" s="98" customFormat="1" ht="12" customHeight="1" x14ac:dyDescent="0.25">
      <c r="A148" s="383" t="s">
        <v>95</v>
      </c>
      <c r="B148" s="9" t="s">
        <v>459</v>
      </c>
      <c r="C148" s="230"/>
      <c r="D148" s="230"/>
    </row>
    <row r="149" spans="1:4" s="98" customFormat="1" ht="12" customHeight="1" x14ac:dyDescent="0.25">
      <c r="A149" s="383" t="s">
        <v>286</v>
      </c>
      <c r="B149" s="9" t="s">
        <v>454</v>
      </c>
      <c r="C149" s="230"/>
      <c r="D149" s="230"/>
    </row>
    <row r="150" spans="1:4" ht="12.75" customHeight="1" x14ac:dyDescent="0.25">
      <c r="A150" s="383" t="s">
        <v>287</v>
      </c>
      <c r="B150" s="9" t="s">
        <v>500</v>
      </c>
      <c r="C150" s="230"/>
      <c r="D150" s="230"/>
    </row>
    <row r="151" spans="1:4" ht="12.75" customHeight="1" thickBot="1" x14ac:dyDescent="0.3">
      <c r="A151" s="392" t="s">
        <v>458</v>
      </c>
      <c r="B151" s="7" t="s">
        <v>461</v>
      </c>
      <c r="C151" s="232"/>
      <c r="D151" s="232"/>
    </row>
    <row r="152" spans="1:4" ht="12.75" customHeight="1" thickBot="1" x14ac:dyDescent="0.3">
      <c r="A152" s="431" t="s">
        <v>24</v>
      </c>
      <c r="B152" s="131" t="s">
        <v>462</v>
      </c>
      <c r="C152" s="268"/>
      <c r="D152" s="268"/>
    </row>
    <row r="153" spans="1:4" ht="12" customHeight="1" thickBot="1" x14ac:dyDescent="0.3">
      <c r="A153" s="431" t="s">
        <v>25</v>
      </c>
      <c r="B153" s="131" t="s">
        <v>463</v>
      </c>
      <c r="C153" s="268"/>
      <c r="D153" s="268"/>
    </row>
    <row r="154" spans="1:4" ht="15" customHeight="1" thickBot="1" x14ac:dyDescent="0.3">
      <c r="A154" s="35" t="s">
        <v>26</v>
      </c>
      <c r="B154" s="131" t="s">
        <v>465</v>
      </c>
      <c r="C154" s="377">
        <f>+C129+C133+C140+C146+C152+C153</f>
        <v>0</v>
      </c>
      <c r="D154" s="377">
        <f>+D129+D133+D140+D146+D152+D153</f>
        <v>0</v>
      </c>
    </row>
    <row r="155" spans="1:4" ht="13.8" thickBot="1" x14ac:dyDescent="0.3">
      <c r="A155" s="394" t="s">
        <v>27</v>
      </c>
      <c r="B155" s="339" t="s">
        <v>464</v>
      </c>
      <c r="C155" s="377">
        <f>+C128+C154</f>
        <v>0</v>
      </c>
      <c r="D155" s="377">
        <f>+D128+D154</f>
        <v>0</v>
      </c>
    </row>
    <row r="156" spans="1:4" ht="15" customHeight="1" thickBot="1" x14ac:dyDescent="0.3">
      <c r="A156" s="341"/>
      <c r="B156" s="342"/>
      <c r="C156" s="343"/>
      <c r="D156" s="343"/>
    </row>
    <row r="157" spans="1:4" ht="14.25" customHeight="1" thickBot="1" x14ac:dyDescent="0.3">
      <c r="A157" s="211" t="s">
        <v>501</v>
      </c>
      <c r="B157" s="212"/>
      <c r="C157" s="128">
        <v>0</v>
      </c>
      <c r="D157" s="128">
        <v>0</v>
      </c>
    </row>
    <row r="158" spans="1:4" ht="13.8" thickBot="1" x14ac:dyDescent="0.3">
      <c r="A158" s="211" t="s">
        <v>195</v>
      </c>
      <c r="B158" s="212"/>
      <c r="C158" s="128">
        <v>0</v>
      </c>
      <c r="D158" s="128">
        <v>0</v>
      </c>
    </row>
  </sheetData>
  <sheetProtection formatCells="0"/>
  <mergeCells count="3">
    <mergeCell ref="B1:D1"/>
    <mergeCell ref="C2:D2"/>
    <mergeCell ref="C3:D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81" fitToHeight="0" orientation="portrait" verticalDpi="300" r:id="rId1"/>
  <headerFooter alignWithMargins="0"/>
  <rowBreaks count="1" manualBreakCount="1">
    <brk id="9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60"/>
  <sheetViews>
    <sheetView zoomScale="140" zoomScaleNormal="140" workbookViewId="0">
      <selection activeCell="E4" sqref="E4"/>
    </sheetView>
  </sheetViews>
  <sheetFormatPr defaultColWidth="9.33203125" defaultRowHeight="13.2" x14ac:dyDescent="0.25"/>
  <cols>
    <col min="1" max="1" width="13.77734375" style="210" customWidth="1"/>
    <col min="2" max="2" width="79.109375" style="3" customWidth="1"/>
    <col min="3" max="3" width="25" style="3" customWidth="1"/>
    <col min="4" max="4" width="17" style="3" customWidth="1"/>
    <col min="5" max="16384" width="9.33203125" style="3"/>
  </cols>
  <sheetData>
    <row r="1" spans="1:4" s="2" customFormat="1" ht="21" customHeight="1" thickBot="1" x14ac:dyDescent="0.3">
      <c r="A1" s="192"/>
      <c r="B1" s="561" t="s">
        <v>637</v>
      </c>
      <c r="C1" s="561"/>
      <c r="D1" s="561"/>
    </row>
    <row r="2" spans="1:4" s="94" customFormat="1" ht="25.5" customHeight="1" x14ac:dyDescent="0.25">
      <c r="A2" s="361" t="s">
        <v>193</v>
      </c>
      <c r="B2" s="314" t="s">
        <v>519</v>
      </c>
      <c r="C2" s="562" t="s">
        <v>59</v>
      </c>
      <c r="D2" s="563"/>
    </row>
    <row r="3" spans="1:4" s="94" customFormat="1" ht="23.4" thickBot="1" x14ac:dyDescent="0.3">
      <c r="A3" s="399" t="s">
        <v>192</v>
      </c>
      <c r="B3" s="315" t="s">
        <v>388</v>
      </c>
      <c r="C3" s="557" t="s">
        <v>53</v>
      </c>
      <c r="D3" s="558"/>
    </row>
    <row r="4" spans="1:4" s="95" customFormat="1" ht="15.9" customHeight="1" thickBot="1" x14ac:dyDescent="0.35">
      <c r="A4" s="194"/>
      <c r="B4" s="194"/>
      <c r="C4" s="560" t="s">
        <v>542</v>
      </c>
      <c r="D4" s="560"/>
    </row>
    <row r="5" spans="1:4" ht="23.4" thickBot="1" x14ac:dyDescent="0.3">
      <c r="A5" s="362" t="s">
        <v>194</v>
      </c>
      <c r="B5" s="195" t="s">
        <v>54</v>
      </c>
      <c r="C5" s="196" t="s">
        <v>562</v>
      </c>
      <c r="D5" s="196" t="s">
        <v>616</v>
      </c>
    </row>
    <row r="6" spans="1:4" s="65" customFormat="1" ht="12.9" customHeight="1" thickBot="1" x14ac:dyDescent="0.3">
      <c r="A6" s="39" t="s">
        <v>479</v>
      </c>
      <c r="B6" s="163" t="s">
        <v>480</v>
      </c>
      <c r="C6" s="164" t="s">
        <v>481</v>
      </c>
      <c r="D6" s="164" t="s">
        <v>483</v>
      </c>
    </row>
    <row r="7" spans="1:4" s="65" customFormat="1" ht="15.9" customHeight="1" thickBot="1" x14ac:dyDescent="0.3">
      <c r="A7" s="197"/>
      <c r="B7" s="198" t="s">
        <v>55</v>
      </c>
      <c r="C7" s="199"/>
      <c r="D7" s="199"/>
    </row>
    <row r="8" spans="1:4" s="96" customFormat="1" ht="12" customHeight="1" thickBot="1" x14ac:dyDescent="0.3">
      <c r="A8" s="39" t="s">
        <v>17</v>
      </c>
      <c r="B8" s="200" t="s">
        <v>502</v>
      </c>
      <c r="C8" s="279">
        <f>SUM(C9:C19)</f>
        <v>24267000</v>
      </c>
      <c r="D8" s="279">
        <f>SUM(D9:D19)</f>
        <v>24267000</v>
      </c>
    </row>
    <row r="9" spans="1:4" s="96" customFormat="1" ht="12" customHeight="1" x14ac:dyDescent="0.25">
      <c r="A9" s="400" t="s">
        <v>96</v>
      </c>
      <c r="B9" s="10" t="s">
        <v>263</v>
      </c>
      <c r="C9" s="318"/>
      <c r="D9" s="318"/>
    </row>
    <row r="10" spans="1:4" s="96" customFormat="1" ht="12" customHeight="1" x14ac:dyDescent="0.25">
      <c r="A10" s="401" t="s">
        <v>97</v>
      </c>
      <c r="B10" s="8" t="s">
        <v>264</v>
      </c>
      <c r="C10" s="277">
        <v>900000</v>
      </c>
      <c r="D10" s="277">
        <v>900000</v>
      </c>
    </row>
    <row r="11" spans="1:4" s="96" customFormat="1" ht="12" customHeight="1" x14ac:dyDescent="0.25">
      <c r="A11" s="401" t="s">
        <v>98</v>
      </c>
      <c r="B11" s="8" t="s">
        <v>265</v>
      </c>
      <c r="C11" s="277">
        <v>75000</v>
      </c>
      <c r="D11" s="277">
        <v>75000</v>
      </c>
    </row>
    <row r="12" spans="1:4" s="96" customFormat="1" ht="12" customHeight="1" x14ac:dyDescent="0.25">
      <c r="A12" s="401" t="s">
        <v>99</v>
      </c>
      <c r="B12" s="8" t="s">
        <v>266</v>
      </c>
      <c r="C12" s="277"/>
      <c r="D12" s="277"/>
    </row>
    <row r="13" spans="1:4" s="96" customFormat="1" ht="12" customHeight="1" x14ac:dyDescent="0.25">
      <c r="A13" s="401" t="s">
        <v>146</v>
      </c>
      <c r="B13" s="8" t="s">
        <v>267</v>
      </c>
      <c r="C13" s="277">
        <v>18132000</v>
      </c>
      <c r="D13" s="277">
        <v>18132000</v>
      </c>
    </row>
    <row r="14" spans="1:4" s="96" customFormat="1" ht="12" customHeight="1" x14ac:dyDescent="0.25">
      <c r="A14" s="401" t="s">
        <v>100</v>
      </c>
      <c r="B14" s="8" t="s">
        <v>389</v>
      </c>
      <c r="C14" s="277">
        <v>5159000</v>
      </c>
      <c r="D14" s="277">
        <v>5159000</v>
      </c>
    </row>
    <row r="15" spans="1:4" s="96" customFormat="1" ht="12" customHeight="1" x14ac:dyDescent="0.25">
      <c r="A15" s="401" t="s">
        <v>101</v>
      </c>
      <c r="B15" s="7" t="s">
        <v>390</v>
      </c>
      <c r="C15" s="277"/>
      <c r="D15" s="277"/>
    </row>
    <row r="16" spans="1:4" s="96" customFormat="1" ht="12" customHeight="1" x14ac:dyDescent="0.25">
      <c r="A16" s="401" t="s">
        <v>111</v>
      </c>
      <c r="B16" s="8" t="s">
        <v>270</v>
      </c>
      <c r="C16" s="319"/>
      <c r="D16" s="319"/>
    </row>
    <row r="17" spans="1:4" s="97" customFormat="1" ht="12" customHeight="1" x14ac:dyDescent="0.25">
      <c r="A17" s="401" t="s">
        <v>112</v>
      </c>
      <c r="B17" s="8" t="s">
        <v>271</v>
      </c>
      <c r="C17" s="277"/>
      <c r="D17" s="277"/>
    </row>
    <row r="18" spans="1:4" s="97" customFormat="1" ht="12" customHeight="1" x14ac:dyDescent="0.25">
      <c r="A18" s="401" t="s">
        <v>113</v>
      </c>
      <c r="B18" s="8" t="s">
        <v>425</v>
      </c>
      <c r="C18" s="278"/>
      <c r="D18" s="278"/>
    </row>
    <row r="19" spans="1:4" s="97" customFormat="1" ht="12" customHeight="1" thickBot="1" x14ac:dyDescent="0.3">
      <c r="A19" s="401" t="s">
        <v>114</v>
      </c>
      <c r="B19" s="7" t="s">
        <v>272</v>
      </c>
      <c r="C19" s="278">
        <v>1000</v>
      </c>
      <c r="D19" s="278">
        <v>1000</v>
      </c>
    </row>
    <row r="20" spans="1:4" s="96" customFormat="1" ht="12" customHeight="1" thickBot="1" x14ac:dyDescent="0.3">
      <c r="A20" s="39" t="s">
        <v>18</v>
      </c>
      <c r="B20" s="200" t="s">
        <v>391</v>
      </c>
      <c r="C20" s="279">
        <f>SUM(C21:C23)</f>
        <v>1103000</v>
      </c>
      <c r="D20" s="279">
        <f>SUM(D21:D23)</f>
        <v>1103000</v>
      </c>
    </row>
    <row r="21" spans="1:4" s="97" customFormat="1" ht="12" customHeight="1" x14ac:dyDescent="0.25">
      <c r="A21" s="401" t="s">
        <v>102</v>
      </c>
      <c r="B21" s="9" t="s">
        <v>240</v>
      </c>
      <c r="C21" s="277"/>
      <c r="D21" s="277"/>
    </row>
    <row r="22" spans="1:4" s="97" customFormat="1" ht="12" customHeight="1" x14ac:dyDescent="0.25">
      <c r="A22" s="401" t="s">
        <v>103</v>
      </c>
      <c r="B22" s="8" t="s">
        <v>392</v>
      </c>
      <c r="C22" s="277"/>
      <c r="D22" s="277"/>
    </row>
    <row r="23" spans="1:4" s="97" customFormat="1" ht="12" customHeight="1" x14ac:dyDescent="0.25">
      <c r="A23" s="401" t="s">
        <v>104</v>
      </c>
      <c r="B23" s="8" t="s">
        <v>393</v>
      </c>
      <c r="C23" s="277">
        <v>1103000</v>
      </c>
      <c r="D23" s="277">
        <v>1103000</v>
      </c>
    </row>
    <row r="24" spans="1:4" s="97" customFormat="1" ht="12" customHeight="1" thickBot="1" x14ac:dyDescent="0.3">
      <c r="A24" s="401" t="s">
        <v>105</v>
      </c>
      <c r="B24" s="8" t="s">
        <v>504</v>
      </c>
      <c r="C24" s="277"/>
      <c r="D24" s="277"/>
    </row>
    <row r="25" spans="1:4" s="97" customFormat="1" ht="12" customHeight="1" thickBot="1" x14ac:dyDescent="0.3">
      <c r="A25" s="40" t="s">
        <v>19</v>
      </c>
      <c r="B25" s="131" t="s">
        <v>170</v>
      </c>
      <c r="C25" s="304"/>
      <c r="D25" s="304"/>
    </row>
    <row r="26" spans="1:4" s="97" customFormat="1" ht="12" customHeight="1" thickBot="1" x14ac:dyDescent="0.3">
      <c r="A26" s="40" t="s">
        <v>20</v>
      </c>
      <c r="B26" s="131" t="s">
        <v>394</v>
      </c>
      <c r="C26" s="279">
        <f>+C27+C28</f>
        <v>0</v>
      </c>
      <c r="D26" s="279">
        <f>+D27+D28</f>
        <v>0</v>
      </c>
    </row>
    <row r="27" spans="1:4" s="97" customFormat="1" ht="12" customHeight="1" x14ac:dyDescent="0.25">
      <c r="A27" s="402" t="s">
        <v>250</v>
      </c>
      <c r="B27" s="403" t="s">
        <v>392</v>
      </c>
      <c r="C27" s="77"/>
      <c r="D27" s="77"/>
    </row>
    <row r="28" spans="1:4" s="97" customFormat="1" ht="12" customHeight="1" x14ac:dyDescent="0.25">
      <c r="A28" s="402" t="s">
        <v>253</v>
      </c>
      <c r="B28" s="404" t="s">
        <v>395</v>
      </c>
      <c r="C28" s="280"/>
      <c r="D28" s="280"/>
    </row>
    <row r="29" spans="1:4" s="97" customFormat="1" ht="12" customHeight="1" thickBot="1" x14ac:dyDescent="0.3">
      <c r="A29" s="401" t="s">
        <v>254</v>
      </c>
      <c r="B29" s="139" t="s">
        <v>505</v>
      </c>
      <c r="C29" s="84"/>
      <c r="D29" s="84"/>
    </row>
    <row r="30" spans="1:4" s="97" customFormat="1" ht="12" customHeight="1" thickBot="1" x14ac:dyDescent="0.3">
      <c r="A30" s="40" t="s">
        <v>21</v>
      </c>
      <c r="B30" s="131" t="s">
        <v>396</v>
      </c>
      <c r="C30" s="279">
        <f>+C31+C32+C33</f>
        <v>0</v>
      </c>
      <c r="D30" s="279">
        <f>+D31+D32+D33</f>
        <v>0</v>
      </c>
    </row>
    <row r="31" spans="1:4" s="97" customFormat="1" ht="12" customHeight="1" x14ac:dyDescent="0.25">
      <c r="A31" s="402" t="s">
        <v>89</v>
      </c>
      <c r="B31" s="403" t="s">
        <v>277</v>
      </c>
      <c r="C31" s="77"/>
      <c r="D31" s="77"/>
    </row>
    <row r="32" spans="1:4" s="97" customFormat="1" ht="12" customHeight="1" x14ac:dyDescent="0.25">
      <c r="A32" s="402" t="s">
        <v>90</v>
      </c>
      <c r="B32" s="404" t="s">
        <v>278</v>
      </c>
      <c r="C32" s="280"/>
      <c r="D32" s="280"/>
    </row>
    <row r="33" spans="1:4" s="97" customFormat="1" ht="12" customHeight="1" thickBot="1" x14ac:dyDescent="0.3">
      <c r="A33" s="401" t="s">
        <v>91</v>
      </c>
      <c r="B33" s="139" t="s">
        <v>279</v>
      </c>
      <c r="C33" s="84"/>
      <c r="D33" s="84"/>
    </row>
    <row r="34" spans="1:4" s="96" customFormat="1" ht="12" customHeight="1" thickBot="1" x14ac:dyDescent="0.3">
      <c r="A34" s="40" t="s">
        <v>22</v>
      </c>
      <c r="B34" s="131" t="s">
        <v>365</v>
      </c>
      <c r="C34" s="304"/>
      <c r="D34" s="304"/>
    </row>
    <row r="35" spans="1:4" s="96" customFormat="1" ht="12" customHeight="1" thickBot="1" x14ac:dyDescent="0.3">
      <c r="A35" s="40" t="s">
        <v>23</v>
      </c>
      <c r="B35" s="131" t="s">
        <v>397</v>
      </c>
      <c r="C35" s="320"/>
      <c r="D35" s="320"/>
    </row>
    <row r="36" spans="1:4" s="96" customFormat="1" ht="12" customHeight="1" thickBot="1" x14ac:dyDescent="0.3">
      <c r="A36" s="39" t="s">
        <v>24</v>
      </c>
      <c r="B36" s="131" t="s">
        <v>506</v>
      </c>
      <c r="C36" s="321">
        <f>+C8+C20+C25+C26+C30+C34+C35</f>
        <v>25370000</v>
      </c>
      <c r="D36" s="321">
        <f>+D8+D20+D25+D26+D30+D34+D35</f>
        <v>25370000</v>
      </c>
    </row>
    <row r="37" spans="1:4" s="96" customFormat="1" ht="12" customHeight="1" thickBot="1" x14ac:dyDescent="0.3">
      <c r="A37" s="201" t="s">
        <v>25</v>
      </c>
      <c r="B37" s="131" t="s">
        <v>398</v>
      </c>
      <c r="C37" s="321">
        <f>+C38+C39+C40</f>
        <v>216705000</v>
      </c>
      <c r="D37" s="321">
        <f>+D38+D39+D40</f>
        <v>217975000</v>
      </c>
    </row>
    <row r="38" spans="1:4" s="96" customFormat="1" ht="12" customHeight="1" x14ac:dyDescent="0.25">
      <c r="A38" s="402" t="s">
        <v>399</v>
      </c>
      <c r="B38" s="403" t="s">
        <v>222</v>
      </c>
      <c r="C38" s="77"/>
      <c r="D38" s="77">
        <v>141084</v>
      </c>
    </row>
    <row r="39" spans="1:4" s="96" customFormat="1" ht="12" customHeight="1" x14ac:dyDescent="0.25">
      <c r="A39" s="402" t="s">
        <v>400</v>
      </c>
      <c r="B39" s="404" t="s">
        <v>1</v>
      </c>
      <c r="C39" s="280"/>
      <c r="D39" s="280"/>
    </row>
    <row r="40" spans="1:4" s="97" customFormat="1" ht="12" customHeight="1" thickBot="1" x14ac:dyDescent="0.3">
      <c r="A40" s="401" t="s">
        <v>401</v>
      </c>
      <c r="B40" s="139" t="s">
        <v>402</v>
      </c>
      <c r="C40" s="84">
        <v>216705000</v>
      </c>
      <c r="D40" s="84">
        <v>217833916</v>
      </c>
    </row>
    <row r="41" spans="1:4" s="97" customFormat="1" ht="15" customHeight="1" thickBot="1" x14ac:dyDescent="0.25">
      <c r="A41" s="201" t="s">
        <v>26</v>
      </c>
      <c r="B41" s="202" t="s">
        <v>403</v>
      </c>
      <c r="C41" s="324">
        <f>+C36+C37</f>
        <v>242075000</v>
      </c>
      <c r="D41" s="324">
        <f>+D36+D37</f>
        <v>243345000</v>
      </c>
    </row>
    <row r="42" spans="1:4" s="97" customFormat="1" ht="15" customHeight="1" x14ac:dyDescent="0.25">
      <c r="A42" s="203"/>
      <c r="B42" s="204"/>
      <c r="C42" s="322"/>
      <c r="D42" s="322"/>
    </row>
    <row r="43" spans="1:4" ht="13.8" thickBot="1" x14ac:dyDescent="0.3">
      <c r="A43" s="205"/>
      <c r="B43" s="206"/>
      <c r="C43" s="323"/>
      <c r="D43" s="323"/>
    </row>
    <row r="44" spans="1:4" s="65" customFormat="1" ht="16.5" customHeight="1" thickBot="1" x14ac:dyDescent="0.3">
      <c r="A44" s="207"/>
      <c r="B44" s="208" t="s">
        <v>56</v>
      </c>
      <c r="C44" s="324"/>
      <c r="D44" s="324"/>
    </row>
    <row r="45" spans="1:4" s="98" customFormat="1" ht="12" customHeight="1" thickBot="1" x14ac:dyDescent="0.3">
      <c r="A45" s="40" t="s">
        <v>17</v>
      </c>
      <c r="B45" s="131" t="s">
        <v>404</v>
      </c>
      <c r="C45" s="279">
        <f>SUM(C46:C50)</f>
        <v>232952000</v>
      </c>
      <c r="D45" s="279">
        <f>SUM(D46:D50)</f>
        <v>234222000</v>
      </c>
    </row>
    <row r="46" spans="1:4" ht="12" customHeight="1" x14ac:dyDescent="0.25">
      <c r="A46" s="401" t="s">
        <v>96</v>
      </c>
      <c r="B46" s="9" t="s">
        <v>48</v>
      </c>
      <c r="C46" s="77">
        <v>148159000</v>
      </c>
      <c r="D46" s="77">
        <v>148159000</v>
      </c>
    </row>
    <row r="47" spans="1:4" ht="12" customHeight="1" x14ac:dyDescent="0.25">
      <c r="A47" s="401" t="s">
        <v>97</v>
      </c>
      <c r="B47" s="8" t="s">
        <v>179</v>
      </c>
      <c r="C47" s="80">
        <v>26610000</v>
      </c>
      <c r="D47" s="80">
        <v>26610000</v>
      </c>
    </row>
    <row r="48" spans="1:4" ht="12" customHeight="1" x14ac:dyDescent="0.25">
      <c r="A48" s="401" t="s">
        <v>98</v>
      </c>
      <c r="B48" s="8" t="s">
        <v>138</v>
      </c>
      <c r="C48" s="80">
        <v>58183000</v>
      </c>
      <c r="D48" s="80">
        <v>59453000</v>
      </c>
    </row>
    <row r="49" spans="1:4" ht="12" customHeight="1" x14ac:dyDescent="0.25">
      <c r="A49" s="401" t="s">
        <v>99</v>
      </c>
      <c r="B49" s="8" t="s">
        <v>180</v>
      </c>
      <c r="C49" s="80"/>
      <c r="D49" s="80"/>
    </row>
    <row r="50" spans="1:4" ht="12" customHeight="1" thickBot="1" x14ac:dyDescent="0.3">
      <c r="A50" s="401" t="s">
        <v>146</v>
      </c>
      <c r="B50" s="8" t="s">
        <v>181</v>
      </c>
      <c r="C50" s="80"/>
      <c r="D50" s="80"/>
    </row>
    <row r="51" spans="1:4" ht="12" customHeight="1" thickBot="1" x14ac:dyDescent="0.3">
      <c r="A51" s="40" t="s">
        <v>18</v>
      </c>
      <c r="B51" s="131" t="s">
        <v>405</v>
      </c>
      <c r="C51" s="279">
        <f>SUM(C52:C54)</f>
        <v>9123000</v>
      </c>
      <c r="D51" s="279">
        <f>SUM(D52:D54)</f>
        <v>9123000</v>
      </c>
    </row>
    <row r="52" spans="1:4" s="98" customFormat="1" ht="12" customHeight="1" x14ac:dyDescent="0.25">
      <c r="A52" s="401" t="s">
        <v>102</v>
      </c>
      <c r="B52" s="9" t="s">
        <v>214</v>
      </c>
      <c r="C52" s="77">
        <v>8317000</v>
      </c>
      <c r="D52" s="77">
        <v>8317000</v>
      </c>
    </row>
    <row r="53" spans="1:4" ht="12" customHeight="1" x14ac:dyDescent="0.25">
      <c r="A53" s="401" t="s">
        <v>103</v>
      </c>
      <c r="B53" s="8" t="s">
        <v>183</v>
      </c>
      <c r="C53" s="80">
        <v>806000</v>
      </c>
      <c r="D53" s="80">
        <v>806000</v>
      </c>
    </row>
    <row r="54" spans="1:4" ht="12" customHeight="1" x14ac:dyDescent="0.25">
      <c r="A54" s="401" t="s">
        <v>104</v>
      </c>
      <c r="B54" s="8" t="s">
        <v>57</v>
      </c>
      <c r="C54" s="80"/>
      <c r="D54" s="80"/>
    </row>
    <row r="55" spans="1:4" ht="12" customHeight="1" thickBot="1" x14ac:dyDescent="0.3">
      <c r="A55" s="401" t="s">
        <v>105</v>
      </c>
      <c r="B55" s="8" t="s">
        <v>503</v>
      </c>
      <c r="C55" s="80"/>
      <c r="D55" s="80"/>
    </row>
    <row r="56" spans="1:4" ht="15" customHeight="1" thickBot="1" x14ac:dyDescent="0.3">
      <c r="A56" s="40" t="s">
        <v>19</v>
      </c>
      <c r="B56" s="131" t="s">
        <v>12</v>
      </c>
      <c r="C56" s="304"/>
      <c r="D56" s="304"/>
    </row>
    <row r="57" spans="1:4" ht="13.8" thickBot="1" x14ac:dyDescent="0.3">
      <c r="A57" s="40" t="s">
        <v>20</v>
      </c>
      <c r="B57" s="209" t="s">
        <v>510</v>
      </c>
      <c r="C57" s="325">
        <f>+C45+C51+C56</f>
        <v>242075000</v>
      </c>
      <c r="D57" s="325">
        <f>+D45+D51+D56</f>
        <v>243345000</v>
      </c>
    </row>
    <row r="58" spans="1:4" ht="15" customHeight="1" thickBot="1" x14ac:dyDescent="0.3">
      <c r="C58" s="326"/>
      <c r="D58" s="326"/>
    </row>
    <row r="59" spans="1:4" ht="14.25" customHeight="1" thickBot="1" x14ac:dyDescent="0.3">
      <c r="A59" s="211" t="s">
        <v>501</v>
      </c>
      <c r="B59" s="212"/>
      <c r="C59" s="128">
        <v>46</v>
      </c>
      <c r="D59" s="128">
        <v>46</v>
      </c>
    </row>
    <row r="60" spans="1:4" ht="13.8" thickBot="1" x14ac:dyDescent="0.3">
      <c r="A60" s="211" t="s">
        <v>195</v>
      </c>
      <c r="B60" s="212"/>
      <c r="C60" s="128">
        <v>0</v>
      </c>
      <c r="D60" s="128">
        <v>0</v>
      </c>
    </row>
  </sheetData>
  <sheetProtection formatCells="0"/>
  <mergeCells count="4">
    <mergeCell ref="B1:D1"/>
    <mergeCell ref="C2:D2"/>
    <mergeCell ref="C3:D3"/>
    <mergeCell ref="C4:D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0" fitToHeight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0"/>
  <sheetViews>
    <sheetView zoomScale="160" zoomScaleNormal="160" workbookViewId="0">
      <selection activeCell="B1" sqref="B1:D1"/>
    </sheetView>
  </sheetViews>
  <sheetFormatPr defaultColWidth="9.33203125" defaultRowHeight="13.2" x14ac:dyDescent="0.25"/>
  <cols>
    <col min="1" max="1" width="13.77734375" style="210" customWidth="1"/>
    <col min="2" max="2" width="79.109375" style="3" customWidth="1"/>
    <col min="3" max="3" width="25" style="3" customWidth="1"/>
    <col min="4" max="4" width="16.109375" style="3" customWidth="1"/>
    <col min="5" max="16384" width="9.33203125" style="3"/>
  </cols>
  <sheetData>
    <row r="1" spans="1:4" s="2" customFormat="1" ht="21" customHeight="1" thickBot="1" x14ac:dyDescent="0.3">
      <c r="A1" s="192"/>
      <c r="B1" s="561" t="s">
        <v>638</v>
      </c>
      <c r="C1" s="561"/>
      <c r="D1" s="561"/>
    </row>
    <row r="2" spans="1:4" s="94" customFormat="1" ht="25.5" customHeight="1" x14ac:dyDescent="0.25">
      <c r="A2" s="361" t="s">
        <v>193</v>
      </c>
      <c r="B2" s="314" t="s">
        <v>519</v>
      </c>
      <c r="C2" s="562" t="s">
        <v>59</v>
      </c>
      <c r="D2" s="563"/>
    </row>
    <row r="3" spans="1:4" s="94" customFormat="1" ht="23.4" thickBot="1" x14ac:dyDescent="0.3">
      <c r="A3" s="399" t="s">
        <v>192</v>
      </c>
      <c r="B3" s="315" t="s">
        <v>406</v>
      </c>
      <c r="C3" s="557" t="s">
        <v>58</v>
      </c>
      <c r="D3" s="558"/>
    </row>
    <row r="4" spans="1:4" s="95" customFormat="1" ht="15.9" customHeight="1" thickBot="1" x14ac:dyDescent="0.35">
      <c r="A4" s="194"/>
      <c r="B4" s="194"/>
      <c r="C4" s="560" t="s">
        <v>542</v>
      </c>
      <c r="D4" s="560"/>
    </row>
    <row r="5" spans="1:4" ht="23.4" thickBot="1" x14ac:dyDescent="0.3">
      <c r="A5" s="362" t="s">
        <v>194</v>
      </c>
      <c r="B5" s="195" t="s">
        <v>54</v>
      </c>
      <c r="C5" s="196" t="s">
        <v>562</v>
      </c>
      <c r="D5" s="196" t="s">
        <v>616</v>
      </c>
    </row>
    <row r="6" spans="1:4" s="65" customFormat="1" ht="12.9" customHeight="1" thickBot="1" x14ac:dyDescent="0.3">
      <c r="A6" s="39" t="s">
        <v>479</v>
      </c>
      <c r="B6" s="163" t="s">
        <v>480</v>
      </c>
      <c r="C6" s="164" t="s">
        <v>481</v>
      </c>
      <c r="D6" s="164" t="s">
        <v>483</v>
      </c>
    </row>
    <row r="7" spans="1:4" s="65" customFormat="1" ht="15.9" customHeight="1" thickBot="1" x14ac:dyDescent="0.3">
      <c r="A7" s="197"/>
      <c r="B7" s="198" t="s">
        <v>55</v>
      </c>
      <c r="C7" s="199"/>
      <c r="D7" s="199"/>
    </row>
    <row r="8" spans="1:4" s="96" customFormat="1" ht="12" customHeight="1" thickBot="1" x14ac:dyDescent="0.3">
      <c r="A8" s="39" t="s">
        <v>17</v>
      </c>
      <c r="B8" s="200" t="s">
        <v>502</v>
      </c>
      <c r="C8" s="279">
        <f>SUM(C9:C19)</f>
        <v>24267000</v>
      </c>
      <c r="D8" s="279">
        <f>SUM(D9:D19)</f>
        <v>24267000</v>
      </c>
    </row>
    <row r="9" spans="1:4" s="96" customFormat="1" ht="12" customHeight="1" x14ac:dyDescent="0.25">
      <c r="A9" s="400" t="s">
        <v>96</v>
      </c>
      <c r="B9" s="10" t="s">
        <v>263</v>
      </c>
      <c r="C9" s="318"/>
      <c r="D9" s="318"/>
    </row>
    <row r="10" spans="1:4" s="96" customFormat="1" ht="12" customHeight="1" x14ac:dyDescent="0.25">
      <c r="A10" s="401" t="s">
        <v>97</v>
      </c>
      <c r="B10" s="8" t="s">
        <v>264</v>
      </c>
      <c r="C10" s="277">
        <v>900000</v>
      </c>
      <c r="D10" s="277">
        <v>900000</v>
      </c>
    </row>
    <row r="11" spans="1:4" s="96" customFormat="1" ht="12" customHeight="1" x14ac:dyDescent="0.25">
      <c r="A11" s="401" t="s">
        <v>98</v>
      </c>
      <c r="B11" s="8" t="s">
        <v>265</v>
      </c>
      <c r="C11" s="277">
        <v>75000</v>
      </c>
      <c r="D11" s="277">
        <v>75000</v>
      </c>
    </row>
    <row r="12" spans="1:4" s="96" customFormat="1" ht="12" customHeight="1" x14ac:dyDescent="0.25">
      <c r="A12" s="401" t="s">
        <v>99</v>
      </c>
      <c r="B12" s="8" t="s">
        <v>266</v>
      </c>
      <c r="C12" s="277"/>
      <c r="D12" s="277"/>
    </row>
    <row r="13" spans="1:4" s="96" customFormat="1" ht="12" customHeight="1" x14ac:dyDescent="0.25">
      <c r="A13" s="401" t="s">
        <v>146</v>
      </c>
      <c r="B13" s="8" t="s">
        <v>267</v>
      </c>
      <c r="C13" s="277">
        <v>18132000</v>
      </c>
      <c r="D13" s="277">
        <v>18132000</v>
      </c>
    </row>
    <row r="14" spans="1:4" s="96" customFormat="1" ht="12" customHeight="1" x14ac:dyDescent="0.25">
      <c r="A14" s="401" t="s">
        <v>100</v>
      </c>
      <c r="B14" s="8" t="s">
        <v>389</v>
      </c>
      <c r="C14" s="277">
        <v>5159000</v>
      </c>
      <c r="D14" s="277">
        <v>5159000</v>
      </c>
    </row>
    <row r="15" spans="1:4" s="96" customFormat="1" ht="12" customHeight="1" x14ac:dyDescent="0.25">
      <c r="A15" s="401" t="s">
        <v>101</v>
      </c>
      <c r="B15" s="7" t="s">
        <v>390</v>
      </c>
      <c r="C15" s="277"/>
      <c r="D15" s="277"/>
    </row>
    <row r="16" spans="1:4" s="96" customFormat="1" ht="12" customHeight="1" x14ac:dyDescent="0.25">
      <c r="A16" s="401" t="s">
        <v>111</v>
      </c>
      <c r="B16" s="8" t="s">
        <v>270</v>
      </c>
      <c r="C16" s="319"/>
      <c r="D16" s="319"/>
    </row>
    <row r="17" spans="1:4" s="97" customFormat="1" ht="12" customHeight="1" x14ac:dyDescent="0.25">
      <c r="A17" s="401" t="s">
        <v>112</v>
      </c>
      <c r="B17" s="8" t="s">
        <v>271</v>
      </c>
      <c r="C17" s="277"/>
      <c r="D17" s="277"/>
    </row>
    <row r="18" spans="1:4" s="97" customFormat="1" ht="12" customHeight="1" x14ac:dyDescent="0.25">
      <c r="A18" s="401" t="s">
        <v>113</v>
      </c>
      <c r="B18" s="8" t="s">
        <v>425</v>
      </c>
      <c r="C18" s="278"/>
      <c r="D18" s="278"/>
    </row>
    <row r="19" spans="1:4" s="97" customFormat="1" ht="12" customHeight="1" thickBot="1" x14ac:dyDescent="0.3">
      <c r="A19" s="401" t="s">
        <v>114</v>
      </c>
      <c r="B19" s="7" t="s">
        <v>272</v>
      </c>
      <c r="C19" s="278">
        <v>1000</v>
      </c>
      <c r="D19" s="278">
        <v>1000</v>
      </c>
    </row>
    <row r="20" spans="1:4" s="96" customFormat="1" ht="12" customHeight="1" thickBot="1" x14ac:dyDescent="0.3">
      <c r="A20" s="39" t="s">
        <v>18</v>
      </c>
      <c r="B20" s="200" t="s">
        <v>391</v>
      </c>
      <c r="C20" s="279">
        <f>SUM(C21:C23)</f>
        <v>1103000</v>
      </c>
      <c r="D20" s="279">
        <f>SUM(D21:D23)</f>
        <v>1103000</v>
      </c>
    </row>
    <row r="21" spans="1:4" s="97" customFormat="1" ht="12" customHeight="1" x14ac:dyDescent="0.25">
      <c r="A21" s="401" t="s">
        <v>102</v>
      </c>
      <c r="B21" s="9" t="s">
        <v>240</v>
      </c>
      <c r="C21" s="277"/>
      <c r="D21" s="277"/>
    </row>
    <row r="22" spans="1:4" s="97" customFormat="1" ht="12" customHeight="1" x14ac:dyDescent="0.25">
      <c r="A22" s="401" t="s">
        <v>103</v>
      </c>
      <c r="B22" s="8" t="s">
        <v>392</v>
      </c>
      <c r="C22" s="277"/>
      <c r="D22" s="277"/>
    </row>
    <row r="23" spans="1:4" s="97" customFormat="1" ht="12" customHeight="1" x14ac:dyDescent="0.25">
      <c r="A23" s="401" t="s">
        <v>104</v>
      </c>
      <c r="B23" s="8" t="s">
        <v>393</v>
      </c>
      <c r="C23" s="277">
        <v>1103000</v>
      </c>
      <c r="D23" s="277">
        <v>1103000</v>
      </c>
    </row>
    <row r="24" spans="1:4" s="97" customFormat="1" ht="12" customHeight="1" thickBot="1" x14ac:dyDescent="0.3">
      <c r="A24" s="401" t="s">
        <v>105</v>
      </c>
      <c r="B24" s="8" t="s">
        <v>504</v>
      </c>
      <c r="C24" s="277"/>
      <c r="D24" s="277"/>
    </row>
    <row r="25" spans="1:4" s="97" customFormat="1" ht="12" customHeight="1" thickBot="1" x14ac:dyDescent="0.3">
      <c r="A25" s="40" t="s">
        <v>19</v>
      </c>
      <c r="B25" s="131" t="s">
        <v>170</v>
      </c>
      <c r="C25" s="304"/>
      <c r="D25" s="304"/>
    </row>
    <row r="26" spans="1:4" s="97" customFormat="1" ht="12" customHeight="1" thickBot="1" x14ac:dyDescent="0.3">
      <c r="A26" s="40" t="s">
        <v>20</v>
      </c>
      <c r="B26" s="131" t="s">
        <v>394</v>
      </c>
      <c r="C26" s="279">
        <f>+C27+C28</f>
        <v>0</v>
      </c>
      <c r="D26" s="279">
        <f>+D27+D28</f>
        <v>0</v>
      </c>
    </row>
    <row r="27" spans="1:4" s="97" customFormat="1" ht="12" customHeight="1" x14ac:dyDescent="0.25">
      <c r="A27" s="402" t="s">
        <v>250</v>
      </c>
      <c r="B27" s="403" t="s">
        <v>392</v>
      </c>
      <c r="C27" s="77"/>
      <c r="D27" s="77"/>
    </row>
    <row r="28" spans="1:4" s="97" customFormat="1" ht="12" customHeight="1" x14ac:dyDescent="0.25">
      <c r="A28" s="402" t="s">
        <v>253</v>
      </c>
      <c r="B28" s="404" t="s">
        <v>395</v>
      </c>
      <c r="C28" s="280"/>
      <c r="D28" s="280"/>
    </row>
    <row r="29" spans="1:4" s="97" customFormat="1" ht="12" customHeight="1" thickBot="1" x14ac:dyDescent="0.3">
      <c r="A29" s="401" t="s">
        <v>254</v>
      </c>
      <c r="B29" s="139" t="s">
        <v>505</v>
      </c>
      <c r="C29" s="84"/>
      <c r="D29" s="84"/>
    </row>
    <row r="30" spans="1:4" s="97" customFormat="1" ht="12" customHeight="1" thickBot="1" x14ac:dyDescent="0.3">
      <c r="A30" s="40" t="s">
        <v>21</v>
      </c>
      <c r="B30" s="131" t="s">
        <v>396</v>
      </c>
      <c r="C30" s="279">
        <f>+C31+C32+C33</f>
        <v>0</v>
      </c>
      <c r="D30" s="279">
        <f>+D31+D32+D33</f>
        <v>0</v>
      </c>
    </row>
    <row r="31" spans="1:4" s="97" customFormat="1" ht="12" customHeight="1" x14ac:dyDescent="0.25">
      <c r="A31" s="402" t="s">
        <v>89</v>
      </c>
      <c r="B31" s="403" t="s">
        <v>277</v>
      </c>
      <c r="C31" s="77"/>
      <c r="D31" s="77"/>
    </row>
    <row r="32" spans="1:4" s="97" customFormat="1" ht="12" customHeight="1" x14ac:dyDescent="0.25">
      <c r="A32" s="402" t="s">
        <v>90</v>
      </c>
      <c r="B32" s="404" t="s">
        <v>278</v>
      </c>
      <c r="C32" s="280"/>
      <c r="D32" s="280"/>
    </row>
    <row r="33" spans="1:4" s="97" customFormat="1" ht="12" customHeight="1" thickBot="1" x14ac:dyDescent="0.3">
      <c r="A33" s="401" t="s">
        <v>91</v>
      </c>
      <c r="B33" s="139" t="s">
        <v>279</v>
      </c>
      <c r="C33" s="84"/>
      <c r="D33" s="84"/>
    </row>
    <row r="34" spans="1:4" s="96" customFormat="1" ht="12" customHeight="1" thickBot="1" x14ac:dyDescent="0.3">
      <c r="A34" s="40" t="s">
        <v>22</v>
      </c>
      <c r="B34" s="131" t="s">
        <v>365</v>
      </c>
      <c r="C34" s="304"/>
      <c r="D34" s="304"/>
    </row>
    <row r="35" spans="1:4" s="96" customFormat="1" ht="12" customHeight="1" thickBot="1" x14ac:dyDescent="0.3">
      <c r="A35" s="40" t="s">
        <v>23</v>
      </c>
      <c r="B35" s="131" t="s">
        <v>397</v>
      </c>
      <c r="C35" s="320"/>
      <c r="D35" s="320"/>
    </row>
    <row r="36" spans="1:4" s="96" customFormat="1" ht="12" customHeight="1" thickBot="1" x14ac:dyDescent="0.3">
      <c r="A36" s="39" t="s">
        <v>24</v>
      </c>
      <c r="B36" s="131" t="s">
        <v>506</v>
      </c>
      <c r="C36" s="321">
        <f>+C8+C20+C25+C26+C30+C34+C35</f>
        <v>25370000</v>
      </c>
      <c r="D36" s="321">
        <f>+D8+D20+D25+D26+D30+D34+D35</f>
        <v>25370000</v>
      </c>
    </row>
    <row r="37" spans="1:4" s="96" customFormat="1" ht="12" customHeight="1" thickBot="1" x14ac:dyDescent="0.3">
      <c r="A37" s="201" t="s">
        <v>25</v>
      </c>
      <c r="B37" s="131" t="s">
        <v>398</v>
      </c>
      <c r="C37" s="321">
        <f>+C38+C39+C40</f>
        <v>216705000</v>
      </c>
      <c r="D37" s="321">
        <f>+D38+D39+D40</f>
        <v>217975000</v>
      </c>
    </row>
    <row r="38" spans="1:4" s="96" customFormat="1" ht="12" customHeight="1" x14ac:dyDescent="0.25">
      <c r="A38" s="402" t="s">
        <v>399</v>
      </c>
      <c r="B38" s="403" t="s">
        <v>222</v>
      </c>
      <c r="C38" s="77"/>
      <c r="D38" s="77">
        <v>141084</v>
      </c>
    </row>
    <row r="39" spans="1:4" s="96" customFormat="1" ht="12" customHeight="1" x14ac:dyDescent="0.25">
      <c r="A39" s="402" t="s">
        <v>400</v>
      </c>
      <c r="B39" s="404" t="s">
        <v>1</v>
      </c>
      <c r="C39" s="280"/>
      <c r="D39" s="280"/>
    </row>
    <row r="40" spans="1:4" s="97" customFormat="1" ht="12" customHeight="1" thickBot="1" x14ac:dyDescent="0.3">
      <c r="A40" s="401" t="s">
        <v>401</v>
      </c>
      <c r="B40" s="139" t="s">
        <v>402</v>
      </c>
      <c r="C40" s="84">
        <v>216705000</v>
      </c>
      <c r="D40" s="84">
        <v>217833916</v>
      </c>
    </row>
    <row r="41" spans="1:4" s="97" customFormat="1" ht="15" customHeight="1" thickBot="1" x14ac:dyDescent="0.25">
      <c r="A41" s="201" t="s">
        <v>26</v>
      </c>
      <c r="B41" s="202" t="s">
        <v>403</v>
      </c>
      <c r="C41" s="324">
        <f>+C36+C37</f>
        <v>242075000</v>
      </c>
      <c r="D41" s="324">
        <f>+D36+D37</f>
        <v>243345000</v>
      </c>
    </row>
    <row r="42" spans="1:4" s="97" customFormat="1" ht="15" customHeight="1" x14ac:dyDescent="0.25">
      <c r="A42" s="203"/>
      <c r="B42" s="204"/>
      <c r="C42" s="322"/>
      <c r="D42" s="322"/>
    </row>
    <row r="43" spans="1:4" ht="13.8" thickBot="1" x14ac:dyDescent="0.3">
      <c r="A43" s="205"/>
      <c r="B43" s="206"/>
      <c r="C43" s="323"/>
      <c r="D43" s="323"/>
    </row>
    <row r="44" spans="1:4" s="65" customFormat="1" ht="16.5" customHeight="1" thickBot="1" x14ac:dyDescent="0.3">
      <c r="A44" s="207"/>
      <c r="B44" s="208" t="s">
        <v>56</v>
      </c>
      <c r="C44" s="324"/>
      <c r="D44" s="324"/>
    </row>
    <row r="45" spans="1:4" s="98" customFormat="1" ht="12" customHeight="1" thickBot="1" x14ac:dyDescent="0.3">
      <c r="A45" s="40" t="s">
        <v>17</v>
      </c>
      <c r="B45" s="131" t="s">
        <v>404</v>
      </c>
      <c r="C45" s="279">
        <f>SUM(C46:C50)</f>
        <v>232952000</v>
      </c>
      <c r="D45" s="279">
        <f>SUM(D46:D50)</f>
        <v>234222000</v>
      </c>
    </row>
    <row r="46" spans="1:4" ht="12" customHeight="1" x14ac:dyDescent="0.25">
      <c r="A46" s="401" t="s">
        <v>96</v>
      </c>
      <c r="B46" s="9" t="s">
        <v>48</v>
      </c>
      <c r="C46" s="77">
        <v>148159000</v>
      </c>
      <c r="D46" s="77">
        <v>148159000</v>
      </c>
    </row>
    <row r="47" spans="1:4" ht="12" customHeight="1" x14ac:dyDescent="0.25">
      <c r="A47" s="401" t="s">
        <v>97</v>
      </c>
      <c r="B47" s="8" t="s">
        <v>179</v>
      </c>
      <c r="C47" s="80">
        <v>26610000</v>
      </c>
      <c r="D47" s="80">
        <v>26610000</v>
      </c>
    </row>
    <row r="48" spans="1:4" ht="12" customHeight="1" x14ac:dyDescent="0.25">
      <c r="A48" s="401" t="s">
        <v>98</v>
      </c>
      <c r="B48" s="8" t="s">
        <v>138</v>
      </c>
      <c r="C48" s="80">
        <v>58183000</v>
      </c>
      <c r="D48" s="80">
        <v>59453000</v>
      </c>
    </row>
    <row r="49" spans="1:4" ht="12" customHeight="1" x14ac:dyDescent="0.25">
      <c r="A49" s="401" t="s">
        <v>99</v>
      </c>
      <c r="B49" s="8" t="s">
        <v>180</v>
      </c>
      <c r="C49" s="80"/>
      <c r="D49" s="80"/>
    </row>
    <row r="50" spans="1:4" ht="12" customHeight="1" thickBot="1" x14ac:dyDescent="0.3">
      <c r="A50" s="401" t="s">
        <v>146</v>
      </c>
      <c r="B50" s="8" t="s">
        <v>181</v>
      </c>
      <c r="C50" s="80"/>
      <c r="D50" s="80"/>
    </row>
    <row r="51" spans="1:4" ht="12" customHeight="1" thickBot="1" x14ac:dyDescent="0.3">
      <c r="A51" s="40" t="s">
        <v>18</v>
      </c>
      <c r="B51" s="131" t="s">
        <v>405</v>
      </c>
      <c r="C51" s="279">
        <f>SUM(C52:C54)</f>
        <v>9123000</v>
      </c>
      <c r="D51" s="279">
        <f>SUM(D52:D54)</f>
        <v>9123000</v>
      </c>
    </row>
    <row r="52" spans="1:4" s="98" customFormat="1" ht="12" customHeight="1" x14ac:dyDescent="0.25">
      <c r="A52" s="401" t="s">
        <v>102</v>
      </c>
      <c r="B52" s="9" t="s">
        <v>214</v>
      </c>
      <c r="C52" s="77">
        <v>8317000</v>
      </c>
      <c r="D52" s="77">
        <v>8317000</v>
      </c>
    </row>
    <row r="53" spans="1:4" ht="12" customHeight="1" x14ac:dyDescent="0.25">
      <c r="A53" s="401" t="s">
        <v>103</v>
      </c>
      <c r="B53" s="8" t="s">
        <v>183</v>
      </c>
      <c r="C53" s="80">
        <v>806000</v>
      </c>
      <c r="D53" s="80">
        <v>806000</v>
      </c>
    </row>
    <row r="54" spans="1:4" ht="12" customHeight="1" x14ac:dyDescent="0.25">
      <c r="A54" s="401" t="s">
        <v>104</v>
      </c>
      <c r="B54" s="8" t="s">
        <v>57</v>
      </c>
      <c r="C54" s="80"/>
      <c r="D54" s="80"/>
    </row>
    <row r="55" spans="1:4" ht="12" customHeight="1" thickBot="1" x14ac:dyDescent="0.3">
      <c r="A55" s="401" t="s">
        <v>105</v>
      </c>
      <c r="B55" s="8" t="s">
        <v>503</v>
      </c>
      <c r="C55" s="80"/>
      <c r="D55" s="80"/>
    </row>
    <row r="56" spans="1:4" ht="15" customHeight="1" thickBot="1" x14ac:dyDescent="0.3">
      <c r="A56" s="40" t="s">
        <v>19</v>
      </c>
      <c r="B56" s="131" t="s">
        <v>12</v>
      </c>
      <c r="C56" s="304"/>
      <c r="D56" s="304"/>
    </row>
    <row r="57" spans="1:4" ht="13.8" thickBot="1" x14ac:dyDescent="0.3">
      <c r="A57" s="40" t="s">
        <v>20</v>
      </c>
      <c r="B57" s="209" t="s">
        <v>510</v>
      </c>
      <c r="C57" s="325">
        <f>+C45+C51+C56</f>
        <v>242075000</v>
      </c>
      <c r="D57" s="325">
        <f>+D45+D51+D56</f>
        <v>243345000</v>
      </c>
    </row>
    <row r="58" spans="1:4" ht="15" customHeight="1" thickBot="1" x14ac:dyDescent="0.3">
      <c r="C58" s="326"/>
      <c r="D58" s="326"/>
    </row>
    <row r="59" spans="1:4" ht="14.25" customHeight="1" thickBot="1" x14ac:dyDescent="0.3">
      <c r="A59" s="211" t="s">
        <v>501</v>
      </c>
      <c r="B59" s="212"/>
      <c r="C59" s="128">
        <v>46</v>
      </c>
      <c r="D59" s="128">
        <v>46</v>
      </c>
    </row>
    <row r="60" spans="1:4" ht="13.8" thickBot="1" x14ac:dyDescent="0.3">
      <c r="A60" s="211" t="s">
        <v>195</v>
      </c>
      <c r="B60" s="212"/>
      <c r="C60" s="128">
        <v>0</v>
      </c>
      <c r="D60" s="128">
        <v>0</v>
      </c>
    </row>
  </sheetData>
  <sheetProtection formatCells="0"/>
  <mergeCells count="4">
    <mergeCell ref="B1:D1"/>
    <mergeCell ref="C2:D2"/>
    <mergeCell ref="C3:D3"/>
    <mergeCell ref="C4:D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0"/>
  <sheetViews>
    <sheetView zoomScaleNormal="100" workbookViewId="0">
      <selection activeCell="F4" sqref="F4"/>
    </sheetView>
  </sheetViews>
  <sheetFormatPr defaultColWidth="9.33203125" defaultRowHeight="13.2" x14ac:dyDescent="0.25"/>
  <cols>
    <col min="1" max="1" width="13.77734375" style="210" customWidth="1"/>
    <col min="2" max="2" width="79.109375" style="3" customWidth="1"/>
    <col min="3" max="3" width="25" style="3" customWidth="1"/>
    <col min="4" max="4" width="20" style="3" customWidth="1"/>
    <col min="5" max="16384" width="9.33203125" style="3"/>
  </cols>
  <sheetData>
    <row r="1" spans="1:4" s="2" customFormat="1" ht="21" customHeight="1" thickBot="1" x14ac:dyDescent="0.3">
      <c r="A1" s="192"/>
      <c r="B1" s="561" t="s">
        <v>639</v>
      </c>
      <c r="C1" s="561"/>
      <c r="D1" s="561"/>
    </row>
    <row r="2" spans="1:4" s="94" customFormat="1" ht="25.5" customHeight="1" x14ac:dyDescent="0.25">
      <c r="A2" s="361" t="s">
        <v>193</v>
      </c>
      <c r="B2" s="314" t="s">
        <v>520</v>
      </c>
      <c r="C2" s="562" t="s">
        <v>59</v>
      </c>
      <c r="D2" s="563"/>
    </row>
    <row r="3" spans="1:4" s="94" customFormat="1" ht="23.4" thickBot="1" x14ac:dyDescent="0.3">
      <c r="A3" s="399" t="s">
        <v>192</v>
      </c>
      <c r="B3" s="315" t="s">
        <v>407</v>
      </c>
      <c r="C3" s="557" t="s">
        <v>59</v>
      </c>
      <c r="D3" s="558"/>
    </row>
    <row r="4" spans="1:4" s="95" customFormat="1" ht="15.9" customHeight="1" thickBot="1" x14ac:dyDescent="0.35">
      <c r="A4" s="194"/>
      <c r="B4" s="194"/>
      <c r="C4" s="560" t="s">
        <v>542</v>
      </c>
      <c r="D4" s="560"/>
    </row>
    <row r="5" spans="1:4" ht="23.4" thickBot="1" x14ac:dyDescent="0.3">
      <c r="A5" s="362" t="s">
        <v>194</v>
      </c>
      <c r="B5" s="195" t="s">
        <v>54</v>
      </c>
      <c r="C5" s="196" t="s">
        <v>562</v>
      </c>
      <c r="D5" s="196" t="s">
        <v>616</v>
      </c>
    </row>
    <row r="6" spans="1:4" s="65" customFormat="1" ht="12.9" customHeight="1" thickBot="1" x14ac:dyDescent="0.3">
      <c r="A6" s="39" t="s">
        <v>479</v>
      </c>
      <c r="B6" s="163" t="s">
        <v>480</v>
      </c>
      <c r="C6" s="164" t="s">
        <v>481</v>
      </c>
      <c r="D6" s="164" t="s">
        <v>483</v>
      </c>
    </row>
    <row r="7" spans="1:4" s="65" customFormat="1" ht="15.9" customHeight="1" thickBot="1" x14ac:dyDescent="0.3">
      <c r="A7" s="197"/>
      <c r="B7" s="198" t="s">
        <v>55</v>
      </c>
      <c r="C7" s="199"/>
      <c r="D7" s="199"/>
    </row>
    <row r="8" spans="1:4" s="96" customFormat="1" ht="12" customHeight="1" thickBot="1" x14ac:dyDescent="0.3">
      <c r="A8" s="39" t="s">
        <v>17</v>
      </c>
      <c r="B8" s="200" t="s">
        <v>502</v>
      </c>
      <c r="C8" s="279">
        <f>SUM(C9:C19)</f>
        <v>0</v>
      </c>
      <c r="D8" s="279">
        <f>SUM(D9:D19)</f>
        <v>0</v>
      </c>
    </row>
    <row r="9" spans="1:4" s="96" customFormat="1" ht="12" customHeight="1" x14ac:dyDescent="0.25">
      <c r="A9" s="400" t="s">
        <v>96</v>
      </c>
      <c r="B9" s="10" t="s">
        <v>263</v>
      </c>
      <c r="C9" s="318"/>
      <c r="D9" s="318"/>
    </row>
    <row r="10" spans="1:4" s="96" customFormat="1" ht="12" customHeight="1" x14ac:dyDescent="0.25">
      <c r="A10" s="401" t="s">
        <v>97</v>
      </c>
      <c r="B10" s="8" t="s">
        <v>264</v>
      </c>
      <c r="C10" s="277"/>
      <c r="D10" s="277"/>
    </row>
    <row r="11" spans="1:4" s="96" customFormat="1" ht="12" customHeight="1" x14ac:dyDescent="0.25">
      <c r="A11" s="401" t="s">
        <v>98</v>
      </c>
      <c r="B11" s="8" t="s">
        <v>265</v>
      </c>
      <c r="C11" s="277"/>
      <c r="D11" s="277"/>
    </row>
    <row r="12" spans="1:4" s="96" customFormat="1" ht="12" customHeight="1" x14ac:dyDescent="0.25">
      <c r="A12" s="401" t="s">
        <v>99</v>
      </c>
      <c r="B12" s="8" t="s">
        <v>266</v>
      </c>
      <c r="C12" s="277"/>
      <c r="D12" s="277"/>
    </row>
    <row r="13" spans="1:4" s="96" customFormat="1" ht="12" customHeight="1" x14ac:dyDescent="0.25">
      <c r="A13" s="401" t="s">
        <v>146</v>
      </c>
      <c r="B13" s="8" t="s">
        <v>267</v>
      </c>
      <c r="C13" s="277"/>
      <c r="D13" s="277"/>
    </row>
    <row r="14" spans="1:4" s="96" customFormat="1" ht="12" customHeight="1" x14ac:dyDescent="0.25">
      <c r="A14" s="401" t="s">
        <v>100</v>
      </c>
      <c r="B14" s="8" t="s">
        <v>389</v>
      </c>
      <c r="C14" s="277"/>
      <c r="D14" s="277"/>
    </row>
    <row r="15" spans="1:4" s="96" customFormat="1" ht="12" customHeight="1" x14ac:dyDescent="0.25">
      <c r="A15" s="401" t="s">
        <v>101</v>
      </c>
      <c r="B15" s="7" t="s">
        <v>390</v>
      </c>
      <c r="C15" s="277"/>
      <c r="D15" s="277"/>
    </row>
    <row r="16" spans="1:4" s="96" customFormat="1" ht="12" customHeight="1" x14ac:dyDescent="0.25">
      <c r="A16" s="401" t="s">
        <v>111</v>
      </c>
      <c r="B16" s="8" t="s">
        <v>270</v>
      </c>
      <c r="C16" s="319"/>
      <c r="D16" s="319"/>
    </row>
    <row r="17" spans="1:4" s="97" customFormat="1" ht="12" customHeight="1" x14ac:dyDescent="0.25">
      <c r="A17" s="401" t="s">
        <v>112</v>
      </c>
      <c r="B17" s="8" t="s">
        <v>271</v>
      </c>
      <c r="C17" s="277"/>
      <c r="D17" s="277"/>
    </row>
    <row r="18" spans="1:4" s="97" customFormat="1" ht="12" customHeight="1" x14ac:dyDescent="0.25">
      <c r="A18" s="401" t="s">
        <v>113</v>
      </c>
      <c r="B18" s="8" t="s">
        <v>425</v>
      </c>
      <c r="C18" s="278"/>
      <c r="D18" s="278"/>
    </row>
    <row r="19" spans="1:4" s="97" customFormat="1" ht="12" customHeight="1" thickBot="1" x14ac:dyDescent="0.3">
      <c r="A19" s="401" t="s">
        <v>114</v>
      </c>
      <c r="B19" s="7" t="s">
        <v>272</v>
      </c>
      <c r="C19" s="278"/>
      <c r="D19" s="278"/>
    </row>
    <row r="20" spans="1:4" s="96" customFormat="1" ht="12" customHeight="1" thickBot="1" x14ac:dyDescent="0.3">
      <c r="A20" s="39" t="s">
        <v>18</v>
      </c>
      <c r="B20" s="200" t="s">
        <v>391</v>
      </c>
      <c r="C20" s="279">
        <f>SUM(C21:C23)</f>
        <v>0</v>
      </c>
      <c r="D20" s="279">
        <f>SUM(D21:D23)</f>
        <v>0</v>
      </c>
    </row>
    <row r="21" spans="1:4" s="97" customFormat="1" ht="12" customHeight="1" x14ac:dyDescent="0.25">
      <c r="A21" s="401" t="s">
        <v>102</v>
      </c>
      <c r="B21" s="9" t="s">
        <v>240</v>
      </c>
      <c r="C21" s="277"/>
      <c r="D21" s="277"/>
    </row>
    <row r="22" spans="1:4" s="97" customFormat="1" ht="12" customHeight="1" x14ac:dyDescent="0.25">
      <c r="A22" s="401" t="s">
        <v>103</v>
      </c>
      <c r="B22" s="8" t="s">
        <v>392</v>
      </c>
      <c r="C22" s="277"/>
      <c r="D22" s="277"/>
    </row>
    <row r="23" spans="1:4" s="97" customFormat="1" ht="12" customHeight="1" x14ac:dyDescent="0.25">
      <c r="A23" s="401" t="s">
        <v>104</v>
      </c>
      <c r="B23" s="8" t="s">
        <v>393</v>
      </c>
      <c r="C23" s="277"/>
      <c r="D23" s="277"/>
    </row>
    <row r="24" spans="1:4" s="97" customFormat="1" ht="12" customHeight="1" thickBot="1" x14ac:dyDescent="0.3">
      <c r="A24" s="401" t="s">
        <v>105</v>
      </c>
      <c r="B24" s="8" t="s">
        <v>504</v>
      </c>
      <c r="C24" s="277"/>
      <c r="D24" s="277"/>
    </row>
    <row r="25" spans="1:4" s="97" customFormat="1" ht="12" customHeight="1" thickBot="1" x14ac:dyDescent="0.3">
      <c r="A25" s="40" t="s">
        <v>19</v>
      </c>
      <c r="B25" s="131" t="s">
        <v>170</v>
      </c>
      <c r="C25" s="304"/>
      <c r="D25" s="304"/>
    </row>
    <row r="26" spans="1:4" s="97" customFormat="1" ht="12" customHeight="1" thickBot="1" x14ac:dyDescent="0.3">
      <c r="A26" s="40" t="s">
        <v>20</v>
      </c>
      <c r="B26" s="131" t="s">
        <v>394</v>
      </c>
      <c r="C26" s="279">
        <f>+C27+C28</f>
        <v>0</v>
      </c>
      <c r="D26" s="279">
        <f>+D27+D28</f>
        <v>0</v>
      </c>
    </row>
    <row r="27" spans="1:4" s="97" customFormat="1" ht="12" customHeight="1" x14ac:dyDescent="0.25">
      <c r="A27" s="402" t="s">
        <v>250</v>
      </c>
      <c r="B27" s="403" t="s">
        <v>392</v>
      </c>
      <c r="C27" s="77"/>
      <c r="D27" s="77"/>
    </row>
    <row r="28" spans="1:4" s="97" customFormat="1" ht="12" customHeight="1" x14ac:dyDescent="0.25">
      <c r="A28" s="402" t="s">
        <v>253</v>
      </c>
      <c r="B28" s="404" t="s">
        <v>395</v>
      </c>
      <c r="C28" s="280"/>
      <c r="D28" s="280"/>
    </row>
    <row r="29" spans="1:4" s="97" customFormat="1" ht="12" customHeight="1" thickBot="1" x14ac:dyDescent="0.3">
      <c r="A29" s="401" t="s">
        <v>254</v>
      </c>
      <c r="B29" s="139" t="s">
        <v>505</v>
      </c>
      <c r="C29" s="84"/>
      <c r="D29" s="84"/>
    </row>
    <row r="30" spans="1:4" s="97" customFormat="1" ht="12" customHeight="1" thickBot="1" x14ac:dyDescent="0.3">
      <c r="A30" s="40" t="s">
        <v>21</v>
      </c>
      <c r="B30" s="131" t="s">
        <v>396</v>
      </c>
      <c r="C30" s="279">
        <f>+C31+C32+C33</f>
        <v>0</v>
      </c>
      <c r="D30" s="279">
        <f>+D31+D32+D33</f>
        <v>0</v>
      </c>
    </row>
    <row r="31" spans="1:4" s="97" customFormat="1" ht="12" customHeight="1" x14ac:dyDescent="0.25">
      <c r="A31" s="402" t="s">
        <v>89</v>
      </c>
      <c r="B31" s="403" t="s">
        <v>277</v>
      </c>
      <c r="C31" s="77"/>
      <c r="D31" s="77"/>
    </row>
    <row r="32" spans="1:4" s="97" customFormat="1" ht="12" customHeight="1" x14ac:dyDescent="0.25">
      <c r="A32" s="402" t="s">
        <v>90</v>
      </c>
      <c r="B32" s="404" t="s">
        <v>278</v>
      </c>
      <c r="C32" s="280"/>
      <c r="D32" s="280"/>
    </row>
    <row r="33" spans="1:4" s="97" customFormat="1" ht="12" customHeight="1" thickBot="1" x14ac:dyDescent="0.3">
      <c r="A33" s="401" t="s">
        <v>91</v>
      </c>
      <c r="B33" s="139" t="s">
        <v>279</v>
      </c>
      <c r="C33" s="84"/>
      <c r="D33" s="84"/>
    </row>
    <row r="34" spans="1:4" s="96" customFormat="1" ht="12" customHeight="1" thickBot="1" x14ac:dyDescent="0.3">
      <c r="A34" s="40" t="s">
        <v>22</v>
      </c>
      <c r="B34" s="131" t="s">
        <v>365</v>
      </c>
      <c r="C34" s="304"/>
      <c r="D34" s="304"/>
    </row>
    <row r="35" spans="1:4" s="96" customFormat="1" ht="12" customHeight="1" thickBot="1" x14ac:dyDescent="0.3">
      <c r="A35" s="40" t="s">
        <v>23</v>
      </c>
      <c r="B35" s="131" t="s">
        <v>397</v>
      </c>
      <c r="C35" s="320"/>
      <c r="D35" s="320"/>
    </row>
    <row r="36" spans="1:4" s="96" customFormat="1" ht="12" customHeight="1" thickBot="1" x14ac:dyDescent="0.3">
      <c r="A36" s="39" t="s">
        <v>24</v>
      </c>
      <c r="B36" s="131" t="s">
        <v>506</v>
      </c>
      <c r="C36" s="321">
        <f>+C8+C20+C25+C26+C30+C34+C35</f>
        <v>0</v>
      </c>
      <c r="D36" s="321">
        <f>+D8+D20+D25+D26+D30+D34+D35</f>
        <v>0</v>
      </c>
    </row>
    <row r="37" spans="1:4" s="96" customFormat="1" ht="12" customHeight="1" thickBot="1" x14ac:dyDescent="0.3">
      <c r="A37" s="201" t="s">
        <v>25</v>
      </c>
      <c r="B37" s="131" t="s">
        <v>398</v>
      </c>
      <c r="C37" s="321">
        <f>+C38+C39+C40</f>
        <v>0</v>
      </c>
      <c r="D37" s="321">
        <f>+D38+D39+D40</f>
        <v>0</v>
      </c>
    </row>
    <row r="38" spans="1:4" s="96" customFormat="1" ht="12" customHeight="1" x14ac:dyDescent="0.25">
      <c r="A38" s="402" t="s">
        <v>399</v>
      </c>
      <c r="B38" s="403" t="s">
        <v>222</v>
      </c>
      <c r="C38" s="77"/>
      <c r="D38" s="77"/>
    </row>
    <row r="39" spans="1:4" s="96" customFormat="1" ht="12" customHeight="1" x14ac:dyDescent="0.25">
      <c r="A39" s="402" t="s">
        <v>400</v>
      </c>
      <c r="B39" s="404" t="s">
        <v>1</v>
      </c>
      <c r="C39" s="280"/>
      <c r="D39" s="280"/>
    </row>
    <row r="40" spans="1:4" s="97" customFormat="1" ht="12" customHeight="1" thickBot="1" x14ac:dyDescent="0.3">
      <c r="A40" s="401" t="s">
        <v>401</v>
      </c>
      <c r="B40" s="139" t="s">
        <v>402</v>
      </c>
      <c r="C40" s="84"/>
      <c r="D40" s="84"/>
    </row>
    <row r="41" spans="1:4" s="97" customFormat="1" ht="15" customHeight="1" thickBot="1" x14ac:dyDescent="0.25">
      <c r="A41" s="201" t="s">
        <v>26</v>
      </c>
      <c r="B41" s="202" t="s">
        <v>403</v>
      </c>
      <c r="C41" s="324">
        <f>+C36+C37</f>
        <v>0</v>
      </c>
      <c r="D41" s="324">
        <f>+D36+D37</f>
        <v>0</v>
      </c>
    </row>
    <row r="42" spans="1:4" s="97" customFormat="1" ht="15" customHeight="1" x14ac:dyDescent="0.25">
      <c r="A42" s="203"/>
      <c r="B42" s="204"/>
      <c r="C42" s="322"/>
      <c r="D42" s="322"/>
    </row>
    <row r="43" spans="1:4" ht="13.8" thickBot="1" x14ac:dyDescent="0.3">
      <c r="A43" s="205"/>
      <c r="B43" s="206"/>
      <c r="C43" s="323"/>
    </row>
    <row r="44" spans="1:4" s="65" customFormat="1" ht="16.5" customHeight="1" thickBot="1" x14ac:dyDescent="0.3">
      <c r="A44" s="207"/>
      <c r="B44" s="208" t="s">
        <v>56</v>
      </c>
      <c r="C44" s="324"/>
      <c r="D44" s="324"/>
    </row>
    <row r="45" spans="1:4" s="98" customFormat="1" ht="12" customHeight="1" thickBot="1" x14ac:dyDescent="0.3">
      <c r="A45" s="40" t="s">
        <v>17</v>
      </c>
      <c r="B45" s="131" t="s">
        <v>404</v>
      </c>
      <c r="C45" s="279">
        <f>SUM(C46:C50)</f>
        <v>0</v>
      </c>
      <c r="D45" s="279">
        <f>SUM(D46:D50)</f>
        <v>0</v>
      </c>
    </row>
    <row r="46" spans="1:4" ht="12" customHeight="1" x14ac:dyDescent="0.25">
      <c r="A46" s="401" t="s">
        <v>96</v>
      </c>
      <c r="B46" s="9" t="s">
        <v>48</v>
      </c>
      <c r="C46" s="77"/>
      <c r="D46" s="77"/>
    </row>
    <row r="47" spans="1:4" ht="12" customHeight="1" x14ac:dyDescent="0.25">
      <c r="A47" s="401" t="s">
        <v>97</v>
      </c>
      <c r="B47" s="8" t="s">
        <v>179</v>
      </c>
      <c r="C47" s="80"/>
      <c r="D47" s="80"/>
    </row>
    <row r="48" spans="1:4" ht="12" customHeight="1" x14ac:dyDescent="0.25">
      <c r="A48" s="401" t="s">
        <v>98</v>
      </c>
      <c r="B48" s="8" t="s">
        <v>138</v>
      </c>
      <c r="C48" s="80"/>
      <c r="D48" s="80"/>
    </row>
    <row r="49" spans="1:4" ht="12" customHeight="1" x14ac:dyDescent="0.25">
      <c r="A49" s="401" t="s">
        <v>99</v>
      </c>
      <c r="B49" s="8" t="s">
        <v>180</v>
      </c>
      <c r="C49" s="80"/>
      <c r="D49" s="80"/>
    </row>
    <row r="50" spans="1:4" ht="12" customHeight="1" thickBot="1" x14ac:dyDescent="0.3">
      <c r="A50" s="401" t="s">
        <v>146</v>
      </c>
      <c r="B50" s="8" t="s">
        <v>181</v>
      </c>
      <c r="C50" s="80"/>
      <c r="D50" s="80"/>
    </row>
    <row r="51" spans="1:4" ht="12" customHeight="1" thickBot="1" x14ac:dyDescent="0.3">
      <c r="A51" s="40" t="s">
        <v>18</v>
      </c>
      <c r="B51" s="131" t="s">
        <v>405</v>
      </c>
      <c r="C51" s="279">
        <f>SUM(C52:C54)</f>
        <v>0</v>
      </c>
      <c r="D51" s="279">
        <f>SUM(D52:D54)</f>
        <v>0</v>
      </c>
    </row>
    <row r="52" spans="1:4" s="98" customFormat="1" ht="12" customHeight="1" x14ac:dyDescent="0.25">
      <c r="A52" s="401" t="s">
        <v>102</v>
      </c>
      <c r="B52" s="9" t="s">
        <v>214</v>
      </c>
      <c r="C52" s="77"/>
      <c r="D52" s="77"/>
    </row>
    <row r="53" spans="1:4" ht="12" customHeight="1" x14ac:dyDescent="0.25">
      <c r="A53" s="401" t="s">
        <v>103</v>
      </c>
      <c r="B53" s="8" t="s">
        <v>183</v>
      </c>
      <c r="C53" s="80"/>
      <c r="D53" s="80"/>
    </row>
    <row r="54" spans="1:4" ht="12" customHeight="1" x14ac:dyDescent="0.25">
      <c r="A54" s="401" t="s">
        <v>104</v>
      </c>
      <c r="B54" s="8" t="s">
        <v>57</v>
      </c>
      <c r="C54" s="80"/>
      <c r="D54" s="80"/>
    </row>
    <row r="55" spans="1:4" ht="12" customHeight="1" thickBot="1" x14ac:dyDescent="0.3">
      <c r="A55" s="401" t="s">
        <v>105</v>
      </c>
      <c r="B55" s="8" t="s">
        <v>503</v>
      </c>
      <c r="C55" s="80"/>
      <c r="D55" s="80"/>
    </row>
    <row r="56" spans="1:4" ht="15" customHeight="1" thickBot="1" x14ac:dyDescent="0.3">
      <c r="A56" s="40" t="s">
        <v>19</v>
      </c>
      <c r="B56" s="131" t="s">
        <v>12</v>
      </c>
      <c r="C56" s="304"/>
      <c r="D56" s="304"/>
    </row>
    <row r="57" spans="1:4" ht="13.8" thickBot="1" x14ac:dyDescent="0.3">
      <c r="A57" s="40" t="s">
        <v>20</v>
      </c>
      <c r="B57" s="209" t="s">
        <v>510</v>
      </c>
      <c r="C57" s="325">
        <f>+C45+C51+C56</f>
        <v>0</v>
      </c>
      <c r="D57" s="325">
        <f>+D45+D51+D56</f>
        <v>0</v>
      </c>
    </row>
    <row r="58" spans="1:4" ht="15" customHeight="1" thickBot="1" x14ac:dyDescent="0.3">
      <c r="C58" s="326"/>
      <c r="D58" s="326"/>
    </row>
    <row r="59" spans="1:4" ht="14.25" customHeight="1" thickBot="1" x14ac:dyDescent="0.3">
      <c r="A59" s="211" t="s">
        <v>501</v>
      </c>
      <c r="B59" s="212"/>
      <c r="C59" s="128">
        <v>0</v>
      </c>
      <c r="D59" s="128">
        <v>0</v>
      </c>
    </row>
    <row r="60" spans="1:4" ht="13.8" thickBot="1" x14ac:dyDescent="0.3">
      <c r="A60" s="211" t="s">
        <v>195</v>
      </c>
      <c r="B60" s="212"/>
      <c r="C60" s="128">
        <v>0</v>
      </c>
      <c r="D60" s="128">
        <v>0</v>
      </c>
    </row>
  </sheetData>
  <sheetProtection formatCells="0"/>
  <mergeCells count="4">
    <mergeCell ref="C4:D4"/>
    <mergeCell ref="C2:D2"/>
    <mergeCell ref="C3:D3"/>
    <mergeCell ref="B1:D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0"/>
  <sheetViews>
    <sheetView zoomScaleNormal="100" workbookViewId="0">
      <selection activeCell="F5" sqref="F5"/>
    </sheetView>
  </sheetViews>
  <sheetFormatPr defaultColWidth="9.33203125" defaultRowHeight="13.2" x14ac:dyDescent="0.25"/>
  <cols>
    <col min="1" max="1" width="13.77734375" style="210" customWidth="1"/>
    <col min="2" max="2" width="79.109375" style="3" customWidth="1"/>
    <col min="3" max="3" width="25" style="3" customWidth="1"/>
    <col min="4" max="4" width="25.77734375" style="3" customWidth="1"/>
    <col min="5" max="16384" width="9.33203125" style="3"/>
  </cols>
  <sheetData>
    <row r="1" spans="1:4" s="2" customFormat="1" ht="21" customHeight="1" thickBot="1" x14ac:dyDescent="0.3">
      <c r="A1" s="192"/>
      <c r="B1" s="561" t="s">
        <v>640</v>
      </c>
      <c r="C1" s="561"/>
      <c r="D1" s="561"/>
    </row>
    <row r="2" spans="1:4" s="94" customFormat="1" ht="25.5" customHeight="1" x14ac:dyDescent="0.25">
      <c r="A2" s="361" t="s">
        <v>193</v>
      </c>
      <c r="B2" s="314" t="s">
        <v>519</v>
      </c>
      <c r="C2" s="562" t="s">
        <v>59</v>
      </c>
      <c r="D2" s="563"/>
    </row>
    <row r="3" spans="1:4" s="94" customFormat="1" ht="23.4" thickBot="1" x14ac:dyDescent="0.3">
      <c r="A3" s="399" t="s">
        <v>192</v>
      </c>
      <c r="B3" s="315" t="s">
        <v>511</v>
      </c>
      <c r="C3" s="557" t="s">
        <v>420</v>
      </c>
      <c r="D3" s="558"/>
    </row>
    <row r="4" spans="1:4" s="95" customFormat="1" ht="15.9" customHeight="1" thickBot="1" x14ac:dyDescent="0.35">
      <c r="A4" s="194"/>
      <c r="B4" s="194"/>
      <c r="C4" s="4"/>
      <c r="D4" s="4" t="s">
        <v>542</v>
      </c>
    </row>
    <row r="5" spans="1:4" ht="13.8" thickBot="1" x14ac:dyDescent="0.3">
      <c r="A5" s="362" t="s">
        <v>194</v>
      </c>
      <c r="B5" s="195" t="s">
        <v>54</v>
      </c>
      <c r="C5" s="196" t="s">
        <v>562</v>
      </c>
      <c r="D5" s="196" t="s">
        <v>616</v>
      </c>
    </row>
    <row r="6" spans="1:4" s="65" customFormat="1" ht="12.9" customHeight="1" thickBot="1" x14ac:dyDescent="0.3">
      <c r="A6" s="39" t="s">
        <v>479</v>
      </c>
      <c r="B6" s="163" t="s">
        <v>480</v>
      </c>
      <c r="C6" s="164" t="s">
        <v>481</v>
      </c>
      <c r="D6" s="164" t="s">
        <v>483</v>
      </c>
    </row>
    <row r="7" spans="1:4" s="65" customFormat="1" ht="15.9" customHeight="1" thickBot="1" x14ac:dyDescent="0.3">
      <c r="A7" s="197"/>
      <c r="B7" s="198" t="s">
        <v>55</v>
      </c>
      <c r="C7" s="199"/>
      <c r="D7" s="199"/>
    </row>
    <row r="8" spans="1:4" s="96" customFormat="1" ht="12" customHeight="1" thickBot="1" x14ac:dyDescent="0.3">
      <c r="A8" s="39" t="s">
        <v>17</v>
      </c>
      <c r="B8" s="200" t="s">
        <v>502</v>
      </c>
      <c r="C8" s="279">
        <f>SUM(C9:C19)</f>
        <v>0</v>
      </c>
      <c r="D8" s="279">
        <f>SUM(D9:D19)</f>
        <v>0</v>
      </c>
    </row>
    <row r="9" spans="1:4" s="96" customFormat="1" ht="12" customHeight="1" x14ac:dyDescent="0.25">
      <c r="A9" s="400" t="s">
        <v>96</v>
      </c>
      <c r="B9" s="10" t="s">
        <v>263</v>
      </c>
      <c r="C9" s="318"/>
      <c r="D9" s="318"/>
    </row>
    <row r="10" spans="1:4" s="96" customFormat="1" ht="12" customHeight="1" x14ac:dyDescent="0.25">
      <c r="A10" s="401" t="s">
        <v>97</v>
      </c>
      <c r="B10" s="8" t="s">
        <v>264</v>
      </c>
      <c r="C10" s="277"/>
      <c r="D10" s="277"/>
    </row>
    <row r="11" spans="1:4" s="96" customFormat="1" ht="12" customHeight="1" x14ac:dyDescent="0.25">
      <c r="A11" s="401" t="s">
        <v>98</v>
      </c>
      <c r="B11" s="8" t="s">
        <v>265</v>
      </c>
      <c r="C11" s="277"/>
      <c r="D11" s="277"/>
    </row>
    <row r="12" spans="1:4" s="96" customFormat="1" ht="12" customHeight="1" x14ac:dyDescent="0.25">
      <c r="A12" s="401" t="s">
        <v>99</v>
      </c>
      <c r="B12" s="8" t="s">
        <v>266</v>
      </c>
      <c r="C12" s="277"/>
      <c r="D12" s="277"/>
    </row>
    <row r="13" spans="1:4" s="96" customFormat="1" ht="12" customHeight="1" x14ac:dyDescent="0.25">
      <c r="A13" s="401" t="s">
        <v>146</v>
      </c>
      <c r="B13" s="8" t="s">
        <v>267</v>
      </c>
      <c r="C13" s="277"/>
      <c r="D13" s="277"/>
    </row>
    <row r="14" spans="1:4" s="96" customFormat="1" ht="12" customHeight="1" x14ac:dyDescent="0.25">
      <c r="A14" s="401" t="s">
        <v>100</v>
      </c>
      <c r="B14" s="8" t="s">
        <v>389</v>
      </c>
      <c r="C14" s="277"/>
      <c r="D14" s="277"/>
    </row>
    <row r="15" spans="1:4" s="96" customFormat="1" ht="12" customHeight="1" x14ac:dyDescent="0.25">
      <c r="A15" s="401" t="s">
        <v>101</v>
      </c>
      <c r="B15" s="7" t="s">
        <v>390</v>
      </c>
      <c r="C15" s="277"/>
      <c r="D15" s="277"/>
    </row>
    <row r="16" spans="1:4" s="96" customFormat="1" ht="12" customHeight="1" x14ac:dyDescent="0.25">
      <c r="A16" s="401" t="s">
        <v>111</v>
      </c>
      <c r="B16" s="8" t="s">
        <v>270</v>
      </c>
      <c r="C16" s="319"/>
      <c r="D16" s="319"/>
    </row>
    <row r="17" spans="1:4" s="97" customFormat="1" ht="12" customHeight="1" x14ac:dyDescent="0.25">
      <c r="A17" s="401" t="s">
        <v>112</v>
      </c>
      <c r="B17" s="8" t="s">
        <v>271</v>
      </c>
      <c r="C17" s="277"/>
      <c r="D17" s="277"/>
    </row>
    <row r="18" spans="1:4" s="97" customFormat="1" ht="12" customHeight="1" x14ac:dyDescent="0.25">
      <c r="A18" s="401" t="s">
        <v>113</v>
      </c>
      <c r="B18" s="8" t="s">
        <v>425</v>
      </c>
      <c r="C18" s="278"/>
      <c r="D18" s="278"/>
    </row>
    <row r="19" spans="1:4" s="97" customFormat="1" ht="12" customHeight="1" thickBot="1" x14ac:dyDescent="0.3">
      <c r="A19" s="401" t="s">
        <v>114</v>
      </c>
      <c r="B19" s="7" t="s">
        <v>272</v>
      </c>
      <c r="C19" s="278"/>
      <c r="D19" s="278"/>
    </row>
    <row r="20" spans="1:4" s="96" customFormat="1" ht="12" customHeight="1" thickBot="1" x14ac:dyDescent="0.3">
      <c r="A20" s="39" t="s">
        <v>18</v>
      </c>
      <c r="B20" s="200" t="s">
        <v>391</v>
      </c>
      <c r="C20" s="279">
        <f>SUM(C21:C23)</f>
        <v>0</v>
      </c>
      <c r="D20" s="279">
        <f>SUM(D21:D23)</f>
        <v>0</v>
      </c>
    </row>
    <row r="21" spans="1:4" s="97" customFormat="1" ht="12" customHeight="1" x14ac:dyDescent="0.25">
      <c r="A21" s="401" t="s">
        <v>102</v>
      </c>
      <c r="B21" s="9" t="s">
        <v>240</v>
      </c>
      <c r="C21" s="277"/>
      <c r="D21" s="277"/>
    </row>
    <row r="22" spans="1:4" s="97" customFormat="1" ht="12" customHeight="1" x14ac:dyDescent="0.25">
      <c r="A22" s="401" t="s">
        <v>103</v>
      </c>
      <c r="B22" s="8" t="s">
        <v>392</v>
      </c>
      <c r="C22" s="277"/>
      <c r="D22" s="277"/>
    </row>
    <row r="23" spans="1:4" s="97" customFormat="1" ht="12" customHeight="1" x14ac:dyDescent="0.25">
      <c r="A23" s="401" t="s">
        <v>104</v>
      </c>
      <c r="B23" s="8" t="s">
        <v>393</v>
      </c>
      <c r="C23" s="277"/>
      <c r="D23" s="277"/>
    </row>
    <row r="24" spans="1:4" s="97" customFormat="1" ht="12" customHeight="1" thickBot="1" x14ac:dyDescent="0.3">
      <c r="A24" s="401" t="s">
        <v>105</v>
      </c>
      <c r="B24" s="8" t="s">
        <v>504</v>
      </c>
      <c r="C24" s="277"/>
      <c r="D24" s="277"/>
    </row>
    <row r="25" spans="1:4" s="97" customFormat="1" ht="12" customHeight="1" thickBot="1" x14ac:dyDescent="0.3">
      <c r="A25" s="40" t="s">
        <v>19</v>
      </c>
      <c r="B25" s="131" t="s">
        <v>170</v>
      </c>
      <c r="C25" s="304"/>
      <c r="D25" s="304"/>
    </row>
    <row r="26" spans="1:4" s="97" customFormat="1" ht="12" customHeight="1" thickBot="1" x14ac:dyDescent="0.3">
      <c r="A26" s="40" t="s">
        <v>20</v>
      </c>
      <c r="B26" s="131" t="s">
        <v>394</v>
      </c>
      <c r="C26" s="279">
        <f>+C27+C28</f>
        <v>0</v>
      </c>
      <c r="D26" s="279">
        <f>+D27+D28</f>
        <v>0</v>
      </c>
    </row>
    <row r="27" spans="1:4" s="97" customFormat="1" ht="12" customHeight="1" x14ac:dyDescent="0.25">
      <c r="A27" s="402" t="s">
        <v>250</v>
      </c>
      <c r="B27" s="403" t="s">
        <v>392</v>
      </c>
      <c r="C27" s="77"/>
      <c r="D27" s="77"/>
    </row>
    <row r="28" spans="1:4" s="97" customFormat="1" ht="12" customHeight="1" x14ac:dyDescent="0.25">
      <c r="A28" s="402" t="s">
        <v>253</v>
      </c>
      <c r="B28" s="404" t="s">
        <v>395</v>
      </c>
      <c r="C28" s="280"/>
      <c r="D28" s="280"/>
    </row>
    <row r="29" spans="1:4" s="97" customFormat="1" ht="12" customHeight="1" thickBot="1" x14ac:dyDescent="0.3">
      <c r="A29" s="401" t="s">
        <v>254</v>
      </c>
      <c r="B29" s="139" t="s">
        <v>505</v>
      </c>
      <c r="C29" s="84"/>
      <c r="D29" s="84"/>
    </row>
    <row r="30" spans="1:4" s="97" customFormat="1" ht="12" customHeight="1" thickBot="1" x14ac:dyDescent="0.3">
      <c r="A30" s="40" t="s">
        <v>21</v>
      </c>
      <c r="B30" s="131" t="s">
        <v>396</v>
      </c>
      <c r="C30" s="279">
        <f>+C31+C32+C33</f>
        <v>0</v>
      </c>
      <c r="D30" s="279">
        <f>+D31+D32+D33</f>
        <v>0</v>
      </c>
    </row>
    <row r="31" spans="1:4" s="97" customFormat="1" ht="12" customHeight="1" x14ac:dyDescent="0.25">
      <c r="A31" s="402" t="s">
        <v>89</v>
      </c>
      <c r="B31" s="403" t="s">
        <v>277</v>
      </c>
      <c r="C31" s="77"/>
      <c r="D31" s="77"/>
    </row>
    <row r="32" spans="1:4" s="97" customFormat="1" ht="12" customHeight="1" x14ac:dyDescent="0.25">
      <c r="A32" s="402" t="s">
        <v>90</v>
      </c>
      <c r="B32" s="404" t="s">
        <v>278</v>
      </c>
      <c r="C32" s="280"/>
      <c r="D32" s="280"/>
    </row>
    <row r="33" spans="1:4" s="97" customFormat="1" ht="12" customHeight="1" thickBot="1" x14ac:dyDescent="0.3">
      <c r="A33" s="401" t="s">
        <v>91</v>
      </c>
      <c r="B33" s="139" t="s">
        <v>279</v>
      </c>
      <c r="C33" s="84"/>
      <c r="D33" s="84"/>
    </row>
    <row r="34" spans="1:4" s="96" customFormat="1" ht="12" customHeight="1" thickBot="1" x14ac:dyDescent="0.3">
      <c r="A34" s="40" t="s">
        <v>22</v>
      </c>
      <c r="B34" s="131" t="s">
        <v>365</v>
      </c>
      <c r="C34" s="304"/>
      <c r="D34" s="304"/>
    </row>
    <row r="35" spans="1:4" s="96" customFormat="1" ht="12" customHeight="1" thickBot="1" x14ac:dyDescent="0.3">
      <c r="A35" s="40" t="s">
        <v>23</v>
      </c>
      <c r="B35" s="131" t="s">
        <v>397</v>
      </c>
      <c r="C35" s="320"/>
      <c r="D35" s="320"/>
    </row>
    <row r="36" spans="1:4" s="96" customFormat="1" ht="12" customHeight="1" thickBot="1" x14ac:dyDescent="0.3">
      <c r="A36" s="39" t="s">
        <v>24</v>
      </c>
      <c r="B36" s="131" t="s">
        <v>506</v>
      </c>
      <c r="C36" s="321">
        <f>+C8+C20+C25+C26+C30+C34+C35</f>
        <v>0</v>
      </c>
      <c r="D36" s="321">
        <f>+D8+D20+D25+D26+D30+D34+D35</f>
        <v>0</v>
      </c>
    </row>
    <row r="37" spans="1:4" s="96" customFormat="1" ht="12" customHeight="1" thickBot="1" x14ac:dyDescent="0.3">
      <c r="A37" s="201" t="s">
        <v>25</v>
      </c>
      <c r="B37" s="131" t="s">
        <v>398</v>
      </c>
      <c r="C37" s="321">
        <f>+C38+C39+C40</f>
        <v>0</v>
      </c>
      <c r="D37" s="321">
        <f>+D38+D39+D40</f>
        <v>0</v>
      </c>
    </row>
    <row r="38" spans="1:4" s="96" customFormat="1" ht="12" customHeight="1" x14ac:dyDescent="0.25">
      <c r="A38" s="402" t="s">
        <v>399</v>
      </c>
      <c r="B38" s="403" t="s">
        <v>222</v>
      </c>
      <c r="C38" s="77"/>
      <c r="D38" s="77"/>
    </row>
    <row r="39" spans="1:4" s="96" customFormat="1" ht="12" customHeight="1" x14ac:dyDescent="0.25">
      <c r="A39" s="402" t="s">
        <v>400</v>
      </c>
      <c r="B39" s="404" t="s">
        <v>1</v>
      </c>
      <c r="C39" s="280"/>
      <c r="D39" s="280"/>
    </row>
    <row r="40" spans="1:4" s="97" customFormat="1" ht="12" customHeight="1" thickBot="1" x14ac:dyDescent="0.3">
      <c r="A40" s="401" t="s">
        <v>401</v>
      </c>
      <c r="B40" s="139" t="s">
        <v>402</v>
      </c>
      <c r="C40" s="84"/>
      <c r="D40" s="84"/>
    </row>
    <row r="41" spans="1:4" s="97" customFormat="1" ht="15" customHeight="1" thickBot="1" x14ac:dyDescent="0.25">
      <c r="A41" s="201" t="s">
        <v>26</v>
      </c>
      <c r="B41" s="202" t="s">
        <v>403</v>
      </c>
      <c r="C41" s="324">
        <f>+C36+C37</f>
        <v>0</v>
      </c>
      <c r="D41" s="324">
        <f>+D36+D37</f>
        <v>0</v>
      </c>
    </row>
    <row r="42" spans="1:4" s="97" customFormat="1" ht="15" customHeight="1" x14ac:dyDescent="0.25">
      <c r="A42" s="203"/>
      <c r="B42" s="204"/>
      <c r="C42" s="322"/>
      <c r="D42" s="322"/>
    </row>
    <row r="43" spans="1:4" ht="13.8" thickBot="1" x14ac:dyDescent="0.3">
      <c r="A43" s="205"/>
      <c r="B43" s="206"/>
      <c r="C43" s="323"/>
      <c r="D43" s="323"/>
    </row>
    <row r="44" spans="1:4" s="65" customFormat="1" ht="16.5" customHeight="1" thickBot="1" x14ac:dyDescent="0.3">
      <c r="A44" s="207"/>
      <c r="B44" s="208" t="s">
        <v>56</v>
      </c>
      <c r="C44" s="324"/>
      <c r="D44" s="324"/>
    </row>
    <row r="45" spans="1:4" s="98" customFormat="1" ht="12" customHeight="1" thickBot="1" x14ac:dyDescent="0.3">
      <c r="A45" s="40" t="s">
        <v>17</v>
      </c>
      <c r="B45" s="131" t="s">
        <v>404</v>
      </c>
      <c r="C45" s="279">
        <f>SUM(C46:C50)</f>
        <v>0</v>
      </c>
      <c r="D45" s="279">
        <f>SUM(D46:D50)</f>
        <v>0</v>
      </c>
    </row>
    <row r="46" spans="1:4" ht="12" customHeight="1" x14ac:dyDescent="0.25">
      <c r="A46" s="401" t="s">
        <v>96</v>
      </c>
      <c r="B46" s="9" t="s">
        <v>48</v>
      </c>
      <c r="C46" s="77"/>
      <c r="D46" s="77"/>
    </row>
    <row r="47" spans="1:4" ht="12" customHeight="1" x14ac:dyDescent="0.25">
      <c r="A47" s="401" t="s">
        <v>97</v>
      </c>
      <c r="B47" s="8" t="s">
        <v>179</v>
      </c>
      <c r="C47" s="80"/>
      <c r="D47" s="80"/>
    </row>
    <row r="48" spans="1:4" ht="12" customHeight="1" x14ac:dyDescent="0.25">
      <c r="A48" s="401" t="s">
        <v>98</v>
      </c>
      <c r="B48" s="8" t="s">
        <v>138</v>
      </c>
      <c r="C48" s="80"/>
      <c r="D48" s="80"/>
    </row>
    <row r="49" spans="1:4" ht="12" customHeight="1" x14ac:dyDescent="0.25">
      <c r="A49" s="401" t="s">
        <v>99</v>
      </c>
      <c r="B49" s="8" t="s">
        <v>180</v>
      </c>
      <c r="C49" s="80"/>
      <c r="D49" s="80"/>
    </row>
    <row r="50" spans="1:4" ht="12" customHeight="1" thickBot="1" x14ac:dyDescent="0.3">
      <c r="A50" s="401" t="s">
        <v>146</v>
      </c>
      <c r="B50" s="8" t="s">
        <v>181</v>
      </c>
      <c r="C50" s="80"/>
      <c r="D50" s="80"/>
    </row>
    <row r="51" spans="1:4" ht="12" customHeight="1" thickBot="1" x14ac:dyDescent="0.3">
      <c r="A51" s="40" t="s">
        <v>18</v>
      </c>
      <c r="B51" s="131" t="s">
        <v>405</v>
      </c>
      <c r="C51" s="279">
        <f>SUM(C52:C54)</f>
        <v>0</v>
      </c>
      <c r="D51" s="279">
        <f>SUM(D52:D54)</f>
        <v>0</v>
      </c>
    </row>
    <row r="52" spans="1:4" s="98" customFormat="1" ht="12" customHeight="1" x14ac:dyDescent="0.25">
      <c r="A52" s="401" t="s">
        <v>102</v>
      </c>
      <c r="B52" s="9" t="s">
        <v>214</v>
      </c>
      <c r="C52" s="77"/>
      <c r="D52" s="77"/>
    </row>
    <row r="53" spans="1:4" ht="12" customHeight="1" x14ac:dyDescent="0.25">
      <c r="A53" s="401" t="s">
        <v>103</v>
      </c>
      <c r="B53" s="8" t="s">
        <v>183</v>
      </c>
      <c r="C53" s="80"/>
      <c r="D53" s="80"/>
    </row>
    <row r="54" spans="1:4" ht="12" customHeight="1" x14ac:dyDescent="0.25">
      <c r="A54" s="401" t="s">
        <v>104</v>
      </c>
      <c r="B54" s="8" t="s">
        <v>57</v>
      </c>
      <c r="C54" s="80"/>
      <c r="D54" s="80"/>
    </row>
    <row r="55" spans="1:4" ht="12" customHeight="1" thickBot="1" x14ac:dyDescent="0.3">
      <c r="A55" s="401" t="s">
        <v>105</v>
      </c>
      <c r="B55" s="8" t="s">
        <v>503</v>
      </c>
      <c r="C55" s="80"/>
      <c r="D55" s="80"/>
    </row>
    <row r="56" spans="1:4" ht="15" customHeight="1" thickBot="1" x14ac:dyDescent="0.3">
      <c r="A56" s="40" t="s">
        <v>19</v>
      </c>
      <c r="B56" s="131" t="s">
        <v>12</v>
      </c>
      <c r="C56" s="304"/>
      <c r="D56" s="304"/>
    </row>
    <row r="57" spans="1:4" ht="13.8" thickBot="1" x14ac:dyDescent="0.3">
      <c r="A57" s="40" t="s">
        <v>20</v>
      </c>
      <c r="B57" s="209" t="s">
        <v>510</v>
      </c>
      <c r="C57" s="325">
        <f>+C45+C51+C56</f>
        <v>0</v>
      </c>
      <c r="D57" s="325">
        <f>+D45+D51+D56</f>
        <v>0</v>
      </c>
    </row>
    <row r="58" spans="1:4" ht="15" customHeight="1" thickBot="1" x14ac:dyDescent="0.3">
      <c r="C58" s="326"/>
      <c r="D58" s="326"/>
    </row>
    <row r="59" spans="1:4" ht="14.25" customHeight="1" thickBot="1" x14ac:dyDescent="0.3">
      <c r="A59" s="211" t="s">
        <v>501</v>
      </c>
      <c r="B59" s="212"/>
      <c r="C59" s="128">
        <v>0</v>
      </c>
      <c r="D59" s="128">
        <v>0</v>
      </c>
    </row>
    <row r="60" spans="1:4" ht="13.8" thickBot="1" x14ac:dyDescent="0.3">
      <c r="A60" s="211" t="s">
        <v>195</v>
      </c>
      <c r="B60" s="212"/>
      <c r="C60" s="128">
        <v>0</v>
      </c>
      <c r="D60" s="128">
        <v>0</v>
      </c>
    </row>
  </sheetData>
  <sheetProtection formatCells="0"/>
  <mergeCells count="3">
    <mergeCell ref="B1:D1"/>
    <mergeCell ref="C2:D2"/>
    <mergeCell ref="C3:D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6"/>
  <sheetViews>
    <sheetView zoomScaleNormal="100" workbookViewId="0">
      <selection sqref="A1:G1"/>
    </sheetView>
  </sheetViews>
  <sheetFormatPr defaultRowHeight="13.2" x14ac:dyDescent="0.25"/>
  <cols>
    <col min="1" max="1" width="5.44140625" customWidth="1"/>
    <col min="2" max="2" width="33.109375" customWidth="1"/>
    <col min="3" max="3" width="12.33203125" customWidth="1"/>
    <col min="4" max="4" width="11.44140625" customWidth="1"/>
    <col min="5" max="5" width="11.33203125" customWidth="1"/>
    <col min="6" max="6" width="11" customWidth="1"/>
    <col min="7" max="7" width="14.33203125" customWidth="1"/>
  </cols>
  <sheetData>
    <row r="1" spans="1:7" ht="43.5" customHeight="1" x14ac:dyDescent="0.3">
      <c r="A1" s="565" t="s">
        <v>2</v>
      </c>
      <c r="B1" s="565"/>
      <c r="C1" s="565"/>
      <c r="D1" s="565"/>
      <c r="E1" s="565"/>
      <c r="F1" s="565"/>
      <c r="G1" s="565"/>
    </row>
    <row r="3" spans="1:7" s="147" customFormat="1" ht="27" customHeight="1" x14ac:dyDescent="0.35">
      <c r="A3" s="145" t="s">
        <v>197</v>
      </c>
      <c r="B3" s="146"/>
      <c r="C3" s="564" t="s">
        <v>517</v>
      </c>
      <c r="D3" s="564"/>
      <c r="E3" s="564"/>
      <c r="F3" s="564"/>
      <c r="G3" s="564"/>
    </row>
    <row r="4" spans="1:7" s="147" customFormat="1" ht="15.6" x14ac:dyDescent="0.3">
      <c r="A4" s="146"/>
      <c r="B4" s="146"/>
      <c r="C4" s="146"/>
      <c r="D4" s="146"/>
      <c r="E4" s="146"/>
      <c r="F4" s="146"/>
      <c r="G4" s="146"/>
    </row>
    <row r="5" spans="1:7" s="147" customFormat="1" ht="24.75" customHeight="1" x14ac:dyDescent="0.35">
      <c r="A5" s="145" t="s">
        <v>198</v>
      </c>
      <c r="B5" s="146"/>
      <c r="C5" s="564" t="s">
        <v>521</v>
      </c>
      <c r="D5" s="564"/>
      <c r="E5" s="564"/>
      <c r="F5" s="564"/>
      <c r="G5" s="146"/>
    </row>
    <row r="6" spans="1:7" s="148" customFormat="1" x14ac:dyDescent="0.25">
      <c r="A6"/>
      <c r="B6"/>
      <c r="C6"/>
      <c r="D6"/>
      <c r="E6"/>
      <c r="F6"/>
      <c r="G6"/>
    </row>
    <row r="7" spans="1:7" s="149" customFormat="1" ht="15" customHeight="1" x14ac:dyDescent="0.25">
      <c r="A7" s="228" t="s">
        <v>624</v>
      </c>
      <c r="B7" s="227"/>
      <c r="C7" s="227"/>
    </row>
    <row r="8" spans="1:7" s="149" customFormat="1" ht="15" customHeight="1" thickBot="1" x14ac:dyDescent="0.3">
      <c r="A8" s="228" t="s">
        <v>199</v>
      </c>
    </row>
    <row r="9" spans="1:7" s="76" customFormat="1" ht="42" customHeight="1" thickBot="1" x14ac:dyDescent="0.3">
      <c r="A9" s="75" t="s">
        <v>15</v>
      </c>
      <c r="B9" s="161" t="s">
        <v>200</v>
      </c>
      <c r="C9" s="161" t="s">
        <v>201</v>
      </c>
      <c r="D9" s="161" t="s">
        <v>202</v>
      </c>
      <c r="E9" s="161" t="s">
        <v>203</v>
      </c>
      <c r="F9" s="161" t="s">
        <v>204</v>
      </c>
      <c r="G9" s="162" t="s">
        <v>52</v>
      </c>
    </row>
    <row r="10" spans="1:7" ht="24" customHeight="1" x14ac:dyDescent="0.25">
      <c r="A10" s="214" t="s">
        <v>17</v>
      </c>
      <c r="B10" s="168" t="s">
        <v>205</v>
      </c>
      <c r="C10" s="150"/>
      <c r="D10" s="150"/>
      <c r="E10" s="150"/>
      <c r="F10" s="150"/>
      <c r="G10" s="215">
        <f>SUM(C10:F10)</f>
        <v>0</v>
      </c>
    </row>
    <row r="11" spans="1:7" ht="24" customHeight="1" x14ac:dyDescent="0.25">
      <c r="A11" s="216" t="s">
        <v>18</v>
      </c>
      <c r="B11" s="169" t="s">
        <v>206</v>
      </c>
      <c r="C11" s="151"/>
      <c r="D11" s="151"/>
      <c r="E11" s="151"/>
      <c r="F11" s="151"/>
      <c r="G11" s="217">
        <f t="shared" ref="G11:G16" si="0">SUM(C11:F11)</f>
        <v>0</v>
      </c>
    </row>
    <row r="12" spans="1:7" ht="24" customHeight="1" x14ac:dyDescent="0.25">
      <c r="A12" s="216" t="s">
        <v>19</v>
      </c>
      <c r="B12" s="169" t="s">
        <v>207</v>
      </c>
      <c r="C12" s="151"/>
      <c r="D12" s="151"/>
      <c r="E12" s="151"/>
      <c r="F12" s="151"/>
      <c r="G12" s="217">
        <f t="shared" si="0"/>
        <v>0</v>
      </c>
    </row>
    <row r="13" spans="1:7" ht="24" customHeight="1" x14ac:dyDescent="0.25">
      <c r="A13" s="216" t="s">
        <v>20</v>
      </c>
      <c r="B13" s="169" t="s">
        <v>208</v>
      </c>
      <c r="C13" s="151"/>
      <c r="D13" s="151"/>
      <c r="E13" s="151"/>
      <c r="F13" s="151"/>
      <c r="G13" s="217">
        <f t="shared" si="0"/>
        <v>0</v>
      </c>
    </row>
    <row r="14" spans="1:7" ht="24" customHeight="1" x14ac:dyDescent="0.25">
      <c r="A14" s="216" t="s">
        <v>21</v>
      </c>
      <c r="B14" s="169" t="s">
        <v>209</v>
      </c>
      <c r="C14" s="151"/>
      <c r="D14" s="151"/>
      <c r="E14" s="151"/>
      <c r="F14" s="151"/>
      <c r="G14" s="217">
        <f t="shared" si="0"/>
        <v>0</v>
      </c>
    </row>
    <row r="15" spans="1:7" ht="24" customHeight="1" thickBot="1" x14ac:dyDescent="0.3">
      <c r="A15" s="218" t="s">
        <v>22</v>
      </c>
      <c r="B15" s="219" t="s">
        <v>210</v>
      </c>
      <c r="C15" s="152"/>
      <c r="D15" s="152"/>
      <c r="E15" s="152"/>
      <c r="F15" s="152"/>
      <c r="G15" s="220">
        <f t="shared" si="0"/>
        <v>0</v>
      </c>
    </row>
    <row r="16" spans="1:7" s="153" customFormat="1" ht="24" customHeight="1" thickBot="1" x14ac:dyDescent="0.3">
      <c r="A16" s="221" t="s">
        <v>23</v>
      </c>
      <c r="B16" s="222" t="s">
        <v>52</v>
      </c>
      <c r="C16" s="223">
        <f>SUM(C10:C15)</f>
        <v>0</v>
      </c>
      <c r="D16" s="223">
        <f>SUM(D10:D15)</f>
        <v>0</v>
      </c>
      <c r="E16" s="223">
        <f>SUM(E10:E15)</f>
        <v>0</v>
      </c>
      <c r="F16" s="223">
        <f>SUM(F10:F15)</f>
        <v>0</v>
      </c>
      <c r="G16" s="224">
        <f t="shared" si="0"/>
        <v>0</v>
      </c>
    </row>
    <row r="17" spans="1:7" s="148" customFormat="1" x14ac:dyDescent="0.25">
      <c r="A17"/>
      <c r="B17"/>
      <c r="C17"/>
      <c r="D17"/>
      <c r="E17"/>
      <c r="F17"/>
      <c r="G17"/>
    </row>
    <row r="18" spans="1:7" s="148" customFormat="1" x14ac:dyDescent="0.25">
      <c r="A18"/>
      <c r="B18"/>
      <c r="C18"/>
      <c r="D18"/>
      <c r="E18"/>
      <c r="F18"/>
      <c r="G18"/>
    </row>
    <row r="19" spans="1:7" s="148" customFormat="1" x14ac:dyDescent="0.25">
      <c r="A19"/>
      <c r="B19"/>
      <c r="C19"/>
      <c r="D19"/>
      <c r="E19"/>
      <c r="F19"/>
      <c r="G19"/>
    </row>
    <row r="20" spans="1:7" s="148" customFormat="1" ht="15.6" x14ac:dyDescent="0.3">
      <c r="A20" s="147" t="s">
        <v>597</v>
      </c>
      <c r="B20"/>
      <c r="C20"/>
      <c r="D20"/>
      <c r="E20"/>
      <c r="F20"/>
      <c r="G20"/>
    </row>
    <row r="21" spans="1:7" s="148" customFormat="1" x14ac:dyDescent="0.25">
      <c r="A21"/>
      <c r="B21"/>
      <c r="C21"/>
      <c r="D21"/>
      <c r="E21"/>
      <c r="F21"/>
      <c r="G21"/>
    </row>
    <row r="23" spans="1:7" x14ac:dyDescent="0.25">
      <c r="C23" s="148"/>
      <c r="D23" s="148"/>
      <c r="E23" s="148"/>
      <c r="F23" s="148"/>
    </row>
    <row r="24" spans="1:7" ht="13.8" x14ac:dyDescent="0.3">
      <c r="C24" s="225"/>
      <c r="D24" s="226" t="s">
        <v>211</v>
      </c>
      <c r="E24" s="226"/>
      <c r="F24" s="225"/>
    </row>
    <row r="25" spans="1:7" ht="13.8" x14ac:dyDescent="0.3">
      <c r="D25" s="154"/>
      <c r="E25" s="154"/>
    </row>
    <row r="26" spans="1:7" ht="13.8" x14ac:dyDescent="0.3">
      <c r="D26" s="154"/>
      <c r="E26" s="154"/>
    </row>
  </sheetData>
  <mergeCells count="3">
    <mergeCell ref="C3:G3"/>
    <mergeCell ref="C5:F5"/>
    <mergeCell ref="A1:G1"/>
  </mergeCells>
  <phoneticPr fontId="28" type="noConversion"/>
  <printOptions horizontalCentered="1"/>
  <pageMargins left="0.78740157480314965" right="0.78740157480314965" top="1.1417322834645669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CE,Félkövér"&amp;12
&amp;R&amp;"Times New Roman CE,Félkövér dőlt"&amp;11 10. melléklet a 11/2020. (VII. 17.)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68"/>
  <sheetViews>
    <sheetView topLeftCell="F94" zoomScale="120" zoomScaleNormal="120" zoomScaleSheetLayoutView="100" workbookViewId="0">
      <selection activeCell="I120" sqref="I120"/>
    </sheetView>
  </sheetViews>
  <sheetFormatPr defaultColWidth="9.33203125" defaultRowHeight="15.6" x14ac:dyDescent="0.3"/>
  <cols>
    <col min="1" max="1" width="9" style="42" customWidth="1"/>
    <col min="2" max="2" width="75.77734375" style="42" customWidth="1"/>
    <col min="3" max="3" width="15.44140625" style="340" customWidth="1"/>
    <col min="4" max="4" width="15.44140625" style="42" customWidth="1"/>
    <col min="5" max="5" width="14" style="42" customWidth="1"/>
    <col min="6" max="6" width="14.44140625" style="42" customWidth="1"/>
    <col min="7" max="16384" width="9.33203125" style="42"/>
  </cols>
  <sheetData>
    <row r="1" spans="1:6" ht="15.9" customHeight="1" x14ac:dyDescent="0.3">
      <c r="A1" s="518" t="s">
        <v>14</v>
      </c>
      <c r="B1" s="518"/>
      <c r="C1" s="518"/>
      <c r="D1" s="518"/>
      <c r="E1" s="518"/>
    </row>
    <row r="2" spans="1:6" ht="15.9" customHeight="1" thickBot="1" x14ac:dyDescent="0.35">
      <c r="A2" s="519" t="s">
        <v>149</v>
      </c>
      <c r="B2" s="519"/>
      <c r="D2" s="138"/>
      <c r="E2" s="522" t="s">
        <v>542</v>
      </c>
      <c r="F2" s="522"/>
    </row>
    <row r="3" spans="1:6" ht="38.1" customHeight="1" thickBot="1" x14ac:dyDescent="0.35">
      <c r="A3" s="23" t="s">
        <v>67</v>
      </c>
      <c r="B3" s="24" t="s">
        <v>16</v>
      </c>
      <c r="C3" s="24" t="s">
        <v>603</v>
      </c>
      <c r="D3" s="359" t="s">
        <v>604</v>
      </c>
      <c r="E3" s="144" t="str">
        <f>+'1.1.sz.mell.'!C3</f>
        <v>2020. évi előirányzat</v>
      </c>
      <c r="F3" s="43" t="s">
        <v>616</v>
      </c>
    </row>
    <row r="4" spans="1:6" s="44" customFormat="1" ht="12" customHeight="1" thickBot="1" x14ac:dyDescent="0.25">
      <c r="A4" s="35" t="s">
        <v>479</v>
      </c>
      <c r="B4" s="36" t="s">
        <v>480</v>
      </c>
      <c r="C4" s="36" t="s">
        <v>481</v>
      </c>
      <c r="D4" s="36" t="s">
        <v>483</v>
      </c>
      <c r="E4" s="398" t="s">
        <v>482</v>
      </c>
      <c r="F4" s="365" t="s">
        <v>484</v>
      </c>
    </row>
    <row r="5" spans="1:6" s="1" customFormat="1" ht="12" customHeight="1" thickBot="1" x14ac:dyDescent="0.3">
      <c r="A5" s="20" t="s">
        <v>17</v>
      </c>
      <c r="B5" s="21" t="s">
        <v>234</v>
      </c>
      <c r="C5" s="351">
        <f>+C6+C7+C8+C9+C10+C11</f>
        <v>218896464</v>
      </c>
      <c r="D5" s="351">
        <f>+D6+D7+D8+D9+D10+D11</f>
        <v>227954169</v>
      </c>
      <c r="E5" s="229">
        <f>+E6+E7+E8+E9+E10+E11</f>
        <v>270024336</v>
      </c>
      <c r="F5" s="259">
        <f>+F6+F7+F8+F9+F10+F11</f>
        <v>283837999</v>
      </c>
    </row>
    <row r="6" spans="1:6" s="1" customFormat="1" ht="12" customHeight="1" x14ac:dyDescent="0.25">
      <c r="A6" s="15" t="s">
        <v>96</v>
      </c>
      <c r="B6" s="368" t="s">
        <v>235</v>
      </c>
      <c r="C6" s="353">
        <v>68163853</v>
      </c>
      <c r="D6" s="353">
        <v>74639835</v>
      </c>
      <c r="E6" s="231">
        <v>78322356</v>
      </c>
      <c r="F6" s="262">
        <v>90289698</v>
      </c>
    </row>
    <row r="7" spans="1:6" s="1" customFormat="1" ht="12" customHeight="1" x14ac:dyDescent="0.25">
      <c r="A7" s="14" t="s">
        <v>97</v>
      </c>
      <c r="B7" s="369" t="s">
        <v>236</v>
      </c>
      <c r="C7" s="352">
        <v>81481500</v>
      </c>
      <c r="D7" s="352">
        <v>93747550</v>
      </c>
      <c r="E7" s="230">
        <v>111287650</v>
      </c>
      <c r="F7" s="261">
        <v>111287650</v>
      </c>
    </row>
    <row r="8" spans="1:6" s="1" customFormat="1" ht="12" customHeight="1" x14ac:dyDescent="0.25">
      <c r="A8" s="14" t="s">
        <v>98</v>
      </c>
      <c r="B8" s="369" t="s">
        <v>237</v>
      </c>
      <c r="C8" s="352">
        <v>63785381</v>
      </c>
      <c r="D8" s="352">
        <v>55933154</v>
      </c>
      <c r="E8" s="230">
        <v>76468676</v>
      </c>
      <c r="F8" s="261">
        <v>76468676</v>
      </c>
    </row>
    <row r="9" spans="1:6" s="1" customFormat="1" ht="12" customHeight="1" x14ac:dyDescent="0.25">
      <c r="A9" s="14" t="s">
        <v>99</v>
      </c>
      <c r="B9" s="369" t="s">
        <v>238</v>
      </c>
      <c r="C9" s="352">
        <v>3453340</v>
      </c>
      <c r="D9" s="352">
        <v>3633630</v>
      </c>
      <c r="E9" s="230">
        <v>3945654</v>
      </c>
      <c r="F9" s="261">
        <v>3945654</v>
      </c>
    </row>
    <row r="10" spans="1:6" s="1" customFormat="1" ht="12" customHeight="1" x14ac:dyDescent="0.25">
      <c r="A10" s="14" t="s">
        <v>146</v>
      </c>
      <c r="B10" s="255" t="s">
        <v>421</v>
      </c>
      <c r="C10" s="352">
        <v>2012390</v>
      </c>
      <c r="D10" s="352"/>
      <c r="E10" s="230"/>
      <c r="F10" s="261"/>
    </row>
    <row r="11" spans="1:6" s="1" customFormat="1" ht="12" customHeight="1" thickBot="1" x14ac:dyDescent="0.3">
      <c r="A11" s="16" t="s">
        <v>100</v>
      </c>
      <c r="B11" s="256" t="s">
        <v>422</v>
      </c>
      <c r="C11" s="352"/>
      <c r="D11" s="352"/>
      <c r="E11" s="230"/>
      <c r="F11" s="261">
        <v>1846321</v>
      </c>
    </row>
    <row r="12" spans="1:6" s="1" customFormat="1" ht="12" customHeight="1" thickBot="1" x14ac:dyDescent="0.3">
      <c r="A12" s="20" t="s">
        <v>18</v>
      </c>
      <c r="B12" s="254" t="s">
        <v>239</v>
      </c>
      <c r="C12" s="351">
        <f>+C13+C14+C15+C16+C17</f>
        <v>13299522</v>
      </c>
      <c r="D12" s="351">
        <f>+D13+D14+D15+D16+D17</f>
        <v>8710000</v>
      </c>
      <c r="E12" s="229">
        <f>+E13+E14+E15+E16+E17</f>
        <v>11603000</v>
      </c>
      <c r="F12" s="259">
        <f>+F13+F14+F15+F16+F17</f>
        <v>11603000</v>
      </c>
    </row>
    <row r="13" spans="1:6" s="1" customFormat="1" ht="12" customHeight="1" x14ac:dyDescent="0.25">
      <c r="A13" s="15" t="s">
        <v>102</v>
      </c>
      <c r="B13" s="368" t="s">
        <v>240</v>
      </c>
      <c r="C13" s="353"/>
      <c r="D13" s="353"/>
      <c r="E13" s="231"/>
      <c r="F13" s="262"/>
    </row>
    <row r="14" spans="1:6" s="1" customFormat="1" ht="12" customHeight="1" x14ac:dyDescent="0.25">
      <c r="A14" s="14" t="s">
        <v>103</v>
      </c>
      <c r="B14" s="369" t="s">
        <v>241</v>
      </c>
      <c r="C14" s="352"/>
      <c r="D14" s="352"/>
      <c r="E14" s="230"/>
      <c r="F14" s="261"/>
    </row>
    <row r="15" spans="1:6" s="1" customFormat="1" ht="12" customHeight="1" x14ac:dyDescent="0.25">
      <c r="A15" s="14" t="s">
        <v>104</v>
      </c>
      <c r="B15" s="369" t="s">
        <v>411</v>
      </c>
      <c r="C15" s="352"/>
      <c r="D15" s="352"/>
      <c r="E15" s="230"/>
      <c r="F15" s="261"/>
    </row>
    <row r="16" spans="1:6" s="1" customFormat="1" ht="12" customHeight="1" x14ac:dyDescent="0.25">
      <c r="A16" s="14" t="s">
        <v>105</v>
      </c>
      <c r="B16" s="369" t="s">
        <v>412</v>
      </c>
      <c r="C16" s="352"/>
      <c r="D16" s="352"/>
      <c r="E16" s="230"/>
      <c r="F16" s="261"/>
    </row>
    <row r="17" spans="1:6" s="1" customFormat="1" ht="12" customHeight="1" x14ac:dyDescent="0.25">
      <c r="A17" s="14" t="s">
        <v>106</v>
      </c>
      <c r="B17" s="369" t="s">
        <v>242</v>
      </c>
      <c r="C17" s="352">
        <v>13299522</v>
      </c>
      <c r="D17" s="352">
        <v>8710000</v>
      </c>
      <c r="E17" s="230">
        <v>11603000</v>
      </c>
      <c r="F17" s="261">
        <v>11603000</v>
      </c>
    </row>
    <row r="18" spans="1:6" s="1" customFormat="1" ht="12" customHeight="1" thickBot="1" x14ac:dyDescent="0.3">
      <c r="A18" s="16" t="s">
        <v>115</v>
      </c>
      <c r="B18" s="256" t="s">
        <v>243</v>
      </c>
      <c r="C18" s="354">
        <v>1484190</v>
      </c>
      <c r="D18" s="354"/>
      <c r="E18" s="232"/>
      <c r="F18" s="263"/>
    </row>
    <row r="19" spans="1:6" s="1" customFormat="1" ht="12" customHeight="1" thickBot="1" x14ac:dyDescent="0.3">
      <c r="A19" s="20" t="s">
        <v>19</v>
      </c>
      <c r="B19" s="21" t="s">
        <v>244</v>
      </c>
      <c r="C19" s="351">
        <f>+C20+C21+C22+C23+C24</f>
        <v>65939826</v>
      </c>
      <c r="D19" s="351">
        <f>+D20+D21+D22+D23+D24</f>
        <v>45511000</v>
      </c>
      <c r="E19" s="229">
        <f>+E20+E21+E22+E23+E24</f>
        <v>96500000</v>
      </c>
      <c r="F19" s="259">
        <f>+F20+F21+F22+F23+F24</f>
        <v>96500000</v>
      </c>
    </row>
    <row r="20" spans="1:6" s="1" customFormat="1" ht="12" customHeight="1" x14ac:dyDescent="0.25">
      <c r="A20" s="15" t="s">
        <v>85</v>
      </c>
      <c r="B20" s="368" t="s">
        <v>245</v>
      </c>
      <c r="C20" s="353">
        <v>27939826</v>
      </c>
      <c r="D20" s="353">
        <v>45511000</v>
      </c>
      <c r="E20" s="231">
        <v>96500000</v>
      </c>
      <c r="F20" s="262">
        <v>96500000</v>
      </c>
    </row>
    <row r="21" spans="1:6" s="1" customFormat="1" ht="12" customHeight="1" x14ac:dyDescent="0.25">
      <c r="A21" s="14" t="s">
        <v>86</v>
      </c>
      <c r="B21" s="369" t="s">
        <v>246</v>
      </c>
      <c r="C21" s="352"/>
      <c r="D21" s="352"/>
      <c r="E21" s="230"/>
      <c r="F21" s="261"/>
    </row>
    <row r="22" spans="1:6" s="1" customFormat="1" ht="12" customHeight="1" x14ac:dyDescent="0.25">
      <c r="A22" s="14" t="s">
        <v>87</v>
      </c>
      <c r="B22" s="369" t="s">
        <v>413</v>
      </c>
      <c r="C22" s="352"/>
      <c r="D22" s="352"/>
      <c r="E22" s="230"/>
      <c r="F22" s="261"/>
    </row>
    <row r="23" spans="1:6" s="1" customFormat="1" ht="12" customHeight="1" x14ac:dyDescent="0.25">
      <c r="A23" s="14" t="s">
        <v>88</v>
      </c>
      <c r="B23" s="369" t="s">
        <v>414</v>
      </c>
      <c r="C23" s="352"/>
      <c r="D23" s="352"/>
      <c r="E23" s="230"/>
      <c r="F23" s="261"/>
    </row>
    <row r="24" spans="1:6" s="1" customFormat="1" ht="12" customHeight="1" x14ac:dyDescent="0.25">
      <c r="A24" s="14" t="s">
        <v>167</v>
      </c>
      <c r="B24" s="369" t="s">
        <v>247</v>
      </c>
      <c r="C24" s="352">
        <v>38000000</v>
      </c>
      <c r="D24" s="352"/>
      <c r="E24" s="230"/>
      <c r="F24" s="261"/>
    </row>
    <row r="25" spans="1:6" s="1" customFormat="1" ht="12" customHeight="1" thickBot="1" x14ac:dyDescent="0.3">
      <c r="A25" s="16" t="s">
        <v>168</v>
      </c>
      <c r="B25" s="370" t="s">
        <v>248</v>
      </c>
      <c r="C25" s="354"/>
      <c r="D25" s="354"/>
      <c r="E25" s="232"/>
      <c r="F25" s="263"/>
    </row>
    <row r="26" spans="1:6" s="1" customFormat="1" ht="12" customHeight="1" thickBot="1" x14ac:dyDescent="0.3">
      <c r="A26" s="20" t="s">
        <v>169</v>
      </c>
      <c r="B26" s="21" t="s">
        <v>249</v>
      </c>
      <c r="C26" s="358">
        <f>+C27+C31+C32+C33</f>
        <v>54878689</v>
      </c>
      <c r="D26" s="358">
        <f>+D27+D31+D32+D33</f>
        <v>51030000</v>
      </c>
      <c r="E26" s="395">
        <f>+E27+E31+E32+E33</f>
        <v>60030000</v>
      </c>
      <c r="F26" s="265">
        <f>+F27+F31+F32+F33</f>
        <v>49751902</v>
      </c>
    </row>
    <row r="27" spans="1:6" s="1" customFormat="1" ht="12" customHeight="1" x14ac:dyDescent="0.25">
      <c r="A27" s="15" t="s">
        <v>250</v>
      </c>
      <c r="B27" s="368" t="s">
        <v>428</v>
      </c>
      <c r="C27" s="397">
        <v>44496215</v>
      </c>
      <c r="D27" s="397">
        <f>+D28+D29+D30</f>
        <v>41000000</v>
      </c>
      <c r="E27" s="396">
        <f>+E28+E29+E30</f>
        <v>49200000</v>
      </c>
      <c r="F27" s="366">
        <f>+F28+F29+F30</f>
        <v>49200000</v>
      </c>
    </row>
    <row r="28" spans="1:6" s="1" customFormat="1" ht="12" customHeight="1" x14ac:dyDescent="0.25">
      <c r="A28" s="14" t="s">
        <v>251</v>
      </c>
      <c r="B28" s="369" t="s">
        <v>256</v>
      </c>
      <c r="C28" s="352">
        <v>9208031</v>
      </c>
      <c r="D28" s="352">
        <v>10000000</v>
      </c>
      <c r="E28" s="230">
        <v>10700000</v>
      </c>
      <c r="F28" s="261">
        <v>10700000</v>
      </c>
    </row>
    <row r="29" spans="1:6" s="1" customFormat="1" ht="12" customHeight="1" x14ac:dyDescent="0.25">
      <c r="A29" s="14" t="s">
        <v>252</v>
      </c>
      <c r="B29" s="369" t="s">
        <v>257</v>
      </c>
      <c r="C29" s="352"/>
      <c r="D29" s="352"/>
      <c r="E29" s="230"/>
      <c r="F29" s="261"/>
    </row>
    <row r="30" spans="1:6" s="1" customFormat="1" ht="12" customHeight="1" x14ac:dyDescent="0.25">
      <c r="A30" s="14" t="s">
        <v>426</v>
      </c>
      <c r="B30" s="422" t="s">
        <v>427</v>
      </c>
      <c r="C30" s="352">
        <v>35288184</v>
      </c>
      <c r="D30" s="352">
        <v>31000000</v>
      </c>
      <c r="E30" s="230">
        <v>38500000</v>
      </c>
      <c r="F30" s="261">
        <v>38500000</v>
      </c>
    </row>
    <row r="31" spans="1:6" s="1" customFormat="1" ht="12" customHeight="1" x14ac:dyDescent="0.25">
      <c r="A31" s="14" t="s">
        <v>253</v>
      </c>
      <c r="B31" s="369" t="s">
        <v>258</v>
      </c>
      <c r="C31" s="352">
        <v>10077753</v>
      </c>
      <c r="D31" s="352">
        <v>9700000</v>
      </c>
      <c r="E31" s="230">
        <v>10500000</v>
      </c>
      <c r="F31" s="261">
        <v>221902</v>
      </c>
    </row>
    <row r="32" spans="1:6" s="1" customFormat="1" ht="12" customHeight="1" x14ac:dyDescent="0.25">
      <c r="A32" s="14" t="s">
        <v>254</v>
      </c>
      <c r="B32" s="369" t="s">
        <v>259</v>
      </c>
      <c r="C32" s="352"/>
      <c r="D32" s="352"/>
      <c r="E32" s="230"/>
      <c r="F32" s="261"/>
    </row>
    <row r="33" spans="1:6" s="1" customFormat="1" ht="12" customHeight="1" thickBot="1" x14ac:dyDescent="0.3">
      <c r="A33" s="16" t="s">
        <v>255</v>
      </c>
      <c r="B33" s="370" t="s">
        <v>260</v>
      </c>
      <c r="C33" s="354">
        <v>304721</v>
      </c>
      <c r="D33" s="354">
        <v>330000</v>
      </c>
      <c r="E33" s="232">
        <v>330000</v>
      </c>
      <c r="F33" s="263">
        <v>330000</v>
      </c>
    </row>
    <row r="34" spans="1:6" s="1" customFormat="1" ht="12" customHeight="1" thickBot="1" x14ac:dyDescent="0.3">
      <c r="A34" s="20" t="s">
        <v>21</v>
      </c>
      <c r="B34" s="21" t="s">
        <v>423</v>
      </c>
      <c r="C34" s="351">
        <f>SUM(C35:C45)</f>
        <v>94846010</v>
      </c>
      <c r="D34" s="351">
        <f>SUM(D35:D45)</f>
        <v>191959831</v>
      </c>
      <c r="E34" s="229">
        <f>SUM(E35:E45)</f>
        <v>116812664</v>
      </c>
      <c r="F34" s="259">
        <f>SUM(F35:F45)</f>
        <v>116812664</v>
      </c>
    </row>
    <row r="35" spans="1:6" s="1" customFormat="1" ht="12" customHeight="1" x14ac:dyDescent="0.25">
      <c r="A35" s="15" t="s">
        <v>89</v>
      </c>
      <c r="B35" s="368" t="s">
        <v>263</v>
      </c>
      <c r="C35" s="353">
        <v>14910708</v>
      </c>
      <c r="D35" s="353"/>
      <c r="E35" s="231"/>
      <c r="F35" s="262"/>
    </row>
    <row r="36" spans="1:6" s="1" customFormat="1" ht="12" customHeight="1" x14ac:dyDescent="0.25">
      <c r="A36" s="14" t="s">
        <v>90</v>
      </c>
      <c r="B36" s="369" t="s">
        <v>264</v>
      </c>
      <c r="C36" s="352">
        <v>5253990</v>
      </c>
      <c r="D36" s="352">
        <v>5251000</v>
      </c>
      <c r="E36" s="230">
        <v>5594000</v>
      </c>
      <c r="F36" s="261">
        <v>5594000</v>
      </c>
    </row>
    <row r="37" spans="1:6" s="1" customFormat="1" ht="12" customHeight="1" x14ac:dyDescent="0.25">
      <c r="A37" s="14" t="s">
        <v>91</v>
      </c>
      <c r="B37" s="369" t="s">
        <v>265</v>
      </c>
      <c r="C37" s="352">
        <v>3218933</v>
      </c>
      <c r="D37" s="352">
        <v>4476000</v>
      </c>
      <c r="E37" s="230">
        <v>4725000</v>
      </c>
      <c r="F37" s="261">
        <v>4725000</v>
      </c>
    </row>
    <row r="38" spans="1:6" s="1" customFormat="1" ht="12" customHeight="1" x14ac:dyDescent="0.25">
      <c r="A38" s="14" t="s">
        <v>171</v>
      </c>
      <c r="B38" s="369" t="s">
        <v>266</v>
      </c>
      <c r="C38" s="352">
        <v>2042982</v>
      </c>
      <c r="D38" s="352">
        <v>270000</v>
      </c>
      <c r="E38" s="230">
        <v>437000</v>
      </c>
      <c r="F38" s="261">
        <v>437000</v>
      </c>
    </row>
    <row r="39" spans="1:6" s="1" customFormat="1" ht="12" customHeight="1" x14ac:dyDescent="0.25">
      <c r="A39" s="14" t="s">
        <v>172</v>
      </c>
      <c r="B39" s="369" t="s">
        <v>267</v>
      </c>
      <c r="C39" s="352">
        <v>17223074</v>
      </c>
      <c r="D39" s="352">
        <v>15896000</v>
      </c>
      <c r="E39" s="230">
        <v>18132000</v>
      </c>
      <c r="F39" s="261">
        <v>18132000</v>
      </c>
    </row>
    <row r="40" spans="1:6" s="1" customFormat="1" ht="12" customHeight="1" x14ac:dyDescent="0.25">
      <c r="A40" s="14" t="s">
        <v>173</v>
      </c>
      <c r="B40" s="369" t="s">
        <v>268</v>
      </c>
      <c r="C40" s="352">
        <v>51951164</v>
      </c>
      <c r="D40" s="352">
        <v>166025000</v>
      </c>
      <c r="E40" s="230">
        <v>87748000</v>
      </c>
      <c r="F40" s="263">
        <v>87748000</v>
      </c>
    </row>
    <row r="41" spans="1:6" s="1" customFormat="1" ht="12" customHeight="1" x14ac:dyDescent="0.25">
      <c r="A41" s="14" t="s">
        <v>174</v>
      </c>
      <c r="B41" s="369" t="s">
        <v>269</v>
      </c>
      <c r="C41" s="352"/>
      <c r="D41" s="352"/>
      <c r="E41" s="230"/>
      <c r="F41" s="352"/>
    </row>
    <row r="42" spans="1:6" s="1" customFormat="1" ht="12" customHeight="1" x14ac:dyDescent="0.25">
      <c r="A42" s="14" t="s">
        <v>175</v>
      </c>
      <c r="B42" s="369" t="s">
        <v>270</v>
      </c>
      <c r="C42" s="352">
        <v>170</v>
      </c>
      <c r="D42" s="352">
        <v>30000</v>
      </c>
      <c r="E42" s="230">
        <v>29664</v>
      </c>
      <c r="F42" s="262">
        <v>29664</v>
      </c>
    </row>
    <row r="43" spans="1:6" s="1" customFormat="1" ht="12" customHeight="1" x14ac:dyDescent="0.25">
      <c r="A43" s="14" t="s">
        <v>261</v>
      </c>
      <c r="B43" s="369" t="s">
        <v>271</v>
      </c>
      <c r="C43" s="355"/>
      <c r="D43" s="355"/>
      <c r="E43" s="233"/>
      <c r="F43" s="261"/>
    </row>
    <row r="44" spans="1:6" s="1" customFormat="1" ht="12" customHeight="1" x14ac:dyDescent="0.25">
      <c r="A44" s="16" t="s">
        <v>262</v>
      </c>
      <c r="B44" s="370" t="s">
        <v>425</v>
      </c>
      <c r="C44" s="356"/>
      <c r="D44" s="356"/>
      <c r="E44" s="234"/>
      <c r="F44" s="357"/>
    </row>
    <row r="45" spans="1:6" s="1" customFormat="1" ht="12" customHeight="1" thickBot="1" x14ac:dyDescent="0.3">
      <c r="A45" s="16" t="s">
        <v>424</v>
      </c>
      <c r="B45" s="256" t="s">
        <v>272</v>
      </c>
      <c r="C45" s="356">
        <v>244989</v>
      </c>
      <c r="D45" s="356">
        <v>11831</v>
      </c>
      <c r="E45" s="234">
        <v>147000</v>
      </c>
      <c r="F45" s="357">
        <v>147000</v>
      </c>
    </row>
    <row r="46" spans="1:6" s="1" customFormat="1" ht="12" customHeight="1" thickBot="1" x14ac:dyDescent="0.3">
      <c r="A46" s="20" t="s">
        <v>22</v>
      </c>
      <c r="B46" s="21" t="s">
        <v>273</v>
      </c>
      <c r="C46" s="351">
        <f>SUM(C47:C51)</f>
        <v>150750126</v>
      </c>
      <c r="D46" s="351">
        <f>SUM(D47:D51)</f>
        <v>464263000</v>
      </c>
      <c r="E46" s="229">
        <f>SUM(E47:E51)</f>
        <v>296922000</v>
      </c>
      <c r="F46" s="259">
        <f>SUM(F47:F51)</f>
        <v>296922000</v>
      </c>
    </row>
    <row r="47" spans="1:6" s="1" customFormat="1" ht="12" customHeight="1" x14ac:dyDescent="0.25">
      <c r="A47" s="15" t="s">
        <v>92</v>
      </c>
      <c r="B47" s="368" t="s">
        <v>277</v>
      </c>
      <c r="C47" s="407"/>
      <c r="D47" s="407"/>
      <c r="E47" s="252"/>
      <c r="F47" s="405"/>
    </row>
    <row r="48" spans="1:6" s="1" customFormat="1" ht="12" customHeight="1" x14ac:dyDescent="0.25">
      <c r="A48" s="14" t="s">
        <v>93</v>
      </c>
      <c r="B48" s="369" t="s">
        <v>278</v>
      </c>
      <c r="C48" s="355">
        <v>149877685</v>
      </c>
      <c r="D48" s="355">
        <v>464263000</v>
      </c>
      <c r="E48" s="233">
        <v>296922000</v>
      </c>
      <c r="F48" s="264">
        <v>296922000</v>
      </c>
    </row>
    <row r="49" spans="1:6" s="1" customFormat="1" ht="12" customHeight="1" x14ac:dyDescent="0.25">
      <c r="A49" s="14" t="s">
        <v>274</v>
      </c>
      <c r="B49" s="369" t="s">
        <v>279</v>
      </c>
      <c r="C49" s="355">
        <v>872441</v>
      </c>
      <c r="D49" s="355"/>
      <c r="E49" s="233"/>
      <c r="F49" s="264"/>
    </row>
    <row r="50" spans="1:6" s="1" customFormat="1" ht="12" customHeight="1" x14ac:dyDescent="0.25">
      <c r="A50" s="14" t="s">
        <v>275</v>
      </c>
      <c r="B50" s="369" t="s">
        <v>280</v>
      </c>
      <c r="C50" s="355"/>
      <c r="D50" s="355"/>
      <c r="E50" s="233"/>
      <c r="F50" s="264"/>
    </row>
    <row r="51" spans="1:6" s="1" customFormat="1" ht="12" customHeight="1" thickBot="1" x14ac:dyDescent="0.3">
      <c r="A51" s="16" t="s">
        <v>276</v>
      </c>
      <c r="B51" s="256" t="s">
        <v>281</v>
      </c>
      <c r="C51" s="356"/>
      <c r="D51" s="356"/>
      <c r="E51" s="234"/>
      <c r="F51" s="357"/>
    </row>
    <row r="52" spans="1:6" s="1" customFormat="1" ht="12" customHeight="1" thickBot="1" x14ac:dyDescent="0.3">
      <c r="A52" s="20" t="s">
        <v>176</v>
      </c>
      <c r="B52" s="21" t="s">
        <v>282</v>
      </c>
      <c r="C52" s="351">
        <f>SUM(C53:C55)</f>
        <v>80000</v>
      </c>
      <c r="D52" s="351">
        <f>SUM(D53:D55)</f>
        <v>0</v>
      </c>
      <c r="E52" s="229">
        <f>SUM(E53:E55)</f>
        <v>0</v>
      </c>
      <c r="F52" s="259">
        <f>SUM(F53:F55)</f>
        <v>0</v>
      </c>
    </row>
    <row r="53" spans="1:6" s="1" customFormat="1" ht="12" customHeight="1" x14ac:dyDescent="0.25">
      <c r="A53" s="15" t="s">
        <v>94</v>
      </c>
      <c r="B53" s="368" t="s">
        <v>283</v>
      </c>
      <c r="C53" s="353"/>
      <c r="D53" s="353"/>
      <c r="E53" s="231"/>
      <c r="F53" s="262"/>
    </row>
    <row r="54" spans="1:6" s="1" customFormat="1" ht="12" customHeight="1" x14ac:dyDescent="0.25">
      <c r="A54" s="14" t="s">
        <v>95</v>
      </c>
      <c r="B54" s="369" t="s">
        <v>415</v>
      </c>
      <c r="C54" s="352"/>
      <c r="D54" s="352"/>
      <c r="E54" s="230"/>
      <c r="F54" s="261"/>
    </row>
    <row r="55" spans="1:6" s="1" customFormat="1" ht="12" customHeight="1" x14ac:dyDescent="0.25">
      <c r="A55" s="14" t="s">
        <v>286</v>
      </c>
      <c r="B55" s="369" t="s">
        <v>284</v>
      </c>
      <c r="C55" s="352">
        <v>80000</v>
      </c>
      <c r="D55" s="352"/>
      <c r="E55" s="230"/>
      <c r="F55" s="261"/>
    </row>
    <row r="56" spans="1:6" s="1" customFormat="1" ht="12" customHeight="1" thickBot="1" x14ac:dyDescent="0.3">
      <c r="A56" s="16" t="s">
        <v>287</v>
      </c>
      <c r="B56" s="256" t="s">
        <v>285</v>
      </c>
      <c r="C56" s="354"/>
      <c r="D56" s="354"/>
      <c r="E56" s="232"/>
      <c r="F56" s="263"/>
    </row>
    <row r="57" spans="1:6" s="1" customFormat="1" ht="12" customHeight="1" thickBot="1" x14ac:dyDescent="0.3">
      <c r="A57" s="20" t="s">
        <v>24</v>
      </c>
      <c r="B57" s="254" t="s">
        <v>288</v>
      </c>
      <c r="C57" s="351">
        <f>SUM(C58:C60)</f>
        <v>39394599</v>
      </c>
      <c r="D57" s="351">
        <f>SUM(D58:D60)</f>
        <v>44915000</v>
      </c>
      <c r="E57" s="229">
        <f>SUM(E58:E60)</f>
        <v>47020000</v>
      </c>
      <c r="F57" s="259">
        <f>SUM(F58:F60)</f>
        <v>47020000</v>
      </c>
    </row>
    <row r="58" spans="1:6" s="1" customFormat="1" ht="12" customHeight="1" x14ac:dyDescent="0.25">
      <c r="A58" s="15" t="s">
        <v>177</v>
      </c>
      <c r="B58" s="368" t="s">
        <v>290</v>
      </c>
      <c r="C58" s="355"/>
      <c r="D58" s="355"/>
      <c r="E58" s="233"/>
      <c r="F58" s="264"/>
    </row>
    <row r="59" spans="1:6" s="1" customFormat="1" ht="12" customHeight="1" x14ac:dyDescent="0.25">
      <c r="A59" s="14" t="s">
        <v>178</v>
      </c>
      <c r="B59" s="369" t="s">
        <v>416</v>
      </c>
      <c r="C59" s="355"/>
      <c r="D59" s="355"/>
      <c r="E59" s="233">
        <v>6066000</v>
      </c>
      <c r="F59" s="264">
        <v>6066000</v>
      </c>
    </row>
    <row r="60" spans="1:6" s="1" customFormat="1" ht="12" customHeight="1" x14ac:dyDescent="0.25">
      <c r="A60" s="14" t="s">
        <v>215</v>
      </c>
      <c r="B60" s="369" t="s">
        <v>291</v>
      </c>
      <c r="C60" s="355">
        <v>39394599</v>
      </c>
      <c r="D60" s="355">
        <v>44915000</v>
      </c>
      <c r="E60" s="233">
        <v>40954000</v>
      </c>
      <c r="F60" s="264">
        <v>40954000</v>
      </c>
    </row>
    <row r="61" spans="1:6" s="1" customFormat="1" ht="12" customHeight="1" thickBot="1" x14ac:dyDescent="0.3">
      <c r="A61" s="16" t="s">
        <v>289</v>
      </c>
      <c r="B61" s="256" t="s">
        <v>292</v>
      </c>
      <c r="C61" s="355"/>
      <c r="D61" s="355"/>
      <c r="E61" s="233"/>
      <c r="F61" s="264"/>
    </row>
    <row r="62" spans="1:6" s="1" customFormat="1" ht="12" customHeight="1" thickBot="1" x14ac:dyDescent="0.3">
      <c r="A62" s="429" t="s">
        <v>468</v>
      </c>
      <c r="B62" s="21" t="s">
        <v>293</v>
      </c>
      <c r="C62" s="358">
        <f>+C5+C12+C19+C26+C34+C46+C52+C57</f>
        <v>638085236</v>
      </c>
      <c r="D62" s="358">
        <f>+D5+D12+D19+D26+D34+D46+D52+D57</f>
        <v>1034343000</v>
      </c>
      <c r="E62" s="395">
        <f>+E5+E12+E19+E26+E34+E46+E52+E57</f>
        <v>898912000</v>
      </c>
      <c r="F62" s="265">
        <f>+F5+F12+F19+F26+F34+F46+F52+F57</f>
        <v>902447565</v>
      </c>
    </row>
    <row r="63" spans="1:6" s="1" customFormat="1" ht="12" customHeight="1" thickBot="1" x14ac:dyDescent="0.3">
      <c r="A63" s="408" t="s">
        <v>294</v>
      </c>
      <c r="B63" s="254" t="s">
        <v>514</v>
      </c>
      <c r="C63" s="351">
        <f>SUM(C64:C66)</f>
        <v>0</v>
      </c>
      <c r="D63" s="351">
        <f>SUM(D64:D66)</f>
        <v>0</v>
      </c>
      <c r="E63" s="229">
        <f>SUM(E64:E66)</f>
        <v>0</v>
      </c>
      <c r="F63" s="259">
        <f>SUM(F64:F66)</f>
        <v>0</v>
      </c>
    </row>
    <row r="64" spans="1:6" s="1" customFormat="1" ht="12" customHeight="1" x14ac:dyDescent="0.25">
      <c r="A64" s="15" t="s">
        <v>326</v>
      </c>
      <c r="B64" s="368" t="s">
        <v>296</v>
      </c>
      <c r="C64" s="355"/>
      <c r="D64" s="355"/>
      <c r="E64" s="233"/>
      <c r="F64" s="264"/>
    </row>
    <row r="65" spans="1:7" s="1" customFormat="1" ht="12" customHeight="1" x14ac:dyDescent="0.25">
      <c r="A65" s="14" t="s">
        <v>335</v>
      </c>
      <c r="B65" s="369" t="s">
        <v>297</v>
      </c>
      <c r="C65" s="355"/>
      <c r="D65" s="355"/>
      <c r="E65" s="233"/>
      <c r="F65" s="264"/>
    </row>
    <row r="66" spans="1:7" s="1" customFormat="1" ht="12" customHeight="1" thickBot="1" x14ac:dyDescent="0.3">
      <c r="A66" s="16" t="s">
        <v>336</v>
      </c>
      <c r="B66" s="423" t="s">
        <v>453</v>
      </c>
      <c r="C66" s="355"/>
      <c r="D66" s="355"/>
      <c r="E66" s="233"/>
      <c r="F66" s="264"/>
    </row>
    <row r="67" spans="1:7" s="1" customFormat="1" ht="12" customHeight="1" thickBot="1" x14ac:dyDescent="0.3">
      <c r="A67" s="408" t="s">
        <v>299</v>
      </c>
      <c r="B67" s="254" t="s">
        <v>300</v>
      </c>
      <c r="C67" s="351">
        <f>SUM(C68:C71)</f>
        <v>0</v>
      </c>
      <c r="D67" s="351">
        <f>SUM(D68:D71)</f>
        <v>0</v>
      </c>
      <c r="E67" s="229">
        <f>SUM(E68:E71)</f>
        <v>0</v>
      </c>
      <c r="F67" s="259">
        <f>SUM(F68:F71)</f>
        <v>0</v>
      </c>
    </row>
    <row r="68" spans="1:7" s="1" customFormat="1" ht="12" customHeight="1" x14ac:dyDescent="0.25">
      <c r="A68" s="15" t="s">
        <v>147</v>
      </c>
      <c r="B68" s="368" t="s">
        <v>301</v>
      </c>
      <c r="C68" s="355"/>
      <c r="D68" s="355"/>
      <c r="E68" s="233"/>
      <c r="F68" s="264"/>
    </row>
    <row r="69" spans="1:7" s="1" customFormat="1" ht="17.25" customHeight="1" x14ac:dyDescent="0.3">
      <c r="A69" s="14" t="s">
        <v>148</v>
      </c>
      <c r="B69" s="369" t="s">
        <v>302</v>
      </c>
      <c r="C69" s="355"/>
      <c r="D69" s="355"/>
      <c r="E69" s="233"/>
      <c r="F69" s="264"/>
      <c r="G69" s="45"/>
    </row>
    <row r="70" spans="1:7" s="1" customFormat="1" ht="12" customHeight="1" x14ac:dyDescent="0.25">
      <c r="A70" s="14" t="s">
        <v>327</v>
      </c>
      <c r="B70" s="369" t="s">
        <v>303</v>
      </c>
      <c r="C70" s="355"/>
      <c r="D70" s="355"/>
      <c r="E70" s="233"/>
      <c r="F70" s="264"/>
    </row>
    <row r="71" spans="1:7" s="1" customFormat="1" ht="12" customHeight="1" thickBot="1" x14ac:dyDescent="0.3">
      <c r="A71" s="16" t="s">
        <v>328</v>
      </c>
      <c r="B71" s="256" t="s">
        <v>304</v>
      </c>
      <c r="C71" s="355"/>
      <c r="D71" s="355"/>
      <c r="E71" s="233"/>
      <c r="F71" s="264"/>
    </row>
    <row r="72" spans="1:7" s="1" customFormat="1" ht="12" customHeight="1" thickBot="1" x14ac:dyDescent="0.3">
      <c r="A72" s="408" t="s">
        <v>305</v>
      </c>
      <c r="B72" s="254" t="s">
        <v>306</v>
      </c>
      <c r="C72" s="351">
        <f>SUM(C73:C74)</f>
        <v>151417632</v>
      </c>
      <c r="D72" s="351">
        <f>SUM(D73:D74)</f>
        <v>28274000</v>
      </c>
      <c r="E72" s="229">
        <f>SUM(E73:E74)</f>
        <v>49114000</v>
      </c>
      <c r="F72" s="259">
        <f>SUM(F73:F74)</f>
        <v>57833332</v>
      </c>
    </row>
    <row r="73" spans="1:7" s="1" customFormat="1" ht="12" customHeight="1" x14ac:dyDescent="0.25">
      <c r="A73" s="15" t="s">
        <v>329</v>
      </c>
      <c r="B73" s="368" t="s">
        <v>307</v>
      </c>
      <c r="C73" s="355">
        <v>151417632</v>
      </c>
      <c r="D73" s="355">
        <v>28274000</v>
      </c>
      <c r="E73" s="233">
        <v>49114000</v>
      </c>
      <c r="F73" s="264">
        <v>57833332</v>
      </c>
    </row>
    <row r="74" spans="1:7" s="1" customFormat="1" ht="12" customHeight="1" thickBot="1" x14ac:dyDescent="0.3">
      <c r="A74" s="16" t="s">
        <v>330</v>
      </c>
      <c r="B74" s="256" t="s">
        <v>308</v>
      </c>
      <c r="C74" s="355"/>
      <c r="D74" s="355"/>
      <c r="E74" s="233"/>
      <c r="F74" s="264"/>
    </row>
    <row r="75" spans="1:7" s="1" customFormat="1" ht="12" customHeight="1" thickBot="1" x14ac:dyDescent="0.3">
      <c r="A75" s="408" t="s">
        <v>309</v>
      </c>
      <c r="B75" s="254" t="s">
        <v>310</v>
      </c>
      <c r="C75" s="351">
        <f>SUM(C76:C78)</f>
        <v>27836463</v>
      </c>
      <c r="D75" s="351">
        <f>SUM(D76:D78)</f>
        <v>200000000</v>
      </c>
      <c r="E75" s="229">
        <f>SUM(E76:E78)</f>
        <v>200000000</v>
      </c>
      <c r="F75" s="259">
        <f>SUM(F76:F78)</f>
        <v>200000000</v>
      </c>
    </row>
    <row r="76" spans="1:7" s="1" customFormat="1" ht="12" customHeight="1" x14ac:dyDescent="0.25">
      <c r="A76" s="15" t="s">
        <v>331</v>
      </c>
      <c r="B76" s="368" t="s">
        <v>311</v>
      </c>
      <c r="C76" s="355">
        <v>7836463</v>
      </c>
      <c r="D76" s="355"/>
      <c r="E76" s="233"/>
      <c r="F76" s="264"/>
    </row>
    <row r="77" spans="1:7" s="1" customFormat="1" ht="12" customHeight="1" x14ac:dyDescent="0.25">
      <c r="A77" s="14" t="s">
        <v>332</v>
      </c>
      <c r="B77" s="369" t="s">
        <v>312</v>
      </c>
      <c r="C77" s="355"/>
      <c r="D77" s="355"/>
      <c r="E77" s="233"/>
      <c r="F77" s="264"/>
    </row>
    <row r="78" spans="1:7" s="1" customFormat="1" ht="12" customHeight="1" thickBot="1" x14ac:dyDescent="0.3">
      <c r="A78" s="16" t="s">
        <v>333</v>
      </c>
      <c r="B78" s="256" t="s">
        <v>313</v>
      </c>
      <c r="C78" s="355">
        <v>20000000</v>
      </c>
      <c r="D78" s="355">
        <v>200000000</v>
      </c>
      <c r="E78" s="233">
        <v>200000000</v>
      </c>
      <c r="F78" s="264">
        <v>200000000</v>
      </c>
    </row>
    <row r="79" spans="1:7" s="1" customFormat="1" ht="12" customHeight="1" thickBot="1" x14ac:dyDescent="0.3">
      <c r="A79" s="408" t="s">
        <v>314</v>
      </c>
      <c r="B79" s="254" t="s">
        <v>334</v>
      </c>
      <c r="C79" s="351">
        <f>SUM(C80:C83)</f>
        <v>0</v>
      </c>
      <c r="D79" s="351">
        <f>SUM(D80:D83)</f>
        <v>0</v>
      </c>
      <c r="E79" s="229">
        <f>SUM(E80:E83)</f>
        <v>0</v>
      </c>
      <c r="F79" s="259">
        <f>SUM(F80:F83)</f>
        <v>0</v>
      </c>
    </row>
    <row r="80" spans="1:7" s="1" customFormat="1" ht="12" customHeight="1" x14ac:dyDescent="0.25">
      <c r="A80" s="372" t="s">
        <v>315</v>
      </c>
      <c r="B80" s="368" t="s">
        <v>316</v>
      </c>
      <c r="C80" s="355"/>
      <c r="D80" s="355"/>
      <c r="E80" s="233"/>
      <c r="F80" s="264"/>
    </row>
    <row r="81" spans="1:6" s="1" customFormat="1" ht="12" customHeight="1" x14ac:dyDescent="0.25">
      <c r="A81" s="373" t="s">
        <v>317</v>
      </c>
      <c r="B81" s="369" t="s">
        <v>318</v>
      </c>
      <c r="C81" s="355"/>
      <c r="D81" s="355"/>
      <c r="E81" s="233"/>
      <c r="F81" s="264"/>
    </row>
    <row r="82" spans="1:6" s="1" customFormat="1" ht="12" customHeight="1" x14ac:dyDescent="0.25">
      <c r="A82" s="373" t="s">
        <v>319</v>
      </c>
      <c r="B82" s="369" t="s">
        <v>320</v>
      </c>
      <c r="C82" s="355"/>
      <c r="D82" s="355"/>
      <c r="E82" s="233"/>
      <c r="F82" s="264"/>
    </row>
    <row r="83" spans="1:6" s="1" customFormat="1" ht="12" customHeight="1" thickBot="1" x14ac:dyDescent="0.3">
      <c r="A83" s="374" t="s">
        <v>321</v>
      </c>
      <c r="B83" s="256" t="s">
        <v>322</v>
      </c>
      <c r="C83" s="355"/>
      <c r="D83" s="355"/>
      <c r="E83" s="233"/>
      <c r="F83" s="264"/>
    </row>
    <row r="84" spans="1:6" s="1" customFormat="1" ht="12" customHeight="1" thickBot="1" x14ac:dyDescent="0.3">
      <c r="A84" s="408" t="s">
        <v>323</v>
      </c>
      <c r="B84" s="254" t="s">
        <v>467</v>
      </c>
      <c r="C84" s="410"/>
      <c r="D84" s="410"/>
      <c r="E84" s="411"/>
      <c r="F84" s="406"/>
    </row>
    <row r="85" spans="1:6" s="1" customFormat="1" ht="12" customHeight="1" thickBot="1" x14ac:dyDescent="0.3">
      <c r="A85" s="408" t="s">
        <v>325</v>
      </c>
      <c r="B85" s="254" t="s">
        <v>324</v>
      </c>
      <c r="C85" s="410"/>
      <c r="D85" s="410"/>
      <c r="E85" s="411"/>
      <c r="F85" s="406"/>
    </row>
    <row r="86" spans="1:6" s="1" customFormat="1" ht="12" customHeight="1" thickBot="1" x14ac:dyDescent="0.3">
      <c r="A86" s="408" t="s">
        <v>337</v>
      </c>
      <c r="B86" s="375" t="s">
        <v>470</v>
      </c>
      <c r="C86" s="358">
        <f>+C63+C67+C72+C75+C79+C85+C84</f>
        <v>179254095</v>
      </c>
      <c r="D86" s="358">
        <f>+D63+D67+D72+D75+D79+D85+D84</f>
        <v>228274000</v>
      </c>
      <c r="E86" s="395">
        <f>+E63+E67+E72+E75+E79+E85+E84</f>
        <v>249114000</v>
      </c>
      <c r="F86" s="265">
        <f>+F63+F67+F72+F75+F79+F85+F84</f>
        <v>257833332</v>
      </c>
    </row>
    <row r="87" spans="1:6" s="1" customFormat="1" ht="12" customHeight="1" thickBot="1" x14ac:dyDescent="0.3">
      <c r="A87" s="409" t="s">
        <v>469</v>
      </c>
      <c r="B87" s="376" t="s">
        <v>471</v>
      </c>
      <c r="C87" s="358">
        <f>+C62+C86</f>
        <v>817339331</v>
      </c>
      <c r="D87" s="358">
        <f>+D62+D86</f>
        <v>1262617000</v>
      </c>
      <c r="E87" s="395">
        <f>+E62+E86</f>
        <v>1148026000</v>
      </c>
      <c r="F87" s="265">
        <f>+F62+F86</f>
        <v>1160280897</v>
      </c>
    </row>
    <row r="88" spans="1:6" s="1" customFormat="1" ht="12" customHeight="1" x14ac:dyDescent="0.25">
      <c r="A88" s="327"/>
      <c r="B88" s="328"/>
      <c r="C88" s="329"/>
      <c r="D88" s="330"/>
      <c r="E88" s="331"/>
    </row>
    <row r="89" spans="1:6" s="1" customFormat="1" ht="12" customHeight="1" x14ac:dyDescent="0.25">
      <c r="A89" s="518" t="s">
        <v>46</v>
      </c>
      <c r="B89" s="518"/>
      <c r="C89" s="518"/>
      <c r="D89" s="518"/>
      <c r="E89" s="518"/>
    </row>
    <row r="90" spans="1:6" s="1" customFormat="1" ht="12" customHeight="1" thickBot="1" x14ac:dyDescent="0.3">
      <c r="A90" s="520" t="s">
        <v>150</v>
      </c>
      <c r="B90" s="520"/>
      <c r="C90" s="340"/>
      <c r="D90" s="138"/>
      <c r="E90" s="522" t="s">
        <v>542</v>
      </c>
      <c r="F90" s="522"/>
    </row>
    <row r="91" spans="1:6" s="1" customFormat="1" ht="24" customHeight="1" thickBot="1" x14ac:dyDescent="0.3">
      <c r="A91" s="23" t="s">
        <v>15</v>
      </c>
      <c r="B91" s="24" t="s">
        <v>47</v>
      </c>
      <c r="C91" s="24" t="str">
        <f>+C3</f>
        <v>2018. évi tény</v>
      </c>
      <c r="D91" s="24" t="str">
        <f>+D3</f>
        <v>2019. évi várható</v>
      </c>
      <c r="E91" s="144" t="str">
        <f>+E3</f>
        <v>2020. évi előirányzat</v>
      </c>
      <c r="F91" s="144" t="str">
        <f>+F3</f>
        <v>2020. évi módosított előirányzat</v>
      </c>
    </row>
    <row r="92" spans="1:6" s="1" customFormat="1" ht="12" customHeight="1" thickBot="1" x14ac:dyDescent="0.3">
      <c r="A92" s="35" t="s">
        <v>479</v>
      </c>
      <c r="B92" s="36" t="s">
        <v>480</v>
      </c>
      <c r="C92" s="36" t="s">
        <v>481</v>
      </c>
      <c r="D92" s="36" t="s">
        <v>483</v>
      </c>
      <c r="E92" s="398" t="s">
        <v>482</v>
      </c>
      <c r="F92" s="398" t="s">
        <v>484</v>
      </c>
    </row>
    <row r="93" spans="1:6" s="1" customFormat="1" ht="15" customHeight="1" thickBot="1" x14ac:dyDescent="0.3">
      <c r="A93" s="22" t="s">
        <v>17</v>
      </c>
      <c r="B93" s="29" t="s">
        <v>429</v>
      </c>
      <c r="C93" s="350">
        <f>C94+C95+C96+C97+C98+C111</f>
        <v>385222488</v>
      </c>
      <c r="D93" s="350">
        <f>D94+D95+D96+D97+D98+D111</f>
        <v>537019537</v>
      </c>
      <c r="E93" s="432">
        <f>E94+E95+E96+E97+E98+E111</f>
        <v>878371000</v>
      </c>
      <c r="F93" s="258">
        <f>F94+F95+F96+F97+F98+F111</f>
        <v>890625924</v>
      </c>
    </row>
    <row r="94" spans="1:6" s="1" customFormat="1" ht="12.9" customHeight="1" x14ac:dyDescent="0.25">
      <c r="A94" s="17" t="s">
        <v>96</v>
      </c>
      <c r="B94" s="10" t="s">
        <v>48</v>
      </c>
      <c r="C94" s="439">
        <v>154404067</v>
      </c>
      <c r="D94" s="439">
        <v>171527000</v>
      </c>
      <c r="E94" s="433">
        <v>226163000</v>
      </c>
      <c r="F94" s="260">
        <v>226163000</v>
      </c>
    </row>
    <row r="95" spans="1:6" ht="16.5" customHeight="1" x14ac:dyDescent="0.3">
      <c r="A95" s="14" t="s">
        <v>97</v>
      </c>
      <c r="B95" s="8" t="s">
        <v>179</v>
      </c>
      <c r="C95" s="352">
        <v>30955898</v>
      </c>
      <c r="D95" s="352">
        <v>33922300</v>
      </c>
      <c r="E95" s="230">
        <v>40470000</v>
      </c>
      <c r="F95" s="261">
        <v>40470000</v>
      </c>
    </row>
    <row r="96" spans="1:6" x14ac:dyDescent="0.3">
      <c r="A96" s="14" t="s">
        <v>98</v>
      </c>
      <c r="B96" s="8" t="s">
        <v>138</v>
      </c>
      <c r="C96" s="354">
        <v>179363312</v>
      </c>
      <c r="D96" s="354">
        <v>311358237</v>
      </c>
      <c r="E96" s="232">
        <v>237632000</v>
      </c>
      <c r="F96" s="263">
        <v>238902027</v>
      </c>
    </row>
    <row r="97" spans="1:6" s="44" customFormat="1" ht="12" customHeight="1" x14ac:dyDescent="0.2">
      <c r="A97" s="14" t="s">
        <v>99</v>
      </c>
      <c r="B97" s="11" t="s">
        <v>180</v>
      </c>
      <c r="C97" s="354">
        <v>4028074</v>
      </c>
      <c r="D97" s="354">
        <v>4423000</v>
      </c>
      <c r="E97" s="232">
        <v>4423000</v>
      </c>
      <c r="F97" s="263">
        <v>4423000</v>
      </c>
    </row>
    <row r="98" spans="1:6" ht="12" customHeight="1" x14ac:dyDescent="0.3">
      <c r="A98" s="14" t="s">
        <v>110</v>
      </c>
      <c r="B98" s="19" t="s">
        <v>181</v>
      </c>
      <c r="C98" s="354">
        <v>16471137</v>
      </c>
      <c r="D98" s="354">
        <v>3100000</v>
      </c>
      <c r="E98" s="232">
        <v>3903000</v>
      </c>
      <c r="F98" s="263">
        <f>F105+F110</f>
        <v>6488000</v>
      </c>
    </row>
    <row r="99" spans="1:6" ht="12" customHeight="1" x14ac:dyDescent="0.3">
      <c r="A99" s="14" t="s">
        <v>100</v>
      </c>
      <c r="B99" s="8" t="s">
        <v>434</v>
      </c>
      <c r="C99" s="354"/>
      <c r="D99" s="354"/>
      <c r="E99" s="232"/>
      <c r="F99" s="263"/>
    </row>
    <row r="100" spans="1:6" ht="12" customHeight="1" x14ac:dyDescent="0.3">
      <c r="A100" s="14" t="s">
        <v>101</v>
      </c>
      <c r="B100" s="142" t="s">
        <v>433</v>
      </c>
      <c r="C100" s="354"/>
      <c r="D100" s="354"/>
      <c r="E100" s="232"/>
      <c r="F100" s="263"/>
    </row>
    <row r="101" spans="1:6" ht="12" customHeight="1" x14ac:dyDescent="0.3">
      <c r="A101" s="14" t="s">
        <v>111</v>
      </c>
      <c r="B101" s="142" t="s">
        <v>432</v>
      </c>
      <c r="C101" s="354">
        <v>7336635</v>
      </c>
      <c r="D101" s="354"/>
      <c r="E101" s="232"/>
      <c r="F101" s="263"/>
    </row>
    <row r="102" spans="1:6" ht="12" customHeight="1" x14ac:dyDescent="0.3">
      <c r="A102" s="14" t="s">
        <v>112</v>
      </c>
      <c r="B102" s="140" t="s">
        <v>340</v>
      </c>
      <c r="C102" s="354"/>
      <c r="D102" s="354"/>
      <c r="E102" s="232"/>
      <c r="F102" s="263"/>
    </row>
    <row r="103" spans="1:6" ht="12" customHeight="1" x14ac:dyDescent="0.3">
      <c r="A103" s="14" t="s">
        <v>113</v>
      </c>
      <c r="B103" s="141" t="s">
        <v>341</v>
      </c>
      <c r="C103" s="354"/>
      <c r="D103" s="354"/>
      <c r="E103" s="232"/>
      <c r="F103" s="263"/>
    </row>
    <row r="104" spans="1:6" ht="12" customHeight="1" x14ac:dyDescent="0.3">
      <c r="A104" s="14" t="s">
        <v>114</v>
      </c>
      <c r="B104" s="141" t="s">
        <v>342</v>
      </c>
      <c r="C104" s="354"/>
      <c r="D104" s="354"/>
      <c r="E104" s="232"/>
      <c r="F104" s="263"/>
    </row>
    <row r="105" spans="1:6" ht="12" customHeight="1" x14ac:dyDescent="0.3">
      <c r="A105" s="14" t="s">
        <v>116</v>
      </c>
      <c r="B105" s="140" t="s">
        <v>343</v>
      </c>
      <c r="C105" s="354">
        <v>445374</v>
      </c>
      <c r="D105" s="354">
        <v>573000</v>
      </c>
      <c r="E105" s="232">
        <v>512000</v>
      </c>
      <c r="F105" s="263">
        <v>512000</v>
      </c>
    </row>
    <row r="106" spans="1:6" ht="12" customHeight="1" x14ac:dyDescent="0.3">
      <c r="A106" s="14" t="s">
        <v>182</v>
      </c>
      <c r="B106" s="140" t="s">
        <v>344</v>
      </c>
      <c r="C106" s="354"/>
      <c r="D106" s="354"/>
      <c r="E106" s="232"/>
      <c r="F106" s="263"/>
    </row>
    <row r="107" spans="1:6" ht="12" customHeight="1" x14ac:dyDescent="0.3">
      <c r="A107" s="14" t="s">
        <v>338</v>
      </c>
      <c r="B107" s="141" t="s">
        <v>345</v>
      </c>
      <c r="C107" s="354"/>
      <c r="D107" s="354"/>
      <c r="E107" s="232"/>
      <c r="F107" s="263"/>
    </row>
    <row r="108" spans="1:6" ht="12" customHeight="1" x14ac:dyDescent="0.3">
      <c r="A108" s="13" t="s">
        <v>339</v>
      </c>
      <c r="B108" s="142" t="s">
        <v>346</v>
      </c>
      <c r="C108" s="354"/>
      <c r="D108" s="354"/>
      <c r="E108" s="232"/>
      <c r="F108" s="263"/>
    </row>
    <row r="109" spans="1:6" ht="12" customHeight="1" x14ac:dyDescent="0.3">
      <c r="A109" s="14" t="s">
        <v>430</v>
      </c>
      <c r="B109" s="142" t="s">
        <v>347</v>
      </c>
      <c r="C109" s="354"/>
      <c r="D109" s="354"/>
      <c r="E109" s="232"/>
      <c r="F109" s="263"/>
    </row>
    <row r="110" spans="1:6" ht="12" customHeight="1" x14ac:dyDescent="0.3">
      <c r="A110" s="16" t="s">
        <v>431</v>
      </c>
      <c r="B110" s="142" t="s">
        <v>348</v>
      </c>
      <c r="C110" s="354">
        <v>8689128</v>
      </c>
      <c r="D110" s="354">
        <v>2527000</v>
      </c>
      <c r="E110" s="232">
        <v>3391000</v>
      </c>
      <c r="F110" s="261">
        <v>5976000</v>
      </c>
    </row>
    <row r="111" spans="1:6" ht="12" customHeight="1" x14ac:dyDescent="0.3">
      <c r="A111" s="14" t="s">
        <v>435</v>
      </c>
      <c r="B111" s="11" t="s">
        <v>49</v>
      </c>
      <c r="C111" s="352"/>
      <c r="D111" s="352">
        <v>12689000</v>
      </c>
      <c r="E111" s="230">
        <v>365780000</v>
      </c>
      <c r="F111" s="261">
        <v>374179897</v>
      </c>
    </row>
    <row r="112" spans="1:6" ht="12" customHeight="1" x14ac:dyDescent="0.3">
      <c r="A112" s="14" t="s">
        <v>436</v>
      </c>
      <c r="B112" s="8" t="s">
        <v>438</v>
      </c>
      <c r="C112" s="352"/>
      <c r="D112" s="352">
        <v>10119000</v>
      </c>
      <c r="E112" s="230">
        <v>362380000</v>
      </c>
      <c r="F112" s="263">
        <v>369509897</v>
      </c>
    </row>
    <row r="113" spans="1:6" ht="12" customHeight="1" x14ac:dyDescent="0.3">
      <c r="A113" s="16" t="s">
        <v>437</v>
      </c>
      <c r="B113" s="514" t="s">
        <v>439</v>
      </c>
      <c r="C113" s="354"/>
      <c r="D113" s="354">
        <v>2570000</v>
      </c>
      <c r="E113" s="232">
        <v>3400000</v>
      </c>
      <c r="F113" s="263">
        <v>3400000</v>
      </c>
    </row>
    <row r="114" spans="1:6" ht="12" customHeight="1" thickBot="1" x14ac:dyDescent="0.35">
      <c r="A114" s="18" t="s">
        <v>625</v>
      </c>
      <c r="B114" s="427" t="s">
        <v>627</v>
      </c>
      <c r="C114" s="440"/>
      <c r="D114" s="440"/>
      <c r="E114" s="434"/>
      <c r="F114" s="267">
        <v>1270000</v>
      </c>
    </row>
    <row r="115" spans="1:6" ht="12" customHeight="1" thickBot="1" x14ac:dyDescent="0.35">
      <c r="A115" s="424" t="s">
        <v>18</v>
      </c>
      <c r="B115" s="425" t="s">
        <v>349</v>
      </c>
      <c r="C115" s="441">
        <f>+C116+C118+C120</f>
        <v>392789185</v>
      </c>
      <c r="D115" s="441">
        <f>+D116+D118+D120</f>
        <v>711686000</v>
      </c>
      <c r="E115" s="435">
        <f>E116+E118+E120</f>
        <v>253994000</v>
      </c>
      <c r="F115" s="426">
        <f>+F116+F118+F120</f>
        <v>253994000</v>
      </c>
    </row>
    <row r="116" spans="1:6" ht="12" customHeight="1" x14ac:dyDescent="0.3">
      <c r="A116" s="15" t="s">
        <v>102</v>
      </c>
      <c r="B116" s="8" t="s">
        <v>214</v>
      </c>
      <c r="C116" s="353">
        <v>317569502</v>
      </c>
      <c r="D116" s="353">
        <v>673625000</v>
      </c>
      <c r="E116" s="231">
        <v>248678000</v>
      </c>
      <c r="F116" s="262">
        <v>248678000</v>
      </c>
    </row>
    <row r="117" spans="1:6" x14ac:dyDescent="0.3">
      <c r="A117" s="15" t="s">
        <v>103</v>
      </c>
      <c r="B117" s="12" t="s">
        <v>353</v>
      </c>
      <c r="C117" s="353">
        <v>98314013</v>
      </c>
      <c r="D117" s="353">
        <v>13815000</v>
      </c>
      <c r="E117" s="231">
        <v>14536000</v>
      </c>
      <c r="F117" s="262">
        <v>14536000</v>
      </c>
    </row>
    <row r="118" spans="1:6" ht="12" customHeight="1" x14ac:dyDescent="0.3">
      <c r="A118" s="15" t="s">
        <v>104</v>
      </c>
      <c r="B118" s="12" t="s">
        <v>183</v>
      </c>
      <c r="C118" s="352">
        <v>75219683</v>
      </c>
      <c r="D118" s="352">
        <v>28862000</v>
      </c>
      <c r="E118" s="230">
        <v>3916000</v>
      </c>
      <c r="F118" s="261">
        <v>3916000</v>
      </c>
    </row>
    <row r="119" spans="1:6" ht="12" customHeight="1" x14ac:dyDescent="0.3">
      <c r="A119" s="15" t="s">
        <v>105</v>
      </c>
      <c r="B119" s="12" t="s">
        <v>354</v>
      </c>
      <c r="C119" s="352"/>
      <c r="D119" s="352">
        <v>28862000</v>
      </c>
      <c r="E119" s="230">
        <v>3110000</v>
      </c>
      <c r="F119" s="230">
        <v>3110000</v>
      </c>
    </row>
    <row r="120" spans="1:6" ht="12" customHeight="1" x14ac:dyDescent="0.3">
      <c r="A120" s="15" t="s">
        <v>106</v>
      </c>
      <c r="B120" s="256" t="s">
        <v>216</v>
      </c>
      <c r="C120" s="352"/>
      <c r="D120" s="352">
        <v>9199000</v>
      </c>
      <c r="E120" s="230">
        <v>1400000</v>
      </c>
      <c r="F120" s="230">
        <v>1400000</v>
      </c>
    </row>
    <row r="121" spans="1:6" ht="12" customHeight="1" x14ac:dyDescent="0.3">
      <c r="A121" s="15" t="s">
        <v>115</v>
      </c>
      <c r="B121" s="255" t="s">
        <v>417</v>
      </c>
      <c r="C121" s="352"/>
      <c r="D121" s="352"/>
      <c r="E121" s="230"/>
      <c r="F121" s="230"/>
    </row>
    <row r="122" spans="1:6" ht="12" customHeight="1" x14ac:dyDescent="0.3">
      <c r="A122" s="15" t="s">
        <v>117</v>
      </c>
      <c r="B122" s="367" t="s">
        <v>359</v>
      </c>
      <c r="C122" s="352"/>
      <c r="D122" s="352"/>
      <c r="E122" s="230"/>
      <c r="F122" s="230"/>
    </row>
    <row r="123" spans="1:6" ht="12" customHeight="1" x14ac:dyDescent="0.3">
      <c r="A123" s="15" t="s">
        <v>184</v>
      </c>
      <c r="B123" s="141" t="s">
        <v>342</v>
      </c>
      <c r="C123" s="352"/>
      <c r="D123" s="352"/>
      <c r="E123" s="230"/>
      <c r="F123" s="230"/>
    </row>
    <row r="124" spans="1:6" ht="12" customHeight="1" x14ac:dyDescent="0.3">
      <c r="A124" s="15" t="s">
        <v>185</v>
      </c>
      <c r="B124" s="141" t="s">
        <v>358</v>
      </c>
      <c r="C124" s="352"/>
      <c r="D124" s="352"/>
      <c r="E124" s="230"/>
      <c r="F124" s="230"/>
    </row>
    <row r="125" spans="1:6" ht="12" customHeight="1" x14ac:dyDescent="0.3">
      <c r="A125" s="15" t="s">
        <v>186</v>
      </c>
      <c r="B125" s="141" t="s">
        <v>357</v>
      </c>
      <c r="C125" s="352"/>
      <c r="D125" s="352"/>
      <c r="E125" s="230"/>
      <c r="F125" s="230"/>
    </row>
    <row r="126" spans="1:6" ht="12" customHeight="1" x14ac:dyDescent="0.3">
      <c r="A126" s="15" t="s">
        <v>350</v>
      </c>
      <c r="B126" s="141" t="s">
        <v>345</v>
      </c>
      <c r="C126" s="352"/>
      <c r="D126" s="352"/>
      <c r="E126" s="230"/>
      <c r="F126" s="230"/>
    </row>
    <row r="127" spans="1:6" ht="12" customHeight="1" x14ac:dyDescent="0.3">
      <c r="A127" s="15" t="s">
        <v>351</v>
      </c>
      <c r="B127" s="141" t="s">
        <v>356</v>
      </c>
      <c r="C127" s="352"/>
      <c r="D127" s="352"/>
      <c r="E127" s="230"/>
      <c r="F127" s="230"/>
    </row>
    <row r="128" spans="1:6" ht="12" customHeight="1" thickBot="1" x14ac:dyDescent="0.35">
      <c r="A128" s="13" t="s">
        <v>352</v>
      </c>
      <c r="B128" s="141" t="s">
        <v>355</v>
      </c>
      <c r="C128" s="354"/>
      <c r="D128" s="354">
        <v>9199000</v>
      </c>
      <c r="E128" s="232">
        <v>1400000</v>
      </c>
      <c r="F128" s="232">
        <v>1400000</v>
      </c>
    </row>
    <row r="129" spans="1:6" ht="12" customHeight="1" thickBot="1" x14ac:dyDescent="0.35">
      <c r="A129" s="20" t="s">
        <v>19</v>
      </c>
      <c r="B129" s="131" t="s">
        <v>440</v>
      </c>
      <c r="C129" s="351">
        <f>+C93+C115</f>
        <v>778011673</v>
      </c>
      <c r="D129" s="351">
        <f>+D93+D115</f>
        <v>1248705537</v>
      </c>
      <c r="E129" s="229">
        <f>+E93+E115</f>
        <v>1132365000</v>
      </c>
      <c r="F129" s="259">
        <f>+F93+F115</f>
        <v>1144619924</v>
      </c>
    </row>
    <row r="130" spans="1:6" ht="12" customHeight="1" thickBot="1" x14ac:dyDescent="0.35">
      <c r="A130" s="20" t="s">
        <v>20</v>
      </c>
      <c r="B130" s="131" t="s">
        <v>441</v>
      </c>
      <c r="C130" s="351">
        <f>+C131+C132+C133</f>
        <v>3645000</v>
      </c>
      <c r="D130" s="351">
        <f>+D131+D132+D133</f>
        <v>6075000</v>
      </c>
      <c r="E130" s="229">
        <f>+E131+E132+E133</f>
        <v>4860000</v>
      </c>
      <c r="F130" s="259">
        <f>+F131+F132+F133</f>
        <v>4860000</v>
      </c>
    </row>
    <row r="131" spans="1:6" ht="12" customHeight="1" x14ac:dyDescent="0.3">
      <c r="A131" s="15" t="s">
        <v>250</v>
      </c>
      <c r="B131" s="12" t="s">
        <v>448</v>
      </c>
      <c r="C131" s="352">
        <v>3645000</v>
      </c>
      <c r="D131" s="352">
        <v>6075000</v>
      </c>
      <c r="E131" s="230">
        <v>4860000</v>
      </c>
      <c r="F131" s="230">
        <v>4860000</v>
      </c>
    </row>
    <row r="132" spans="1:6" ht="12" customHeight="1" x14ac:dyDescent="0.3">
      <c r="A132" s="15" t="s">
        <v>253</v>
      </c>
      <c r="B132" s="12" t="s">
        <v>449</v>
      </c>
      <c r="C132" s="352"/>
      <c r="D132" s="352"/>
      <c r="E132" s="230"/>
      <c r="F132" s="230"/>
    </row>
    <row r="133" spans="1:6" ht="12" customHeight="1" thickBot="1" x14ac:dyDescent="0.35">
      <c r="A133" s="13" t="s">
        <v>254</v>
      </c>
      <c r="B133" s="12" t="s">
        <v>450</v>
      </c>
      <c r="C133" s="352"/>
      <c r="D133" s="352"/>
      <c r="E133" s="230"/>
      <c r="F133" s="230"/>
    </row>
    <row r="134" spans="1:6" ht="12" customHeight="1" thickBot="1" x14ac:dyDescent="0.35">
      <c r="A134" s="20" t="s">
        <v>21</v>
      </c>
      <c r="B134" s="131" t="s">
        <v>442</v>
      </c>
      <c r="C134" s="351">
        <f>SUM(C135:C140)</f>
        <v>0</v>
      </c>
      <c r="D134" s="351">
        <f>SUM(D135:D140)</f>
        <v>0</v>
      </c>
      <c r="E134" s="229">
        <f>SUM(E135:E140)</f>
        <v>0</v>
      </c>
      <c r="F134" s="259">
        <f>SUM(F135:F140)</f>
        <v>0</v>
      </c>
    </row>
    <row r="135" spans="1:6" ht="12" customHeight="1" x14ac:dyDescent="0.3">
      <c r="A135" s="15" t="s">
        <v>89</v>
      </c>
      <c r="B135" s="9" t="s">
        <v>451</v>
      </c>
      <c r="C135" s="352"/>
      <c r="D135" s="352"/>
      <c r="E135" s="230"/>
      <c r="F135" s="230"/>
    </row>
    <row r="136" spans="1:6" ht="12" customHeight="1" x14ac:dyDescent="0.3">
      <c r="A136" s="15" t="s">
        <v>90</v>
      </c>
      <c r="B136" s="9" t="s">
        <v>443</v>
      </c>
      <c r="C136" s="352"/>
      <c r="D136" s="352"/>
      <c r="E136" s="230"/>
      <c r="F136" s="230"/>
    </row>
    <row r="137" spans="1:6" ht="12" customHeight="1" x14ac:dyDescent="0.3">
      <c r="A137" s="15" t="s">
        <v>91</v>
      </c>
      <c r="B137" s="9" t="s">
        <v>444</v>
      </c>
      <c r="C137" s="352"/>
      <c r="D137" s="352"/>
      <c r="E137" s="230"/>
      <c r="F137" s="230"/>
    </row>
    <row r="138" spans="1:6" ht="12" customHeight="1" x14ac:dyDescent="0.3">
      <c r="A138" s="15" t="s">
        <v>171</v>
      </c>
      <c r="B138" s="9" t="s">
        <v>445</v>
      </c>
      <c r="C138" s="352"/>
      <c r="D138" s="352"/>
      <c r="E138" s="230"/>
      <c r="F138" s="230"/>
    </row>
    <row r="139" spans="1:6" ht="12" customHeight="1" x14ac:dyDescent="0.3">
      <c r="A139" s="15" t="s">
        <v>172</v>
      </c>
      <c r="B139" s="9" t="s">
        <v>446</v>
      </c>
      <c r="C139" s="352"/>
      <c r="D139" s="352"/>
      <c r="E139" s="230"/>
      <c r="F139" s="230"/>
    </row>
    <row r="140" spans="1:6" ht="12" customHeight="1" thickBot="1" x14ac:dyDescent="0.35">
      <c r="A140" s="13" t="s">
        <v>173</v>
      </c>
      <c r="B140" s="9" t="s">
        <v>447</v>
      </c>
      <c r="C140" s="352"/>
      <c r="D140" s="352"/>
      <c r="E140" s="230"/>
      <c r="F140" s="230"/>
    </row>
    <row r="141" spans="1:6" ht="12" customHeight="1" thickBot="1" x14ac:dyDescent="0.35">
      <c r="A141" s="20" t="s">
        <v>22</v>
      </c>
      <c r="B141" s="131" t="s">
        <v>455</v>
      </c>
      <c r="C141" s="358">
        <f>+C142+C143+C144+C145</f>
        <v>7411899</v>
      </c>
      <c r="D141" s="358">
        <f>+D142+D143+D144+D145</f>
        <v>7836463</v>
      </c>
      <c r="E141" s="395">
        <f>+E142+E143+E144+E145</f>
        <v>10801000</v>
      </c>
      <c r="F141" s="265">
        <f>+F142+F143+F144+F145</f>
        <v>10800973</v>
      </c>
    </row>
    <row r="142" spans="1:6" ht="12" customHeight="1" x14ac:dyDescent="0.3">
      <c r="A142" s="15" t="s">
        <v>92</v>
      </c>
      <c r="B142" s="9" t="s">
        <v>360</v>
      </c>
      <c r="C142" s="352"/>
      <c r="D142" s="352"/>
      <c r="E142" s="230"/>
      <c r="F142" s="230"/>
    </row>
    <row r="143" spans="1:6" ht="12" customHeight="1" x14ac:dyDescent="0.3">
      <c r="A143" s="15" t="s">
        <v>93</v>
      </c>
      <c r="B143" s="9" t="s">
        <v>361</v>
      </c>
      <c r="C143" s="352">
        <v>7411899</v>
      </c>
      <c r="D143" s="352">
        <v>7836463</v>
      </c>
      <c r="E143" s="230">
        <v>10801000</v>
      </c>
      <c r="F143" s="230">
        <v>10800973</v>
      </c>
    </row>
    <row r="144" spans="1:6" ht="12" customHeight="1" x14ac:dyDescent="0.3">
      <c r="A144" s="15" t="s">
        <v>274</v>
      </c>
      <c r="B144" s="9" t="s">
        <v>456</v>
      </c>
      <c r="C144" s="352"/>
      <c r="D144" s="352"/>
      <c r="E144" s="230"/>
      <c r="F144" s="230"/>
    </row>
    <row r="145" spans="1:6" ht="12" customHeight="1" thickBot="1" x14ac:dyDescent="0.35">
      <c r="A145" s="13" t="s">
        <v>275</v>
      </c>
      <c r="B145" s="7" t="s">
        <v>380</v>
      </c>
      <c r="C145" s="352"/>
      <c r="D145" s="352"/>
      <c r="E145" s="230"/>
      <c r="F145" s="230"/>
    </row>
    <row r="146" spans="1:6" ht="12" customHeight="1" thickBot="1" x14ac:dyDescent="0.35">
      <c r="A146" s="20" t="s">
        <v>23</v>
      </c>
      <c r="B146" s="131" t="s">
        <v>457</v>
      </c>
      <c r="C146" s="442">
        <f>SUM(C147:C151)</f>
        <v>0</v>
      </c>
      <c r="D146" s="442">
        <f>SUM(D147:D151)</f>
        <v>0</v>
      </c>
      <c r="E146" s="436">
        <f>SUM(E147:E151)</f>
        <v>0</v>
      </c>
      <c r="F146" s="268">
        <f>SUM(F147:F151)</f>
        <v>0</v>
      </c>
    </row>
    <row r="147" spans="1:6" ht="12" customHeight="1" x14ac:dyDescent="0.3">
      <c r="A147" s="15" t="s">
        <v>94</v>
      </c>
      <c r="B147" s="9" t="s">
        <v>452</v>
      </c>
      <c r="C147" s="352"/>
      <c r="D147" s="352"/>
      <c r="E147" s="230"/>
      <c r="F147" s="230"/>
    </row>
    <row r="148" spans="1:6" ht="12" customHeight="1" x14ac:dyDescent="0.3">
      <c r="A148" s="15" t="s">
        <v>95</v>
      </c>
      <c r="B148" s="9" t="s">
        <v>459</v>
      </c>
      <c r="C148" s="352"/>
      <c r="D148" s="352"/>
      <c r="E148" s="230"/>
      <c r="F148" s="230"/>
    </row>
    <row r="149" spans="1:6" ht="12" customHeight="1" x14ac:dyDescent="0.3">
      <c r="A149" s="15" t="s">
        <v>286</v>
      </c>
      <c r="B149" s="9" t="s">
        <v>454</v>
      </c>
      <c r="C149" s="352"/>
      <c r="D149" s="352"/>
      <c r="E149" s="230"/>
      <c r="F149" s="230"/>
    </row>
    <row r="150" spans="1:6" ht="12" customHeight="1" x14ac:dyDescent="0.3">
      <c r="A150" s="15" t="s">
        <v>287</v>
      </c>
      <c r="B150" s="9" t="s">
        <v>460</v>
      </c>
      <c r="C150" s="352"/>
      <c r="D150" s="352"/>
      <c r="E150" s="230"/>
      <c r="F150" s="230"/>
    </row>
    <row r="151" spans="1:6" ht="12" customHeight="1" thickBot="1" x14ac:dyDescent="0.35">
      <c r="A151" s="15" t="s">
        <v>458</v>
      </c>
      <c r="B151" s="9" t="s">
        <v>461</v>
      </c>
      <c r="C151" s="352"/>
      <c r="D151" s="352"/>
      <c r="E151" s="230"/>
      <c r="F151" s="230"/>
    </row>
    <row r="152" spans="1:6" ht="12" customHeight="1" thickBot="1" x14ac:dyDescent="0.35">
      <c r="A152" s="20" t="s">
        <v>24</v>
      </c>
      <c r="B152" s="131" t="s">
        <v>462</v>
      </c>
      <c r="C152" s="443"/>
      <c r="D152" s="443"/>
      <c r="E152" s="437"/>
      <c r="F152" s="428"/>
    </row>
    <row r="153" spans="1:6" ht="12" customHeight="1" thickBot="1" x14ac:dyDescent="0.35">
      <c r="A153" s="20" t="s">
        <v>25</v>
      </c>
      <c r="B153" s="131" t="s">
        <v>463</v>
      </c>
      <c r="C153" s="443"/>
      <c r="D153" s="443"/>
      <c r="E153" s="437"/>
      <c r="F153" s="428"/>
    </row>
    <row r="154" spans="1:6" ht="15" customHeight="1" thickBot="1" x14ac:dyDescent="0.35">
      <c r="A154" s="20" t="s">
        <v>26</v>
      </c>
      <c r="B154" s="131" t="s">
        <v>465</v>
      </c>
      <c r="C154" s="444">
        <f>+C130+C134+C141+C146+C152+C153</f>
        <v>11056899</v>
      </c>
      <c r="D154" s="444">
        <f>+D130+D134+D141+D146+D152+D153</f>
        <v>13911463</v>
      </c>
      <c r="E154" s="438">
        <f>+E130+E134+E141+E146+E152+E153</f>
        <v>15661000</v>
      </c>
      <c r="F154" s="377">
        <f>+F130+F134+F141+F146+F152+F153</f>
        <v>15660973</v>
      </c>
    </row>
    <row r="155" spans="1:6" s="1" customFormat="1" ht="12.9" customHeight="1" thickBot="1" x14ac:dyDescent="0.3">
      <c r="A155" s="257" t="s">
        <v>27</v>
      </c>
      <c r="B155" s="339" t="s">
        <v>464</v>
      </c>
      <c r="C155" s="444">
        <f>+C129+C154</f>
        <v>789068572</v>
      </c>
      <c r="D155" s="444">
        <f>+D129+D154</f>
        <v>1262617000</v>
      </c>
      <c r="E155" s="438">
        <f>+E129+E154</f>
        <v>1148026000</v>
      </c>
      <c r="F155" s="377">
        <f>+F129+F154</f>
        <v>1160280897</v>
      </c>
    </row>
    <row r="156" spans="1:6" x14ac:dyDescent="0.3">
      <c r="C156" s="42"/>
    </row>
    <row r="157" spans="1:6" x14ac:dyDescent="0.3">
      <c r="C157" s="42"/>
    </row>
    <row r="158" spans="1:6" x14ac:dyDescent="0.3">
      <c r="C158" s="42"/>
    </row>
    <row r="159" spans="1:6" ht="16.5" customHeight="1" x14ac:dyDescent="0.3">
      <c r="C159" s="42"/>
    </row>
    <row r="160" spans="1:6" x14ac:dyDescent="0.3">
      <c r="C160" s="42"/>
    </row>
    <row r="161" spans="3:3" x14ac:dyDescent="0.3">
      <c r="C161" s="42"/>
    </row>
    <row r="162" spans="3:3" x14ac:dyDescent="0.3">
      <c r="C162" s="42"/>
    </row>
    <row r="163" spans="3:3" x14ac:dyDescent="0.3">
      <c r="C163" s="42"/>
    </row>
    <row r="164" spans="3:3" x14ac:dyDescent="0.3">
      <c r="C164" s="42"/>
    </row>
    <row r="165" spans="3:3" x14ac:dyDescent="0.3">
      <c r="C165" s="42"/>
    </row>
    <row r="166" spans="3:3" x14ac:dyDescent="0.3">
      <c r="C166" s="42"/>
    </row>
    <row r="167" spans="3:3" x14ac:dyDescent="0.3">
      <c r="C167" s="42"/>
    </row>
    <row r="168" spans="3:3" x14ac:dyDescent="0.3">
      <c r="C168" s="42"/>
    </row>
  </sheetData>
  <mergeCells count="6">
    <mergeCell ref="A1:E1"/>
    <mergeCell ref="A89:E89"/>
    <mergeCell ref="A90:B90"/>
    <mergeCell ref="A2:B2"/>
    <mergeCell ref="E2:F2"/>
    <mergeCell ref="E90:F90"/>
  </mergeCells>
  <phoneticPr fontId="28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3" fitToHeight="0" orientation="portrait" r:id="rId1"/>
  <headerFooter alignWithMargins="0">
    <oddHeader>&amp;C&amp;"Times New Roman CE,Félkövér"&amp;12&amp;UTájékoztató kimutatások, mérlegek&amp;U
Győrzámoly Község Önkormányzat
2020. ÉVI KÖLTSÉGVETÉSÉNEK MÉRLEGE&amp;R&amp;"Times New Roman CE,Félkövér dőlt"&amp;11 1. számú tájékoztató tábla</oddHeader>
  </headerFooter>
  <rowBreaks count="1" manualBreakCount="1">
    <brk id="88" max="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7"/>
  <sheetViews>
    <sheetView topLeftCell="A16" zoomScale="118" zoomScaleNormal="118" workbookViewId="0">
      <selection activeCell="J16" sqref="J16"/>
    </sheetView>
  </sheetViews>
  <sheetFormatPr defaultColWidth="9.33203125" defaultRowHeight="13.2" x14ac:dyDescent="0.25"/>
  <cols>
    <col min="1" max="1" width="6.77734375" style="47" customWidth="1"/>
    <col min="2" max="2" width="49.6640625" style="46" customWidth="1"/>
    <col min="3" max="9" width="12.77734375" style="46" customWidth="1"/>
    <col min="10" max="10" width="14.33203125" style="46" customWidth="1"/>
    <col min="11" max="11" width="3.33203125" style="46" customWidth="1"/>
    <col min="12" max="16384" width="9.33203125" style="46"/>
  </cols>
  <sheetData>
    <row r="1" spans="1:11" ht="27.75" customHeight="1" x14ac:dyDescent="0.25">
      <c r="A1" s="531" t="s">
        <v>3</v>
      </c>
      <c r="B1" s="531"/>
      <c r="C1" s="531"/>
      <c r="D1" s="531"/>
      <c r="E1" s="531"/>
      <c r="F1" s="531"/>
      <c r="G1" s="531"/>
      <c r="H1" s="531"/>
      <c r="I1" s="531"/>
      <c r="J1" s="531"/>
    </row>
    <row r="2" spans="1:11" ht="20.25" customHeight="1" thickBot="1" x14ac:dyDescent="0.35">
      <c r="J2" s="417" t="s">
        <v>542</v>
      </c>
    </row>
    <row r="3" spans="1:11" s="418" customFormat="1" ht="26.25" customHeight="1" x14ac:dyDescent="0.25">
      <c r="A3" s="574" t="s">
        <v>67</v>
      </c>
      <c r="B3" s="569" t="s">
        <v>83</v>
      </c>
      <c r="C3" s="574" t="s">
        <v>84</v>
      </c>
      <c r="D3" s="574" t="s">
        <v>605</v>
      </c>
      <c r="E3" s="571" t="s">
        <v>66</v>
      </c>
      <c r="F3" s="572"/>
      <c r="G3" s="572"/>
      <c r="H3" s="572"/>
      <c r="I3" s="573"/>
      <c r="J3" s="569" t="s">
        <v>50</v>
      </c>
    </row>
    <row r="4" spans="1:11" s="419" customFormat="1" ht="32.25" customHeight="1" thickBot="1" x14ac:dyDescent="0.3">
      <c r="A4" s="575"/>
      <c r="B4" s="570"/>
      <c r="C4" s="570"/>
      <c r="D4" s="575"/>
      <c r="E4" s="235" t="s">
        <v>545</v>
      </c>
      <c r="F4" s="509" t="s">
        <v>616</v>
      </c>
      <c r="G4" s="235" t="s">
        <v>557</v>
      </c>
      <c r="H4" s="235" t="s">
        <v>602</v>
      </c>
      <c r="I4" s="236" t="s">
        <v>606</v>
      </c>
      <c r="J4" s="570"/>
    </row>
    <row r="5" spans="1:11" s="420" customFormat="1" ht="12.9" customHeight="1" thickBot="1" x14ac:dyDescent="0.3">
      <c r="A5" s="237" t="s">
        <v>479</v>
      </c>
      <c r="B5" s="238" t="s">
        <v>480</v>
      </c>
      <c r="C5" s="239" t="s">
        <v>481</v>
      </c>
      <c r="D5" s="238" t="s">
        <v>483</v>
      </c>
      <c r="E5" s="237" t="s">
        <v>482</v>
      </c>
      <c r="F5" s="504" t="s">
        <v>484</v>
      </c>
      <c r="G5" s="239" t="s">
        <v>485</v>
      </c>
      <c r="H5" s="239" t="s">
        <v>486</v>
      </c>
      <c r="I5" s="240" t="s">
        <v>621</v>
      </c>
      <c r="J5" s="241" t="s">
        <v>622</v>
      </c>
    </row>
    <row r="6" spans="1:11" ht="23.25" customHeight="1" thickBot="1" x14ac:dyDescent="0.3">
      <c r="A6" s="242" t="s">
        <v>17</v>
      </c>
      <c r="B6" s="243" t="s">
        <v>4</v>
      </c>
      <c r="C6" s="414"/>
      <c r="D6" s="66"/>
      <c r="E6" s="67"/>
      <c r="F6" s="505"/>
      <c r="G6" s="68"/>
      <c r="H6" s="68"/>
      <c r="I6" s="69"/>
      <c r="J6" s="66">
        <f>SUM(D6:I6)</f>
        <v>0</v>
      </c>
    </row>
    <row r="7" spans="1:11" ht="10.5" customHeight="1" thickBot="1" x14ac:dyDescent="0.3">
      <c r="A7" s="244" t="s">
        <v>18</v>
      </c>
      <c r="B7" s="70" t="s">
        <v>538</v>
      </c>
      <c r="C7" s="415"/>
      <c r="D7" s="71"/>
      <c r="E7" s="72"/>
      <c r="F7" s="506"/>
      <c r="G7" s="26"/>
      <c r="H7" s="26"/>
      <c r="I7" s="25"/>
      <c r="J7" s="245"/>
      <c r="K7" s="566" t="s">
        <v>507</v>
      </c>
    </row>
    <row r="8" spans="1:11" ht="26.1" customHeight="1" thickBot="1" x14ac:dyDescent="0.3">
      <c r="A8" s="242" t="s">
        <v>19</v>
      </c>
      <c r="B8" s="246" t="s">
        <v>5</v>
      </c>
      <c r="C8" s="452"/>
      <c r="D8" s="453">
        <f t="shared" ref="D8:I8" si="0">+D9+D10</f>
        <v>15369844</v>
      </c>
      <c r="E8" s="453">
        <f t="shared" si="0"/>
        <v>6067555</v>
      </c>
      <c r="F8" s="453">
        <f t="shared" si="0"/>
        <v>6067555</v>
      </c>
      <c r="G8" s="453">
        <f t="shared" si="0"/>
        <v>5878334</v>
      </c>
      <c r="H8" s="453">
        <f t="shared" si="0"/>
        <v>5689118</v>
      </c>
      <c r="I8" s="453">
        <f t="shared" si="0"/>
        <v>19693871</v>
      </c>
      <c r="J8" s="453">
        <f>SUM(D8:I8)</f>
        <v>58766277</v>
      </c>
      <c r="K8" s="566"/>
    </row>
    <row r="9" spans="1:11" ht="20.100000000000001" customHeight="1" thickBot="1" x14ac:dyDescent="0.3">
      <c r="A9" s="244" t="s">
        <v>20</v>
      </c>
      <c r="B9" s="70" t="s">
        <v>540</v>
      </c>
      <c r="C9" s="415" t="s">
        <v>515</v>
      </c>
      <c r="D9" s="71">
        <v>15369844</v>
      </c>
      <c r="E9" s="72">
        <v>6067555</v>
      </c>
      <c r="F9" s="72">
        <v>6067555</v>
      </c>
      <c r="G9" s="26">
        <v>5878334</v>
      </c>
      <c r="H9" s="26">
        <v>5689118</v>
      </c>
      <c r="I9" s="25">
        <v>19693871</v>
      </c>
      <c r="J9" s="245">
        <f>D9+F9+G9+H9+I9</f>
        <v>52698722</v>
      </c>
      <c r="K9" s="566"/>
    </row>
    <row r="10" spans="1:11" ht="14.25" customHeight="1" thickBot="1" x14ac:dyDescent="0.3">
      <c r="A10" s="242" t="s">
        <v>21</v>
      </c>
      <c r="B10" s="70" t="s">
        <v>68</v>
      </c>
      <c r="C10" s="415"/>
      <c r="D10" s="71"/>
      <c r="E10" s="72"/>
      <c r="F10" s="72"/>
      <c r="G10" s="26"/>
      <c r="H10" s="26"/>
      <c r="I10" s="25"/>
      <c r="J10" s="245">
        <f>SUM(D10:I10)</f>
        <v>0</v>
      </c>
      <c r="K10" s="566"/>
    </row>
    <row r="11" spans="1:11" ht="20.100000000000001" customHeight="1" thickBot="1" x14ac:dyDescent="0.3">
      <c r="A11" s="244" t="s">
        <v>22</v>
      </c>
      <c r="B11" s="246" t="s">
        <v>537</v>
      </c>
      <c r="C11" s="452"/>
      <c r="D11" s="454">
        <f t="shared" ref="D11:I11" si="1">D12+D13+D14+D15+D20+D16+D17+D18+D19</f>
        <v>30404690</v>
      </c>
      <c r="E11" s="454">
        <f t="shared" si="1"/>
        <v>113216000</v>
      </c>
      <c r="F11" s="454">
        <f t="shared" si="1"/>
        <v>104072000</v>
      </c>
      <c r="G11" s="454">
        <f t="shared" si="1"/>
        <v>0</v>
      </c>
      <c r="H11" s="454">
        <f t="shared" si="1"/>
        <v>0</v>
      </c>
      <c r="I11" s="454">
        <f t="shared" si="1"/>
        <v>0</v>
      </c>
      <c r="J11" s="453">
        <f>SUM(D11:I11)</f>
        <v>247692690</v>
      </c>
      <c r="K11" s="566"/>
    </row>
    <row r="12" spans="1:11" ht="25.5" customHeight="1" thickBot="1" x14ac:dyDescent="0.3">
      <c r="A12" s="242" t="s">
        <v>23</v>
      </c>
      <c r="B12" s="510" t="s">
        <v>546</v>
      </c>
      <c r="C12" s="512" t="s">
        <v>515</v>
      </c>
      <c r="D12" s="513">
        <v>1484644</v>
      </c>
      <c r="E12" s="513">
        <v>8848000</v>
      </c>
      <c r="F12" s="507"/>
      <c r="G12" s="478"/>
      <c r="H12" s="478"/>
      <c r="I12" s="479"/>
      <c r="J12" s="480">
        <f>D12+F12+G12+H12+I12</f>
        <v>1484644</v>
      </c>
      <c r="K12" s="566"/>
    </row>
    <row r="13" spans="1:11" ht="25.5" customHeight="1" x14ac:dyDescent="0.25">
      <c r="A13" s="455" t="s">
        <v>24</v>
      </c>
      <c r="B13" s="445" t="s">
        <v>549</v>
      </c>
      <c r="C13" s="511" t="s">
        <v>515</v>
      </c>
      <c r="D13" s="508"/>
      <c r="E13" s="482">
        <v>1836000</v>
      </c>
      <c r="F13" s="508"/>
      <c r="G13" s="482"/>
      <c r="H13" s="482"/>
      <c r="I13" s="483"/>
      <c r="J13" s="480">
        <f t="shared" ref="J13:J19" si="2">D13+F13+G13+H13+I13</f>
        <v>0</v>
      </c>
      <c r="K13" s="566"/>
    </row>
    <row r="14" spans="1:11" ht="24.75" customHeight="1" thickBot="1" x14ac:dyDescent="0.3">
      <c r="A14" s="465" t="s">
        <v>25</v>
      </c>
      <c r="B14" s="484" t="s">
        <v>607</v>
      </c>
      <c r="C14" s="481" t="s">
        <v>535</v>
      </c>
      <c r="D14" s="482">
        <v>26815426</v>
      </c>
      <c r="E14" s="482">
        <v>82569000</v>
      </c>
      <c r="F14" s="482">
        <v>82569000</v>
      </c>
      <c r="G14" s="482"/>
      <c r="H14" s="482"/>
      <c r="I14" s="482"/>
      <c r="J14" s="480">
        <f t="shared" si="2"/>
        <v>109384426</v>
      </c>
      <c r="K14" s="566"/>
    </row>
    <row r="15" spans="1:11" ht="20.100000000000001" customHeight="1" x14ac:dyDescent="0.25">
      <c r="A15" s="466" t="s">
        <v>26</v>
      </c>
      <c r="B15" s="485" t="s">
        <v>609</v>
      </c>
      <c r="C15" s="481" t="s">
        <v>535</v>
      </c>
      <c r="D15" s="482">
        <v>731520</v>
      </c>
      <c r="E15" s="482">
        <v>183000</v>
      </c>
      <c r="F15" s="482">
        <v>183000</v>
      </c>
      <c r="G15" s="482"/>
      <c r="H15" s="482"/>
      <c r="I15" s="482"/>
      <c r="J15" s="480">
        <f>D15+F15+G15+H15+I15</f>
        <v>914520</v>
      </c>
      <c r="K15" s="566"/>
    </row>
    <row r="16" spans="1:11" ht="27" customHeight="1" x14ac:dyDescent="0.25">
      <c r="A16" s="467" t="s">
        <v>27</v>
      </c>
      <c r="B16" s="484" t="s">
        <v>608</v>
      </c>
      <c r="C16" s="486" t="s">
        <v>535</v>
      </c>
      <c r="D16" s="487">
        <v>355600</v>
      </c>
      <c r="E16" s="487">
        <v>5080000</v>
      </c>
      <c r="F16" s="487">
        <v>5080000</v>
      </c>
      <c r="G16" s="487"/>
      <c r="H16" s="487"/>
      <c r="I16" s="487"/>
      <c r="J16" s="480">
        <f t="shared" si="2"/>
        <v>5435600</v>
      </c>
      <c r="K16" s="566"/>
    </row>
    <row r="17" spans="1:11" ht="24" customHeight="1" thickBot="1" x14ac:dyDescent="0.3">
      <c r="A17" s="468" t="s">
        <v>28</v>
      </c>
      <c r="B17" s="484" t="s">
        <v>610</v>
      </c>
      <c r="C17" s="486" t="s">
        <v>535</v>
      </c>
      <c r="D17" s="487">
        <v>300000</v>
      </c>
      <c r="E17" s="487">
        <v>200000</v>
      </c>
      <c r="F17" s="487">
        <v>200000</v>
      </c>
      <c r="G17" s="487"/>
      <c r="H17" s="487"/>
      <c r="I17" s="487"/>
      <c r="J17" s="480">
        <f t="shared" si="2"/>
        <v>500000</v>
      </c>
      <c r="K17" s="566"/>
    </row>
    <row r="18" spans="1:11" ht="24" customHeight="1" thickBot="1" x14ac:dyDescent="0.3">
      <c r="A18" s="469" t="s">
        <v>29</v>
      </c>
      <c r="B18" s="484" t="s">
        <v>561</v>
      </c>
      <c r="C18" s="486" t="s">
        <v>516</v>
      </c>
      <c r="D18" s="487">
        <v>317500</v>
      </c>
      <c r="E18" s="487">
        <v>12700000</v>
      </c>
      <c r="F18" s="487">
        <v>14240000</v>
      </c>
      <c r="G18" s="487"/>
      <c r="H18" s="487"/>
      <c r="I18" s="487"/>
      <c r="J18" s="480">
        <f t="shared" si="2"/>
        <v>14557500</v>
      </c>
      <c r="K18" s="566"/>
    </row>
    <row r="19" spans="1:11" ht="24" customHeight="1" thickBot="1" x14ac:dyDescent="0.3">
      <c r="A19" s="469" t="s">
        <v>30</v>
      </c>
      <c r="B19" s="456" t="s">
        <v>571</v>
      </c>
      <c r="C19" s="416" t="s">
        <v>535</v>
      </c>
      <c r="D19" s="27">
        <v>400000</v>
      </c>
      <c r="E19" s="27">
        <v>1800000</v>
      </c>
      <c r="F19" s="27">
        <v>1800000</v>
      </c>
      <c r="G19" s="27"/>
      <c r="H19" s="27"/>
      <c r="I19" s="27"/>
      <c r="J19" s="480">
        <f t="shared" si="2"/>
        <v>2200000</v>
      </c>
      <c r="K19" s="566"/>
    </row>
    <row r="20" spans="1:11" ht="20.100000000000001" customHeight="1" thickBot="1" x14ac:dyDescent="0.3">
      <c r="A20" s="469" t="s">
        <v>31</v>
      </c>
      <c r="B20" s="474"/>
      <c r="C20" s="475"/>
      <c r="D20" s="476"/>
      <c r="E20" s="476"/>
      <c r="F20" s="476"/>
      <c r="G20" s="476"/>
      <c r="H20" s="476"/>
      <c r="I20" s="476"/>
      <c r="J20" s="477"/>
      <c r="K20" s="566"/>
    </row>
    <row r="21" spans="1:11" ht="20.100000000000001" customHeight="1" thickBot="1" x14ac:dyDescent="0.3">
      <c r="A21" s="244" t="s">
        <v>32</v>
      </c>
      <c r="B21" s="470" t="s">
        <v>534</v>
      </c>
      <c r="C21" s="452"/>
      <c r="D21" s="453">
        <f t="shared" ref="D21:J21" si="3">D22+D23+D24</f>
        <v>921043</v>
      </c>
      <c r="E21" s="453">
        <f t="shared" si="3"/>
        <v>3110000</v>
      </c>
      <c r="F21" s="453">
        <f>F22+F23+F24</f>
        <v>3110000</v>
      </c>
      <c r="G21" s="453">
        <f t="shared" si="3"/>
        <v>0</v>
      </c>
      <c r="H21" s="453">
        <f t="shared" si="3"/>
        <v>0</v>
      </c>
      <c r="I21" s="453">
        <f t="shared" si="3"/>
        <v>0</v>
      </c>
      <c r="J21" s="453">
        <f t="shared" si="3"/>
        <v>4031043</v>
      </c>
      <c r="K21" s="566"/>
    </row>
    <row r="22" spans="1:11" ht="26.25" customHeight="1" thickBot="1" x14ac:dyDescent="0.3">
      <c r="A22" s="242" t="s">
        <v>33</v>
      </c>
      <c r="B22" s="448" t="s">
        <v>551</v>
      </c>
      <c r="C22" s="415" t="s">
        <v>515</v>
      </c>
      <c r="D22" s="26">
        <v>921043</v>
      </c>
      <c r="E22" s="26">
        <v>3110000</v>
      </c>
      <c r="F22" s="26">
        <v>3110000</v>
      </c>
      <c r="G22" s="26"/>
      <c r="H22" s="26"/>
      <c r="I22" s="26"/>
      <c r="J22" s="449">
        <f>D22+F22+G22+H22+I22</f>
        <v>4031043</v>
      </c>
      <c r="K22" s="566"/>
    </row>
    <row r="23" spans="1:11" ht="20.100000000000001" customHeight="1" thickBot="1" x14ac:dyDescent="0.3">
      <c r="A23" s="244" t="s">
        <v>34</v>
      </c>
      <c r="B23" s="448"/>
      <c r="C23" s="415"/>
      <c r="D23" s="26"/>
      <c r="E23" s="26"/>
      <c r="F23" s="26"/>
      <c r="G23" s="26"/>
      <c r="H23" s="26"/>
      <c r="I23" s="26"/>
      <c r="J23" s="449"/>
      <c r="K23" s="566"/>
    </row>
    <row r="24" spans="1:11" ht="24" customHeight="1" thickBot="1" x14ac:dyDescent="0.3">
      <c r="A24" s="242" t="s">
        <v>35</v>
      </c>
      <c r="B24" s="447"/>
      <c r="C24" s="416"/>
      <c r="D24" s="27"/>
      <c r="E24" s="27"/>
      <c r="F24" s="27"/>
      <c r="G24" s="27"/>
      <c r="H24" s="27"/>
      <c r="I24" s="27"/>
      <c r="J24" s="449"/>
      <c r="K24" s="566"/>
    </row>
    <row r="25" spans="1:11" ht="20.100000000000001" customHeight="1" thickBot="1" x14ac:dyDescent="0.3">
      <c r="A25" s="242" t="s">
        <v>36</v>
      </c>
      <c r="B25" s="246" t="s">
        <v>196</v>
      </c>
      <c r="C25" s="452"/>
      <c r="D25" s="453">
        <f t="shared" ref="D25:I25" si="4">D26</f>
        <v>0</v>
      </c>
      <c r="E25" s="453">
        <f t="shared" si="4"/>
        <v>0</v>
      </c>
      <c r="F25" s="453">
        <f t="shared" si="4"/>
        <v>0</v>
      </c>
      <c r="G25" s="453">
        <f t="shared" si="4"/>
        <v>0</v>
      </c>
      <c r="H25" s="453">
        <f t="shared" si="4"/>
        <v>0</v>
      </c>
      <c r="I25" s="453">
        <f t="shared" si="4"/>
        <v>0</v>
      </c>
      <c r="J25" s="453">
        <f>SUM(D25:I25)</f>
        <v>0</v>
      </c>
      <c r="K25" s="566"/>
    </row>
    <row r="26" spans="1:11" ht="20.100000000000001" customHeight="1" x14ac:dyDescent="0.25">
      <c r="A26" s="459" t="s">
        <v>37</v>
      </c>
      <c r="B26" s="460"/>
      <c r="C26" s="450"/>
      <c r="D26" s="451"/>
      <c r="E26" s="451"/>
      <c r="F26" s="451"/>
      <c r="G26" s="451"/>
      <c r="H26" s="451"/>
      <c r="I26" s="451"/>
      <c r="J26" s="461"/>
      <c r="K26" s="526"/>
    </row>
    <row r="27" spans="1:11" ht="20.100000000000001" customHeight="1" thickBot="1" x14ac:dyDescent="0.3">
      <c r="A27" s="567" t="s">
        <v>556</v>
      </c>
      <c r="B27" s="568"/>
      <c r="C27" s="457"/>
      <c r="D27" s="458">
        <f t="shared" ref="D27:I27" si="5">D6+D8+D11+D21+D25</f>
        <v>46695577</v>
      </c>
      <c r="E27" s="458">
        <f t="shared" si="5"/>
        <v>122393555</v>
      </c>
      <c r="F27" s="458">
        <f t="shared" si="5"/>
        <v>113249555</v>
      </c>
      <c r="G27" s="458">
        <f t="shared" si="5"/>
        <v>5878334</v>
      </c>
      <c r="H27" s="458">
        <f t="shared" si="5"/>
        <v>5689118</v>
      </c>
      <c r="I27" s="458">
        <f t="shared" si="5"/>
        <v>19693871</v>
      </c>
      <c r="J27" s="458">
        <f>+J6+J8+J11+J21+J25</f>
        <v>310490010</v>
      </c>
      <c r="K27" s="566"/>
    </row>
  </sheetData>
  <mergeCells count="9">
    <mergeCell ref="K7:K27"/>
    <mergeCell ref="A1:J1"/>
    <mergeCell ref="A27:B27"/>
    <mergeCell ref="J3:J4"/>
    <mergeCell ref="E3:I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60"/>
  <sheetViews>
    <sheetView topLeftCell="A89" zoomScale="130" zoomScaleNormal="130" zoomScaleSheetLayoutView="100" workbookViewId="0">
      <selection activeCell="B103" sqref="B103"/>
    </sheetView>
  </sheetViews>
  <sheetFormatPr defaultColWidth="9.33203125" defaultRowHeight="15.6" x14ac:dyDescent="0.3"/>
  <cols>
    <col min="1" max="1" width="9.44140625" style="42" customWidth="1"/>
    <col min="2" max="2" width="91.6640625" style="42" customWidth="1"/>
    <col min="3" max="3" width="21.6640625" style="340" customWidth="1"/>
    <col min="4" max="4" width="14.44140625" style="42" customWidth="1"/>
    <col min="5" max="16384" width="9.33203125" style="42"/>
  </cols>
  <sheetData>
    <row r="1" spans="1:4" ht="15.9" customHeight="1" x14ac:dyDescent="0.3">
      <c r="A1" s="518" t="s">
        <v>14</v>
      </c>
      <c r="B1" s="518"/>
      <c r="C1" s="518"/>
    </row>
    <row r="2" spans="1:4" ht="15.9" customHeight="1" thickBot="1" x14ac:dyDescent="0.35">
      <c r="A2" s="519" t="s">
        <v>149</v>
      </c>
      <c r="B2" s="519"/>
      <c r="C2" s="522" t="s">
        <v>542</v>
      </c>
      <c r="D2" s="522"/>
    </row>
    <row r="3" spans="1:4" ht="38.1" customHeight="1" thickBot="1" x14ac:dyDescent="0.35">
      <c r="A3" s="23" t="s">
        <v>67</v>
      </c>
      <c r="B3" s="24" t="s">
        <v>16</v>
      </c>
      <c r="C3" s="43" t="s">
        <v>563</v>
      </c>
      <c r="D3" s="43" t="s">
        <v>616</v>
      </c>
    </row>
    <row r="4" spans="1:4" s="44" customFormat="1" ht="12" customHeight="1" thickBot="1" x14ac:dyDescent="0.25">
      <c r="A4" s="363" t="s">
        <v>479</v>
      </c>
      <c r="B4" s="364" t="s">
        <v>480</v>
      </c>
      <c r="C4" s="365" t="s">
        <v>481</v>
      </c>
      <c r="D4" s="365" t="s">
        <v>483</v>
      </c>
    </row>
    <row r="5" spans="1:4" s="1" customFormat="1" ht="12" customHeight="1" thickBot="1" x14ac:dyDescent="0.3">
      <c r="A5" s="20" t="s">
        <v>17</v>
      </c>
      <c r="B5" s="21" t="s">
        <v>234</v>
      </c>
      <c r="C5" s="259">
        <f>+C6+C7+C8+C9+C10+C11</f>
        <v>216138336</v>
      </c>
      <c r="D5" s="259">
        <f>+D6+D7+D8+D9+D10+D11</f>
        <v>229951999</v>
      </c>
    </row>
    <row r="6" spans="1:4" s="1" customFormat="1" ht="12" customHeight="1" x14ac:dyDescent="0.25">
      <c r="A6" s="15" t="s">
        <v>96</v>
      </c>
      <c r="B6" s="368" t="s">
        <v>235</v>
      </c>
      <c r="C6" s="262">
        <v>24436356</v>
      </c>
      <c r="D6" s="262">
        <v>36403698</v>
      </c>
    </row>
    <row r="7" spans="1:4" s="1" customFormat="1" ht="12" customHeight="1" x14ac:dyDescent="0.25">
      <c r="A7" s="14" t="s">
        <v>97</v>
      </c>
      <c r="B7" s="369" t="s">
        <v>236</v>
      </c>
      <c r="C7" s="261">
        <v>111287650</v>
      </c>
      <c r="D7" s="261">
        <v>111287650</v>
      </c>
    </row>
    <row r="8" spans="1:4" s="1" customFormat="1" ht="12" customHeight="1" x14ac:dyDescent="0.25">
      <c r="A8" s="14" t="s">
        <v>98</v>
      </c>
      <c r="B8" s="369" t="s">
        <v>237</v>
      </c>
      <c r="C8" s="261">
        <v>76468676</v>
      </c>
      <c r="D8" s="261">
        <v>76468676</v>
      </c>
    </row>
    <row r="9" spans="1:4" s="1" customFormat="1" ht="12" customHeight="1" x14ac:dyDescent="0.25">
      <c r="A9" s="14" t="s">
        <v>99</v>
      </c>
      <c r="B9" s="369" t="s">
        <v>238</v>
      </c>
      <c r="C9" s="261">
        <v>3945654</v>
      </c>
      <c r="D9" s="261">
        <v>3945654</v>
      </c>
    </row>
    <row r="10" spans="1:4" s="1" customFormat="1" ht="12" customHeight="1" x14ac:dyDescent="0.25">
      <c r="A10" s="14" t="s">
        <v>146</v>
      </c>
      <c r="B10" s="255" t="s">
        <v>421</v>
      </c>
      <c r="C10" s="261"/>
      <c r="D10" s="261"/>
    </row>
    <row r="11" spans="1:4" s="1" customFormat="1" ht="12" customHeight="1" thickBot="1" x14ac:dyDescent="0.3">
      <c r="A11" s="16" t="s">
        <v>100</v>
      </c>
      <c r="B11" s="256" t="s">
        <v>422</v>
      </c>
      <c r="C11" s="261"/>
      <c r="D11" s="261">
        <v>1846321</v>
      </c>
    </row>
    <row r="12" spans="1:4" s="1" customFormat="1" ht="12" customHeight="1" thickBot="1" x14ac:dyDescent="0.3">
      <c r="A12" s="20" t="s">
        <v>18</v>
      </c>
      <c r="B12" s="254" t="s">
        <v>239</v>
      </c>
      <c r="C12" s="259">
        <f>+C13+C14+C15+C16+C17</f>
        <v>11603000</v>
      </c>
      <c r="D12" s="259">
        <f>+D13+D14+D15+D16+D17</f>
        <v>11603000</v>
      </c>
    </row>
    <row r="13" spans="1:4" s="1" customFormat="1" ht="12" customHeight="1" x14ac:dyDescent="0.25">
      <c r="A13" s="15" t="s">
        <v>102</v>
      </c>
      <c r="B13" s="368" t="s">
        <v>240</v>
      </c>
      <c r="C13" s="262"/>
      <c r="D13" s="262"/>
    </row>
    <row r="14" spans="1:4" s="1" customFormat="1" ht="12" customHeight="1" x14ac:dyDescent="0.25">
      <c r="A14" s="14" t="s">
        <v>103</v>
      </c>
      <c r="B14" s="369" t="s">
        <v>241</v>
      </c>
      <c r="C14" s="261"/>
      <c r="D14" s="261"/>
    </row>
    <row r="15" spans="1:4" s="1" customFormat="1" ht="12" customHeight="1" x14ac:dyDescent="0.25">
      <c r="A15" s="14" t="s">
        <v>104</v>
      </c>
      <c r="B15" s="369" t="s">
        <v>411</v>
      </c>
      <c r="C15" s="261"/>
      <c r="D15" s="261"/>
    </row>
    <row r="16" spans="1:4" s="1" customFormat="1" ht="12" customHeight="1" x14ac:dyDescent="0.25">
      <c r="A16" s="14" t="s">
        <v>105</v>
      </c>
      <c r="B16" s="369" t="s">
        <v>412</v>
      </c>
      <c r="C16" s="261"/>
      <c r="D16" s="261"/>
    </row>
    <row r="17" spans="1:4" s="1" customFormat="1" ht="12" customHeight="1" x14ac:dyDescent="0.25">
      <c r="A17" s="14" t="s">
        <v>106</v>
      </c>
      <c r="B17" s="369" t="s">
        <v>242</v>
      </c>
      <c r="C17" s="261">
        <v>11603000</v>
      </c>
      <c r="D17" s="261">
        <v>11603000</v>
      </c>
    </row>
    <row r="18" spans="1:4" s="1" customFormat="1" ht="12" customHeight="1" thickBot="1" x14ac:dyDescent="0.3">
      <c r="A18" s="16" t="s">
        <v>115</v>
      </c>
      <c r="B18" s="256" t="s">
        <v>243</v>
      </c>
      <c r="C18" s="263"/>
      <c r="D18" s="263"/>
    </row>
    <row r="19" spans="1:4" s="1" customFormat="1" ht="12" customHeight="1" thickBot="1" x14ac:dyDescent="0.3">
      <c r="A19" s="20" t="s">
        <v>19</v>
      </c>
      <c r="B19" s="21" t="s">
        <v>244</v>
      </c>
      <c r="C19" s="259">
        <f>+C20+C21+C22+C23+C24</f>
        <v>96500000</v>
      </c>
      <c r="D19" s="259">
        <f>+D20+D21+D22+D23+D24</f>
        <v>96500000</v>
      </c>
    </row>
    <row r="20" spans="1:4" s="1" customFormat="1" ht="12" customHeight="1" x14ac:dyDescent="0.25">
      <c r="A20" s="15" t="s">
        <v>85</v>
      </c>
      <c r="B20" s="368" t="s">
        <v>245</v>
      </c>
      <c r="C20" s="262">
        <v>96500000</v>
      </c>
      <c r="D20" s="262">
        <v>96500000</v>
      </c>
    </row>
    <row r="21" spans="1:4" s="1" customFormat="1" ht="12" customHeight="1" x14ac:dyDescent="0.25">
      <c r="A21" s="14" t="s">
        <v>86</v>
      </c>
      <c r="B21" s="369" t="s">
        <v>246</v>
      </c>
      <c r="C21" s="261"/>
      <c r="D21" s="261"/>
    </row>
    <row r="22" spans="1:4" s="1" customFormat="1" ht="12" customHeight="1" x14ac:dyDescent="0.25">
      <c r="A22" s="14" t="s">
        <v>87</v>
      </c>
      <c r="B22" s="369" t="s">
        <v>413</v>
      </c>
      <c r="C22" s="261"/>
      <c r="D22" s="261"/>
    </row>
    <row r="23" spans="1:4" s="1" customFormat="1" ht="12" customHeight="1" x14ac:dyDescent="0.25">
      <c r="A23" s="14" t="s">
        <v>88</v>
      </c>
      <c r="B23" s="369" t="s">
        <v>414</v>
      </c>
      <c r="C23" s="261"/>
      <c r="D23" s="261"/>
    </row>
    <row r="24" spans="1:4" s="1" customFormat="1" ht="12" customHeight="1" x14ac:dyDescent="0.25">
      <c r="A24" s="14" t="s">
        <v>167</v>
      </c>
      <c r="B24" s="369" t="s">
        <v>247</v>
      </c>
      <c r="C24" s="261"/>
      <c r="D24" s="261"/>
    </row>
    <row r="25" spans="1:4" s="1" customFormat="1" ht="12" customHeight="1" thickBot="1" x14ac:dyDescent="0.3">
      <c r="A25" s="16" t="s">
        <v>168</v>
      </c>
      <c r="B25" s="370" t="s">
        <v>248</v>
      </c>
      <c r="C25" s="263"/>
      <c r="D25" s="263"/>
    </row>
    <row r="26" spans="1:4" s="1" customFormat="1" ht="12" customHeight="1" thickBot="1" x14ac:dyDescent="0.3">
      <c r="A26" s="20" t="s">
        <v>169</v>
      </c>
      <c r="B26" s="21" t="s">
        <v>249</v>
      </c>
      <c r="C26" s="265">
        <f>+C27+C31+C32+C33</f>
        <v>60000000</v>
      </c>
      <c r="D26" s="265">
        <f>+D27+D31+D32+D33</f>
        <v>49721902</v>
      </c>
    </row>
    <row r="27" spans="1:4" s="1" customFormat="1" ht="12" customHeight="1" x14ac:dyDescent="0.25">
      <c r="A27" s="15" t="s">
        <v>250</v>
      </c>
      <c r="B27" s="368" t="s">
        <v>428</v>
      </c>
      <c r="C27" s="366">
        <f>+C28+C29+C30</f>
        <v>49200000</v>
      </c>
      <c r="D27" s="366">
        <f>+D28+D29+D30</f>
        <v>49200000</v>
      </c>
    </row>
    <row r="28" spans="1:4" s="1" customFormat="1" ht="12" customHeight="1" x14ac:dyDescent="0.25">
      <c r="A28" s="14" t="s">
        <v>251</v>
      </c>
      <c r="B28" s="369" t="s">
        <v>256</v>
      </c>
      <c r="C28" s="261">
        <v>10700000</v>
      </c>
      <c r="D28" s="261">
        <v>10700000</v>
      </c>
    </row>
    <row r="29" spans="1:4" s="1" customFormat="1" ht="12" customHeight="1" x14ac:dyDescent="0.25">
      <c r="A29" s="14" t="s">
        <v>252</v>
      </c>
      <c r="B29" s="369" t="s">
        <v>257</v>
      </c>
      <c r="C29" s="261"/>
      <c r="D29" s="261"/>
    </row>
    <row r="30" spans="1:4" s="1" customFormat="1" ht="12" customHeight="1" x14ac:dyDescent="0.25">
      <c r="A30" s="14" t="s">
        <v>426</v>
      </c>
      <c r="B30" s="422" t="s">
        <v>427</v>
      </c>
      <c r="C30" s="261">
        <v>38500000</v>
      </c>
      <c r="D30" s="261">
        <v>38500000</v>
      </c>
    </row>
    <row r="31" spans="1:4" s="1" customFormat="1" ht="12" customHeight="1" x14ac:dyDescent="0.25">
      <c r="A31" s="14" t="s">
        <v>253</v>
      </c>
      <c r="B31" s="369" t="s">
        <v>258</v>
      </c>
      <c r="C31" s="261">
        <v>10500000</v>
      </c>
      <c r="D31" s="261">
        <v>221902</v>
      </c>
    </row>
    <row r="32" spans="1:4" s="1" customFormat="1" ht="12" customHeight="1" x14ac:dyDescent="0.25">
      <c r="A32" s="14" t="s">
        <v>254</v>
      </c>
      <c r="B32" s="369" t="s">
        <v>259</v>
      </c>
      <c r="C32" s="261"/>
      <c r="D32" s="261"/>
    </row>
    <row r="33" spans="1:4" s="1" customFormat="1" ht="12" customHeight="1" thickBot="1" x14ac:dyDescent="0.3">
      <c r="A33" s="16" t="s">
        <v>255</v>
      </c>
      <c r="B33" s="370" t="s">
        <v>260</v>
      </c>
      <c r="C33" s="263">
        <v>300000</v>
      </c>
      <c r="D33" s="263">
        <v>300000</v>
      </c>
    </row>
    <row r="34" spans="1:4" s="1" customFormat="1" ht="12" customHeight="1" thickBot="1" x14ac:dyDescent="0.3">
      <c r="A34" s="20" t="s">
        <v>21</v>
      </c>
      <c r="B34" s="21" t="s">
        <v>423</v>
      </c>
      <c r="C34" s="259">
        <f>SUM(C35:C45)</f>
        <v>116724664</v>
      </c>
      <c r="D34" s="259">
        <f>SUM(D35:D45)</f>
        <v>116724664</v>
      </c>
    </row>
    <row r="35" spans="1:4" s="1" customFormat="1" ht="12" customHeight="1" x14ac:dyDescent="0.25">
      <c r="A35" s="15" t="s">
        <v>89</v>
      </c>
      <c r="B35" s="368" t="s">
        <v>263</v>
      </c>
      <c r="C35" s="262"/>
      <c r="D35" s="262"/>
    </row>
    <row r="36" spans="1:4" s="1" customFormat="1" ht="12" customHeight="1" x14ac:dyDescent="0.25">
      <c r="A36" s="14" t="s">
        <v>90</v>
      </c>
      <c r="B36" s="369" t="s">
        <v>264</v>
      </c>
      <c r="C36" s="261">
        <v>5594000</v>
      </c>
      <c r="D36" s="261">
        <v>5594000</v>
      </c>
    </row>
    <row r="37" spans="1:4" s="1" customFormat="1" ht="12" customHeight="1" x14ac:dyDescent="0.25">
      <c r="A37" s="14" t="s">
        <v>91</v>
      </c>
      <c r="B37" s="369" t="s">
        <v>265</v>
      </c>
      <c r="C37" s="261">
        <v>4663000</v>
      </c>
      <c r="D37" s="261">
        <v>4663000</v>
      </c>
    </row>
    <row r="38" spans="1:4" s="1" customFormat="1" ht="12" customHeight="1" x14ac:dyDescent="0.25">
      <c r="A38" s="14" t="s">
        <v>171</v>
      </c>
      <c r="B38" s="369" t="s">
        <v>266</v>
      </c>
      <c r="C38" s="261">
        <v>437000</v>
      </c>
      <c r="D38" s="261">
        <v>437000</v>
      </c>
    </row>
    <row r="39" spans="1:4" s="1" customFormat="1" ht="12" customHeight="1" x14ac:dyDescent="0.25">
      <c r="A39" s="14" t="s">
        <v>172</v>
      </c>
      <c r="B39" s="369" t="s">
        <v>267</v>
      </c>
      <c r="C39" s="261">
        <v>18132000</v>
      </c>
      <c r="D39" s="261">
        <v>18132000</v>
      </c>
    </row>
    <row r="40" spans="1:4" s="1" customFormat="1" ht="12" customHeight="1" x14ac:dyDescent="0.25">
      <c r="A40" s="14" t="s">
        <v>173</v>
      </c>
      <c r="B40" s="369" t="s">
        <v>268</v>
      </c>
      <c r="C40" s="261">
        <v>87723000</v>
      </c>
      <c r="D40" s="261">
        <v>87723000</v>
      </c>
    </row>
    <row r="41" spans="1:4" s="1" customFormat="1" ht="12" customHeight="1" x14ac:dyDescent="0.25">
      <c r="A41" s="14" t="s">
        <v>174</v>
      </c>
      <c r="B41" s="369" t="s">
        <v>269</v>
      </c>
      <c r="C41" s="261"/>
      <c r="D41" s="261"/>
    </row>
    <row r="42" spans="1:4" s="1" customFormat="1" ht="12" customHeight="1" x14ac:dyDescent="0.25">
      <c r="A42" s="14" t="s">
        <v>175</v>
      </c>
      <c r="B42" s="369" t="s">
        <v>270</v>
      </c>
      <c r="C42" s="261">
        <v>29664</v>
      </c>
      <c r="D42" s="261">
        <v>29664</v>
      </c>
    </row>
    <row r="43" spans="1:4" s="1" customFormat="1" ht="12" customHeight="1" x14ac:dyDescent="0.25">
      <c r="A43" s="14" t="s">
        <v>261</v>
      </c>
      <c r="B43" s="369" t="s">
        <v>271</v>
      </c>
      <c r="C43" s="264"/>
      <c r="D43" s="264"/>
    </row>
    <row r="44" spans="1:4" s="1" customFormat="1" ht="12" customHeight="1" x14ac:dyDescent="0.25">
      <c r="A44" s="16" t="s">
        <v>262</v>
      </c>
      <c r="B44" s="370" t="s">
        <v>425</v>
      </c>
      <c r="C44" s="357"/>
      <c r="D44" s="357"/>
    </row>
    <row r="45" spans="1:4" s="1" customFormat="1" ht="12" customHeight="1" thickBot="1" x14ac:dyDescent="0.3">
      <c r="A45" s="16" t="s">
        <v>424</v>
      </c>
      <c r="B45" s="256" t="s">
        <v>272</v>
      </c>
      <c r="C45" s="357">
        <v>146000</v>
      </c>
      <c r="D45" s="357">
        <v>146000</v>
      </c>
    </row>
    <row r="46" spans="1:4" s="1" customFormat="1" ht="12" customHeight="1" thickBot="1" x14ac:dyDescent="0.3">
      <c r="A46" s="20" t="s">
        <v>22</v>
      </c>
      <c r="B46" s="21" t="s">
        <v>273</v>
      </c>
      <c r="C46" s="259">
        <f>SUM(C47:C51)</f>
        <v>296922000</v>
      </c>
      <c r="D46" s="259">
        <f>SUM(D47:D51)</f>
        <v>296922000</v>
      </c>
    </row>
    <row r="47" spans="1:4" s="1" customFormat="1" ht="12" customHeight="1" x14ac:dyDescent="0.25">
      <c r="A47" s="15" t="s">
        <v>92</v>
      </c>
      <c r="B47" s="368" t="s">
        <v>277</v>
      </c>
      <c r="C47" s="405"/>
      <c r="D47" s="405"/>
    </row>
    <row r="48" spans="1:4" s="1" customFormat="1" ht="12" customHeight="1" x14ac:dyDescent="0.25">
      <c r="A48" s="14" t="s">
        <v>93</v>
      </c>
      <c r="B48" s="369" t="s">
        <v>278</v>
      </c>
      <c r="C48" s="264">
        <v>296922000</v>
      </c>
      <c r="D48" s="264">
        <v>296922000</v>
      </c>
    </row>
    <row r="49" spans="1:4" s="1" customFormat="1" ht="12" customHeight="1" x14ac:dyDescent="0.25">
      <c r="A49" s="14" t="s">
        <v>274</v>
      </c>
      <c r="B49" s="369" t="s">
        <v>279</v>
      </c>
      <c r="C49" s="264"/>
      <c r="D49" s="264"/>
    </row>
    <row r="50" spans="1:4" s="1" customFormat="1" ht="12" customHeight="1" x14ac:dyDescent="0.25">
      <c r="A50" s="14" t="s">
        <v>275</v>
      </c>
      <c r="B50" s="369" t="s">
        <v>280</v>
      </c>
      <c r="C50" s="264"/>
      <c r="D50" s="264"/>
    </row>
    <row r="51" spans="1:4" s="1" customFormat="1" ht="12" customHeight="1" thickBot="1" x14ac:dyDescent="0.3">
      <c r="A51" s="16" t="s">
        <v>276</v>
      </c>
      <c r="B51" s="256" t="s">
        <v>281</v>
      </c>
      <c r="C51" s="357"/>
      <c r="D51" s="357"/>
    </row>
    <row r="52" spans="1:4" s="1" customFormat="1" ht="12" customHeight="1" thickBot="1" x14ac:dyDescent="0.3">
      <c r="A52" s="20" t="s">
        <v>176</v>
      </c>
      <c r="B52" s="21" t="s">
        <v>282</v>
      </c>
      <c r="C52" s="259">
        <f>SUM(C53:C55)</f>
        <v>0</v>
      </c>
      <c r="D52" s="259">
        <f>SUM(D53:D55)</f>
        <v>0</v>
      </c>
    </row>
    <row r="53" spans="1:4" s="1" customFormat="1" ht="12" customHeight="1" x14ac:dyDescent="0.25">
      <c r="A53" s="15" t="s">
        <v>94</v>
      </c>
      <c r="B53" s="368" t="s">
        <v>283</v>
      </c>
      <c r="C53" s="262"/>
      <c r="D53" s="262"/>
    </row>
    <row r="54" spans="1:4" s="1" customFormat="1" ht="12" customHeight="1" x14ac:dyDescent="0.25">
      <c r="A54" s="14" t="s">
        <v>95</v>
      </c>
      <c r="B54" s="369" t="s">
        <v>415</v>
      </c>
      <c r="C54" s="261"/>
      <c r="D54" s="261"/>
    </row>
    <row r="55" spans="1:4" s="1" customFormat="1" ht="12" customHeight="1" x14ac:dyDescent="0.25">
      <c r="A55" s="14" t="s">
        <v>286</v>
      </c>
      <c r="B55" s="369" t="s">
        <v>284</v>
      </c>
      <c r="C55" s="261"/>
      <c r="D55" s="261"/>
    </row>
    <row r="56" spans="1:4" s="1" customFormat="1" ht="12" customHeight="1" thickBot="1" x14ac:dyDescent="0.3">
      <c r="A56" s="16" t="s">
        <v>287</v>
      </c>
      <c r="B56" s="256" t="s">
        <v>285</v>
      </c>
      <c r="C56" s="263"/>
      <c r="D56" s="263"/>
    </row>
    <row r="57" spans="1:4" s="1" customFormat="1" ht="12" customHeight="1" thickBot="1" x14ac:dyDescent="0.3">
      <c r="A57" s="20" t="s">
        <v>24</v>
      </c>
      <c r="B57" s="254" t="s">
        <v>288</v>
      </c>
      <c r="C57" s="259">
        <f>SUM(C58:C60)</f>
        <v>47020000</v>
      </c>
      <c r="D57" s="259">
        <f>SUM(D58:D60)</f>
        <v>47020000</v>
      </c>
    </row>
    <row r="58" spans="1:4" s="1" customFormat="1" ht="12" customHeight="1" x14ac:dyDescent="0.25">
      <c r="A58" s="15" t="s">
        <v>177</v>
      </c>
      <c r="B58" s="368" t="s">
        <v>290</v>
      </c>
      <c r="C58" s="264"/>
      <c r="D58" s="264"/>
    </row>
    <row r="59" spans="1:4" s="1" customFormat="1" ht="12" customHeight="1" x14ac:dyDescent="0.25">
      <c r="A59" s="14" t="s">
        <v>178</v>
      </c>
      <c r="B59" s="369" t="s">
        <v>416</v>
      </c>
      <c r="C59" s="264">
        <v>6066000</v>
      </c>
      <c r="D59" s="264">
        <v>6066000</v>
      </c>
    </row>
    <row r="60" spans="1:4" s="1" customFormat="1" ht="12" customHeight="1" x14ac:dyDescent="0.25">
      <c r="A60" s="14" t="s">
        <v>215</v>
      </c>
      <c r="B60" s="369" t="s">
        <v>291</v>
      </c>
      <c r="C60" s="264">
        <v>40954000</v>
      </c>
      <c r="D60" s="264">
        <v>40954000</v>
      </c>
    </row>
    <row r="61" spans="1:4" s="1" customFormat="1" ht="12" customHeight="1" thickBot="1" x14ac:dyDescent="0.3">
      <c r="A61" s="16" t="s">
        <v>289</v>
      </c>
      <c r="B61" s="256" t="s">
        <v>292</v>
      </c>
      <c r="C61" s="264"/>
      <c r="D61" s="264"/>
    </row>
    <row r="62" spans="1:4" s="1" customFormat="1" ht="12" customHeight="1" thickBot="1" x14ac:dyDescent="0.3">
      <c r="A62" s="429" t="s">
        <v>468</v>
      </c>
      <c r="B62" s="21" t="s">
        <v>293</v>
      </c>
      <c r="C62" s="265">
        <f>+C5+C12+C19+C26+C34+C46+C52+C57</f>
        <v>844908000</v>
      </c>
      <c r="D62" s="265">
        <f>+D5+D12+D19+D26+D34+D46+D52+D57</f>
        <v>848443565</v>
      </c>
    </row>
    <row r="63" spans="1:4" s="1" customFormat="1" ht="12" customHeight="1" thickBot="1" x14ac:dyDescent="0.3">
      <c r="A63" s="408" t="s">
        <v>294</v>
      </c>
      <c r="B63" s="254" t="s">
        <v>295</v>
      </c>
      <c r="C63" s="259">
        <f>SUM(C64:C66)</f>
        <v>0</v>
      </c>
      <c r="D63" s="259">
        <f>SUM(D64:D66)</f>
        <v>0</v>
      </c>
    </row>
    <row r="64" spans="1:4" s="1" customFormat="1" ht="12" customHeight="1" x14ac:dyDescent="0.25">
      <c r="A64" s="15" t="s">
        <v>326</v>
      </c>
      <c r="B64" s="368" t="s">
        <v>296</v>
      </c>
      <c r="C64" s="264"/>
      <c r="D64" s="264"/>
    </row>
    <row r="65" spans="1:4" s="1" customFormat="1" ht="12" customHeight="1" x14ac:dyDescent="0.25">
      <c r="A65" s="14" t="s">
        <v>335</v>
      </c>
      <c r="B65" s="369" t="s">
        <v>297</v>
      </c>
      <c r="C65" s="264"/>
      <c r="D65" s="264"/>
    </row>
    <row r="66" spans="1:4" s="1" customFormat="1" ht="12" customHeight="1" thickBot="1" x14ac:dyDescent="0.3">
      <c r="A66" s="16" t="s">
        <v>336</v>
      </c>
      <c r="B66" s="423" t="s">
        <v>453</v>
      </c>
      <c r="C66" s="264"/>
      <c r="D66" s="264"/>
    </row>
    <row r="67" spans="1:4" s="1" customFormat="1" ht="12" customHeight="1" thickBot="1" x14ac:dyDescent="0.3">
      <c r="A67" s="408" t="s">
        <v>299</v>
      </c>
      <c r="B67" s="254" t="s">
        <v>300</v>
      </c>
      <c r="C67" s="259">
        <f>SUM(C68:C71)</f>
        <v>0</v>
      </c>
      <c r="D67" s="259">
        <f>SUM(D68:D71)</f>
        <v>0</v>
      </c>
    </row>
    <row r="68" spans="1:4" s="1" customFormat="1" ht="12" customHeight="1" x14ac:dyDescent="0.25">
      <c r="A68" s="15" t="s">
        <v>147</v>
      </c>
      <c r="B68" s="368" t="s">
        <v>301</v>
      </c>
      <c r="C68" s="264"/>
      <c r="D68" s="264"/>
    </row>
    <row r="69" spans="1:4" s="1" customFormat="1" ht="12" customHeight="1" x14ac:dyDescent="0.25">
      <c r="A69" s="14" t="s">
        <v>148</v>
      </c>
      <c r="B69" s="369" t="s">
        <v>302</v>
      </c>
      <c r="C69" s="264"/>
      <c r="D69" s="264"/>
    </row>
    <row r="70" spans="1:4" s="1" customFormat="1" ht="12" customHeight="1" x14ac:dyDescent="0.25">
      <c r="A70" s="14" t="s">
        <v>327</v>
      </c>
      <c r="B70" s="369" t="s">
        <v>303</v>
      </c>
      <c r="C70" s="264"/>
      <c r="D70" s="264"/>
    </row>
    <row r="71" spans="1:4" s="1" customFormat="1" ht="12" customHeight="1" thickBot="1" x14ac:dyDescent="0.3">
      <c r="A71" s="16" t="s">
        <v>328</v>
      </c>
      <c r="B71" s="256" t="s">
        <v>304</v>
      </c>
      <c r="C71" s="264"/>
      <c r="D71" s="264"/>
    </row>
    <row r="72" spans="1:4" s="1" customFormat="1" ht="12" customHeight="1" thickBot="1" x14ac:dyDescent="0.3">
      <c r="A72" s="408" t="s">
        <v>305</v>
      </c>
      <c r="B72" s="254" t="s">
        <v>306</v>
      </c>
      <c r="C72" s="259">
        <f>SUM(C73:C74)</f>
        <v>45954000</v>
      </c>
      <c r="D72" s="259">
        <f>SUM(D73:D74)</f>
        <v>52088332</v>
      </c>
    </row>
    <row r="73" spans="1:4" s="1" customFormat="1" ht="12" customHeight="1" x14ac:dyDescent="0.25">
      <c r="A73" s="15" t="s">
        <v>329</v>
      </c>
      <c r="B73" s="368" t="s">
        <v>307</v>
      </c>
      <c r="C73" s="264">
        <v>45954000</v>
      </c>
      <c r="D73" s="264">
        <v>52088332</v>
      </c>
    </row>
    <row r="74" spans="1:4" s="1" customFormat="1" ht="12" customHeight="1" thickBot="1" x14ac:dyDescent="0.3">
      <c r="A74" s="16" t="s">
        <v>330</v>
      </c>
      <c r="B74" s="256" t="s">
        <v>308</v>
      </c>
      <c r="C74" s="264"/>
      <c r="D74" s="264"/>
    </row>
    <row r="75" spans="1:4" s="1" customFormat="1" ht="12" customHeight="1" thickBot="1" x14ac:dyDescent="0.3">
      <c r="A75" s="408" t="s">
        <v>309</v>
      </c>
      <c r="B75" s="254" t="s">
        <v>310</v>
      </c>
      <c r="C75" s="259">
        <f>SUM(C76:C78)</f>
        <v>200000000</v>
      </c>
      <c r="D75" s="259">
        <f>SUM(D76:D78)</f>
        <v>200000000</v>
      </c>
    </row>
    <row r="76" spans="1:4" s="1" customFormat="1" ht="12" customHeight="1" x14ac:dyDescent="0.25">
      <c r="A76" s="15" t="s">
        <v>331</v>
      </c>
      <c r="B76" s="368" t="s">
        <v>311</v>
      </c>
      <c r="C76" s="264"/>
      <c r="D76" s="264"/>
    </row>
    <row r="77" spans="1:4" s="1" customFormat="1" ht="12" customHeight="1" x14ac:dyDescent="0.25">
      <c r="A77" s="14" t="s">
        <v>332</v>
      </c>
      <c r="B77" s="369" t="s">
        <v>312</v>
      </c>
      <c r="C77" s="264"/>
      <c r="D77" s="264"/>
    </row>
    <row r="78" spans="1:4" s="1" customFormat="1" ht="12" customHeight="1" thickBot="1" x14ac:dyDescent="0.3">
      <c r="A78" s="16" t="s">
        <v>333</v>
      </c>
      <c r="B78" s="256" t="s">
        <v>313</v>
      </c>
      <c r="C78" s="264">
        <v>200000000</v>
      </c>
      <c r="D78" s="264">
        <v>200000000</v>
      </c>
    </row>
    <row r="79" spans="1:4" s="1" customFormat="1" ht="12" customHeight="1" thickBot="1" x14ac:dyDescent="0.3">
      <c r="A79" s="408" t="s">
        <v>314</v>
      </c>
      <c r="B79" s="254" t="s">
        <v>334</v>
      </c>
      <c r="C79" s="259">
        <f>SUM(C80:C83)</f>
        <v>0</v>
      </c>
      <c r="D79" s="259">
        <f>SUM(D80:D83)</f>
        <v>0</v>
      </c>
    </row>
    <row r="80" spans="1:4" s="1" customFormat="1" ht="12" customHeight="1" x14ac:dyDescent="0.25">
      <c r="A80" s="372" t="s">
        <v>315</v>
      </c>
      <c r="B80" s="368" t="s">
        <v>316</v>
      </c>
      <c r="C80" s="264"/>
      <c r="D80" s="264"/>
    </row>
    <row r="81" spans="1:4" s="1" customFormat="1" ht="12" customHeight="1" x14ac:dyDescent="0.25">
      <c r="A81" s="373" t="s">
        <v>317</v>
      </c>
      <c r="B81" s="369" t="s">
        <v>318</v>
      </c>
      <c r="C81" s="264"/>
      <c r="D81" s="264"/>
    </row>
    <row r="82" spans="1:4" s="1" customFormat="1" ht="12" customHeight="1" x14ac:dyDescent="0.25">
      <c r="A82" s="373" t="s">
        <v>319</v>
      </c>
      <c r="B82" s="369" t="s">
        <v>320</v>
      </c>
      <c r="C82" s="264"/>
      <c r="D82" s="264"/>
    </row>
    <row r="83" spans="1:4" s="1" customFormat="1" ht="12" customHeight="1" thickBot="1" x14ac:dyDescent="0.3">
      <c r="A83" s="374" t="s">
        <v>321</v>
      </c>
      <c r="B83" s="256" t="s">
        <v>322</v>
      </c>
      <c r="C83" s="264"/>
      <c r="D83" s="264"/>
    </row>
    <row r="84" spans="1:4" s="1" customFormat="1" ht="12" customHeight="1" thickBot="1" x14ac:dyDescent="0.3">
      <c r="A84" s="408" t="s">
        <v>323</v>
      </c>
      <c r="B84" s="254" t="s">
        <v>467</v>
      </c>
      <c r="C84" s="406"/>
      <c r="D84" s="406"/>
    </row>
    <row r="85" spans="1:4" s="1" customFormat="1" ht="13.5" customHeight="1" thickBot="1" x14ac:dyDescent="0.3">
      <c r="A85" s="408" t="s">
        <v>325</v>
      </c>
      <c r="B85" s="254" t="s">
        <v>324</v>
      </c>
      <c r="C85" s="406"/>
      <c r="D85" s="406"/>
    </row>
    <row r="86" spans="1:4" s="1" customFormat="1" ht="15.75" customHeight="1" thickBot="1" x14ac:dyDescent="0.3">
      <c r="A86" s="408" t="s">
        <v>337</v>
      </c>
      <c r="B86" s="375" t="s">
        <v>470</v>
      </c>
      <c r="C86" s="265">
        <f>+C63+C67+C72+C75+C79+C85+C84</f>
        <v>245954000</v>
      </c>
      <c r="D86" s="265">
        <f>+D63+D67+D72+D75+D79+D85+D84</f>
        <v>252088332</v>
      </c>
    </row>
    <row r="87" spans="1:4" s="1" customFormat="1" ht="16.5" customHeight="1" thickBot="1" x14ac:dyDescent="0.3">
      <c r="A87" s="409" t="s">
        <v>469</v>
      </c>
      <c r="B87" s="376" t="s">
        <v>471</v>
      </c>
      <c r="C87" s="265">
        <f>+C62+C86</f>
        <v>1090862000</v>
      </c>
      <c r="D87" s="265">
        <f>+D62+D86</f>
        <v>1100531897</v>
      </c>
    </row>
    <row r="88" spans="1:4" s="1" customFormat="1" ht="83.25" customHeight="1" x14ac:dyDescent="0.25">
      <c r="A88" s="5"/>
      <c r="B88" s="6"/>
      <c r="C88" s="266"/>
    </row>
    <row r="89" spans="1:4" ht="16.5" customHeight="1" x14ac:dyDescent="0.3">
      <c r="A89" s="518" t="s">
        <v>46</v>
      </c>
      <c r="B89" s="518"/>
      <c r="C89" s="518"/>
    </row>
    <row r="90" spans="1:4" ht="16.5" customHeight="1" thickBot="1" x14ac:dyDescent="0.35">
      <c r="A90" s="520" t="s">
        <v>150</v>
      </c>
      <c r="B90" s="520"/>
      <c r="C90" s="523" t="s">
        <v>614</v>
      </c>
      <c r="D90" s="523"/>
    </row>
    <row r="91" spans="1:4" ht="38.1" customHeight="1" thickBot="1" x14ac:dyDescent="0.35">
      <c r="A91" s="23" t="s">
        <v>67</v>
      </c>
      <c r="B91" s="24" t="s">
        <v>47</v>
      </c>
      <c r="C91" s="43" t="str">
        <f>+C3</f>
        <v>2020. évi eredeti előirányzat</v>
      </c>
      <c r="D91" s="43" t="str">
        <f>+D3</f>
        <v>2020. évi módosított előirányzat</v>
      </c>
    </row>
    <row r="92" spans="1:4" s="44" customFormat="1" ht="12" customHeight="1" thickBot="1" x14ac:dyDescent="0.25">
      <c r="A92" s="35" t="s">
        <v>479</v>
      </c>
      <c r="B92" s="36" t="s">
        <v>480</v>
      </c>
      <c r="C92" s="37" t="s">
        <v>481</v>
      </c>
      <c r="D92" s="37" t="s">
        <v>483</v>
      </c>
    </row>
    <row r="93" spans="1:4" ht="12" customHeight="1" thickBot="1" x14ac:dyDescent="0.35">
      <c r="A93" s="22" t="s">
        <v>17</v>
      </c>
      <c r="B93" s="29" t="s">
        <v>429</v>
      </c>
      <c r="C93" s="258">
        <f>C94+C95+C96+C97+C98+E106+C111</f>
        <v>821582027</v>
      </c>
      <c r="D93" s="258">
        <f>D94+D95+D96+D97+D98+F106+D111</f>
        <v>831251924</v>
      </c>
    </row>
    <row r="94" spans="1:4" ht="12" customHeight="1" x14ac:dyDescent="0.3">
      <c r="A94" s="17" t="s">
        <v>96</v>
      </c>
      <c r="B94" s="10" t="s">
        <v>48</v>
      </c>
      <c r="C94" s="260">
        <v>187243000</v>
      </c>
      <c r="D94" s="260">
        <v>187243000</v>
      </c>
    </row>
    <row r="95" spans="1:4" ht="12" customHeight="1" x14ac:dyDescent="0.3">
      <c r="A95" s="14" t="s">
        <v>97</v>
      </c>
      <c r="B95" s="8" t="s">
        <v>179</v>
      </c>
      <c r="C95" s="261">
        <v>33511000</v>
      </c>
      <c r="D95" s="261">
        <v>33511000</v>
      </c>
    </row>
    <row r="96" spans="1:4" ht="12" customHeight="1" x14ac:dyDescent="0.3">
      <c r="A96" s="14" t="s">
        <v>98</v>
      </c>
      <c r="B96" s="8" t="s">
        <v>138</v>
      </c>
      <c r="C96" s="263">
        <v>229882027</v>
      </c>
      <c r="D96" s="263">
        <v>231152027</v>
      </c>
    </row>
    <row r="97" spans="1:4" ht="12" customHeight="1" x14ac:dyDescent="0.3">
      <c r="A97" s="14" t="s">
        <v>99</v>
      </c>
      <c r="B97" s="11" t="s">
        <v>180</v>
      </c>
      <c r="C97" s="263">
        <v>4423000</v>
      </c>
      <c r="D97" s="263">
        <v>4423000</v>
      </c>
    </row>
    <row r="98" spans="1:4" ht="12" customHeight="1" x14ac:dyDescent="0.3">
      <c r="A98" s="14" t="s">
        <v>110</v>
      </c>
      <c r="B98" s="19" t="s">
        <v>181</v>
      </c>
      <c r="C98" s="263">
        <v>743000</v>
      </c>
      <c r="D98" s="263">
        <v>743000</v>
      </c>
    </row>
    <row r="99" spans="1:4" ht="12" customHeight="1" x14ac:dyDescent="0.3">
      <c r="A99" s="14" t="s">
        <v>100</v>
      </c>
      <c r="B99" s="8" t="s">
        <v>434</v>
      </c>
      <c r="C99" s="263"/>
      <c r="D99" s="263"/>
    </row>
    <row r="100" spans="1:4" ht="12" customHeight="1" x14ac:dyDescent="0.3">
      <c r="A100" s="14" t="s">
        <v>101</v>
      </c>
      <c r="B100" s="142" t="s">
        <v>433</v>
      </c>
      <c r="C100" s="263"/>
      <c r="D100" s="263"/>
    </row>
    <row r="101" spans="1:4" ht="12" customHeight="1" x14ac:dyDescent="0.3">
      <c r="A101" s="14" t="s">
        <v>111</v>
      </c>
      <c r="B101" s="142" t="s">
        <v>432</v>
      </c>
      <c r="C101" s="263"/>
      <c r="D101" s="263"/>
    </row>
    <row r="102" spans="1:4" ht="12" customHeight="1" x14ac:dyDescent="0.3">
      <c r="A102" s="14" t="s">
        <v>112</v>
      </c>
      <c r="B102" s="140" t="s">
        <v>340</v>
      </c>
      <c r="C102" s="263"/>
      <c r="D102" s="263"/>
    </row>
    <row r="103" spans="1:4" ht="12" customHeight="1" x14ac:dyDescent="0.3">
      <c r="A103" s="14" t="s">
        <v>113</v>
      </c>
      <c r="B103" s="141" t="s">
        <v>341</v>
      </c>
      <c r="C103" s="263"/>
      <c r="D103" s="263"/>
    </row>
    <row r="104" spans="1:4" ht="12" customHeight="1" x14ac:dyDescent="0.3">
      <c r="A104" s="14" t="s">
        <v>114</v>
      </c>
      <c r="B104" s="141" t="s">
        <v>342</v>
      </c>
      <c r="C104" s="263"/>
      <c r="D104" s="263"/>
    </row>
    <row r="105" spans="1:4" ht="12" customHeight="1" x14ac:dyDescent="0.3">
      <c r="A105" s="14" t="s">
        <v>116</v>
      </c>
      <c r="B105" s="140" t="s">
        <v>343</v>
      </c>
      <c r="C105" s="263">
        <v>512000</v>
      </c>
      <c r="D105" s="263">
        <v>512000</v>
      </c>
    </row>
    <row r="106" spans="1:4" ht="12" customHeight="1" x14ac:dyDescent="0.3">
      <c r="A106" s="14" t="s">
        <v>182</v>
      </c>
      <c r="B106" s="140" t="s">
        <v>344</v>
      </c>
      <c r="C106" s="263"/>
      <c r="D106" s="263"/>
    </row>
    <row r="107" spans="1:4" ht="12" customHeight="1" x14ac:dyDescent="0.3">
      <c r="A107" s="14" t="s">
        <v>338</v>
      </c>
      <c r="B107" s="141" t="s">
        <v>345</v>
      </c>
      <c r="C107" s="263"/>
      <c r="D107" s="263"/>
    </row>
    <row r="108" spans="1:4" ht="12" customHeight="1" x14ac:dyDescent="0.3">
      <c r="A108" s="13" t="s">
        <v>339</v>
      </c>
      <c r="B108" s="142" t="s">
        <v>346</v>
      </c>
      <c r="C108" s="263"/>
      <c r="D108" s="263"/>
    </row>
    <row r="109" spans="1:4" ht="12" customHeight="1" x14ac:dyDescent="0.3">
      <c r="A109" s="14" t="s">
        <v>430</v>
      </c>
      <c r="B109" s="142" t="s">
        <v>347</v>
      </c>
      <c r="C109" s="263"/>
      <c r="D109" s="263"/>
    </row>
    <row r="110" spans="1:4" ht="12" customHeight="1" x14ac:dyDescent="0.3">
      <c r="A110" s="16" t="s">
        <v>431</v>
      </c>
      <c r="B110" s="142" t="s">
        <v>348</v>
      </c>
      <c r="C110" s="263">
        <v>231000</v>
      </c>
      <c r="D110" s="263">
        <v>231000</v>
      </c>
    </row>
    <row r="111" spans="1:4" ht="12" customHeight="1" x14ac:dyDescent="0.3">
      <c r="A111" s="14" t="s">
        <v>435</v>
      </c>
      <c r="B111" s="11" t="s">
        <v>49</v>
      </c>
      <c r="C111" s="261">
        <v>365780000</v>
      </c>
      <c r="D111" s="261">
        <v>374179897</v>
      </c>
    </row>
    <row r="112" spans="1:4" ht="12" customHeight="1" x14ac:dyDescent="0.3">
      <c r="A112" s="14" t="s">
        <v>436</v>
      </c>
      <c r="B112" s="8" t="s">
        <v>438</v>
      </c>
      <c r="C112" s="261">
        <v>362380000</v>
      </c>
      <c r="D112" s="263">
        <v>369509897</v>
      </c>
    </row>
    <row r="113" spans="1:4" ht="12" customHeight="1" x14ac:dyDescent="0.3">
      <c r="A113" s="16" t="s">
        <v>437</v>
      </c>
      <c r="B113" s="514" t="s">
        <v>439</v>
      </c>
      <c r="C113" s="263">
        <v>3400000</v>
      </c>
      <c r="D113" s="263">
        <v>3400000</v>
      </c>
    </row>
    <row r="114" spans="1:4" ht="12" customHeight="1" thickBot="1" x14ac:dyDescent="0.35">
      <c r="A114" s="18" t="s">
        <v>625</v>
      </c>
      <c r="B114" s="427" t="s">
        <v>627</v>
      </c>
      <c r="C114" s="267"/>
      <c r="D114" s="267">
        <v>1270000</v>
      </c>
    </row>
    <row r="115" spans="1:4" ht="12" customHeight="1" thickBot="1" x14ac:dyDescent="0.35">
      <c r="A115" s="424" t="s">
        <v>18</v>
      </c>
      <c r="B115" s="425" t="s">
        <v>349</v>
      </c>
      <c r="C115" s="426">
        <f>+C116+C118+C120</f>
        <v>253619000</v>
      </c>
      <c r="D115" s="426">
        <f>+D116+D118+D120</f>
        <v>253619000</v>
      </c>
    </row>
    <row r="116" spans="1:4" ht="12" customHeight="1" x14ac:dyDescent="0.3">
      <c r="A116" s="15" t="s">
        <v>102</v>
      </c>
      <c r="B116" s="8" t="s">
        <v>214</v>
      </c>
      <c r="C116" s="262">
        <v>248303000</v>
      </c>
      <c r="D116" s="262">
        <v>248303000</v>
      </c>
    </row>
    <row r="117" spans="1:4" ht="12" customHeight="1" x14ac:dyDescent="0.3">
      <c r="A117" s="15" t="s">
        <v>103</v>
      </c>
      <c r="B117" s="12" t="s">
        <v>353</v>
      </c>
      <c r="C117" s="262">
        <v>14530000</v>
      </c>
      <c r="D117" s="262">
        <v>14530000</v>
      </c>
    </row>
    <row r="118" spans="1:4" ht="12" customHeight="1" x14ac:dyDescent="0.3">
      <c r="A118" s="15" t="s">
        <v>104</v>
      </c>
      <c r="B118" s="12" t="s">
        <v>183</v>
      </c>
      <c r="C118" s="261">
        <v>3916000</v>
      </c>
      <c r="D118" s="261">
        <v>3916000</v>
      </c>
    </row>
    <row r="119" spans="1:4" ht="12" customHeight="1" x14ac:dyDescent="0.3">
      <c r="A119" s="15" t="s">
        <v>105</v>
      </c>
      <c r="B119" s="12" t="s">
        <v>354</v>
      </c>
      <c r="C119" s="230">
        <v>3110000</v>
      </c>
      <c r="D119" s="230">
        <v>3110000</v>
      </c>
    </row>
    <row r="120" spans="1:4" ht="12" customHeight="1" x14ac:dyDescent="0.3">
      <c r="A120" s="15" t="s">
        <v>106</v>
      </c>
      <c r="B120" s="256" t="s">
        <v>216</v>
      </c>
      <c r="C120" s="230">
        <v>1400000</v>
      </c>
      <c r="D120" s="230">
        <v>1400000</v>
      </c>
    </row>
    <row r="121" spans="1:4" ht="12" customHeight="1" x14ac:dyDescent="0.3">
      <c r="A121" s="15" t="s">
        <v>115</v>
      </c>
      <c r="B121" s="255" t="s">
        <v>417</v>
      </c>
      <c r="C121" s="230"/>
      <c r="D121" s="230"/>
    </row>
    <row r="122" spans="1:4" ht="12" customHeight="1" x14ac:dyDescent="0.3">
      <c r="A122" s="15" t="s">
        <v>117</v>
      </c>
      <c r="B122" s="367" t="s">
        <v>359</v>
      </c>
      <c r="C122" s="230"/>
      <c r="D122" s="230"/>
    </row>
    <row r="123" spans="1:4" x14ac:dyDescent="0.3">
      <c r="A123" s="15" t="s">
        <v>184</v>
      </c>
      <c r="B123" s="141" t="s">
        <v>342</v>
      </c>
      <c r="C123" s="230"/>
      <c r="D123" s="230"/>
    </row>
    <row r="124" spans="1:4" ht="12" customHeight="1" x14ac:dyDescent="0.3">
      <c r="A124" s="15" t="s">
        <v>185</v>
      </c>
      <c r="B124" s="141" t="s">
        <v>358</v>
      </c>
      <c r="C124" s="230"/>
      <c r="D124" s="230"/>
    </row>
    <row r="125" spans="1:4" ht="12" customHeight="1" x14ac:dyDescent="0.3">
      <c r="A125" s="15" t="s">
        <v>186</v>
      </c>
      <c r="B125" s="141" t="s">
        <v>357</v>
      </c>
      <c r="C125" s="230"/>
      <c r="D125" s="230"/>
    </row>
    <row r="126" spans="1:4" ht="12" customHeight="1" x14ac:dyDescent="0.3">
      <c r="A126" s="15" t="s">
        <v>350</v>
      </c>
      <c r="B126" s="141" t="s">
        <v>345</v>
      </c>
      <c r="C126" s="230"/>
      <c r="D126" s="230"/>
    </row>
    <row r="127" spans="1:4" ht="12" customHeight="1" x14ac:dyDescent="0.3">
      <c r="A127" s="15" t="s">
        <v>351</v>
      </c>
      <c r="B127" s="141" t="s">
        <v>356</v>
      </c>
      <c r="C127" s="230"/>
      <c r="D127" s="230"/>
    </row>
    <row r="128" spans="1:4" ht="16.2" thickBot="1" x14ac:dyDescent="0.35">
      <c r="A128" s="13" t="s">
        <v>352</v>
      </c>
      <c r="B128" s="141" t="s">
        <v>355</v>
      </c>
      <c r="C128" s="232">
        <v>1400000</v>
      </c>
      <c r="D128" s="232">
        <v>1400000</v>
      </c>
    </row>
    <row r="129" spans="1:4" ht="12" customHeight="1" thickBot="1" x14ac:dyDescent="0.35">
      <c r="A129" s="20" t="s">
        <v>19</v>
      </c>
      <c r="B129" s="131" t="s">
        <v>440</v>
      </c>
      <c r="C129" s="259">
        <f>+C93+C115</f>
        <v>1075201027</v>
      </c>
      <c r="D129" s="259">
        <f>+D93+D115</f>
        <v>1084870924</v>
      </c>
    </row>
    <row r="130" spans="1:4" ht="12" customHeight="1" thickBot="1" x14ac:dyDescent="0.35">
      <c r="A130" s="20" t="s">
        <v>20</v>
      </c>
      <c r="B130" s="131" t="s">
        <v>441</v>
      </c>
      <c r="C130" s="259">
        <f>+C131+C132+C133</f>
        <v>4860000</v>
      </c>
      <c r="D130" s="259">
        <f>+D131+D132+D133</f>
        <v>4860000</v>
      </c>
    </row>
    <row r="131" spans="1:4" ht="12" customHeight="1" x14ac:dyDescent="0.3">
      <c r="A131" s="15" t="s">
        <v>250</v>
      </c>
      <c r="B131" s="12" t="s">
        <v>448</v>
      </c>
      <c r="C131" s="230">
        <v>4860000</v>
      </c>
      <c r="D131" s="230">
        <v>4860000</v>
      </c>
    </row>
    <row r="132" spans="1:4" ht="12" customHeight="1" x14ac:dyDescent="0.3">
      <c r="A132" s="15" t="s">
        <v>253</v>
      </c>
      <c r="B132" s="12" t="s">
        <v>449</v>
      </c>
      <c r="C132" s="230"/>
      <c r="D132" s="230"/>
    </row>
    <row r="133" spans="1:4" ht="12" customHeight="1" thickBot="1" x14ac:dyDescent="0.35">
      <c r="A133" s="13" t="s">
        <v>254</v>
      </c>
      <c r="B133" s="12" t="s">
        <v>450</v>
      </c>
      <c r="C133" s="230"/>
      <c r="D133" s="230"/>
    </row>
    <row r="134" spans="1:4" ht="12" customHeight="1" thickBot="1" x14ac:dyDescent="0.35">
      <c r="A134" s="20" t="s">
        <v>21</v>
      </c>
      <c r="B134" s="131" t="s">
        <v>442</v>
      </c>
      <c r="C134" s="259">
        <f>SUM(C135:C140)</f>
        <v>0</v>
      </c>
      <c r="D134" s="259">
        <f>SUM(D135:D140)</f>
        <v>0</v>
      </c>
    </row>
    <row r="135" spans="1:4" ht="12" customHeight="1" x14ac:dyDescent="0.3">
      <c r="A135" s="15" t="s">
        <v>89</v>
      </c>
      <c r="B135" s="9" t="s">
        <v>451</v>
      </c>
      <c r="C135" s="230"/>
      <c r="D135" s="230"/>
    </row>
    <row r="136" spans="1:4" ht="12" customHeight="1" x14ac:dyDescent="0.3">
      <c r="A136" s="15" t="s">
        <v>90</v>
      </c>
      <c r="B136" s="9" t="s">
        <v>443</v>
      </c>
      <c r="C136" s="230"/>
      <c r="D136" s="230"/>
    </row>
    <row r="137" spans="1:4" ht="12" customHeight="1" x14ac:dyDescent="0.3">
      <c r="A137" s="15" t="s">
        <v>91</v>
      </c>
      <c r="B137" s="9" t="s">
        <v>444</v>
      </c>
      <c r="C137" s="230"/>
      <c r="D137" s="230"/>
    </row>
    <row r="138" spans="1:4" ht="12" customHeight="1" x14ac:dyDescent="0.3">
      <c r="A138" s="15" t="s">
        <v>171</v>
      </c>
      <c r="B138" s="9" t="s">
        <v>445</v>
      </c>
      <c r="C138" s="230"/>
      <c r="D138" s="230"/>
    </row>
    <row r="139" spans="1:4" ht="12" customHeight="1" x14ac:dyDescent="0.3">
      <c r="A139" s="15" t="s">
        <v>172</v>
      </c>
      <c r="B139" s="9" t="s">
        <v>446</v>
      </c>
      <c r="C139" s="230"/>
      <c r="D139" s="230"/>
    </row>
    <row r="140" spans="1:4" ht="12" customHeight="1" thickBot="1" x14ac:dyDescent="0.35">
      <c r="A140" s="13" t="s">
        <v>173</v>
      </c>
      <c r="B140" s="9" t="s">
        <v>447</v>
      </c>
      <c r="C140" s="230"/>
      <c r="D140" s="230"/>
    </row>
    <row r="141" spans="1:4" ht="12" customHeight="1" thickBot="1" x14ac:dyDescent="0.35">
      <c r="A141" s="20" t="s">
        <v>22</v>
      </c>
      <c r="B141" s="131" t="s">
        <v>455</v>
      </c>
      <c r="C141" s="265">
        <f>+C142+C143+C144+C145</f>
        <v>10800973</v>
      </c>
      <c r="D141" s="265">
        <f>+D142+D143+D144+D145</f>
        <v>10800973</v>
      </c>
    </row>
    <row r="142" spans="1:4" ht="12" customHeight="1" x14ac:dyDescent="0.3">
      <c r="A142" s="15" t="s">
        <v>92</v>
      </c>
      <c r="B142" s="9" t="s">
        <v>360</v>
      </c>
      <c r="C142" s="230"/>
      <c r="D142" s="230"/>
    </row>
    <row r="143" spans="1:4" ht="12" customHeight="1" x14ac:dyDescent="0.3">
      <c r="A143" s="15" t="s">
        <v>93</v>
      </c>
      <c r="B143" s="9" t="s">
        <v>361</v>
      </c>
      <c r="C143" s="230">
        <v>10800973</v>
      </c>
      <c r="D143" s="230">
        <v>10800973</v>
      </c>
    </row>
    <row r="144" spans="1:4" ht="12" customHeight="1" x14ac:dyDescent="0.3">
      <c r="A144" s="15" t="s">
        <v>274</v>
      </c>
      <c r="B144" s="9" t="s">
        <v>456</v>
      </c>
      <c r="C144" s="230"/>
      <c r="D144" s="230"/>
    </row>
    <row r="145" spans="1:9" ht="12" customHeight="1" thickBot="1" x14ac:dyDescent="0.35">
      <c r="A145" s="13" t="s">
        <v>275</v>
      </c>
      <c r="B145" s="7" t="s">
        <v>380</v>
      </c>
      <c r="C145" s="230"/>
      <c r="D145" s="230"/>
    </row>
    <row r="146" spans="1:9" ht="12" customHeight="1" thickBot="1" x14ac:dyDescent="0.35">
      <c r="A146" s="20" t="s">
        <v>23</v>
      </c>
      <c r="B146" s="131" t="s">
        <v>457</v>
      </c>
      <c r="C146" s="268">
        <f>SUM(C147:C151)</f>
        <v>0</v>
      </c>
      <c r="D146" s="268">
        <f>SUM(D147:D151)</f>
        <v>0</v>
      </c>
    </row>
    <row r="147" spans="1:9" ht="12" customHeight="1" x14ac:dyDescent="0.3">
      <c r="A147" s="15" t="s">
        <v>94</v>
      </c>
      <c r="B147" s="9" t="s">
        <v>452</v>
      </c>
      <c r="C147" s="230"/>
      <c r="D147" s="230"/>
    </row>
    <row r="148" spans="1:9" ht="12" customHeight="1" x14ac:dyDescent="0.3">
      <c r="A148" s="15" t="s">
        <v>95</v>
      </c>
      <c r="B148" s="9" t="s">
        <v>459</v>
      </c>
      <c r="C148" s="230"/>
      <c r="D148" s="230"/>
    </row>
    <row r="149" spans="1:9" ht="12" customHeight="1" x14ac:dyDescent="0.3">
      <c r="A149" s="15" t="s">
        <v>286</v>
      </c>
      <c r="B149" s="9" t="s">
        <v>454</v>
      </c>
      <c r="C149" s="230"/>
      <c r="D149" s="230"/>
    </row>
    <row r="150" spans="1:9" ht="12" customHeight="1" x14ac:dyDescent="0.3">
      <c r="A150" s="15" t="s">
        <v>287</v>
      </c>
      <c r="B150" s="9" t="s">
        <v>460</v>
      </c>
      <c r="C150" s="230"/>
      <c r="D150" s="230"/>
    </row>
    <row r="151" spans="1:9" ht="12" customHeight="1" thickBot="1" x14ac:dyDescent="0.35">
      <c r="A151" s="15" t="s">
        <v>458</v>
      </c>
      <c r="B151" s="9" t="s">
        <v>461</v>
      </c>
      <c r="C151" s="230"/>
      <c r="D151" s="230"/>
    </row>
    <row r="152" spans="1:9" ht="12" customHeight="1" thickBot="1" x14ac:dyDescent="0.35">
      <c r="A152" s="20" t="s">
        <v>24</v>
      </c>
      <c r="B152" s="131" t="s">
        <v>462</v>
      </c>
      <c r="C152" s="428"/>
      <c r="D152" s="428"/>
    </row>
    <row r="153" spans="1:9" ht="12" customHeight="1" thickBot="1" x14ac:dyDescent="0.35">
      <c r="A153" s="20" t="s">
        <v>25</v>
      </c>
      <c r="B153" s="131" t="s">
        <v>463</v>
      </c>
      <c r="C153" s="428"/>
      <c r="D153" s="428"/>
    </row>
    <row r="154" spans="1:9" ht="15" customHeight="1" thickBot="1" x14ac:dyDescent="0.35">
      <c r="A154" s="20" t="s">
        <v>26</v>
      </c>
      <c r="B154" s="131" t="s">
        <v>465</v>
      </c>
      <c r="C154" s="377">
        <f>+C130+C134+C141+C146+C152+C153</f>
        <v>15660973</v>
      </c>
      <c r="D154" s="377">
        <f>+D130+D134+D141+D146+D152+D153</f>
        <v>15660973</v>
      </c>
      <c r="F154" s="45"/>
      <c r="G154" s="132"/>
      <c r="H154" s="132"/>
      <c r="I154" s="132"/>
    </row>
    <row r="155" spans="1:9" s="1" customFormat="1" ht="12.9" customHeight="1" thickBot="1" x14ac:dyDescent="0.3">
      <c r="A155" s="257" t="s">
        <v>27</v>
      </c>
      <c r="B155" s="339" t="s">
        <v>464</v>
      </c>
      <c r="C155" s="377">
        <f>+C129+C154</f>
        <v>1090862000</v>
      </c>
      <c r="D155" s="377">
        <f>+D129+D154</f>
        <v>1100531897</v>
      </c>
    </row>
    <row r="156" spans="1:9" ht="7.5" customHeight="1" x14ac:dyDescent="0.3"/>
    <row r="157" spans="1:9" x14ac:dyDescent="0.3">
      <c r="A157" s="521" t="s">
        <v>362</v>
      </c>
      <c r="B157" s="521"/>
      <c r="C157" s="521"/>
    </row>
    <row r="158" spans="1:9" ht="15" customHeight="1" thickBot="1" x14ac:dyDescent="0.35">
      <c r="A158" s="519" t="s">
        <v>151</v>
      </c>
      <c r="B158" s="519"/>
      <c r="C158" s="522" t="s">
        <v>614</v>
      </c>
      <c r="D158" s="522"/>
    </row>
    <row r="159" spans="1:9" ht="13.5" customHeight="1" thickBot="1" x14ac:dyDescent="0.35">
      <c r="A159" s="20">
        <v>1</v>
      </c>
      <c r="B159" s="28" t="s">
        <v>466</v>
      </c>
      <c r="C159" s="259">
        <f>+C62-C129</f>
        <v>-230293027</v>
      </c>
      <c r="D159" s="259">
        <f>+D62-D129</f>
        <v>-236427359</v>
      </c>
    </row>
    <row r="160" spans="1:9" ht="27.75" customHeight="1" thickBot="1" x14ac:dyDescent="0.35">
      <c r="A160" s="20" t="s">
        <v>18</v>
      </c>
      <c r="B160" s="28" t="s">
        <v>472</v>
      </c>
      <c r="C160" s="259">
        <f>+C86-C154</f>
        <v>230293027</v>
      </c>
      <c r="D160" s="259">
        <f>+D86-D154</f>
        <v>236427359</v>
      </c>
    </row>
  </sheetData>
  <mergeCells count="9">
    <mergeCell ref="A1:C1"/>
    <mergeCell ref="A2:B2"/>
    <mergeCell ref="A89:C89"/>
    <mergeCell ref="A90:B90"/>
    <mergeCell ref="A157:C157"/>
    <mergeCell ref="A158:B158"/>
    <mergeCell ref="C2:D2"/>
    <mergeCell ref="C158:D158"/>
    <mergeCell ref="C90:D90"/>
  </mergeCells>
  <phoneticPr fontId="28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7" fitToHeight="0" orientation="portrait" r:id="rId1"/>
  <headerFooter alignWithMargins="0">
    <oddHeader>&amp;C&amp;"Times New Roman CE,Félkövér"&amp;12
Győrzámoly Község Önkormányzat
2020. ÉVI KÖLTSÉGVETÉS
KÖTELEZŐ FELADATAINAK MÉRLEGE &amp;R&amp;"Times New Roman CE,Félkövér dőlt"&amp;11 1.2. melléklet a 11/2020. (VII. 17.)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1"/>
  <sheetViews>
    <sheetView topLeftCell="A7" zoomScaleNormal="100" workbookViewId="0">
      <selection activeCell="I12" sqref="I12"/>
    </sheetView>
  </sheetViews>
  <sheetFormatPr defaultColWidth="9.33203125" defaultRowHeight="13.2" x14ac:dyDescent="0.25"/>
  <cols>
    <col min="1" max="1" width="5.77734375" style="86" customWidth="1"/>
    <col min="2" max="2" width="54.77734375" style="3" customWidth="1"/>
    <col min="3" max="5" width="17.6640625" style="3" customWidth="1"/>
    <col min="6" max="16384" width="9.33203125" style="3"/>
  </cols>
  <sheetData>
    <row r="1" spans="1:5" ht="31.5" customHeight="1" x14ac:dyDescent="0.3">
      <c r="B1" s="577" t="s">
        <v>6</v>
      </c>
      <c r="C1" s="577"/>
      <c r="D1" s="577"/>
      <c r="E1" s="577"/>
    </row>
    <row r="2" spans="1:5" s="74" customFormat="1" ht="16.2" thickBot="1" x14ac:dyDescent="0.35">
      <c r="A2" s="73"/>
      <c r="B2" s="332"/>
      <c r="E2" s="48" t="s">
        <v>550</v>
      </c>
    </row>
    <row r="3" spans="1:5" s="76" customFormat="1" ht="63.75" customHeight="1" thickBot="1" x14ac:dyDescent="0.3">
      <c r="A3" s="75" t="s">
        <v>15</v>
      </c>
      <c r="B3" s="161" t="s">
        <v>16</v>
      </c>
      <c r="C3" s="161" t="s">
        <v>69</v>
      </c>
      <c r="D3" s="161" t="s">
        <v>630</v>
      </c>
      <c r="E3" s="162" t="s">
        <v>70</v>
      </c>
    </row>
    <row r="4" spans="1:5" s="76" customFormat="1" ht="14.1" customHeight="1" thickBot="1" x14ac:dyDescent="0.3">
      <c r="A4" s="39" t="s">
        <v>479</v>
      </c>
      <c r="B4" s="163" t="s">
        <v>480</v>
      </c>
      <c r="C4" s="163" t="s">
        <v>481</v>
      </c>
      <c r="D4" s="515" t="s">
        <v>483</v>
      </c>
      <c r="E4" s="164" t="s">
        <v>482</v>
      </c>
    </row>
    <row r="5" spans="1:5" ht="18" customHeight="1" x14ac:dyDescent="0.25">
      <c r="A5" s="136" t="s">
        <v>17</v>
      </c>
      <c r="B5" s="165" t="s">
        <v>163</v>
      </c>
      <c r="C5" s="134">
        <v>23028000</v>
      </c>
      <c r="D5" s="134">
        <v>23028000</v>
      </c>
      <c r="E5" s="77">
        <v>100000</v>
      </c>
    </row>
    <row r="6" spans="1:5" ht="18" customHeight="1" x14ac:dyDescent="0.25">
      <c r="A6" s="78" t="s">
        <v>18</v>
      </c>
      <c r="B6" s="166" t="s">
        <v>164</v>
      </c>
      <c r="C6" s="135"/>
      <c r="D6" s="135"/>
      <c r="E6" s="80"/>
    </row>
    <row r="7" spans="1:5" ht="18" customHeight="1" x14ac:dyDescent="0.25">
      <c r="A7" s="78" t="s">
        <v>19</v>
      </c>
      <c r="B7" s="166" t="s">
        <v>118</v>
      </c>
      <c r="C7" s="135"/>
      <c r="D7" s="135"/>
      <c r="E7" s="80"/>
    </row>
    <row r="8" spans="1:5" ht="18" customHeight="1" x14ac:dyDescent="0.25">
      <c r="A8" s="78" t="s">
        <v>20</v>
      </c>
      <c r="B8" s="166" t="s">
        <v>119</v>
      </c>
      <c r="C8" s="135"/>
      <c r="D8" s="135"/>
      <c r="E8" s="80"/>
    </row>
    <row r="9" spans="1:5" ht="18" customHeight="1" x14ac:dyDescent="0.25">
      <c r="A9" s="78" t="s">
        <v>21</v>
      </c>
      <c r="B9" s="166" t="s">
        <v>156</v>
      </c>
      <c r="C9" s="135">
        <v>41000000</v>
      </c>
      <c r="D9" s="135">
        <v>41000000</v>
      </c>
      <c r="E9" s="80"/>
    </row>
    <row r="10" spans="1:5" ht="18" customHeight="1" x14ac:dyDescent="0.25">
      <c r="A10" s="78" t="s">
        <v>22</v>
      </c>
      <c r="B10" s="166" t="s">
        <v>157</v>
      </c>
      <c r="C10" s="135"/>
      <c r="D10" s="135"/>
      <c r="E10" s="80"/>
    </row>
    <row r="11" spans="1:5" ht="18" customHeight="1" x14ac:dyDescent="0.25">
      <c r="A11" s="78" t="s">
        <v>23</v>
      </c>
      <c r="B11" s="167" t="s">
        <v>158</v>
      </c>
      <c r="C11" s="135"/>
      <c r="D11" s="135"/>
      <c r="E11" s="80"/>
    </row>
    <row r="12" spans="1:5" ht="18" customHeight="1" x14ac:dyDescent="0.25">
      <c r="A12" s="78" t="s">
        <v>25</v>
      </c>
      <c r="B12" s="167" t="s">
        <v>159</v>
      </c>
      <c r="C12" s="135">
        <v>10700000</v>
      </c>
      <c r="D12" s="135">
        <v>10700000</v>
      </c>
      <c r="E12" s="80"/>
    </row>
    <row r="13" spans="1:5" ht="18" customHeight="1" x14ac:dyDescent="0.25">
      <c r="A13" s="78" t="s">
        <v>26</v>
      </c>
      <c r="B13" s="167" t="s">
        <v>160</v>
      </c>
      <c r="C13" s="135"/>
      <c r="D13" s="135"/>
      <c r="E13" s="80"/>
    </row>
    <row r="14" spans="1:5" ht="18" customHeight="1" x14ac:dyDescent="0.25">
      <c r="A14" s="78" t="s">
        <v>27</v>
      </c>
      <c r="B14" s="167" t="s">
        <v>161</v>
      </c>
      <c r="C14" s="135"/>
      <c r="D14" s="135"/>
      <c r="E14" s="80"/>
    </row>
    <row r="15" spans="1:5" ht="22.5" customHeight="1" x14ac:dyDescent="0.25">
      <c r="A15" s="78" t="s">
        <v>28</v>
      </c>
      <c r="B15" s="167" t="s">
        <v>162</v>
      </c>
      <c r="C15" s="135">
        <v>38500000</v>
      </c>
      <c r="D15" s="135">
        <v>38500000</v>
      </c>
      <c r="E15" s="80"/>
    </row>
    <row r="16" spans="1:5" ht="18" customHeight="1" x14ac:dyDescent="0.25">
      <c r="A16" s="78" t="s">
        <v>29</v>
      </c>
      <c r="B16" s="166" t="s">
        <v>120</v>
      </c>
      <c r="C16" s="135">
        <v>10500000</v>
      </c>
      <c r="D16" s="135">
        <v>221902</v>
      </c>
      <c r="E16" s="80" t="s">
        <v>522</v>
      </c>
    </row>
    <row r="17" spans="1:5" ht="18" customHeight="1" x14ac:dyDescent="0.25">
      <c r="A17" s="78" t="s">
        <v>30</v>
      </c>
      <c r="B17" s="166" t="s">
        <v>8</v>
      </c>
      <c r="C17" s="135"/>
      <c r="D17" s="135"/>
      <c r="E17" s="80"/>
    </row>
    <row r="18" spans="1:5" ht="18" customHeight="1" x14ac:dyDescent="0.25">
      <c r="A18" s="78" t="s">
        <v>31</v>
      </c>
      <c r="B18" s="166" t="s">
        <v>7</v>
      </c>
      <c r="C18" s="135"/>
      <c r="D18" s="135"/>
      <c r="E18" s="80"/>
    </row>
    <row r="19" spans="1:5" ht="18" customHeight="1" x14ac:dyDescent="0.25">
      <c r="A19" s="78" t="s">
        <v>32</v>
      </c>
      <c r="B19" s="166" t="s">
        <v>121</v>
      </c>
      <c r="C19" s="135"/>
      <c r="D19" s="135"/>
      <c r="E19" s="80"/>
    </row>
    <row r="20" spans="1:5" ht="18" customHeight="1" x14ac:dyDescent="0.25">
      <c r="A20" s="78" t="s">
        <v>33</v>
      </c>
      <c r="B20" s="166" t="s">
        <v>122</v>
      </c>
      <c r="C20" s="135"/>
      <c r="D20" s="135"/>
      <c r="E20" s="80"/>
    </row>
    <row r="21" spans="1:5" ht="18" customHeight="1" x14ac:dyDescent="0.25">
      <c r="A21" s="78" t="s">
        <v>34</v>
      </c>
      <c r="B21" s="130" t="s">
        <v>523</v>
      </c>
      <c r="C21" s="79">
        <v>100000</v>
      </c>
      <c r="D21" s="79">
        <v>100000</v>
      </c>
      <c r="E21" s="80"/>
    </row>
    <row r="22" spans="1:5" ht="18" customHeight="1" x14ac:dyDescent="0.25">
      <c r="A22" s="78" t="s">
        <v>35</v>
      </c>
      <c r="B22" s="81" t="s">
        <v>524</v>
      </c>
      <c r="C22" s="79">
        <v>200000</v>
      </c>
      <c r="D22" s="79">
        <v>200000</v>
      </c>
      <c r="E22" s="80">
        <v>20000</v>
      </c>
    </row>
    <row r="23" spans="1:5" ht="18" customHeight="1" x14ac:dyDescent="0.25">
      <c r="A23" s="78" t="s">
        <v>36</v>
      </c>
      <c r="B23" s="81"/>
      <c r="C23" s="79"/>
      <c r="D23" s="79"/>
      <c r="E23" s="80"/>
    </row>
    <row r="24" spans="1:5" ht="18" customHeight="1" x14ac:dyDescent="0.25">
      <c r="A24" s="78" t="s">
        <v>37</v>
      </c>
      <c r="B24" s="81"/>
      <c r="C24" s="79"/>
      <c r="D24" s="516"/>
      <c r="E24" s="80"/>
    </row>
    <row r="25" spans="1:5" ht="18" customHeight="1" x14ac:dyDescent="0.25">
      <c r="A25" s="78" t="s">
        <v>38</v>
      </c>
      <c r="B25" s="81"/>
      <c r="C25" s="79"/>
      <c r="D25" s="516"/>
      <c r="E25" s="80"/>
    </row>
    <row r="26" spans="1:5" ht="18" customHeight="1" x14ac:dyDescent="0.25">
      <c r="A26" s="78" t="s">
        <v>39</v>
      </c>
      <c r="B26" s="81"/>
      <c r="C26" s="79"/>
      <c r="D26" s="516"/>
      <c r="E26" s="80"/>
    </row>
    <row r="27" spans="1:5" ht="18" customHeight="1" x14ac:dyDescent="0.25">
      <c r="A27" s="78" t="s">
        <v>40</v>
      </c>
      <c r="B27" s="81"/>
      <c r="C27" s="79"/>
      <c r="D27" s="516"/>
      <c r="E27" s="80"/>
    </row>
    <row r="28" spans="1:5" ht="18" customHeight="1" x14ac:dyDescent="0.25">
      <c r="A28" s="78" t="s">
        <v>41</v>
      </c>
      <c r="B28" s="81"/>
      <c r="C28" s="79"/>
      <c r="D28" s="516"/>
      <c r="E28" s="80"/>
    </row>
    <row r="29" spans="1:5" ht="18" customHeight="1" thickBot="1" x14ac:dyDescent="0.3">
      <c r="A29" s="137" t="s">
        <v>42</v>
      </c>
      <c r="B29" s="82"/>
      <c r="C29" s="83"/>
      <c r="D29" s="517"/>
      <c r="E29" s="84"/>
    </row>
    <row r="30" spans="1:5" ht="18" customHeight="1" thickBot="1" x14ac:dyDescent="0.3">
      <c r="A30" s="40" t="s">
        <v>43</v>
      </c>
      <c r="B30" s="170" t="s">
        <v>52</v>
      </c>
      <c r="C30" s="171">
        <f>+C5+C6+C7+C8+C9+C16+C17+C18+C19+C20+C21+C22+C23+C24+C25+C26+C27+C28+C29</f>
        <v>74828000</v>
      </c>
      <c r="D30" s="171">
        <f>+D5+D6+D7+D8+D9+D16+D17+D18+D19+D20+D21+D22+D23+D24+D25+D26+D27+D28+D29</f>
        <v>64549902</v>
      </c>
      <c r="E30" s="172">
        <v>120000</v>
      </c>
    </row>
    <row r="31" spans="1:5" ht="8.25" customHeight="1" x14ac:dyDescent="0.25">
      <c r="A31" s="85"/>
      <c r="B31" s="576"/>
      <c r="C31" s="576"/>
      <c r="D31" s="576"/>
      <c r="E31" s="576"/>
    </row>
  </sheetData>
  <mergeCells count="2">
    <mergeCell ref="B31:E31"/>
    <mergeCell ref="B1:E1"/>
  </mergeCells>
  <phoneticPr fontId="28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>
    <oddHeader>&amp;R&amp;"Times New Roman CE,Dőlt"&amp;11 &amp;"Times New Roman CE,Félkövér dőlt"3. tájékoztató tábla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92D050"/>
    <pageSetUpPr fitToPage="1"/>
  </sheetPr>
  <dimension ref="A1:O81"/>
  <sheetViews>
    <sheetView topLeftCell="M1" zoomScale="120" zoomScaleNormal="120" workbookViewId="0">
      <selection activeCell="AC14" sqref="AC14"/>
    </sheetView>
  </sheetViews>
  <sheetFormatPr defaultColWidth="9.33203125" defaultRowHeight="15.6" x14ac:dyDescent="0.3"/>
  <cols>
    <col min="1" max="1" width="4.77734375" style="102" customWidth="1"/>
    <col min="2" max="2" width="31.109375" style="120" customWidth="1"/>
    <col min="3" max="4" width="10.77734375" style="120" customWidth="1"/>
    <col min="5" max="5" width="9.44140625" style="120" customWidth="1"/>
    <col min="6" max="6" width="10.77734375" style="120" customWidth="1"/>
    <col min="7" max="7" width="11.109375" style="120" customWidth="1"/>
    <col min="8" max="8" width="10.77734375" style="120" customWidth="1"/>
    <col min="9" max="9" width="11.109375" style="120" customWidth="1"/>
    <col min="10" max="10" width="11" style="120" customWidth="1"/>
    <col min="11" max="11" width="10.77734375" style="120" customWidth="1"/>
    <col min="12" max="12" width="11.33203125" style="120" customWidth="1"/>
    <col min="13" max="13" width="11.6640625" style="120" customWidth="1"/>
    <col min="14" max="14" width="10.44140625" style="120" customWidth="1"/>
    <col min="15" max="15" width="12.6640625" style="102" customWidth="1"/>
    <col min="16" max="16384" width="9.33203125" style="120"/>
  </cols>
  <sheetData>
    <row r="1" spans="1:15" ht="31.5" customHeight="1" x14ac:dyDescent="0.3">
      <c r="A1" s="581" t="s">
        <v>598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</row>
    <row r="2" spans="1:15" ht="16.2" thickBot="1" x14ac:dyDescent="0.35">
      <c r="O2" s="4" t="s">
        <v>542</v>
      </c>
    </row>
    <row r="3" spans="1:15" s="102" customFormat="1" ht="26.1" customHeight="1" thickBot="1" x14ac:dyDescent="0.35">
      <c r="A3" s="99" t="s">
        <v>15</v>
      </c>
      <c r="B3" s="100" t="s">
        <v>60</v>
      </c>
      <c r="C3" s="100" t="s">
        <v>71</v>
      </c>
      <c r="D3" s="100" t="s">
        <v>72</v>
      </c>
      <c r="E3" s="100" t="s">
        <v>73</v>
      </c>
      <c r="F3" s="100" t="s">
        <v>74</v>
      </c>
      <c r="G3" s="100" t="s">
        <v>75</v>
      </c>
      <c r="H3" s="100" t="s">
        <v>76</v>
      </c>
      <c r="I3" s="100" t="s">
        <v>77</v>
      </c>
      <c r="J3" s="100" t="s">
        <v>78</v>
      </c>
      <c r="K3" s="100" t="s">
        <v>79</v>
      </c>
      <c r="L3" s="100" t="s">
        <v>80</v>
      </c>
      <c r="M3" s="100" t="s">
        <v>81</v>
      </c>
      <c r="N3" s="100" t="s">
        <v>82</v>
      </c>
      <c r="O3" s="101" t="s">
        <v>52</v>
      </c>
    </row>
    <row r="4" spans="1:15" s="104" customFormat="1" ht="15" customHeight="1" thickBot="1" x14ac:dyDescent="0.3">
      <c r="A4" s="103" t="s">
        <v>17</v>
      </c>
      <c r="B4" s="578" t="s">
        <v>55</v>
      </c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80"/>
    </row>
    <row r="5" spans="1:15" s="104" customFormat="1" x14ac:dyDescent="0.25">
      <c r="A5" s="105" t="s">
        <v>18</v>
      </c>
      <c r="B5" s="421" t="s">
        <v>363</v>
      </c>
      <c r="C5" s="106">
        <v>23499306</v>
      </c>
      <c r="D5" s="106">
        <v>23499306</v>
      </c>
      <c r="E5" s="106">
        <v>23499306</v>
      </c>
      <c r="F5" s="106">
        <v>23499306</v>
      </c>
      <c r="G5" s="106">
        <v>25345633</v>
      </c>
      <c r="H5" s="106">
        <v>23499306</v>
      </c>
      <c r="I5" s="106">
        <v>23499306</v>
      </c>
      <c r="J5" s="106">
        <v>23499306</v>
      </c>
      <c r="K5" s="106">
        <v>23499306</v>
      </c>
      <c r="L5" s="106">
        <v>23499306</v>
      </c>
      <c r="M5" s="106">
        <v>23499306</v>
      </c>
      <c r="N5" s="106">
        <v>23499306</v>
      </c>
      <c r="O5" s="107">
        <f t="shared" ref="O5:O25" si="0">SUM(C5:N5)</f>
        <v>283837999</v>
      </c>
    </row>
    <row r="6" spans="1:15" s="111" customFormat="1" x14ac:dyDescent="0.25">
      <c r="A6" s="108" t="s">
        <v>19</v>
      </c>
      <c r="B6" s="249" t="s">
        <v>408</v>
      </c>
      <c r="C6" s="109">
        <v>966916</v>
      </c>
      <c r="D6" s="109">
        <v>966916</v>
      </c>
      <c r="E6" s="109">
        <v>966916</v>
      </c>
      <c r="F6" s="109">
        <v>966916</v>
      </c>
      <c r="G6" s="109">
        <v>966916</v>
      </c>
      <c r="H6" s="109">
        <v>966916</v>
      </c>
      <c r="I6" s="109">
        <v>966916</v>
      </c>
      <c r="J6" s="109">
        <v>966916</v>
      </c>
      <c r="K6" s="109">
        <v>966916</v>
      </c>
      <c r="L6" s="109">
        <v>966916</v>
      </c>
      <c r="M6" s="109">
        <v>966916</v>
      </c>
      <c r="N6" s="109">
        <v>966924</v>
      </c>
      <c r="O6" s="110">
        <f t="shared" si="0"/>
        <v>11603000</v>
      </c>
    </row>
    <row r="7" spans="1:15" s="111" customFormat="1" x14ac:dyDescent="0.25">
      <c r="A7" s="108" t="s">
        <v>20</v>
      </c>
      <c r="B7" s="248" t="s">
        <v>409</v>
      </c>
      <c r="C7" s="112"/>
      <c r="D7" s="112"/>
      <c r="E7" s="112"/>
      <c r="F7" s="112">
        <v>52000000</v>
      </c>
      <c r="G7" s="112">
        <v>42000000</v>
      </c>
      <c r="H7" s="112"/>
      <c r="I7" s="112"/>
      <c r="J7" s="112"/>
      <c r="K7" s="112"/>
      <c r="L7" s="112"/>
      <c r="M7" s="112">
        <v>2500000</v>
      </c>
      <c r="N7" s="112"/>
      <c r="O7" s="113">
        <f t="shared" si="0"/>
        <v>96500000</v>
      </c>
    </row>
    <row r="8" spans="1:15" s="111" customFormat="1" ht="14.1" customHeight="1" x14ac:dyDescent="0.25">
      <c r="A8" s="108" t="s">
        <v>21</v>
      </c>
      <c r="B8" s="247" t="s">
        <v>170</v>
      </c>
      <c r="C8" s="109">
        <v>700000</v>
      </c>
      <c r="D8" s="109">
        <v>900000</v>
      </c>
      <c r="E8" s="109">
        <v>6943475</v>
      </c>
      <c r="F8" s="109">
        <v>5350475</v>
      </c>
      <c r="G8" s="109">
        <v>9720000</v>
      </c>
      <c r="H8" s="109">
        <v>1800000</v>
      </c>
      <c r="I8" s="109">
        <v>1470000</v>
      </c>
      <c r="J8" s="109">
        <v>1500000</v>
      </c>
      <c r="K8" s="109">
        <v>8350475</v>
      </c>
      <c r="L8" s="109">
        <v>6076477</v>
      </c>
      <c r="M8" s="109">
        <v>2730000</v>
      </c>
      <c r="N8" s="109">
        <v>4211000</v>
      </c>
      <c r="O8" s="110">
        <f t="shared" si="0"/>
        <v>49751902</v>
      </c>
    </row>
    <row r="9" spans="1:15" s="111" customFormat="1" ht="14.1" customHeight="1" x14ac:dyDescent="0.25">
      <c r="A9" s="108" t="s">
        <v>22</v>
      </c>
      <c r="B9" s="247" t="s">
        <v>410</v>
      </c>
      <c r="C9" s="109">
        <v>2983000</v>
      </c>
      <c r="D9" s="109">
        <v>4523000</v>
      </c>
      <c r="E9" s="109">
        <v>6863000</v>
      </c>
      <c r="F9" s="109">
        <v>4523000</v>
      </c>
      <c r="G9" s="109">
        <v>12384763</v>
      </c>
      <c r="H9" s="109">
        <v>13323000</v>
      </c>
      <c r="I9" s="109">
        <v>13899299</v>
      </c>
      <c r="J9" s="109">
        <v>12043000</v>
      </c>
      <c r="K9" s="109">
        <v>13943000</v>
      </c>
      <c r="L9" s="109">
        <v>13943000</v>
      </c>
      <c r="M9" s="109">
        <v>13496602</v>
      </c>
      <c r="N9" s="109">
        <v>4888000</v>
      </c>
      <c r="O9" s="110">
        <f t="shared" si="0"/>
        <v>116812664</v>
      </c>
    </row>
    <row r="10" spans="1:15" s="111" customFormat="1" ht="14.1" customHeight="1" x14ac:dyDescent="0.25">
      <c r="A10" s="108" t="s">
        <v>23</v>
      </c>
      <c r="B10" s="247" t="s">
        <v>9</v>
      </c>
      <c r="C10" s="109"/>
      <c r="D10" s="109"/>
      <c r="E10" s="109">
        <v>15600000</v>
      </c>
      <c r="F10" s="109">
        <v>18000000</v>
      </c>
      <c r="G10" s="109">
        <v>15428000</v>
      </c>
      <c r="H10" s="109">
        <v>11578000</v>
      </c>
      <c r="I10" s="109">
        <v>57888000</v>
      </c>
      <c r="J10" s="109">
        <v>53888000</v>
      </c>
      <c r="K10" s="109">
        <v>57888000</v>
      </c>
      <c r="L10" s="109">
        <v>30376000</v>
      </c>
      <c r="M10" s="109">
        <v>17888000</v>
      </c>
      <c r="N10" s="109">
        <v>18388000</v>
      </c>
      <c r="O10" s="110">
        <f t="shared" si="0"/>
        <v>296922000</v>
      </c>
    </row>
    <row r="11" spans="1:15" s="111" customFormat="1" ht="14.1" customHeight="1" x14ac:dyDescent="0.25">
      <c r="A11" s="108" t="s">
        <v>24</v>
      </c>
      <c r="B11" s="247" t="s">
        <v>365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10">
        <f t="shared" si="0"/>
        <v>0</v>
      </c>
    </row>
    <row r="12" spans="1:15" s="111" customFormat="1" x14ac:dyDescent="0.25">
      <c r="A12" s="108" t="s">
        <v>25</v>
      </c>
      <c r="B12" s="249" t="s">
        <v>397</v>
      </c>
      <c r="C12" s="109">
        <v>4796000</v>
      </c>
      <c r="D12" s="109">
        <v>1500000</v>
      </c>
      <c r="E12" s="109">
        <v>3750000</v>
      </c>
      <c r="F12" s="109">
        <v>2255000</v>
      </c>
      <c r="G12" s="109">
        <v>4118000</v>
      </c>
      <c r="H12" s="109">
        <v>3890000</v>
      </c>
      <c r="I12" s="109">
        <v>5000000</v>
      </c>
      <c r="J12" s="109">
        <v>14465000</v>
      </c>
      <c r="K12" s="109">
        <v>1905000</v>
      </c>
      <c r="L12" s="109">
        <v>1905000</v>
      </c>
      <c r="M12" s="109">
        <v>930000</v>
      </c>
      <c r="N12" s="109">
        <v>2506000</v>
      </c>
      <c r="O12" s="110">
        <f t="shared" si="0"/>
        <v>47020000</v>
      </c>
    </row>
    <row r="13" spans="1:15" s="111" customFormat="1" ht="14.1" customHeight="1" thickBot="1" x14ac:dyDescent="0.3">
      <c r="A13" s="108" t="s">
        <v>26</v>
      </c>
      <c r="B13" s="247" t="s">
        <v>10</v>
      </c>
      <c r="C13" s="109">
        <v>10800973</v>
      </c>
      <c r="D13" s="109">
        <v>8938000</v>
      </c>
      <c r="E13" s="109">
        <v>8937490</v>
      </c>
      <c r="F13" s="109">
        <v>20000000</v>
      </c>
      <c r="G13" s="109">
        <v>23719332</v>
      </c>
      <c r="H13" s="109">
        <v>8000000</v>
      </c>
      <c r="I13" s="109">
        <v>12000000</v>
      </c>
      <c r="J13" s="109">
        <v>25000000</v>
      </c>
      <c r="K13" s="109">
        <v>20000000</v>
      </c>
      <c r="L13" s="109">
        <v>37397000</v>
      </c>
      <c r="M13" s="109">
        <v>55000000</v>
      </c>
      <c r="N13" s="109">
        <v>28040537</v>
      </c>
      <c r="O13" s="110">
        <f t="shared" si="0"/>
        <v>257833332</v>
      </c>
    </row>
    <row r="14" spans="1:15" s="104" customFormat="1" ht="15.9" customHeight="1" thickBot="1" x14ac:dyDescent="0.3">
      <c r="A14" s="103" t="s">
        <v>27</v>
      </c>
      <c r="B14" s="41" t="s">
        <v>107</v>
      </c>
      <c r="C14" s="114">
        <f t="shared" ref="C14:N14" si="1">SUM(C5:C13)</f>
        <v>43746195</v>
      </c>
      <c r="D14" s="114">
        <f t="shared" si="1"/>
        <v>40327222</v>
      </c>
      <c r="E14" s="114">
        <f t="shared" si="1"/>
        <v>66560187</v>
      </c>
      <c r="F14" s="114">
        <f t="shared" si="1"/>
        <v>126594697</v>
      </c>
      <c r="G14" s="114">
        <f t="shared" si="1"/>
        <v>133682644</v>
      </c>
      <c r="H14" s="114">
        <f t="shared" si="1"/>
        <v>63057222</v>
      </c>
      <c r="I14" s="114">
        <f t="shared" si="1"/>
        <v>114723521</v>
      </c>
      <c r="J14" s="114">
        <f t="shared" si="1"/>
        <v>131362222</v>
      </c>
      <c r="K14" s="114">
        <f t="shared" si="1"/>
        <v>126552697</v>
      </c>
      <c r="L14" s="114">
        <f t="shared" si="1"/>
        <v>114163699</v>
      </c>
      <c r="M14" s="114">
        <f t="shared" si="1"/>
        <v>117010824</v>
      </c>
      <c r="N14" s="114">
        <f t="shared" si="1"/>
        <v>82499767</v>
      </c>
      <c r="O14" s="115">
        <f>SUM(C14:N14)</f>
        <v>1160280897</v>
      </c>
    </row>
    <row r="15" spans="1:15" s="104" customFormat="1" ht="15" customHeight="1" thickBot="1" x14ac:dyDescent="0.3">
      <c r="A15" s="103" t="s">
        <v>28</v>
      </c>
      <c r="B15" s="578" t="s">
        <v>56</v>
      </c>
      <c r="C15" s="579"/>
      <c r="D15" s="579"/>
      <c r="E15" s="579"/>
      <c r="F15" s="579"/>
      <c r="G15" s="579"/>
      <c r="H15" s="579"/>
      <c r="I15" s="579"/>
      <c r="J15" s="579"/>
      <c r="K15" s="579"/>
      <c r="L15" s="579"/>
      <c r="M15" s="579"/>
      <c r="N15" s="579"/>
      <c r="O15" s="580"/>
    </row>
    <row r="16" spans="1:15" s="111" customFormat="1" ht="14.1" customHeight="1" x14ac:dyDescent="0.25">
      <c r="A16" s="116" t="s">
        <v>29</v>
      </c>
      <c r="B16" s="250" t="s">
        <v>61</v>
      </c>
      <c r="C16" s="112">
        <v>14408000</v>
      </c>
      <c r="D16" s="112">
        <v>15908000</v>
      </c>
      <c r="E16" s="112">
        <v>15888000</v>
      </c>
      <c r="F16" s="112">
        <v>17999000</v>
      </c>
      <c r="G16" s="112">
        <v>19415000</v>
      </c>
      <c r="H16" s="112">
        <v>19415000</v>
      </c>
      <c r="I16" s="112">
        <v>19415000</v>
      </c>
      <c r="J16" s="112">
        <v>19415000</v>
      </c>
      <c r="K16" s="112">
        <v>21671000</v>
      </c>
      <c r="L16" s="112">
        <v>21671000</v>
      </c>
      <c r="M16" s="112">
        <v>21671000</v>
      </c>
      <c r="N16" s="112">
        <v>19287000</v>
      </c>
      <c r="O16" s="113">
        <f>C16+D16+E16+F16+G16+H16+I16+J16+K16+L16+M16+N16</f>
        <v>226163000</v>
      </c>
    </row>
    <row r="17" spans="1:15" s="111" customFormat="1" ht="27" customHeight="1" x14ac:dyDescent="0.25">
      <c r="A17" s="108" t="s">
        <v>30</v>
      </c>
      <c r="B17" s="249" t="s">
        <v>179</v>
      </c>
      <c r="C17" s="109">
        <v>3534000</v>
      </c>
      <c r="D17" s="109">
        <v>3504000</v>
      </c>
      <c r="E17" s="109">
        <v>3279000</v>
      </c>
      <c r="F17" s="109">
        <v>3279000</v>
      </c>
      <c r="G17" s="109">
        <v>3279000</v>
      </c>
      <c r="H17" s="109">
        <v>3279000</v>
      </c>
      <c r="I17" s="109">
        <v>3280000</v>
      </c>
      <c r="J17" s="109">
        <v>3279000</v>
      </c>
      <c r="K17" s="109">
        <v>3688000</v>
      </c>
      <c r="L17" s="109">
        <v>3688000</v>
      </c>
      <c r="M17" s="109">
        <v>3460000</v>
      </c>
      <c r="N17" s="109">
        <v>2921000</v>
      </c>
      <c r="O17" s="110">
        <f t="shared" si="0"/>
        <v>40470000</v>
      </c>
    </row>
    <row r="18" spans="1:15" s="111" customFormat="1" ht="14.1" customHeight="1" x14ac:dyDescent="0.25">
      <c r="A18" s="108" t="s">
        <v>31</v>
      </c>
      <c r="B18" s="247" t="s">
        <v>138</v>
      </c>
      <c r="C18" s="109">
        <v>4403000</v>
      </c>
      <c r="D18" s="109">
        <v>6537000</v>
      </c>
      <c r="E18" s="109">
        <v>9402000</v>
      </c>
      <c r="F18" s="109">
        <v>27972333</v>
      </c>
      <c r="G18" s="109">
        <v>30388333</v>
      </c>
      <c r="H18" s="109">
        <v>8373333</v>
      </c>
      <c r="I18" s="109">
        <v>26347000</v>
      </c>
      <c r="J18" s="109">
        <v>5157000</v>
      </c>
      <c r="K18" s="109">
        <v>35937000</v>
      </c>
      <c r="L18" s="109">
        <v>26625000</v>
      </c>
      <c r="M18" s="109">
        <v>28880000</v>
      </c>
      <c r="N18" s="109">
        <v>28880028</v>
      </c>
      <c r="O18" s="110">
        <f t="shared" si="0"/>
        <v>238902027</v>
      </c>
    </row>
    <row r="19" spans="1:15" s="111" customFormat="1" ht="14.1" customHeight="1" x14ac:dyDescent="0.25">
      <c r="A19" s="108" t="s">
        <v>32</v>
      </c>
      <c r="B19" s="247" t="s">
        <v>180</v>
      </c>
      <c r="C19" s="109">
        <v>600000</v>
      </c>
      <c r="D19" s="109">
        <v>200000</v>
      </c>
      <c r="E19" s="109">
        <v>150000</v>
      </c>
      <c r="F19" s="109">
        <v>150000</v>
      </c>
      <c r="G19" s="109">
        <v>150000</v>
      </c>
      <c r="H19" s="109">
        <v>150000</v>
      </c>
      <c r="I19" s="109">
        <v>150000</v>
      </c>
      <c r="J19" s="109">
        <v>276000</v>
      </c>
      <c r="K19" s="109">
        <v>800000</v>
      </c>
      <c r="L19" s="109">
        <v>975000</v>
      </c>
      <c r="M19" s="109">
        <v>553000</v>
      </c>
      <c r="N19" s="109">
        <v>269000</v>
      </c>
      <c r="O19" s="110">
        <f t="shared" si="0"/>
        <v>4423000</v>
      </c>
    </row>
    <row r="20" spans="1:15" s="111" customFormat="1" ht="14.1" customHeight="1" x14ac:dyDescent="0.25">
      <c r="A20" s="108" t="s">
        <v>33</v>
      </c>
      <c r="B20" s="247" t="s">
        <v>11</v>
      </c>
      <c r="C20" s="109">
        <v>10000222</v>
      </c>
      <c r="D20" s="109">
        <v>14178222</v>
      </c>
      <c r="E20" s="109">
        <v>36441187</v>
      </c>
      <c r="F20" s="109">
        <v>75979364</v>
      </c>
      <c r="G20" s="109">
        <v>52811311</v>
      </c>
      <c r="H20" s="109">
        <v>4340889</v>
      </c>
      <c r="I20" s="109">
        <v>22789521</v>
      </c>
      <c r="J20" s="109">
        <v>33708222</v>
      </c>
      <c r="K20" s="109">
        <v>15553697</v>
      </c>
      <c r="L20" s="109">
        <v>49989699</v>
      </c>
      <c r="M20" s="109">
        <v>34947824</v>
      </c>
      <c r="N20" s="109">
        <v>29927739</v>
      </c>
      <c r="O20" s="110">
        <f t="shared" si="0"/>
        <v>380667897</v>
      </c>
    </row>
    <row r="21" spans="1:15" s="111" customFormat="1" ht="14.1" customHeight="1" x14ac:dyDescent="0.25">
      <c r="A21" s="108" t="s">
        <v>34</v>
      </c>
      <c r="B21" s="247" t="s">
        <v>214</v>
      </c>
      <c r="C21" s="109"/>
      <c r="D21" s="109"/>
      <c r="E21" s="109"/>
      <c r="F21" s="109"/>
      <c r="G21" s="109">
        <v>27639000</v>
      </c>
      <c r="H21" s="109">
        <v>27499000</v>
      </c>
      <c r="I21" s="109">
        <v>41527000</v>
      </c>
      <c r="J21" s="109">
        <v>68722000</v>
      </c>
      <c r="K21" s="109">
        <v>45792000</v>
      </c>
      <c r="L21" s="109">
        <v>10000000</v>
      </c>
      <c r="M21" s="109">
        <v>27499000</v>
      </c>
      <c r="N21" s="109"/>
      <c r="O21" s="110">
        <f t="shared" si="0"/>
        <v>248678000</v>
      </c>
    </row>
    <row r="22" spans="1:15" s="111" customFormat="1" x14ac:dyDescent="0.25">
      <c r="A22" s="108" t="s">
        <v>35</v>
      </c>
      <c r="B22" s="249" t="s">
        <v>183</v>
      </c>
      <c r="C22" s="109"/>
      <c r="D22" s="109"/>
      <c r="E22" s="109"/>
      <c r="F22" s="109"/>
      <c r="G22" s="109"/>
      <c r="H22" s="109"/>
      <c r="I22" s="109"/>
      <c r="J22" s="109">
        <v>805000</v>
      </c>
      <c r="K22" s="109">
        <v>3111000</v>
      </c>
      <c r="L22" s="109"/>
      <c r="M22" s="109"/>
      <c r="N22" s="109"/>
      <c r="O22" s="110">
        <f t="shared" si="0"/>
        <v>3916000</v>
      </c>
    </row>
    <row r="23" spans="1:15" s="111" customFormat="1" ht="14.1" customHeight="1" x14ac:dyDescent="0.25">
      <c r="A23" s="108" t="s">
        <v>36</v>
      </c>
      <c r="B23" s="247" t="s">
        <v>216</v>
      </c>
      <c r="C23" s="109"/>
      <c r="D23" s="109"/>
      <c r="E23" s="109">
        <v>1400000</v>
      </c>
      <c r="F23" s="109"/>
      <c r="G23" s="109"/>
      <c r="H23" s="109"/>
      <c r="I23" s="109"/>
      <c r="J23" s="109"/>
      <c r="K23" s="109"/>
      <c r="L23" s="109"/>
      <c r="M23" s="109"/>
      <c r="N23" s="109"/>
      <c r="O23" s="110">
        <f t="shared" si="0"/>
        <v>1400000</v>
      </c>
    </row>
    <row r="24" spans="1:15" s="111" customFormat="1" ht="14.1" customHeight="1" thickBot="1" x14ac:dyDescent="0.3">
      <c r="A24" s="108" t="s">
        <v>37</v>
      </c>
      <c r="B24" s="247" t="s">
        <v>12</v>
      </c>
      <c r="C24" s="109">
        <v>10800973</v>
      </c>
      <c r="D24" s="109"/>
      <c r="E24" s="109"/>
      <c r="F24" s="109">
        <v>1215000</v>
      </c>
      <c r="G24" s="109"/>
      <c r="H24" s="109"/>
      <c r="I24" s="109">
        <v>1215000</v>
      </c>
      <c r="J24" s="109"/>
      <c r="K24" s="109"/>
      <c r="L24" s="109">
        <v>1215000</v>
      </c>
      <c r="M24" s="109"/>
      <c r="N24" s="109">
        <v>1215000</v>
      </c>
      <c r="O24" s="110">
        <f t="shared" si="0"/>
        <v>15660973</v>
      </c>
    </row>
    <row r="25" spans="1:15" s="104" customFormat="1" ht="15.9" customHeight="1" thickBot="1" x14ac:dyDescent="0.3">
      <c r="A25" s="117" t="s">
        <v>38</v>
      </c>
      <c r="B25" s="41" t="s">
        <v>108</v>
      </c>
      <c r="C25" s="114">
        <f t="shared" ref="C25:N25" si="2">SUM(C16:C24)</f>
        <v>43746195</v>
      </c>
      <c r="D25" s="114">
        <f t="shared" si="2"/>
        <v>40327222</v>
      </c>
      <c r="E25" s="114">
        <f t="shared" si="2"/>
        <v>66560187</v>
      </c>
      <c r="F25" s="114">
        <f t="shared" si="2"/>
        <v>126594697</v>
      </c>
      <c r="G25" s="114">
        <f t="shared" si="2"/>
        <v>133682644</v>
      </c>
      <c r="H25" s="114">
        <f t="shared" si="2"/>
        <v>63057222</v>
      </c>
      <c r="I25" s="114">
        <f t="shared" si="2"/>
        <v>114723521</v>
      </c>
      <c r="J25" s="114">
        <f t="shared" si="2"/>
        <v>131362222</v>
      </c>
      <c r="K25" s="114">
        <f t="shared" si="2"/>
        <v>126552697</v>
      </c>
      <c r="L25" s="114">
        <f t="shared" si="2"/>
        <v>114163699</v>
      </c>
      <c r="M25" s="114">
        <f t="shared" si="2"/>
        <v>117010824</v>
      </c>
      <c r="N25" s="114">
        <f t="shared" si="2"/>
        <v>82499767</v>
      </c>
      <c r="O25" s="115">
        <f t="shared" si="0"/>
        <v>1160280897</v>
      </c>
    </row>
    <row r="26" spans="1:15" ht="16.2" thickBot="1" x14ac:dyDescent="0.35">
      <c r="A26" s="117" t="s">
        <v>39</v>
      </c>
      <c r="B26" s="251" t="s">
        <v>109</v>
      </c>
      <c r="C26" s="118">
        <f t="shared" ref="C26:O26" si="3">C14-C25</f>
        <v>0</v>
      </c>
      <c r="D26" s="118">
        <f t="shared" si="3"/>
        <v>0</v>
      </c>
      <c r="E26" s="118">
        <f t="shared" si="3"/>
        <v>0</v>
      </c>
      <c r="F26" s="118">
        <f t="shared" si="3"/>
        <v>0</v>
      </c>
      <c r="G26" s="118">
        <f t="shared" si="3"/>
        <v>0</v>
      </c>
      <c r="H26" s="118">
        <f t="shared" si="3"/>
        <v>0</v>
      </c>
      <c r="I26" s="118">
        <f t="shared" si="3"/>
        <v>0</v>
      </c>
      <c r="J26" s="118">
        <f t="shared" si="3"/>
        <v>0</v>
      </c>
      <c r="K26" s="118">
        <f t="shared" si="3"/>
        <v>0</v>
      </c>
      <c r="L26" s="118">
        <f t="shared" si="3"/>
        <v>0</v>
      </c>
      <c r="M26" s="118">
        <f t="shared" si="3"/>
        <v>0</v>
      </c>
      <c r="N26" s="118">
        <f t="shared" si="3"/>
        <v>0</v>
      </c>
      <c r="O26" s="119">
        <f t="shared" si="3"/>
        <v>0</v>
      </c>
    </row>
    <row r="27" spans="1:15" x14ac:dyDescent="0.3">
      <c r="A27" s="121"/>
    </row>
    <row r="28" spans="1:15" x14ac:dyDescent="0.3">
      <c r="B28" s="122"/>
      <c r="C28" s="123"/>
      <c r="D28" s="123"/>
      <c r="O28" s="120"/>
    </row>
    <row r="29" spans="1:15" x14ac:dyDescent="0.3">
      <c r="O29" s="120"/>
    </row>
    <row r="30" spans="1:15" x14ac:dyDescent="0.3">
      <c r="O30" s="120"/>
    </row>
    <row r="31" spans="1:15" x14ac:dyDescent="0.3">
      <c r="O31" s="120"/>
    </row>
    <row r="32" spans="1:15" x14ac:dyDescent="0.3">
      <c r="O32" s="120"/>
    </row>
    <row r="33" spans="15:15" x14ac:dyDescent="0.3">
      <c r="O33" s="120"/>
    </row>
    <row r="34" spans="15:15" x14ac:dyDescent="0.3">
      <c r="O34" s="120"/>
    </row>
    <row r="35" spans="15:15" x14ac:dyDescent="0.3">
      <c r="O35" s="120"/>
    </row>
    <row r="36" spans="15:15" x14ac:dyDescent="0.3">
      <c r="O36" s="120"/>
    </row>
    <row r="37" spans="15:15" x14ac:dyDescent="0.3">
      <c r="O37" s="120"/>
    </row>
    <row r="38" spans="15:15" x14ac:dyDescent="0.3">
      <c r="O38" s="120"/>
    </row>
    <row r="39" spans="15:15" x14ac:dyDescent="0.3">
      <c r="O39" s="120"/>
    </row>
    <row r="40" spans="15:15" x14ac:dyDescent="0.3">
      <c r="O40" s="120"/>
    </row>
    <row r="41" spans="15:15" x14ac:dyDescent="0.3">
      <c r="O41" s="120"/>
    </row>
    <row r="42" spans="15:15" x14ac:dyDescent="0.3">
      <c r="O42" s="120"/>
    </row>
    <row r="43" spans="15:15" x14ac:dyDescent="0.3">
      <c r="O43" s="120"/>
    </row>
    <row r="44" spans="15:15" x14ac:dyDescent="0.3">
      <c r="O44" s="120"/>
    </row>
    <row r="45" spans="15:15" x14ac:dyDescent="0.3">
      <c r="O45" s="120"/>
    </row>
    <row r="46" spans="15:15" x14ac:dyDescent="0.3">
      <c r="O46" s="120"/>
    </row>
    <row r="47" spans="15:15" x14ac:dyDescent="0.3">
      <c r="O47" s="120"/>
    </row>
    <row r="48" spans="15:15" x14ac:dyDescent="0.3">
      <c r="O48" s="120"/>
    </row>
    <row r="49" spans="15:15" x14ac:dyDescent="0.3">
      <c r="O49" s="120"/>
    </row>
    <row r="50" spans="15:15" x14ac:dyDescent="0.3">
      <c r="O50" s="120"/>
    </row>
    <row r="51" spans="15:15" x14ac:dyDescent="0.3">
      <c r="O51" s="120"/>
    </row>
    <row r="52" spans="15:15" x14ac:dyDescent="0.3">
      <c r="O52" s="120"/>
    </row>
    <row r="53" spans="15:15" x14ac:dyDescent="0.3">
      <c r="O53" s="120"/>
    </row>
    <row r="54" spans="15:15" x14ac:dyDescent="0.3">
      <c r="O54" s="120"/>
    </row>
    <row r="55" spans="15:15" x14ac:dyDescent="0.3">
      <c r="O55" s="120"/>
    </row>
    <row r="56" spans="15:15" x14ac:dyDescent="0.3">
      <c r="O56" s="120"/>
    </row>
    <row r="57" spans="15:15" x14ac:dyDescent="0.3">
      <c r="O57" s="120"/>
    </row>
    <row r="58" spans="15:15" x14ac:dyDescent="0.3">
      <c r="O58" s="120"/>
    </row>
    <row r="59" spans="15:15" x14ac:dyDescent="0.3">
      <c r="O59" s="120"/>
    </row>
    <row r="60" spans="15:15" x14ac:dyDescent="0.3">
      <c r="O60" s="120"/>
    </row>
    <row r="61" spans="15:15" x14ac:dyDescent="0.3">
      <c r="O61" s="120"/>
    </row>
    <row r="62" spans="15:15" x14ac:dyDescent="0.3">
      <c r="O62" s="120"/>
    </row>
    <row r="63" spans="15:15" x14ac:dyDescent="0.3">
      <c r="O63" s="120"/>
    </row>
    <row r="64" spans="15:15" x14ac:dyDescent="0.3">
      <c r="O64" s="120"/>
    </row>
    <row r="65" spans="15:15" x14ac:dyDescent="0.3">
      <c r="O65" s="120"/>
    </row>
    <row r="66" spans="15:15" x14ac:dyDescent="0.3">
      <c r="O66" s="120"/>
    </row>
    <row r="67" spans="15:15" x14ac:dyDescent="0.3">
      <c r="O67" s="120"/>
    </row>
    <row r="68" spans="15:15" x14ac:dyDescent="0.3">
      <c r="O68" s="120"/>
    </row>
    <row r="69" spans="15:15" x14ac:dyDescent="0.3">
      <c r="O69" s="120"/>
    </row>
    <row r="70" spans="15:15" x14ac:dyDescent="0.3">
      <c r="O70" s="120"/>
    </row>
    <row r="71" spans="15:15" x14ac:dyDescent="0.3">
      <c r="O71" s="120"/>
    </row>
    <row r="72" spans="15:15" x14ac:dyDescent="0.3">
      <c r="O72" s="120"/>
    </row>
    <row r="73" spans="15:15" x14ac:dyDescent="0.3">
      <c r="O73" s="120"/>
    </row>
    <row r="74" spans="15:15" x14ac:dyDescent="0.3">
      <c r="O74" s="120"/>
    </row>
    <row r="75" spans="15:15" x14ac:dyDescent="0.3">
      <c r="O75" s="120"/>
    </row>
    <row r="76" spans="15:15" x14ac:dyDescent="0.3">
      <c r="O76" s="120"/>
    </row>
    <row r="77" spans="15:15" x14ac:dyDescent="0.3">
      <c r="O77" s="120"/>
    </row>
    <row r="78" spans="15:15" x14ac:dyDescent="0.3">
      <c r="O78" s="120"/>
    </row>
    <row r="79" spans="15:15" x14ac:dyDescent="0.3">
      <c r="O79" s="120"/>
    </row>
    <row r="80" spans="15:15" x14ac:dyDescent="0.3">
      <c r="O80" s="120"/>
    </row>
    <row r="81" spans="15:15" x14ac:dyDescent="0.3">
      <c r="O81" s="120"/>
    </row>
  </sheetData>
  <mergeCells count="3">
    <mergeCell ref="B4:O4"/>
    <mergeCell ref="B15:O15"/>
    <mergeCell ref="A1:O1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80" orientation="landscape" r:id="rId1"/>
  <headerFooter alignWithMargins="0">
    <oddHeader>&amp;R&amp;"Times New Roman CE,Félkövér dőlt"&amp;11 4. tájékoztató tábla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92D050"/>
    <pageSetUpPr fitToPage="1"/>
  </sheetPr>
  <dimension ref="A1:D25"/>
  <sheetViews>
    <sheetView zoomScaleNormal="100" workbookViewId="0">
      <selection activeCell="C26" sqref="C26"/>
    </sheetView>
  </sheetViews>
  <sheetFormatPr defaultRowHeight="13.2" x14ac:dyDescent="0.25"/>
  <cols>
    <col min="1" max="1" width="88.6640625" customWidth="1"/>
    <col min="2" max="3" width="27.77734375" customWidth="1"/>
    <col min="4" max="4" width="3.44140625" customWidth="1"/>
  </cols>
  <sheetData>
    <row r="1" spans="1:4" ht="47.25" customHeight="1" x14ac:dyDescent="0.25">
      <c r="A1" s="583" t="s">
        <v>599</v>
      </c>
      <c r="B1" s="583"/>
      <c r="C1" s="335"/>
    </row>
    <row r="2" spans="1:4" ht="22.5" customHeight="1" thickBot="1" x14ac:dyDescent="0.3">
      <c r="A2" s="335"/>
      <c r="B2" s="585" t="s">
        <v>542</v>
      </c>
      <c r="C2" s="585"/>
    </row>
    <row r="3" spans="1:4" ht="24" customHeight="1" thickBot="1" x14ac:dyDescent="0.3">
      <c r="A3" s="253" t="s">
        <v>51</v>
      </c>
      <c r="B3" s="334" t="s">
        <v>600</v>
      </c>
      <c r="C3" s="334" t="s">
        <v>618</v>
      </c>
    </row>
    <row r="4" spans="1:4" s="51" customFormat="1" ht="13.8" thickBot="1" x14ac:dyDescent="0.3">
      <c r="A4" s="155" t="s">
        <v>479</v>
      </c>
      <c r="B4" s="156" t="s">
        <v>480</v>
      </c>
      <c r="C4" s="156" t="s">
        <v>480</v>
      </c>
    </row>
    <row r="5" spans="1:4" x14ac:dyDescent="0.25">
      <c r="A5" s="124" t="s">
        <v>235</v>
      </c>
      <c r="B5" s="360">
        <v>78322356</v>
      </c>
      <c r="C5" s="360">
        <v>90289698</v>
      </c>
    </row>
    <row r="6" spans="1:4" ht="12.75" customHeight="1" x14ac:dyDescent="0.25">
      <c r="A6" s="125" t="s">
        <v>525</v>
      </c>
      <c r="B6" s="360">
        <v>111287650</v>
      </c>
      <c r="C6" s="360">
        <v>111287650</v>
      </c>
    </row>
    <row r="7" spans="1:4" x14ac:dyDescent="0.25">
      <c r="A7" s="125" t="s">
        <v>526</v>
      </c>
      <c r="B7" s="360">
        <v>76468676</v>
      </c>
      <c r="C7" s="360">
        <v>76468676</v>
      </c>
    </row>
    <row r="8" spans="1:4" x14ac:dyDescent="0.25">
      <c r="A8" s="125" t="s">
        <v>527</v>
      </c>
      <c r="B8" s="360">
        <v>3945654</v>
      </c>
      <c r="C8" s="360">
        <v>3945654</v>
      </c>
    </row>
    <row r="9" spans="1:4" x14ac:dyDescent="0.25">
      <c r="A9" s="125" t="s">
        <v>555</v>
      </c>
      <c r="B9" s="360"/>
      <c r="C9" s="360"/>
    </row>
    <row r="10" spans="1:4" x14ac:dyDescent="0.25">
      <c r="A10" s="125" t="s">
        <v>422</v>
      </c>
      <c r="B10" s="360"/>
      <c r="C10" s="360">
        <v>1846321</v>
      </c>
    </row>
    <row r="11" spans="1:4" x14ac:dyDescent="0.25">
      <c r="A11" s="125"/>
      <c r="B11" s="360"/>
      <c r="C11" s="360"/>
    </row>
    <row r="12" spans="1:4" x14ac:dyDescent="0.25">
      <c r="A12" s="125"/>
      <c r="B12" s="360"/>
      <c r="C12" s="360"/>
    </row>
    <row r="13" spans="1:4" x14ac:dyDescent="0.25">
      <c r="A13" s="125"/>
      <c r="B13" s="360"/>
      <c r="C13" s="360"/>
      <c r="D13" s="584" t="s">
        <v>508</v>
      </c>
    </row>
    <row r="14" spans="1:4" x14ac:dyDescent="0.25">
      <c r="A14" s="125"/>
      <c r="B14" s="360"/>
      <c r="C14" s="360"/>
      <c r="D14" s="584"/>
    </row>
    <row r="15" spans="1:4" x14ac:dyDescent="0.25">
      <c r="A15" s="125"/>
      <c r="B15" s="360"/>
      <c r="C15" s="360"/>
      <c r="D15" s="584"/>
    </row>
    <row r="16" spans="1:4" x14ac:dyDescent="0.25">
      <c r="A16" s="125"/>
      <c r="B16" s="360"/>
      <c r="C16" s="360"/>
      <c r="D16" s="584"/>
    </row>
    <row r="17" spans="1:4" x14ac:dyDescent="0.25">
      <c r="A17" s="125"/>
      <c r="B17" s="360"/>
      <c r="C17" s="360"/>
      <c r="D17" s="584"/>
    </row>
    <row r="18" spans="1:4" x14ac:dyDescent="0.25">
      <c r="A18" s="125"/>
      <c r="B18" s="360"/>
      <c r="C18" s="360"/>
      <c r="D18" s="584"/>
    </row>
    <row r="19" spans="1:4" x14ac:dyDescent="0.25">
      <c r="A19" s="125"/>
      <c r="B19" s="360"/>
      <c r="C19" s="360"/>
      <c r="D19" s="584"/>
    </row>
    <row r="20" spans="1:4" x14ac:dyDescent="0.25">
      <c r="A20" s="125"/>
      <c r="B20" s="360"/>
      <c r="C20" s="360"/>
      <c r="D20" s="584"/>
    </row>
    <row r="21" spans="1:4" x14ac:dyDescent="0.25">
      <c r="A21" s="125"/>
      <c r="B21" s="360"/>
      <c r="C21" s="360"/>
      <c r="D21" s="584"/>
    </row>
    <row r="22" spans="1:4" x14ac:dyDescent="0.25">
      <c r="A22" s="125"/>
      <c r="B22" s="360"/>
      <c r="C22" s="360"/>
      <c r="D22" s="584"/>
    </row>
    <row r="23" spans="1:4" x14ac:dyDescent="0.25">
      <c r="A23" s="125"/>
      <c r="B23" s="360"/>
      <c r="C23" s="360"/>
      <c r="D23" s="584"/>
    </row>
    <row r="24" spans="1:4" ht="13.8" thickBot="1" x14ac:dyDescent="0.3">
      <c r="A24" s="126"/>
      <c r="B24" s="360"/>
      <c r="C24" s="360"/>
      <c r="D24" s="584"/>
    </row>
    <row r="25" spans="1:4" s="53" customFormat="1" ht="19.5" customHeight="1" thickBot="1" x14ac:dyDescent="0.3">
      <c r="A25" s="38" t="s">
        <v>52</v>
      </c>
      <c r="B25" s="52">
        <f>SUM(B5:B24)</f>
        <v>270024336</v>
      </c>
      <c r="C25" s="52">
        <f>SUM(C5:C24)</f>
        <v>283837999</v>
      </c>
      <c r="D25" s="584"/>
    </row>
  </sheetData>
  <mergeCells count="3">
    <mergeCell ref="A1:B1"/>
    <mergeCell ref="D13:D25"/>
    <mergeCell ref="B2:C2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8"/>
  <sheetViews>
    <sheetView tabSelected="1" zoomScaleNormal="100" workbookViewId="0">
      <selection activeCell="K19" sqref="K19"/>
    </sheetView>
  </sheetViews>
  <sheetFormatPr defaultRowHeight="13.2" x14ac:dyDescent="0.25"/>
  <cols>
    <col min="1" max="1" width="6.6640625" customWidth="1"/>
    <col min="2" max="2" width="43.33203125" customWidth="1"/>
    <col min="3" max="3" width="31.109375" customWidth="1"/>
    <col min="4" max="4" width="14.77734375" customWidth="1"/>
    <col min="5" max="5" width="22.6640625" customWidth="1"/>
  </cols>
  <sheetData>
    <row r="1" spans="1:5" ht="45" customHeight="1" x14ac:dyDescent="0.3">
      <c r="A1" s="565" t="s">
        <v>601</v>
      </c>
      <c r="B1" s="565"/>
      <c r="C1" s="565"/>
      <c r="D1" s="565"/>
      <c r="E1" s="565"/>
    </row>
    <row r="2" spans="1:5" ht="17.25" customHeight="1" x14ac:dyDescent="0.3">
      <c r="A2" s="333"/>
      <c r="B2" s="333"/>
      <c r="C2" s="333"/>
      <c r="D2" s="333"/>
    </row>
    <row r="3" spans="1:5" ht="13.8" thickBot="1" x14ac:dyDescent="0.3">
      <c r="C3" s="588" t="s">
        <v>542</v>
      </c>
      <c r="D3" s="588"/>
      <c r="E3" s="588"/>
    </row>
    <row r="4" spans="1:5" ht="42.75" customHeight="1" thickBot="1" x14ac:dyDescent="0.3">
      <c r="A4" s="336" t="s">
        <v>67</v>
      </c>
      <c r="B4" s="337" t="s">
        <v>123</v>
      </c>
      <c r="C4" s="337" t="s">
        <v>124</v>
      </c>
      <c r="D4" s="338" t="s">
        <v>13</v>
      </c>
      <c r="E4" s="338" t="s">
        <v>616</v>
      </c>
    </row>
    <row r="5" spans="1:5" ht="15.9" customHeight="1" x14ac:dyDescent="0.25">
      <c r="A5" s="173" t="s">
        <v>17</v>
      </c>
      <c r="B5" s="30" t="s">
        <v>528</v>
      </c>
      <c r="C5" s="30" t="s">
        <v>529</v>
      </c>
      <c r="D5" s="31">
        <v>1200000</v>
      </c>
      <c r="E5" s="31">
        <v>3785000</v>
      </c>
    </row>
    <row r="6" spans="1:5" ht="15.9" customHeight="1" x14ac:dyDescent="0.25">
      <c r="A6" s="174" t="s">
        <v>18</v>
      </c>
      <c r="B6" s="32" t="s">
        <v>530</v>
      </c>
      <c r="C6" s="32" t="s">
        <v>529</v>
      </c>
      <c r="D6" s="33">
        <v>600000</v>
      </c>
      <c r="E6" s="33">
        <v>600000</v>
      </c>
    </row>
    <row r="7" spans="1:5" ht="15.9" customHeight="1" x14ac:dyDescent="0.25">
      <c r="A7" s="174" t="s">
        <v>19</v>
      </c>
      <c r="B7" s="32" t="s">
        <v>531</v>
      </c>
      <c r="C7" s="32" t="s">
        <v>529</v>
      </c>
      <c r="D7" s="33">
        <v>500000</v>
      </c>
      <c r="E7" s="33">
        <v>500000</v>
      </c>
    </row>
    <row r="8" spans="1:5" ht="15.9" customHeight="1" x14ac:dyDescent="0.25">
      <c r="A8" s="174" t="s">
        <v>20</v>
      </c>
      <c r="B8" s="32" t="s">
        <v>532</v>
      </c>
      <c r="C8" s="32" t="s">
        <v>529</v>
      </c>
      <c r="D8" s="33">
        <v>200000</v>
      </c>
      <c r="E8" s="33">
        <v>200000</v>
      </c>
    </row>
    <row r="9" spans="1:5" ht="15.9" customHeight="1" x14ac:dyDescent="0.25">
      <c r="A9" s="174" t="s">
        <v>21</v>
      </c>
      <c r="B9" s="32" t="s">
        <v>533</v>
      </c>
      <c r="C9" s="32" t="s">
        <v>529</v>
      </c>
      <c r="D9" s="33">
        <v>100000</v>
      </c>
      <c r="E9" s="33">
        <v>100000</v>
      </c>
    </row>
    <row r="10" spans="1:5" ht="15.9" customHeight="1" x14ac:dyDescent="0.25">
      <c r="A10" s="174" t="s">
        <v>22</v>
      </c>
      <c r="B10" s="32" t="s">
        <v>615</v>
      </c>
      <c r="C10" s="32" t="s">
        <v>529</v>
      </c>
      <c r="D10" s="33">
        <v>560000</v>
      </c>
      <c r="E10" s="33">
        <v>560000</v>
      </c>
    </row>
    <row r="11" spans="1:5" ht="15.9" customHeight="1" x14ac:dyDescent="0.25">
      <c r="A11" s="174" t="s">
        <v>23</v>
      </c>
      <c r="B11" s="32"/>
      <c r="C11" s="32"/>
      <c r="D11" s="33"/>
      <c r="E11" s="33"/>
    </row>
    <row r="12" spans="1:5" ht="15.9" customHeight="1" x14ac:dyDescent="0.25">
      <c r="A12" s="174" t="s">
        <v>24</v>
      </c>
      <c r="B12" s="32"/>
      <c r="C12" s="32"/>
      <c r="D12" s="33"/>
      <c r="E12" s="33"/>
    </row>
    <row r="13" spans="1:5" ht="15.9" customHeight="1" x14ac:dyDescent="0.25">
      <c r="A13" s="174" t="s">
        <v>25</v>
      </c>
      <c r="B13" s="32"/>
      <c r="C13" s="32"/>
      <c r="D13" s="33"/>
      <c r="E13" s="33"/>
    </row>
    <row r="14" spans="1:5" ht="15.9" customHeight="1" x14ac:dyDescent="0.25">
      <c r="A14" s="174" t="s">
        <v>26</v>
      </c>
      <c r="B14" s="32"/>
      <c r="C14" s="32"/>
      <c r="D14" s="33"/>
      <c r="E14" s="33"/>
    </row>
    <row r="15" spans="1:5" ht="15.9" customHeight="1" x14ac:dyDescent="0.25">
      <c r="A15" s="174" t="s">
        <v>27</v>
      </c>
      <c r="B15" s="32"/>
      <c r="C15" s="32"/>
      <c r="D15" s="33"/>
      <c r="E15" s="33"/>
    </row>
    <row r="16" spans="1:5" ht="15.9" customHeight="1" x14ac:dyDescent="0.25">
      <c r="A16" s="174" t="s">
        <v>28</v>
      </c>
      <c r="B16" s="32"/>
      <c r="C16" s="32"/>
      <c r="D16" s="33"/>
      <c r="E16" s="33"/>
    </row>
    <row r="17" spans="1:5" ht="15.9" customHeight="1" x14ac:dyDescent="0.25">
      <c r="A17" s="174" t="s">
        <v>29</v>
      </c>
      <c r="B17" s="32"/>
      <c r="C17" s="32"/>
      <c r="D17" s="33"/>
      <c r="E17" s="33"/>
    </row>
    <row r="18" spans="1:5" ht="15.9" customHeight="1" x14ac:dyDescent="0.25">
      <c r="A18" s="174" t="s">
        <v>30</v>
      </c>
      <c r="B18" s="32"/>
      <c r="C18" s="32"/>
      <c r="D18" s="33"/>
      <c r="E18" s="33"/>
    </row>
    <row r="19" spans="1:5" ht="15.9" customHeight="1" x14ac:dyDescent="0.25">
      <c r="A19" s="174" t="s">
        <v>31</v>
      </c>
      <c r="B19" s="32"/>
      <c r="C19" s="32"/>
      <c r="D19" s="33"/>
      <c r="E19" s="33"/>
    </row>
    <row r="20" spans="1:5" ht="15.9" customHeight="1" x14ac:dyDescent="0.25">
      <c r="A20" s="174" t="s">
        <v>32</v>
      </c>
      <c r="B20" s="32"/>
      <c r="C20" s="32"/>
      <c r="D20" s="33"/>
      <c r="E20" s="33"/>
    </row>
    <row r="21" spans="1:5" ht="15.9" customHeight="1" x14ac:dyDescent="0.25">
      <c r="A21" s="174" t="s">
        <v>33</v>
      </c>
      <c r="B21" s="32"/>
      <c r="C21" s="32"/>
      <c r="D21" s="33"/>
      <c r="E21" s="33"/>
    </row>
    <row r="22" spans="1:5" ht="15.9" customHeight="1" x14ac:dyDescent="0.25">
      <c r="A22" s="174" t="s">
        <v>34</v>
      </c>
      <c r="B22" s="32"/>
      <c r="C22" s="32"/>
      <c r="D22" s="33"/>
      <c r="E22" s="33"/>
    </row>
    <row r="23" spans="1:5" ht="15.9" customHeight="1" x14ac:dyDescent="0.25">
      <c r="A23" s="174" t="s">
        <v>35</v>
      </c>
      <c r="B23" s="32"/>
      <c r="C23" s="32"/>
      <c r="D23" s="33"/>
      <c r="E23" s="33"/>
    </row>
    <row r="24" spans="1:5" ht="15.9" customHeight="1" x14ac:dyDescent="0.25">
      <c r="A24" s="174" t="s">
        <v>36</v>
      </c>
      <c r="B24" s="32"/>
      <c r="C24" s="32"/>
      <c r="D24" s="33"/>
      <c r="E24" s="33"/>
    </row>
    <row r="25" spans="1:5" ht="15.9" customHeight="1" x14ac:dyDescent="0.25">
      <c r="A25" s="174" t="s">
        <v>37</v>
      </c>
      <c r="B25" s="32"/>
      <c r="C25" s="32"/>
      <c r="D25" s="33"/>
      <c r="E25" s="33"/>
    </row>
    <row r="26" spans="1:5" ht="15.9" customHeight="1" x14ac:dyDescent="0.25">
      <c r="A26" s="174" t="s">
        <v>38</v>
      </c>
      <c r="B26" s="32"/>
      <c r="C26" s="32"/>
      <c r="D26" s="33"/>
      <c r="E26" s="33"/>
    </row>
    <row r="27" spans="1:5" ht="15.9" customHeight="1" x14ac:dyDescent="0.25">
      <c r="A27" s="174" t="s">
        <v>39</v>
      </c>
      <c r="B27" s="32"/>
      <c r="C27" s="32"/>
      <c r="D27" s="33"/>
      <c r="E27" s="33"/>
    </row>
    <row r="28" spans="1:5" ht="15.9" customHeight="1" x14ac:dyDescent="0.25">
      <c r="A28" s="174" t="s">
        <v>40</v>
      </c>
      <c r="B28" s="32"/>
      <c r="C28" s="32"/>
      <c r="D28" s="33"/>
      <c r="E28" s="33"/>
    </row>
    <row r="29" spans="1:5" ht="15.9" customHeight="1" x14ac:dyDescent="0.25">
      <c r="A29" s="174" t="s">
        <v>41</v>
      </c>
      <c r="B29" s="32"/>
      <c r="C29" s="32"/>
      <c r="D29" s="33"/>
      <c r="E29" s="33"/>
    </row>
    <row r="30" spans="1:5" ht="15.9" customHeight="1" x14ac:dyDescent="0.25">
      <c r="A30" s="174" t="s">
        <v>42</v>
      </c>
      <c r="B30" s="32"/>
      <c r="C30" s="32"/>
      <c r="D30" s="33"/>
      <c r="E30" s="33"/>
    </row>
    <row r="31" spans="1:5" ht="15.9" customHeight="1" x14ac:dyDescent="0.25">
      <c r="A31" s="174" t="s">
        <v>43</v>
      </c>
      <c r="B31" s="32"/>
      <c r="C31" s="32"/>
      <c r="D31" s="33"/>
      <c r="E31" s="33"/>
    </row>
    <row r="32" spans="1:5" ht="15.9" customHeight="1" x14ac:dyDescent="0.25">
      <c r="A32" s="174" t="s">
        <v>44</v>
      </c>
      <c r="B32" s="32"/>
      <c r="C32" s="32"/>
      <c r="D32" s="33"/>
      <c r="E32" s="33"/>
    </row>
    <row r="33" spans="1:5" ht="15.9" customHeight="1" x14ac:dyDescent="0.25">
      <c r="A33" s="174" t="s">
        <v>45</v>
      </c>
      <c r="B33" s="32"/>
      <c r="C33" s="32"/>
      <c r="D33" s="33"/>
      <c r="E33" s="33"/>
    </row>
    <row r="34" spans="1:5" ht="15.9" customHeight="1" x14ac:dyDescent="0.25">
      <c r="A34" s="174" t="s">
        <v>125</v>
      </c>
      <c r="B34" s="32"/>
      <c r="C34" s="32"/>
      <c r="D34" s="33"/>
      <c r="E34" s="33"/>
    </row>
    <row r="35" spans="1:5" ht="15.9" customHeight="1" x14ac:dyDescent="0.25">
      <c r="A35" s="174" t="s">
        <v>126</v>
      </c>
      <c r="B35" s="32"/>
      <c r="C35" s="32"/>
      <c r="D35" s="33"/>
      <c r="E35" s="33"/>
    </row>
    <row r="36" spans="1:5" ht="15.9" customHeight="1" x14ac:dyDescent="0.25">
      <c r="A36" s="174" t="s">
        <v>127</v>
      </c>
      <c r="B36" s="32"/>
      <c r="C36" s="32"/>
      <c r="D36" s="33"/>
      <c r="E36" s="33"/>
    </row>
    <row r="37" spans="1:5" ht="15.9" customHeight="1" thickBot="1" x14ac:dyDescent="0.3">
      <c r="A37" s="175" t="s">
        <v>128</v>
      </c>
      <c r="B37" s="34"/>
      <c r="C37" s="34"/>
      <c r="D37" s="87"/>
      <c r="E37" s="87"/>
    </row>
    <row r="38" spans="1:5" ht="15.9" customHeight="1" thickBot="1" x14ac:dyDescent="0.3">
      <c r="A38" s="586" t="s">
        <v>52</v>
      </c>
      <c r="B38" s="587"/>
      <c r="C38" s="176"/>
      <c r="D38" s="177">
        <v>3160000</v>
      </c>
      <c r="E38" s="177">
        <f>SUM(E5:E10)</f>
        <v>5745000</v>
      </c>
    </row>
  </sheetData>
  <mergeCells count="3">
    <mergeCell ref="A38:B38"/>
    <mergeCell ref="C3:E3"/>
    <mergeCell ref="A1:E1"/>
  </mergeCells>
  <phoneticPr fontId="28" type="noConversion"/>
  <conditionalFormatting sqref="D38:E38">
    <cfRule type="cellIs" dxfId="0" priority="1" stopIfTrue="1" operator="equal">
      <formula>0</formula>
    </cfRule>
  </conditionalFormatting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>&amp;R&amp;"Times New Roman CE,Félkövér dőlt"&amp;11 6. tájékoztató tábla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6" sqref="O26"/>
    </sheetView>
  </sheetViews>
  <sheetFormatPr defaultRowHeight="13.2" x14ac:dyDescent="0.25"/>
  <sheetData/>
  <phoneticPr fontId="2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59"/>
  <sheetViews>
    <sheetView zoomScale="110" zoomScaleNormal="110" zoomScaleSheetLayoutView="100" workbookViewId="0">
      <selection activeCell="B8" sqref="B8"/>
    </sheetView>
  </sheetViews>
  <sheetFormatPr defaultColWidth="9.33203125" defaultRowHeight="15.6" x14ac:dyDescent="0.3"/>
  <cols>
    <col min="1" max="1" width="9.44140625" style="42" customWidth="1"/>
    <col min="2" max="2" width="91.6640625" style="42" customWidth="1"/>
    <col min="3" max="3" width="23" style="340" customWidth="1"/>
    <col min="4" max="4" width="23" style="42" customWidth="1"/>
    <col min="5" max="16384" width="9.33203125" style="42"/>
  </cols>
  <sheetData>
    <row r="1" spans="1:4" ht="15.9" customHeight="1" x14ac:dyDescent="0.3">
      <c r="A1" s="518" t="s">
        <v>14</v>
      </c>
      <c r="B1" s="518"/>
      <c r="C1" s="518"/>
    </row>
    <row r="2" spans="1:4" ht="15.9" customHeight="1" thickBot="1" x14ac:dyDescent="0.35">
      <c r="A2" s="519" t="s">
        <v>149</v>
      </c>
      <c r="B2" s="519"/>
      <c r="C2" s="522" t="s">
        <v>542</v>
      </c>
      <c r="D2" s="522"/>
    </row>
    <row r="3" spans="1:4" ht="38.1" customHeight="1" thickBot="1" x14ac:dyDescent="0.35">
      <c r="A3" s="23" t="s">
        <v>67</v>
      </c>
      <c r="B3" s="24" t="s">
        <v>16</v>
      </c>
      <c r="C3" s="43" t="s">
        <v>563</v>
      </c>
      <c r="D3" s="43" t="s">
        <v>623</v>
      </c>
    </row>
    <row r="4" spans="1:4" s="44" customFormat="1" ht="12" customHeight="1" thickBot="1" x14ac:dyDescent="0.25">
      <c r="A4" s="363" t="s">
        <v>479</v>
      </c>
      <c r="B4" s="364" t="s">
        <v>480</v>
      </c>
      <c r="C4" s="365" t="s">
        <v>481</v>
      </c>
      <c r="D4" s="365" t="s">
        <v>483</v>
      </c>
    </row>
    <row r="5" spans="1:4" s="1" customFormat="1" ht="12" customHeight="1" thickBot="1" x14ac:dyDescent="0.3">
      <c r="A5" s="20" t="s">
        <v>17</v>
      </c>
      <c r="B5" s="21" t="s">
        <v>234</v>
      </c>
      <c r="C5" s="259">
        <f>+C6+C7+C8+C9+C10+C11</f>
        <v>0</v>
      </c>
      <c r="D5" s="259">
        <f>+D6+D7+D8+D9+D10+D11</f>
        <v>0</v>
      </c>
    </row>
    <row r="6" spans="1:4" s="1" customFormat="1" ht="12" customHeight="1" x14ac:dyDescent="0.25">
      <c r="A6" s="15" t="s">
        <v>96</v>
      </c>
      <c r="B6" s="368" t="s">
        <v>235</v>
      </c>
      <c r="C6" s="262"/>
      <c r="D6" s="262"/>
    </row>
    <row r="7" spans="1:4" s="1" customFormat="1" ht="12" customHeight="1" x14ac:dyDescent="0.25">
      <c r="A7" s="14" t="s">
        <v>97</v>
      </c>
      <c r="B7" s="369" t="s">
        <v>236</v>
      </c>
      <c r="C7" s="261"/>
      <c r="D7" s="261"/>
    </row>
    <row r="8" spans="1:4" s="1" customFormat="1" ht="12" customHeight="1" x14ac:dyDescent="0.25">
      <c r="A8" s="14" t="s">
        <v>98</v>
      </c>
      <c r="B8" s="369" t="s">
        <v>237</v>
      </c>
      <c r="C8" s="261"/>
      <c r="D8" s="261"/>
    </row>
    <row r="9" spans="1:4" s="1" customFormat="1" ht="12" customHeight="1" x14ac:dyDescent="0.25">
      <c r="A9" s="14" t="s">
        <v>99</v>
      </c>
      <c r="B9" s="369" t="s">
        <v>238</v>
      </c>
      <c r="C9" s="261"/>
      <c r="D9" s="261"/>
    </row>
    <row r="10" spans="1:4" s="1" customFormat="1" ht="12" customHeight="1" x14ac:dyDescent="0.25">
      <c r="A10" s="14" t="s">
        <v>146</v>
      </c>
      <c r="B10" s="255" t="s">
        <v>421</v>
      </c>
      <c r="C10" s="261"/>
      <c r="D10" s="261"/>
    </row>
    <row r="11" spans="1:4" s="1" customFormat="1" ht="12" customHeight="1" thickBot="1" x14ac:dyDescent="0.3">
      <c r="A11" s="16" t="s">
        <v>100</v>
      </c>
      <c r="B11" s="256" t="s">
        <v>422</v>
      </c>
      <c r="C11" s="261"/>
      <c r="D11" s="261"/>
    </row>
    <row r="12" spans="1:4" s="1" customFormat="1" ht="12" customHeight="1" thickBot="1" x14ac:dyDescent="0.3">
      <c r="A12" s="20" t="s">
        <v>18</v>
      </c>
      <c r="B12" s="254" t="s">
        <v>239</v>
      </c>
      <c r="C12" s="259">
        <f>+C13+C14+C15+C16+C17</f>
        <v>0</v>
      </c>
      <c r="D12" s="259">
        <f>+D13+D14+D15+D16+D17</f>
        <v>0</v>
      </c>
    </row>
    <row r="13" spans="1:4" s="1" customFormat="1" ht="12" customHeight="1" x14ac:dyDescent="0.25">
      <c r="A13" s="15" t="s">
        <v>102</v>
      </c>
      <c r="B13" s="368" t="s">
        <v>240</v>
      </c>
      <c r="C13" s="262"/>
      <c r="D13" s="262"/>
    </row>
    <row r="14" spans="1:4" s="1" customFormat="1" ht="12" customHeight="1" x14ac:dyDescent="0.25">
      <c r="A14" s="14" t="s">
        <v>103</v>
      </c>
      <c r="B14" s="369" t="s">
        <v>241</v>
      </c>
      <c r="C14" s="261"/>
      <c r="D14" s="261"/>
    </row>
    <row r="15" spans="1:4" s="1" customFormat="1" ht="12" customHeight="1" x14ac:dyDescent="0.25">
      <c r="A15" s="14" t="s">
        <v>104</v>
      </c>
      <c r="B15" s="369" t="s">
        <v>411</v>
      </c>
      <c r="C15" s="261"/>
      <c r="D15" s="261"/>
    </row>
    <row r="16" spans="1:4" s="1" customFormat="1" ht="12" customHeight="1" x14ac:dyDescent="0.25">
      <c r="A16" s="14" t="s">
        <v>105</v>
      </c>
      <c r="B16" s="369" t="s">
        <v>412</v>
      </c>
      <c r="C16" s="261"/>
      <c r="D16" s="261"/>
    </row>
    <row r="17" spans="1:4" s="1" customFormat="1" ht="12" customHeight="1" x14ac:dyDescent="0.25">
      <c r="A17" s="14" t="s">
        <v>106</v>
      </c>
      <c r="B17" s="369" t="s">
        <v>242</v>
      </c>
      <c r="C17" s="261"/>
      <c r="D17" s="261"/>
    </row>
    <row r="18" spans="1:4" s="1" customFormat="1" ht="12" customHeight="1" thickBot="1" x14ac:dyDescent="0.3">
      <c r="A18" s="16" t="s">
        <v>115</v>
      </c>
      <c r="B18" s="256" t="s">
        <v>243</v>
      </c>
      <c r="C18" s="263"/>
      <c r="D18" s="263"/>
    </row>
    <row r="19" spans="1:4" s="1" customFormat="1" ht="12" customHeight="1" thickBot="1" x14ac:dyDescent="0.3">
      <c r="A19" s="20" t="s">
        <v>19</v>
      </c>
      <c r="B19" s="21" t="s">
        <v>244</v>
      </c>
      <c r="C19" s="259">
        <f>+C20+C21+C22+C23+C24</f>
        <v>0</v>
      </c>
      <c r="D19" s="259">
        <f>+D20+D21+D22+D23+D24</f>
        <v>0</v>
      </c>
    </row>
    <row r="20" spans="1:4" s="1" customFormat="1" ht="12" customHeight="1" x14ac:dyDescent="0.25">
      <c r="A20" s="15" t="s">
        <v>85</v>
      </c>
      <c r="B20" s="368" t="s">
        <v>245</v>
      </c>
      <c r="C20" s="262"/>
      <c r="D20" s="262"/>
    </row>
    <row r="21" spans="1:4" s="1" customFormat="1" ht="12" customHeight="1" x14ac:dyDescent="0.25">
      <c r="A21" s="14" t="s">
        <v>86</v>
      </c>
      <c r="B21" s="369" t="s">
        <v>246</v>
      </c>
      <c r="C21" s="261"/>
      <c r="D21" s="261"/>
    </row>
    <row r="22" spans="1:4" s="1" customFormat="1" ht="12" customHeight="1" x14ac:dyDescent="0.25">
      <c r="A22" s="14" t="s">
        <v>87</v>
      </c>
      <c r="B22" s="369" t="s">
        <v>413</v>
      </c>
      <c r="C22" s="261"/>
      <c r="D22" s="261"/>
    </row>
    <row r="23" spans="1:4" s="1" customFormat="1" ht="12" customHeight="1" x14ac:dyDescent="0.25">
      <c r="A23" s="14" t="s">
        <v>88</v>
      </c>
      <c r="B23" s="369" t="s">
        <v>414</v>
      </c>
      <c r="C23" s="261"/>
      <c r="D23" s="261"/>
    </row>
    <row r="24" spans="1:4" s="1" customFormat="1" ht="12" customHeight="1" x14ac:dyDescent="0.25">
      <c r="A24" s="14" t="s">
        <v>167</v>
      </c>
      <c r="B24" s="369" t="s">
        <v>247</v>
      </c>
      <c r="C24" s="261"/>
      <c r="D24" s="261"/>
    </row>
    <row r="25" spans="1:4" s="1" customFormat="1" ht="12" customHeight="1" thickBot="1" x14ac:dyDescent="0.3">
      <c r="A25" s="16" t="s">
        <v>168</v>
      </c>
      <c r="B25" s="370" t="s">
        <v>248</v>
      </c>
      <c r="C25" s="263"/>
      <c r="D25" s="263"/>
    </row>
    <row r="26" spans="1:4" s="1" customFormat="1" ht="12" customHeight="1" thickBot="1" x14ac:dyDescent="0.3">
      <c r="A26" s="20" t="s">
        <v>169</v>
      </c>
      <c r="B26" s="21" t="s">
        <v>249</v>
      </c>
      <c r="C26" s="265">
        <f>+C27+C31+C32+C33</f>
        <v>0</v>
      </c>
      <c r="D26" s="265">
        <f>+D27+D31+D32+D33</f>
        <v>0</v>
      </c>
    </row>
    <row r="27" spans="1:4" s="1" customFormat="1" ht="12" customHeight="1" x14ac:dyDescent="0.25">
      <c r="A27" s="15" t="s">
        <v>250</v>
      </c>
      <c r="B27" s="368" t="s">
        <v>428</v>
      </c>
      <c r="C27" s="366">
        <f>+C28+C29+C30</f>
        <v>0</v>
      </c>
      <c r="D27" s="366">
        <f>+D28+D29+D30</f>
        <v>0</v>
      </c>
    </row>
    <row r="28" spans="1:4" s="1" customFormat="1" ht="12" customHeight="1" x14ac:dyDescent="0.25">
      <c r="A28" s="14" t="s">
        <v>251</v>
      </c>
      <c r="B28" s="369" t="s">
        <v>256</v>
      </c>
      <c r="C28" s="261"/>
      <c r="D28" s="261"/>
    </row>
    <row r="29" spans="1:4" s="1" customFormat="1" ht="12" customHeight="1" x14ac:dyDescent="0.25">
      <c r="A29" s="14" t="s">
        <v>252</v>
      </c>
      <c r="B29" s="369" t="s">
        <v>257</v>
      </c>
      <c r="C29" s="261"/>
      <c r="D29" s="261"/>
    </row>
    <row r="30" spans="1:4" s="1" customFormat="1" ht="12" customHeight="1" x14ac:dyDescent="0.25">
      <c r="A30" s="14" t="s">
        <v>426</v>
      </c>
      <c r="B30" s="422" t="s">
        <v>427</v>
      </c>
      <c r="C30" s="261"/>
      <c r="D30" s="261"/>
    </row>
    <row r="31" spans="1:4" s="1" customFormat="1" ht="12" customHeight="1" x14ac:dyDescent="0.25">
      <c r="A31" s="14" t="s">
        <v>253</v>
      </c>
      <c r="B31" s="369" t="s">
        <v>258</v>
      </c>
      <c r="C31" s="261"/>
      <c r="D31" s="261"/>
    </row>
    <row r="32" spans="1:4" s="1" customFormat="1" ht="12" customHeight="1" x14ac:dyDescent="0.25">
      <c r="A32" s="14" t="s">
        <v>254</v>
      </c>
      <c r="B32" s="369" t="s">
        <v>259</v>
      </c>
      <c r="C32" s="261"/>
      <c r="D32" s="261"/>
    </row>
    <row r="33" spans="1:4" s="1" customFormat="1" ht="12" customHeight="1" thickBot="1" x14ac:dyDescent="0.3">
      <c r="A33" s="16" t="s">
        <v>255</v>
      </c>
      <c r="B33" s="370" t="s">
        <v>260</v>
      </c>
      <c r="C33" s="263"/>
      <c r="D33" s="263"/>
    </row>
    <row r="34" spans="1:4" s="1" customFormat="1" ht="12" customHeight="1" thickBot="1" x14ac:dyDescent="0.3">
      <c r="A34" s="20" t="s">
        <v>21</v>
      </c>
      <c r="B34" s="21" t="s">
        <v>423</v>
      </c>
      <c r="C34" s="259">
        <f>SUM(C35:C45)</f>
        <v>0</v>
      </c>
      <c r="D34" s="259">
        <f>SUM(D35:D45)</f>
        <v>0</v>
      </c>
    </row>
    <row r="35" spans="1:4" s="1" customFormat="1" ht="12" customHeight="1" x14ac:dyDescent="0.25">
      <c r="A35" s="15" t="s">
        <v>89</v>
      </c>
      <c r="B35" s="368" t="s">
        <v>263</v>
      </c>
      <c r="C35" s="262"/>
      <c r="D35" s="262"/>
    </row>
    <row r="36" spans="1:4" s="1" customFormat="1" ht="12" customHeight="1" x14ac:dyDescent="0.25">
      <c r="A36" s="14" t="s">
        <v>90</v>
      </c>
      <c r="B36" s="369" t="s">
        <v>264</v>
      </c>
      <c r="C36" s="261"/>
      <c r="D36" s="261"/>
    </row>
    <row r="37" spans="1:4" s="1" customFormat="1" ht="12" customHeight="1" x14ac:dyDescent="0.25">
      <c r="A37" s="14" t="s">
        <v>91</v>
      </c>
      <c r="B37" s="369" t="s">
        <v>265</v>
      </c>
      <c r="C37" s="261"/>
      <c r="D37" s="261"/>
    </row>
    <row r="38" spans="1:4" s="1" customFormat="1" ht="12" customHeight="1" x14ac:dyDescent="0.25">
      <c r="A38" s="14" t="s">
        <v>171</v>
      </c>
      <c r="B38" s="369" t="s">
        <v>266</v>
      </c>
      <c r="C38" s="261"/>
      <c r="D38" s="261"/>
    </row>
    <row r="39" spans="1:4" s="1" customFormat="1" ht="12" customHeight="1" x14ac:dyDescent="0.25">
      <c r="A39" s="14" t="s">
        <v>172</v>
      </c>
      <c r="B39" s="369" t="s">
        <v>267</v>
      </c>
      <c r="C39" s="261"/>
      <c r="D39" s="261"/>
    </row>
    <row r="40" spans="1:4" s="1" customFormat="1" ht="12" customHeight="1" x14ac:dyDescent="0.25">
      <c r="A40" s="14" t="s">
        <v>173</v>
      </c>
      <c r="B40" s="369" t="s">
        <v>268</v>
      </c>
      <c r="C40" s="261"/>
      <c r="D40" s="261"/>
    </row>
    <row r="41" spans="1:4" s="1" customFormat="1" ht="12" customHeight="1" x14ac:dyDescent="0.25">
      <c r="A41" s="14" t="s">
        <v>174</v>
      </c>
      <c r="B41" s="369" t="s">
        <v>269</v>
      </c>
      <c r="C41" s="261"/>
      <c r="D41" s="261"/>
    </row>
    <row r="42" spans="1:4" s="1" customFormat="1" ht="12" customHeight="1" x14ac:dyDescent="0.25">
      <c r="A42" s="14" t="s">
        <v>175</v>
      </c>
      <c r="B42" s="369" t="s">
        <v>270</v>
      </c>
      <c r="C42" s="261"/>
      <c r="D42" s="261"/>
    </row>
    <row r="43" spans="1:4" s="1" customFormat="1" ht="12" customHeight="1" x14ac:dyDescent="0.25">
      <c r="A43" s="14" t="s">
        <v>261</v>
      </c>
      <c r="B43" s="369" t="s">
        <v>271</v>
      </c>
      <c r="C43" s="264"/>
      <c r="D43" s="264"/>
    </row>
    <row r="44" spans="1:4" s="1" customFormat="1" ht="12" customHeight="1" x14ac:dyDescent="0.25">
      <c r="A44" s="16" t="s">
        <v>262</v>
      </c>
      <c r="B44" s="370" t="s">
        <v>425</v>
      </c>
      <c r="C44" s="357"/>
      <c r="D44" s="357"/>
    </row>
    <row r="45" spans="1:4" s="1" customFormat="1" ht="12" customHeight="1" thickBot="1" x14ac:dyDescent="0.3">
      <c r="A45" s="16" t="s">
        <v>424</v>
      </c>
      <c r="B45" s="256" t="s">
        <v>272</v>
      </c>
      <c r="C45" s="357"/>
      <c r="D45" s="357"/>
    </row>
    <row r="46" spans="1:4" s="1" customFormat="1" ht="12" customHeight="1" thickBot="1" x14ac:dyDescent="0.3">
      <c r="A46" s="20" t="s">
        <v>22</v>
      </c>
      <c r="B46" s="21" t="s">
        <v>273</v>
      </c>
      <c r="C46" s="259">
        <f>SUM(C47:C51)</f>
        <v>0</v>
      </c>
      <c r="D46" s="259">
        <f>SUM(D47:D51)</f>
        <v>0</v>
      </c>
    </row>
    <row r="47" spans="1:4" s="1" customFormat="1" ht="12" customHeight="1" x14ac:dyDescent="0.25">
      <c r="A47" s="15" t="s">
        <v>92</v>
      </c>
      <c r="B47" s="368" t="s">
        <v>277</v>
      </c>
      <c r="C47" s="405"/>
      <c r="D47" s="405"/>
    </row>
    <row r="48" spans="1:4" s="1" customFormat="1" ht="12" customHeight="1" x14ac:dyDescent="0.25">
      <c r="A48" s="14" t="s">
        <v>93</v>
      </c>
      <c r="B48" s="369" t="s">
        <v>278</v>
      </c>
      <c r="C48" s="264"/>
      <c r="D48" s="264"/>
    </row>
    <row r="49" spans="1:4" s="1" customFormat="1" ht="12" customHeight="1" x14ac:dyDescent="0.25">
      <c r="A49" s="14" t="s">
        <v>274</v>
      </c>
      <c r="B49" s="369" t="s">
        <v>279</v>
      </c>
      <c r="C49" s="264"/>
      <c r="D49" s="264"/>
    </row>
    <row r="50" spans="1:4" s="1" customFormat="1" ht="12" customHeight="1" x14ac:dyDescent="0.25">
      <c r="A50" s="14" t="s">
        <v>275</v>
      </c>
      <c r="B50" s="369" t="s">
        <v>280</v>
      </c>
      <c r="C50" s="264"/>
      <c r="D50" s="264"/>
    </row>
    <row r="51" spans="1:4" s="1" customFormat="1" ht="12" customHeight="1" thickBot="1" x14ac:dyDescent="0.3">
      <c r="A51" s="16" t="s">
        <v>276</v>
      </c>
      <c r="B51" s="256" t="s">
        <v>281</v>
      </c>
      <c r="C51" s="357"/>
      <c r="D51" s="357"/>
    </row>
    <row r="52" spans="1:4" s="1" customFormat="1" ht="12" customHeight="1" thickBot="1" x14ac:dyDescent="0.3">
      <c r="A52" s="20" t="s">
        <v>176</v>
      </c>
      <c r="B52" s="21" t="s">
        <v>282</v>
      </c>
      <c r="C52" s="259">
        <f>SUM(C53:C55)</f>
        <v>0</v>
      </c>
      <c r="D52" s="259">
        <f>SUM(D53:D55)</f>
        <v>0</v>
      </c>
    </row>
    <row r="53" spans="1:4" s="1" customFormat="1" ht="12" customHeight="1" x14ac:dyDescent="0.25">
      <c r="A53" s="15" t="s">
        <v>94</v>
      </c>
      <c r="B53" s="368" t="s">
        <v>283</v>
      </c>
      <c r="C53" s="262"/>
      <c r="D53" s="262"/>
    </row>
    <row r="54" spans="1:4" s="1" customFormat="1" ht="12" customHeight="1" x14ac:dyDescent="0.25">
      <c r="A54" s="14" t="s">
        <v>95</v>
      </c>
      <c r="B54" s="369" t="s">
        <v>415</v>
      </c>
      <c r="C54" s="261"/>
      <c r="D54" s="261"/>
    </row>
    <row r="55" spans="1:4" s="1" customFormat="1" ht="12" customHeight="1" x14ac:dyDescent="0.25">
      <c r="A55" s="14" t="s">
        <v>286</v>
      </c>
      <c r="B55" s="369" t="s">
        <v>284</v>
      </c>
      <c r="C55" s="261"/>
      <c r="D55" s="261"/>
    </row>
    <row r="56" spans="1:4" s="1" customFormat="1" ht="12" customHeight="1" thickBot="1" x14ac:dyDescent="0.3">
      <c r="A56" s="16" t="s">
        <v>287</v>
      </c>
      <c r="B56" s="256" t="s">
        <v>285</v>
      </c>
      <c r="C56" s="263"/>
      <c r="D56" s="263"/>
    </row>
    <row r="57" spans="1:4" s="1" customFormat="1" ht="12" customHeight="1" thickBot="1" x14ac:dyDescent="0.3">
      <c r="A57" s="20" t="s">
        <v>24</v>
      </c>
      <c r="B57" s="254" t="s">
        <v>288</v>
      </c>
      <c r="C57" s="259">
        <f>SUM(C58:C60)</f>
        <v>0</v>
      </c>
      <c r="D57" s="259">
        <f>SUM(D58:D60)</f>
        <v>0</v>
      </c>
    </row>
    <row r="58" spans="1:4" s="1" customFormat="1" ht="12" customHeight="1" x14ac:dyDescent="0.25">
      <c r="A58" s="15" t="s">
        <v>177</v>
      </c>
      <c r="B58" s="368" t="s">
        <v>290</v>
      </c>
      <c r="C58" s="264"/>
      <c r="D58" s="264"/>
    </row>
    <row r="59" spans="1:4" s="1" customFormat="1" ht="12" customHeight="1" x14ac:dyDescent="0.25">
      <c r="A59" s="14" t="s">
        <v>178</v>
      </c>
      <c r="B59" s="369" t="s">
        <v>416</v>
      </c>
      <c r="C59" s="264"/>
      <c r="D59" s="264"/>
    </row>
    <row r="60" spans="1:4" s="1" customFormat="1" ht="12" customHeight="1" x14ac:dyDescent="0.25">
      <c r="A60" s="14" t="s">
        <v>215</v>
      </c>
      <c r="B60" s="369" t="s">
        <v>291</v>
      </c>
      <c r="C60" s="264"/>
      <c r="D60" s="264"/>
    </row>
    <row r="61" spans="1:4" s="1" customFormat="1" ht="12" customHeight="1" thickBot="1" x14ac:dyDescent="0.3">
      <c r="A61" s="16" t="s">
        <v>289</v>
      </c>
      <c r="B61" s="256" t="s">
        <v>292</v>
      </c>
      <c r="C61" s="264"/>
      <c r="D61" s="264"/>
    </row>
    <row r="62" spans="1:4" s="1" customFormat="1" ht="12" customHeight="1" thickBot="1" x14ac:dyDescent="0.3">
      <c r="A62" s="429" t="s">
        <v>468</v>
      </c>
      <c r="B62" s="21" t="s">
        <v>293</v>
      </c>
      <c r="C62" s="265">
        <f>+C5+C12+C19+C26+C34+C46+C52+C57</f>
        <v>0</v>
      </c>
      <c r="D62" s="265">
        <f>+D5+D12+D19+D26+D34+D46+D52+D57</f>
        <v>0</v>
      </c>
    </row>
    <row r="63" spans="1:4" s="1" customFormat="1" ht="12" customHeight="1" thickBot="1" x14ac:dyDescent="0.3">
      <c r="A63" s="408" t="s">
        <v>294</v>
      </c>
      <c r="B63" s="254" t="s">
        <v>295</v>
      </c>
      <c r="C63" s="259">
        <f>SUM(C64:C66)</f>
        <v>0</v>
      </c>
      <c r="D63" s="259">
        <f>SUM(D64:D66)</f>
        <v>0</v>
      </c>
    </row>
    <row r="64" spans="1:4" s="1" customFormat="1" ht="12" customHeight="1" x14ac:dyDescent="0.25">
      <c r="A64" s="15" t="s">
        <v>326</v>
      </c>
      <c r="B64" s="368" t="s">
        <v>296</v>
      </c>
      <c r="C64" s="264"/>
      <c r="D64" s="264"/>
    </row>
    <row r="65" spans="1:4" s="1" customFormat="1" ht="12" customHeight="1" x14ac:dyDescent="0.25">
      <c r="A65" s="14" t="s">
        <v>335</v>
      </c>
      <c r="B65" s="369" t="s">
        <v>297</v>
      </c>
      <c r="C65" s="264"/>
      <c r="D65" s="264"/>
    </row>
    <row r="66" spans="1:4" s="1" customFormat="1" ht="12" customHeight="1" thickBot="1" x14ac:dyDescent="0.3">
      <c r="A66" s="16" t="s">
        <v>336</v>
      </c>
      <c r="B66" s="423" t="s">
        <v>453</v>
      </c>
      <c r="C66" s="264"/>
      <c r="D66" s="264"/>
    </row>
    <row r="67" spans="1:4" s="1" customFormat="1" ht="12" customHeight="1" thickBot="1" x14ac:dyDescent="0.3">
      <c r="A67" s="408" t="s">
        <v>299</v>
      </c>
      <c r="B67" s="254" t="s">
        <v>300</v>
      </c>
      <c r="C67" s="259">
        <f>SUM(C68:C71)</f>
        <v>0</v>
      </c>
      <c r="D67" s="259">
        <f>SUM(D68:D71)</f>
        <v>0</v>
      </c>
    </row>
    <row r="68" spans="1:4" s="1" customFormat="1" ht="12" customHeight="1" x14ac:dyDescent="0.25">
      <c r="A68" s="15" t="s">
        <v>147</v>
      </c>
      <c r="B68" s="368" t="s">
        <v>301</v>
      </c>
      <c r="C68" s="264"/>
      <c r="D68" s="264"/>
    </row>
    <row r="69" spans="1:4" s="1" customFormat="1" ht="12" customHeight="1" x14ac:dyDescent="0.25">
      <c r="A69" s="14" t="s">
        <v>148</v>
      </c>
      <c r="B69" s="369" t="s">
        <v>302</v>
      </c>
      <c r="C69" s="264"/>
      <c r="D69" s="264"/>
    </row>
    <row r="70" spans="1:4" s="1" customFormat="1" ht="12" customHeight="1" x14ac:dyDescent="0.25">
      <c r="A70" s="14" t="s">
        <v>327</v>
      </c>
      <c r="B70" s="369" t="s">
        <v>303</v>
      </c>
      <c r="C70" s="264"/>
      <c r="D70" s="264"/>
    </row>
    <row r="71" spans="1:4" s="1" customFormat="1" ht="12" customHeight="1" thickBot="1" x14ac:dyDescent="0.3">
      <c r="A71" s="16" t="s">
        <v>328</v>
      </c>
      <c r="B71" s="256" t="s">
        <v>304</v>
      </c>
      <c r="C71" s="264"/>
      <c r="D71" s="264"/>
    </row>
    <row r="72" spans="1:4" s="1" customFormat="1" ht="12" customHeight="1" thickBot="1" x14ac:dyDescent="0.3">
      <c r="A72" s="408" t="s">
        <v>305</v>
      </c>
      <c r="B72" s="254" t="s">
        <v>306</v>
      </c>
      <c r="C72" s="259">
        <f>SUM(C73:C74)</f>
        <v>3160000</v>
      </c>
      <c r="D72" s="259">
        <f>SUM(D73:D74)</f>
        <v>5745000</v>
      </c>
    </row>
    <row r="73" spans="1:4" s="1" customFormat="1" ht="12" customHeight="1" x14ac:dyDescent="0.25">
      <c r="A73" s="15" t="s">
        <v>329</v>
      </c>
      <c r="B73" s="368" t="s">
        <v>307</v>
      </c>
      <c r="C73" s="264">
        <v>3160000</v>
      </c>
      <c r="D73" s="263">
        <v>5745000</v>
      </c>
    </row>
    <row r="74" spans="1:4" s="1" customFormat="1" ht="12" customHeight="1" thickBot="1" x14ac:dyDescent="0.3">
      <c r="A74" s="16" t="s">
        <v>330</v>
      </c>
      <c r="B74" s="256" t="s">
        <v>308</v>
      </c>
      <c r="C74" s="264"/>
      <c r="D74" s="264"/>
    </row>
    <row r="75" spans="1:4" s="1" customFormat="1" ht="12" customHeight="1" thickBot="1" x14ac:dyDescent="0.3">
      <c r="A75" s="408" t="s">
        <v>309</v>
      </c>
      <c r="B75" s="254" t="s">
        <v>310</v>
      </c>
      <c r="C75" s="259">
        <f>SUM(C76:C78)</f>
        <v>0</v>
      </c>
      <c r="D75" s="259">
        <f>SUM(D76:D78)</f>
        <v>0</v>
      </c>
    </row>
    <row r="76" spans="1:4" s="1" customFormat="1" ht="12" customHeight="1" x14ac:dyDescent="0.25">
      <c r="A76" s="15" t="s">
        <v>331</v>
      </c>
      <c r="B76" s="368" t="s">
        <v>311</v>
      </c>
      <c r="C76" s="264"/>
      <c r="D76" s="264"/>
    </row>
    <row r="77" spans="1:4" s="1" customFormat="1" ht="12" customHeight="1" x14ac:dyDescent="0.25">
      <c r="A77" s="14" t="s">
        <v>332</v>
      </c>
      <c r="B77" s="369" t="s">
        <v>312</v>
      </c>
      <c r="C77" s="264"/>
      <c r="D77" s="264"/>
    </row>
    <row r="78" spans="1:4" s="1" customFormat="1" ht="12" customHeight="1" thickBot="1" x14ac:dyDescent="0.3">
      <c r="A78" s="16" t="s">
        <v>333</v>
      </c>
      <c r="B78" s="256" t="s">
        <v>313</v>
      </c>
      <c r="C78" s="264"/>
      <c r="D78" s="264"/>
    </row>
    <row r="79" spans="1:4" s="1" customFormat="1" ht="12" customHeight="1" thickBot="1" x14ac:dyDescent="0.3">
      <c r="A79" s="408" t="s">
        <v>314</v>
      </c>
      <c r="B79" s="254" t="s">
        <v>334</v>
      </c>
      <c r="C79" s="259">
        <f>SUM(C80:C83)</f>
        <v>0</v>
      </c>
      <c r="D79" s="259">
        <f>SUM(D80:D83)</f>
        <v>0</v>
      </c>
    </row>
    <row r="80" spans="1:4" s="1" customFormat="1" ht="12" customHeight="1" x14ac:dyDescent="0.25">
      <c r="A80" s="372" t="s">
        <v>315</v>
      </c>
      <c r="B80" s="368" t="s">
        <v>316</v>
      </c>
      <c r="C80" s="264"/>
      <c r="D80" s="264"/>
    </row>
    <row r="81" spans="1:4" s="1" customFormat="1" ht="12" customHeight="1" x14ac:dyDescent="0.25">
      <c r="A81" s="373" t="s">
        <v>317</v>
      </c>
      <c r="B81" s="369" t="s">
        <v>318</v>
      </c>
      <c r="C81" s="264"/>
      <c r="D81" s="264"/>
    </row>
    <row r="82" spans="1:4" s="1" customFormat="1" ht="12" customHeight="1" x14ac:dyDescent="0.25">
      <c r="A82" s="373" t="s">
        <v>319</v>
      </c>
      <c r="B82" s="369" t="s">
        <v>320</v>
      </c>
      <c r="C82" s="264"/>
      <c r="D82" s="264"/>
    </row>
    <row r="83" spans="1:4" s="1" customFormat="1" ht="12" customHeight="1" thickBot="1" x14ac:dyDescent="0.3">
      <c r="A83" s="374" t="s">
        <v>321</v>
      </c>
      <c r="B83" s="256" t="s">
        <v>322</v>
      </c>
      <c r="C83" s="264"/>
      <c r="D83" s="264"/>
    </row>
    <row r="84" spans="1:4" s="1" customFormat="1" ht="12" customHeight="1" thickBot="1" x14ac:dyDescent="0.3">
      <c r="A84" s="408" t="s">
        <v>323</v>
      </c>
      <c r="B84" s="254" t="s">
        <v>467</v>
      </c>
      <c r="C84" s="406"/>
      <c r="D84" s="406"/>
    </row>
    <row r="85" spans="1:4" s="1" customFormat="1" ht="13.5" customHeight="1" thickBot="1" x14ac:dyDescent="0.3">
      <c r="A85" s="408" t="s">
        <v>325</v>
      </c>
      <c r="B85" s="254" t="s">
        <v>324</v>
      </c>
      <c r="C85" s="406"/>
      <c r="D85" s="406"/>
    </row>
    <row r="86" spans="1:4" s="1" customFormat="1" ht="15.75" customHeight="1" thickBot="1" x14ac:dyDescent="0.3">
      <c r="A86" s="408" t="s">
        <v>337</v>
      </c>
      <c r="B86" s="375" t="s">
        <v>470</v>
      </c>
      <c r="C86" s="265">
        <f>+C63+C67+C72+C75+C79+C85+C84</f>
        <v>3160000</v>
      </c>
      <c r="D86" s="265">
        <f>+D63+D67+D72+D75+D79+D85+D84</f>
        <v>5745000</v>
      </c>
    </row>
    <row r="87" spans="1:4" s="1" customFormat="1" ht="16.5" customHeight="1" thickBot="1" x14ac:dyDescent="0.3">
      <c r="A87" s="409" t="s">
        <v>469</v>
      </c>
      <c r="B87" s="376" t="s">
        <v>471</v>
      </c>
      <c r="C87" s="265">
        <f>+C62+C86</f>
        <v>3160000</v>
      </c>
      <c r="D87" s="265">
        <f>+D62+D86</f>
        <v>5745000</v>
      </c>
    </row>
    <row r="88" spans="1:4" s="1" customFormat="1" ht="83.25" customHeight="1" x14ac:dyDescent="0.25">
      <c r="A88" s="5"/>
      <c r="B88" s="6"/>
      <c r="C88" s="266"/>
    </row>
    <row r="89" spans="1:4" ht="16.5" customHeight="1" x14ac:dyDescent="0.3">
      <c r="A89" s="518" t="s">
        <v>46</v>
      </c>
      <c r="B89" s="518"/>
      <c r="C89" s="518"/>
    </row>
    <row r="90" spans="1:4" ht="16.5" customHeight="1" thickBot="1" x14ac:dyDescent="0.35">
      <c r="A90" s="520" t="s">
        <v>150</v>
      </c>
      <c r="B90" s="520"/>
      <c r="C90" s="523" t="s">
        <v>614</v>
      </c>
      <c r="D90" s="523"/>
    </row>
    <row r="91" spans="1:4" ht="38.1" customHeight="1" thickBot="1" x14ac:dyDescent="0.35">
      <c r="A91" s="23" t="s">
        <v>67</v>
      </c>
      <c r="B91" s="24" t="s">
        <v>47</v>
      </c>
      <c r="C91" s="43" t="str">
        <f>+C3</f>
        <v>2020. évi eredeti előirányzat</v>
      </c>
      <c r="D91" s="43" t="str">
        <f>+D3</f>
        <v>2020. évi módosított  előirányzat</v>
      </c>
    </row>
    <row r="92" spans="1:4" s="44" customFormat="1" ht="12" customHeight="1" thickBot="1" x14ac:dyDescent="0.25">
      <c r="A92" s="35" t="s">
        <v>479</v>
      </c>
      <c r="B92" s="36" t="s">
        <v>480</v>
      </c>
      <c r="C92" s="37" t="s">
        <v>481</v>
      </c>
      <c r="D92" s="37" t="s">
        <v>481</v>
      </c>
    </row>
    <row r="93" spans="1:4" ht="12" customHeight="1" thickBot="1" x14ac:dyDescent="0.35">
      <c r="A93" s="22" t="s">
        <v>17</v>
      </c>
      <c r="B93" s="29" t="s">
        <v>429</v>
      </c>
      <c r="C93" s="258">
        <f>C94+C95+C96+C97+C98+C111</f>
        <v>3160000</v>
      </c>
      <c r="D93" s="258">
        <f>D94+D95+D96+D97+D98+D111</f>
        <v>5745000</v>
      </c>
    </row>
    <row r="94" spans="1:4" ht="12" customHeight="1" x14ac:dyDescent="0.3">
      <c r="A94" s="17" t="s">
        <v>96</v>
      </c>
      <c r="B94" s="10" t="s">
        <v>48</v>
      </c>
      <c r="C94" s="260"/>
      <c r="D94" s="260"/>
    </row>
    <row r="95" spans="1:4" ht="12" customHeight="1" x14ac:dyDescent="0.3">
      <c r="A95" s="14" t="s">
        <v>97</v>
      </c>
      <c r="B95" s="8" t="s">
        <v>179</v>
      </c>
      <c r="C95" s="261"/>
      <c r="D95" s="261"/>
    </row>
    <row r="96" spans="1:4" ht="12" customHeight="1" x14ac:dyDescent="0.3">
      <c r="A96" s="14" t="s">
        <v>98</v>
      </c>
      <c r="B96" s="8" t="s">
        <v>138</v>
      </c>
      <c r="C96" s="263"/>
      <c r="D96" s="263"/>
    </row>
    <row r="97" spans="1:4" ht="12" customHeight="1" x14ac:dyDescent="0.3">
      <c r="A97" s="14" t="s">
        <v>99</v>
      </c>
      <c r="B97" s="11" t="s">
        <v>180</v>
      </c>
      <c r="C97" s="263"/>
      <c r="D97" s="263"/>
    </row>
    <row r="98" spans="1:4" ht="12" customHeight="1" x14ac:dyDescent="0.3">
      <c r="A98" s="14" t="s">
        <v>110</v>
      </c>
      <c r="B98" s="19" t="s">
        <v>181</v>
      </c>
      <c r="C98" s="263">
        <v>3160000</v>
      </c>
      <c r="D98" s="263">
        <v>5745000</v>
      </c>
    </row>
    <row r="99" spans="1:4" ht="12" customHeight="1" x14ac:dyDescent="0.3">
      <c r="A99" s="14" t="s">
        <v>100</v>
      </c>
      <c r="B99" s="8" t="s">
        <v>434</v>
      </c>
      <c r="C99" s="263"/>
      <c r="D99" s="263"/>
    </row>
    <row r="100" spans="1:4" ht="12" customHeight="1" x14ac:dyDescent="0.3">
      <c r="A100" s="14" t="s">
        <v>101</v>
      </c>
      <c r="B100" s="142" t="s">
        <v>433</v>
      </c>
      <c r="C100" s="263"/>
      <c r="D100" s="263"/>
    </row>
    <row r="101" spans="1:4" ht="12" customHeight="1" x14ac:dyDescent="0.3">
      <c r="A101" s="14" t="s">
        <v>111</v>
      </c>
      <c r="B101" s="142" t="s">
        <v>432</v>
      </c>
      <c r="C101" s="263"/>
      <c r="D101" s="263"/>
    </row>
    <row r="102" spans="1:4" ht="12" customHeight="1" x14ac:dyDescent="0.3">
      <c r="A102" s="14" t="s">
        <v>112</v>
      </c>
      <c r="B102" s="140" t="s">
        <v>340</v>
      </c>
      <c r="C102" s="263"/>
      <c r="D102" s="263"/>
    </row>
    <row r="103" spans="1:4" ht="12" customHeight="1" x14ac:dyDescent="0.3">
      <c r="A103" s="14" t="s">
        <v>113</v>
      </c>
      <c r="B103" s="141" t="s">
        <v>341</v>
      </c>
      <c r="C103" s="263"/>
      <c r="D103" s="263"/>
    </row>
    <row r="104" spans="1:4" ht="12" customHeight="1" x14ac:dyDescent="0.3">
      <c r="A104" s="14" t="s">
        <v>114</v>
      </c>
      <c r="B104" s="141" t="s">
        <v>342</v>
      </c>
      <c r="C104" s="263"/>
      <c r="D104" s="263"/>
    </row>
    <row r="105" spans="1:4" ht="12" customHeight="1" x14ac:dyDescent="0.3">
      <c r="A105" s="14" t="s">
        <v>116</v>
      </c>
      <c r="B105" s="140" t="s">
        <v>343</v>
      </c>
      <c r="C105" s="263"/>
      <c r="D105" s="263"/>
    </row>
    <row r="106" spans="1:4" ht="12" customHeight="1" x14ac:dyDescent="0.3">
      <c r="A106" s="14" t="s">
        <v>182</v>
      </c>
      <c r="B106" s="140" t="s">
        <v>344</v>
      </c>
      <c r="C106" s="263"/>
      <c r="D106" s="263"/>
    </row>
    <row r="107" spans="1:4" ht="12" customHeight="1" x14ac:dyDescent="0.3">
      <c r="A107" s="14" t="s">
        <v>338</v>
      </c>
      <c r="B107" s="141" t="s">
        <v>345</v>
      </c>
      <c r="C107" s="263"/>
      <c r="D107" s="263"/>
    </row>
    <row r="108" spans="1:4" ht="12" customHeight="1" x14ac:dyDescent="0.3">
      <c r="A108" s="13" t="s">
        <v>339</v>
      </c>
      <c r="B108" s="142" t="s">
        <v>346</v>
      </c>
      <c r="C108" s="263"/>
      <c r="D108" s="263"/>
    </row>
    <row r="109" spans="1:4" ht="12" customHeight="1" x14ac:dyDescent="0.3">
      <c r="A109" s="14" t="s">
        <v>430</v>
      </c>
      <c r="B109" s="142" t="s">
        <v>347</v>
      </c>
      <c r="C109" s="263"/>
      <c r="D109" s="263"/>
    </row>
    <row r="110" spans="1:4" ht="12" customHeight="1" x14ac:dyDescent="0.3">
      <c r="A110" s="16" t="s">
        <v>431</v>
      </c>
      <c r="B110" s="142" t="s">
        <v>348</v>
      </c>
      <c r="C110" s="263">
        <v>3160000</v>
      </c>
      <c r="D110" s="263">
        <v>5745000</v>
      </c>
    </row>
    <row r="111" spans="1:4" ht="12" customHeight="1" x14ac:dyDescent="0.3">
      <c r="A111" s="14" t="s">
        <v>435</v>
      </c>
      <c r="B111" s="11" t="s">
        <v>49</v>
      </c>
      <c r="C111" s="261"/>
      <c r="D111" s="261"/>
    </row>
    <row r="112" spans="1:4" ht="12" customHeight="1" x14ac:dyDescent="0.3">
      <c r="A112" s="14" t="s">
        <v>436</v>
      </c>
      <c r="B112" s="8" t="s">
        <v>438</v>
      </c>
      <c r="C112" s="261"/>
      <c r="D112" s="261"/>
    </row>
    <row r="113" spans="1:4" ht="12" customHeight="1" thickBot="1" x14ac:dyDescent="0.35">
      <c r="A113" s="18" t="s">
        <v>437</v>
      </c>
      <c r="B113" s="427" t="s">
        <v>439</v>
      </c>
      <c r="C113" s="267"/>
      <c r="D113" s="267"/>
    </row>
    <row r="114" spans="1:4" ht="12" customHeight="1" thickBot="1" x14ac:dyDescent="0.35">
      <c r="A114" s="424" t="s">
        <v>18</v>
      </c>
      <c r="B114" s="425" t="s">
        <v>349</v>
      </c>
      <c r="C114" s="426">
        <f>+C115+C117+C119</f>
        <v>0</v>
      </c>
      <c r="D114" s="426">
        <f>+D115+D117+D119</f>
        <v>0</v>
      </c>
    </row>
    <row r="115" spans="1:4" ht="12" customHeight="1" x14ac:dyDescent="0.3">
      <c r="A115" s="15" t="s">
        <v>102</v>
      </c>
      <c r="B115" s="8" t="s">
        <v>214</v>
      </c>
      <c r="C115" s="262"/>
      <c r="D115" s="262"/>
    </row>
    <row r="116" spans="1:4" ht="12" customHeight="1" x14ac:dyDescent="0.3">
      <c r="A116" s="15" t="s">
        <v>103</v>
      </c>
      <c r="B116" s="12" t="s">
        <v>353</v>
      </c>
      <c r="C116" s="262"/>
      <c r="D116" s="262"/>
    </row>
    <row r="117" spans="1:4" ht="12" customHeight="1" x14ac:dyDescent="0.3">
      <c r="A117" s="15" t="s">
        <v>104</v>
      </c>
      <c r="B117" s="12" t="s">
        <v>183</v>
      </c>
      <c r="C117" s="261"/>
      <c r="D117" s="261"/>
    </row>
    <row r="118" spans="1:4" ht="12" customHeight="1" x14ac:dyDescent="0.3">
      <c r="A118" s="15" t="s">
        <v>105</v>
      </c>
      <c r="B118" s="12" t="s">
        <v>354</v>
      </c>
      <c r="C118" s="230"/>
      <c r="D118" s="230"/>
    </row>
    <row r="119" spans="1:4" ht="12" customHeight="1" x14ac:dyDescent="0.3">
      <c r="A119" s="15" t="s">
        <v>106</v>
      </c>
      <c r="B119" s="256" t="s">
        <v>216</v>
      </c>
      <c r="C119" s="230"/>
      <c r="D119" s="230"/>
    </row>
    <row r="120" spans="1:4" ht="12" customHeight="1" x14ac:dyDescent="0.3">
      <c r="A120" s="15" t="s">
        <v>115</v>
      </c>
      <c r="B120" s="255" t="s">
        <v>417</v>
      </c>
      <c r="C120" s="230"/>
      <c r="D120" s="230"/>
    </row>
    <row r="121" spans="1:4" ht="12" customHeight="1" x14ac:dyDescent="0.3">
      <c r="A121" s="15" t="s">
        <v>117</v>
      </c>
      <c r="B121" s="367" t="s">
        <v>359</v>
      </c>
      <c r="C121" s="230"/>
      <c r="D121" s="230"/>
    </row>
    <row r="122" spans="1:4" x14ac:dyDescent="0.3">
      <c r="A122" s="15" t="s">
        <v>184</v>
      </c>
      <c r="B122" s="141" t="s">
        <v>342</v>
      </c>
      <c r="C122" s="230"/>
      <c r="D122" s="230"/>
    </row>
    <row r="123" spans="1:4" ht="12" customHeight="1" x14ac:dyDescent="0.3">
      <c r="A123" s="15" t="s">
        <v>185</v>
      </c>
      <c r="B123" s="141" t="s">
        <v>358</v>
      </c>
      <c r="C123" s="230"/>
      <c r="D123" s="230"/>
    </row>
    <row r="124" spans="1:4" ht="12" customHeight="1" x14ac:dyDescent="0.3">
      <c r="A124" s="15" t="s">
        <v>186</v>
      </c>
      <c r="B124" s="141" t="s">
        <v>357</v>
      </c>
      <c r="C124" s="230"/>
      <c r="D124" s="230"/>
    </row>
    <row r="125" spans="1:4" ht="12" customHeight="1" x14ac:dyDescent="0.3">
      <c r="A125" s="15" t="s">
        <v>350</v>
      </c>
      <c r="B125" s="141" t="s">
        <v>345</v>
      </c>
      <c r="C125" s="230"/>
      <c r="D125" s="230"/>
    </row>
    <row r="126" spans="1:4" ht="12" customHeight="1" x14ac:dyDescent="0.3">
      <c r="A126" s="15" t="s">
        <v>351</v>
      </c>
      <c r="B126" s="141" t="s">
        <v>356</v>
      </c>
      <c r="C126" s="230"/>
      <c r="D126" s="230"/>
    </row>
    <row r="127" spans="1:4" ht="16.2" thickBot="1" x14ac:dyDescent="0.35">
      <c r="A127" s="13" t="s">
        <v>352</v>
      </c>
      <c r="B127" s="141" t="s">
        <v>355</v>
      </c>
      <c r="C127" s="232"/>
      <c r="D127" s="232"/>
    </row>
    <row r="128" spans="1:4" ht="12" customHeight="1" thickBot="1" x14ac:dyDescent="0.35">
      <c r="A128" s="20" t="s">
        <v>19</v>
      </c>
      <c r="B128" s="131" t="s">
        <v>440</v>
      </c>
      <c r="C128" s="259">
        <f>+C93+C114</f>
        <v>3160000</v>
      </c>
      <c r="D128" s="259">
        <f>+D93+D114</f>
        <v>5745000</v>
      </c>
    </row>
    <row r="129" spans="1:4" ht="12" customHeight="1" thickBot="1" x14ac:dyDescent="0.35">
      <c r="A129" s="20" t="s">
        <v>20</v>
      </c>
      <c r="B129" s="131" t="s">
        <v>441</v>
      </c>
      <c r="C129" s="259">
        <f>+C130+C131+C132</f>
        <v>0</v>
      </c>
      <c r="D129" s="259">
        <f>+D130+D131+D132</f>
        <v>0</v>
      </c>
    </row>
    <row r="130" spans="1:4" ht="12" customHeight="1" x14ac:dyDescent="0.3">
      <c r="A130" s="15" t="s">
        <v>250</v>
      </c>
      <c r="B130" s="12" t="s">
        <v>448</v>
      </c>
      <c r="C130" s="230"/>
      <c r="D130" s="230"/>
    </row>
    <row r="131" spans="1:4" ht="12" customHeight="1" x14ac:dyDescent="0.3">
      <c r="A131" s="15" t="s">
        <v>253</v>
      </c>
      <c r="B131" s="12" t="s">
        <v>449</v>
      </c>
      <c r="C131" s="230"/>
      <c r="D131" s="230"/>
    </row>
    <row r="132" spans="1:4" ht="12" customHeight="1" thickBot="1" x14ac:dyDescent="0.35">
      <c r="A132" s="13" t="s">
        <v>254</v>
      </c>
      <c r="B132" s="12" t="s">
        <v>450</v>
      </c>
      <c r="C132" s="230"/>
      <c r="D132" s="230"/>
    </row>
    <row r="133" spans="1:4" ht="12" customHeight="1" thickBot="1" x14ac:dyDescent="0.35">
      <c r="A133" s="20" t="s">
        <v>21</v>
      </c>
      <c r="B133" s="131" t="s">
        <v>442</v>
      </c>
      <c r="C133" s="259">
        <f>SUM(C134:C139)</f>
        <v>0</v>
      </c>
      <c r="D133" s="259">
        <f>SUM(D134:D139)</f>
        <v>0</v>
      </c>
    </row>
    <row r="134" spans="1:4" ht="12" customHeight="1" x14ac:dyDescent="0.3">
      <c r="A134" s="15" t="s">
        <v>89</v>
      </c>
      <c r="B134" s="9" t="s">
        <v>451</v>
      </c>
      <c r="C134" s="230"/>
      <c r="D134" s="230"/>
    </row>
    <row r="135" spans="1:4" ht="12" customHeight="1" x14ac:dyDescent="0.3">
      <c r="A135" s="15" t="s">
        <v>90</v>
      </c>
      <c r="B135" s="9" t="s">
        <v>443</v>
      </c>
      <c r="C135" s="230"/>
      <c r="D135" s="230"/>
    </row>
    <row r="136" spans="1:4" ht="12" customHeight="1" x14ac:dyDescent="0.3">
      <c r="A136" s="15" t="s">
        <v>91</v>
      </c>
      <c r="B136" s="9" t="s">
        <v>444</v>
      </c>
      <c r="C136" s="230"/>
      <c r="D136" s="230"/>
    </row>
    <row r="137" spans="1:4" ht="12" customHeight="1" x14ac:dyDescent="0.3">
      <c r="A137" s="15" t="s">
        <v>171</v>
      </c>
      <c r="B137" s="9" t="s">
        <v>445</v>
      </c>
      <c r="C137" s="230"/>
      <c r="D137" s="230"/>
    </row>
    <row r="138" spans="1:4" ht="12" customHeight="1" x14ac:dyDescent="0.3">
      <c r="A138" s="15" t="s">
        <v>172</v>
      </c>
      <c r="B138" s="9" t="s">
        <v>446</v>
      </c>
      <c r="C138" s="230"/>
      <c r="D138" s="230"/>
    </row>
    <row r="139" spans="1:4" ht="12" customHeight="1" thickBot="1" x14ac:dyDescent="0.35">
      <c r="A139" s="13" t="s">
        <v>173</v>
      </c>
      <c r="B139" s="9" t="s">
        <v>447</v>
      </c>
      <c r="C139" s="230"/>
      <c r="D139" s="230"/>
    </row>
    <row r="140" spans="1:4" ht="12" customHeight="1" thickBot="1" x14ac:dyDescent="0.35">
      <c r="A140" s="20" t="s">
        <v>22</v>
      </c>
      <c r="B140" s="131" t="s">
        <v>455</v>
      </c>
      <c r="C140" s="265">
        <f>+C141+C142+C143+C144</f>
        <v>0</v>
      </c>
      <c r="D140" s="265">
        <f>+D141+D142+D143+D144</f>
        <v>0</v>
      </c>
    </row>
    <row r="141" spans="1:4" ht="12" customHeight="1" x14ac:dyDescent="0.3">
      <c r="A141" s="15" t="s">
        <v>92</v>
      </c>
      <c r="B141" s="9" t="s">
        <v>360</v>
      </c>
      <c r="C141" s="230"/>
      <c r="D141" s="230"/>
    </row>
    <row r="142" spans="1:4" ht="12" customHeight="1" x14ac:dyDescent="0.3">
      <c r="A142" s="15" t="s">
        <v>93</v>
      </c>
      <c r="B142" s="9" t="s">
        <v>361</v>
      </c>
      <c r="C142" s="230"/>
      <c r="D142" s="230"/>
    </row>
    <row r="143" spans="1:4" ht="12" customHeight="1" x14ac:dyDescent="0.3">
      <c r="A143" s="15" t="s">
        <v>274</v>
      </c>
      <c r="B143" s="9" t="s">
        <v>456</v>
      </c>
      <c r="C143" s="230"/>
      <c r="D143" s="230"/>
    </row>
    <row r="144" spans="1:4" ht="12" customHeight="1" thickBot="1" x14ac:dyDescent="0.35">
      <c r="A144" s="13" t="s">
        <v>275</v>
      </c>
      <c r="B144" s="7" t="s">
        <v>380</v>
      </c>
      <c r="C144" s="230"/>
      <c r="D144" s="230"/>
    </row>
    <row r="145" spans="1:9" ht="12" customHeight="1" thickBot="1" x14ac:dyDescent="0.35">
      <c r="A145" s="20" t="s">
        <v>23</v>
      </c>
      <c r="B145" s="131" t="s">
        <v>457</v>
      </c>
      <c r="C145" s="268">
        <f>SUM(C146:C150)</f>
        <v>0</v>
      </c>
      <c r="D145" s="268">
        <f>SUM(D146:D150)</f>
        <v>0</v>
      </c>
    </row>
    <row r="146" spans="1:9" ht="12" customHeight="1" x14ac:dyDescent="0.3">
      <c r="A146" s="15" t="s">
        <v>94</v>
      </c>
      <c r="B146" s="9" t="s">
        <v>452</v>
      </c>
      <c r="C146" s="230"/>
      <c r="D146" s="230"/>
    </row>
    <row r="147" spans="1:9" ht="12" customHeight="1" x14ac:dyDescent="0.3">
      <c r="A147" s="15" t="s">
        <v>95</v>
      </c>
      <c r="B147" s="9" t="s">
        <v>459</v>
      </c>
      <c r="C147" s="230"/>
      <c r="D147" s="230"/>
    </row>
    <row r="148" spans="1:9" ht="12" customHeight="1" x14ac:dyDescent="0.3">
      <c r="A148" s="15" t="s">
        <v>286</v>
      </c>
      <c r="B148" s="9" t="s">
        <v>454</v>
      </c>
      <c r="C148" s="230"/>
      <c r="D148" s="230"/>
    </row>
    <row r="149" spans="1:9" ht="12" customHeight="1" x14ac:dyDescent="0.3">
      <c r="A149" s="15" t="s">
        <v>287</v>
      </c>
      <c r="B149" s="9" t="s">
        <v>460</v>
      </c>
      <c r="C149" s="230"/>
      <c r="D149" s="230"/>
    </row>
    <row r="150" spans="1:9" ht="12" customHeight="1" thickBot="1" x14ac:dyDescent="0.35">
      <c r="A150" s="15" t="s">
        <v>458</v>
      </c>
      <c r="B150" s="9" t="s">
        <v>461</v>
      </c>
      <c r="C150" s="230"/>
      <c r="D150" s="230"/>
    </row>
    <row r="151" spans="1:9" ht="12" customHeight="1" thickBot="1" x14ac:dyDescent="0.35">
      <c r="A151" s="20" t="s">
        <v>24</v>
      </c>
      <c r="B151" s="131" t="s">
        <v>462</v>
      </c>
      <c r="C151" s="428"/>
      <c r="D151" s="428"/>
    </row>
    <row r="152" spans="1:9" ht="12" customHeight="1" thickBot="1" x14ac:dyDescent="0.35">
      <c r="A152" s="20" t="s">
        <v>25</v>
      </c>
      <c r="B152" s="131" t="s">
        <v>463</v>
      </c>
      <c r="C152" s="428"/>
      <c r="D152" s="428"/>
    </row>
    <row r="153" spans="1:9" ht="15" customHeight="1" thickBot="1" x14ac:dyDescent="0.35">
      <c r="A153" s="20" t="s">
        <v>26</v>
      </c>
      <c r="B153" s="131" t="s">
        <v>465</v>
      </c>
      <c r="C153" s="377">
        <f>+C129+C133+C140+C145+C151+C152</f>
        <v>0</v>
      </c>
      <c r="D153" s="377">
        <f>+D129+D133+D140+D145+D151+D152</f>
        <v>0</v>
      </c>
      <c r="F153" s="45"/>
      <c r="G153" s="132"/>
      <c r="H153" s="132"/>
      <c r="I153" s="132"/>
    </row>
    <row r="154" spans="1:9" s="1" customFormat="1" ht="12.9" customHeight="1" thickBot="1" x14ac:dyDescent="0.3">
      <c r="A154" s="257" t="s">
        <v>27</v>
      </c>
      <c r="B154" s="339" t="s">
        <v>464</v>
      </c>
      <c r="C154" s="377">
        <f>+C128+C153</f>
        <v>3160000</v>
      </c>
      <c r="D154" s="377">
        <f>+D128+D153</f>
        <v>5745000</v>
      </c>
    </row>
    <row r="155" spans="1:9" ht="7.5" customHeight="1" x14ac:dyDescent="0.3"/>
    <row r="156" spans="1:9" x14ac:dyDescent="0.3">
      <c r="A156" s="521" t="s">
        <v>362</v>
      </c>
      <c r="B156" s="521"/>
      <c r="C156" s="521"/>
    </row>
    <row r="157" spans="1:9" ht="15" customHeight="1" thickBot="1" x14ac:dyDescent="0.35">
      <c r="A157" s="519" t="s">
        <v>151</v>
      </c>
      <c r="B157" s="519"/>
      <c r="C157" s="522" t="s">
        <v>614</v>
      </c>
      <c r="D157" s="522"/>
    </row>
    <row r="158" spans="1:9" ht="13.5" customHeight="1" thickBot="1" x14ac:dyDescent="0.35">
      <c r="A158" s="20">
        <v>1</v>
      </c>
      <c r="B158" s="28" t="s">
        <v>466</v>
      </c>
      <c r="C158" s="259">
        <f>+C62-C128</f>
        <v>-3160000</v>
      </c>
      <c r="D158" s="259">
        <f>+D62-D128</f>
        <v>-5745000</v>
      </c>
    </row>
    <row r="159" spans="1:9" ht="27.75" customHeight="1" thickBot="1" x14ac:dyDescent="0.35">
      <c r="A159" s="20" t="s">
        <v>18</v>
      </c>
      <c r="B159" s="28" t="s">
        <v>472</v>
      </c>
      <c r="C159" s="259">
        <f>+C86-C153</f>
        <v>3160000</v>
      </c>
      <c r="D159" s="259">
        <f>+D86-D153</f>
        <v>5745000</v>
      </c>
    </row>
  </sheetData>
  <mergeCells count="9">
    <mergeCell ref="A1:C1"/>
    <mergeCell ref="A2:B2"/>
    <mergeCell ref="A89:C89"/>
    <mergeCell ref="A90:B90"/>
    <mergeCell ref="A156:C156"/>
    <mergeCell ref="A157:B157"/>
    <mergeCell ref="C157:D157"/>
    <mergeCell ref="C2:D2"/>
    <mergeCell ref="C90:D90"/>
  </mergeCells>
  <phoneticPr fontId="28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7" fitToHeight="0" orientation="portrait" r:id="rId1"/>
  <headerFooter alignWithMargins="0">
    <oddHeader>&amp;C&amp;"Times New Roman CE,Félkövér"&amp;12
Győrzámoly Község Önkormányzat
2020. ÉVI KÖLTSÉGVETÉS
ÖNKÉNT VÁLLALT FELADATAINAK MÉRLEGE
&amp;R&amp;"Times New Roman CE,Félkövér dőlt"&amp;11 1.3. melléklet a 11/2020. (VII. 17.) önkormányzati rendelethez</oddHeader>
  </headerFooter>
  <rowBreaks count="1" manualBreakCount="1">
    <brk id="8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59"/>
  <sheetViews>
    <sheetView topLeftCell="D74" zoomScale="110" zoomScaleNormal="110" zoomScaleSheetLayoutView="100" workbookViewId="0">
      <selection activeCell="N75" sqref="N75"/>
    </sheetView>
  </sheetViews>
  <sheetFormatPr defaultColWidth="9.33203125" defaultRowHeight="15.6" x14ac:dyDescent="0.3"/>
  <cols>
    <col min="1" max="1" width="9.44140625" style="42" customWidth="1"/>
    <col min="2" max="2" width="91.6640625" style="42" customWidth="1"/>
    <col min="3" max="3" width="21.6640625" style="340" customWidth="1"/>
    <col min="4" max="4" width="16.44140625" style="42" customWidth="1"/>
    <col min="5" max="16384" width="9.33203125" style="42"/>
  </cols>
  <sheetData>
    <row r="1" spans="1:4" ht="15.9" customHeight="1" x14ac:dyDescent="0.3">
      <c r="A1" s="518" t="s">
        <v>14</v>
      </c>
      <c r="B1" s="518"/>
      <c r="C1" s="518"/>
    </row>
    <row r="2" spans="1:4" ht="15.9" customHeight="1" thickBot="1" x14ac:dyDescent="0.35">
      <c r="A2" s="519" t="s">
        <v>149</v>
      </c>
      <c r="B2" s="519"/>
      <c r="C2" s="522" t="s">
        <v>542</v>
      </c>
      <c r="D2" s="522"/>
    </row>
    <row r="3" spans="1:4" ht="38.1" customHeight="1" thickBot="1" x14ac:dyDescent="0.35">
      <c r="A3" s="23" t="s">
        <v>67</v>
      </c>
      <c r="B3" s="24" t="s">
        <v>16</v>
      </c>
      <c r="C3" s="43" t="s">
        <v>563</v>
      </c>
      <c r="D3" s="43" t="s">
        <v>616</v>
      </c>
    </row>
    <row r="4" spans="1:4" s="44" customFormat="1" ht="12" customHeight="1" thickBot="1" x14ac:dyDescent="0.25">
      <c r="A4" s="363" t="s">
        <v>479</v>
      </c>
      <c r="B4" s="364" t="s">
        <v>480</v>
      </c>
      <c r="C4" s="365" t="s">
        <v>481</v>
      </c>
      <c r="D4" s="365" t="s">
        <v>483</v>
      </c>
    </row>
    <row r="5" spans="1:4" s="1" customFormat="1" ht="12" customHeight="1" thickBot="1" x14ac:dyDescent="0.3">
      <c r="A5" s="20" t="s">
        <v>17</v>
      </c>
      <c r="B5" s="21" t="s">
        <v>234</v>
      </c>
      <c r="C5" s="259">
        <f>+C6+C7+C8+C9+C10+C11</f>
        <v>53886000</v>
      </c>
      <c r="D5" s="259">
        <f>+D6+D7+D8+D9+D10+D11</f>
        <v>53886000</v>
      </c>
    </row>
    <row r="6" spans="1:4" s="1" customFormat="1" ht="12" customHeight="1" x14ac:dyDescent="0.25">
      <c r="A6" s="15" t="s">
        <v>96</v>
      </c>
      <c r="B6" s="368" t="s">
        <v>235</v>
      </c>
      <c r="C6" s="262">
        <v>53886000</v>
      </c>
      <c r="D6" s="262">
        <v>53886000</v>
      </c>
    </row>
    <row r="7" spans="1:4" s="1" customFormat="1" ht="12" customHeight="1" x14ac:dyDescent="0.25">
      <c r="A7" s="14" t="s">
        <v>97</v>
      </c>
      <c r="B7" s="369" t="s">
        <v>236</v>
      </c>
      <c r="C7" s="261"/>
      <c r="D7" s="261"/>
    </row>
    <row r="8" spans="1:4" s="1" customFormat="1" ht="12" customHeight="1" x14ac:dyDescent="0.25">
      <c r="A8" s="14" t="s">
        <v>98</v>
      </c>
      <c r="B8" s="369" t="s">
        <v>237</v>
      </c>
      <c r="C8" s="261"/>
      <c r="D8" s="261"/>
    </row>
    <row r="9" spans="1:4" s="1" customFormat="1" ht="12" customHeight="1" x14ac:dyDescent="0.25">
      <c r="A9" s="14" t="s">
        <v>99</v>
      </c>
      <c r="B9" s="369" t="s">
        <v>238</v>
      </c>
      <c r="C9" s="261"/>
      <c r="D9" s="261"/>
    </row>
    <row r="10" spans="1:4" s="1" customFormat="1" ht="12" customHeight="1" x14ac:dyDescent="0.25">
      <c r="A10" s="14" t="s">
        <v>146</v>
      </c>
      <c r="B10" s="255" t="s">
        <v>421</v>
      </c>
      <c r="C10" s="261"/>
      <c r="D10" s="261"/>
    </row>
    <row r="11" spans="1:4" s="1" customFormat="1" ht="12" customHeight="1" thickBot="1" x14ac:dyDescent="0.3">
      <c r="A11" s="16" t="s">
        <v>100</v>
      </c>
      <c r="B11" s="256" t="s">
        <v>422</v>
      </c>
      <c r="C11" s="261"/>
      <c r="D11" s="261"/>
    </row>
    <row r="12" spans="1:4" s="1" customFormat="1" ht="12" customHeight="1" thickBot="1" x14ac:dyDescent="0.3">
      <c r="A12" s="20" t="s">
        <v>18</v>
      </c>
      <c r="B12" s="254" t="s">
        <v>239</v>
      </c>
      <c r="C12" s="259">
        <f>+C13+C14+C15+C16+C17</f>
        <v>0</v>
      </c>
      <c r="D12" s="259">
        <f>+D13+D14+D15+D16+D17</f>
        <v>0</v>
      </c>
    </row>
    <row r="13" spans="1:4" s="1" customFormat="1" ht="12" customHeight="1" x14ac:dyDescent="0.25">
      <c r="A13" s="15" t="s">
        <v>102</v>
      </c>
      <c r="B13" s="368" t="s">
        <v>240</v>
      </c>
      <c r="C13" s="262"/>
      <c r="D13" s="262"/>
    </row>
    <row r="14" spans="1:4" s="1" customFormat="1" ht="12" customHeight="1" x14ac:dyDescent="0.25">
      <c r="A14" s="14" t="s">
        <v>103</v>
      </c>
      <c r="B14" s="369" t="s">
        <v>241</v>
      </c>
      <c r="C14" s="261"/>
      <c r="D14" s="261"/>
    </row>
    <row r="15" spans="1:4" s="1" customFormat="1" ht="12" customHeight="1" x14ac:dyDescent="0.25">
      <c r="A15" s="14" t="s">
        <v>104</v>
      </c>
      <c r="B15" s="369" t="s">
        <v>411</v>
      </c>
      <c r="C15" s="261"/>
      <c r="D15" s="261"/>
    </row>
    <row r="16" spans="1:4" s="1" customFormat="1" ht="12" customHeight="1" x14ac:dyDescent="0.25">
      <c r="A16" s="14" t="s">
        <v>105</v>
      </c>
      <c r="B16" s="369" t="s">
        <v>412</v>
      </c>
      <c r="C16" s="261"/>
      <c r="D16" s="261"/>
    </row>
    <row r="17" spans="1:4" s="1" customFormat="1" ht="12" customHeight="1" x14ac:dyDescent="0.25">
      <c r="A17" s="14" t="s">
        <v>106</v>
      </c>
      <c r="B17" s="369" t="s">
        <v>242</v>
      </c>
      <c r="C17" s="261"/>
      <c r="D17" s="261"/>
    </row>
    <row r="18" spans="1:4" s="1" customFormat="1" ht="12" customHeight="1" thickBot="1" x14ac:dyDescent="0.3">
      <c r="A18" s="16" t="s">
        <v>115</v>
      </c>
      <c r="B18" s="256" t="s">
        <v>243</v>
      </c>
      <c r="C18" s="263"/>
      <c r="D18" s="263"/>
    </row>
    <row r="19" spans="1:4" s="1" customFormat="1" ht="12" customHeight="1" thickBot="1" x14ac:dyDescent="0.3">
      <c r="A19" s="20" t="s">
        <v>19</v>
      </c>
      <c r="B19" s="21" t="s">
        <v>244</v>
      </c>
      <c r="C19" s="259">
        <f>+C20+C21+C22+C23+C24</f>
        <v>0</v>
      </c>
      <c r="D19" s="259">
        <f>+D20+D21+D22+D23+D24</f>
        <v>0</v>
      </c>
    </row>
    <row r="20" spans="1:4" s="1" customFormat="1" ht="12" customHeight="1" x14ac:dyDescent="0.25">
      <c r="A20" s="15" t="s">
        <v>85</v>
      </c>
      <c r="B20" s="368" t="s">
        <v>245</v>
      </c>
      <c r="C20" s="262"/>
      <c r="D20" s="262"/>
    </row>
    <row r="21" spans="1:4" s="1" customFormat="1" ht="12" customHeight="1" x14ac:dyDescent="0.25">
      <c r="A21" s="14" t="s">
        <v>86</v>
      </c>
      <c r="B21" s="369" t="s">
        <v>246</v>
      </c>
      <c r="C21" s="261"/>
      <c r="D21" s="261"/>
    </row>
    <row r="22" spans="1:4" s="1" customFormat="1" ht="12" customHeight="1" x14ac:dyDescent="0.25">
      <c r="A22" s="14" t="s">
        <v>87</v>
      </c>
      <c r="B22" s="369" t="s">
        <v>413</v>
      </c>
      <c r="C22" s="261"/>
      <c r="D22" s="261"/>
    </row>
    <row r="23" spans="1:4" s="1" customFormat="1" ht="12" customHeight="1" x14ac:dyDescent="0.25">
      <c r="A23" s="14" t="s">
        <v>88</v>
      </c>
      <c r="B23" s="369" t="s">
        <v>414</v>
      </c>
      <c r="C23" s="261"/>
      <c r="D23" s="261"/>
    </row>
    <row r="24" spans="1:4" s="1" customFormat="1" ht="12" customHeight="1" x14ac:dyDescent="0.25">
      <c r="A24" s="14" t="s">
        <v>167</v>
      </c>
      <c r="B24" s="369" t="s">
        <v>247</v>
      </c>
      <c r="C24" s="261"/>
      <c r="D24" s="261"/>
    </row>
    <row r="25" spans="1:4" s="1" customFormat="1" ht="12" customHeight="1" thickBot="1" x14ac:dyDescent="0.3">
      <c r="A25" s="16" t="s">
        <v>168</v>
      </c>
      <c r="B25" s="370" t="s">
        <v>248</v>
      </c>
      <c r="C25" s="263"/>
      <c r="D25" s="263"/>
    </row>
    <row r="26" spans="1:4" s="1" customFormat="1" ht="12" customHeight="1" thickBot="1" x14ac:dyDescent="0.3">
      <c r="A26" s="20" t="s">
        <v>169</v>
      </c>
      <c r="B26" s="21" t="s">
        <v>249</v>
      </c>
      <c r="C26" s="265">
        <v>30000</v>
      </c>
      <c r="D26" s="265">
        <v>30000</v>
      </c>
    </row>
    <row r="27" spans="1:4" s="1" customFormat="1" ht="12" customHeight="1" x14ac:dyDescent="0.25">
      <c r="A27" s="15" t="s">
        <v>250</v>
      </c>
      <c r="B27" s="368" t="s">
        <v>428</v>
      </c>
      <c r="C27" s="366">
        <f>+C28+C29+C30</f>
        <v>0</v>
      </c>
      <c r="D27" s="366">
        <f>+D28+D29+D30</f>
        <v>0</v>
      </c>
    </row>
    <row r="28" spans="1:4" s="1" customFormat="1" ht="12" customHeight="1" x14ac:dyDescent="0.25">
      <c r="A28" s="14" t="s">
        <v>251</v>
      </c>
      <c r="B28" s="369" t="s">
        <v>256</v>
      </c>
      <c r="C28" s="261"/>
      <c r="D28" s="261"/>
    </row>
    <row r="29" spans="1:4" s="1" customFormat="1" ht="12" customHeight="1" x14ac:dyDescent="0.25">
      <c r="A29" s="14" t="s">
        <v>252</v>
      </c>
      <c r="B29" s="369" t="s">
        <v>257</v>
      </c>
      <c r="C29" s="261"/>
      <c r="D29" s="261"/>
    </row>
    <row r="30" spans="1:4" s="1" customFormat="1" ht="12" customHeight="1" x14ac:dyDescent="0.25">
      <c r="A30" s="14" t="s">
        <v>426</v>
      </c>
      <c r="B30" s="422" t="s">
        <v>427</v>
      </c>
      <c r="C30" s="261"/>
      <c r="D30" s="261"/>
    </row>
    <row r="31" spans="1:4" s="1" customFormat="1" ht="12" customHeight="1" x14ac:dyDescent="0.25">
      <c r="A31" s="14" t="s">
        <v>253</v>
      </c>
      <c r="B31" s="369" t="s">
        <v>258</v>
      </c>
      <c r="C31" s="261"/>
      <c r="D31" s="261"/>
    </row>
    <row r="32" spans="1:4" s="1" customFormat="1" ht="12" customHeight="1" x14ac:dyDescent="0.25">
      <c r="A32" s="14" t="s">
        <v>254</v>
      </c>
      <c r="B32" s="369" t="s">
        <v>259</v>
      </c>
      <c r="C32" s="261"/>
      <c r="D32" s="261"/>
    </row>
    <row r="33" spans="1:4" s="1" customFormat="1" ht="12" customHeight="1" thickBot="1" x14ac:dyDescent="0.3">
      <c r="A33" s="16" t="s">
        <v>255</v>
      </c>
      <c r="B33" s="370" t="s">
        <v>260</v>
      </c>
      <c r="C33" s="263"/>
      <c r="D33" s="263"/>
    </row>
    <row r="34" spans="1:4" s="1" customFormat="1" ht="12" customHeight="1" thickBot="1" x14ac:dyDescent="0.3">
      <c r="A34" s="20" t="s">
        <v>21</v>
      </c>
      <c r="B34" s="21" t="s">
        <v>423</v>
      </c>
      <c r="C34" s="259">
        <f>SUM(C35:C45)</f>
        <v>88000</v>
      </c>
      <c r="D34" s="259">
        <f>SUM(D35:D45)</f>
        <v>88000</v>
      </c>
    </row>
    <row r="35" spans="1:4" s="1" customFormat="1" ht="12" customHeight="1" x14ac:dyDescent="0.25">
      <c r="A35" s="15" t="s">
        <v>89</v>
      </c>
      <c r="B35" s="368" t="s">
        <v>263</v>
      </c>
      <c r="C35" s="262"/>
      <c r="D35" s="262"/>
    </row>
    <row r="36" spans="1:4" s="1" customFormat="1" ht="12" customHeight="1" x14ac:dyDescent="0.25">
      <c r="A36" s="14" t="s">
        <v>90</v>
      </c>
      <c r="B36" s="369" t="s">
        <v>264</v>
      </c>
      <c r="C36" s="261"/>
      <c r="D36" s="261"/>
    </row>
    <row r="37" spans="1:4" s="1" customFormat="1" ht="12" customHeight="1" x14ac:dyDescent="0.25">
      <c r="A37" s="14" t="s">
        <v>91</v>
      </c>
      <c r="B37" s="369" t="s">
        <v>265</v>
      </c>
      <c r="C37" s="261">
        <v>62000</v>
      </c>
      <c r="D37" s="261">
        <v>62000</v>
      </c>
    </row>
    <row r="38" spans="1:4" s="1" customFormat="1" ht="12" customHeight="1" x14ac:dyDescent="0.25">
      <c r="A38" s="14" t="s">
        <v>171</v>
      </c>
      <c r="B38" s="369" t="s">
        <v>266</v>
      </c>
      <c r="C38" s="261"/>
      <c r="D38" s="261"/>
    </row>
    <row r="39" spans="1:4" s="1" customFormat="1" ht="12" customHeight="1" x14ac:dyDescent="0.25">
      <c r="A39" s="14" t="s">
        <v>172</v>
      </c>
      <c r="B39" s="369" t="s">
        <v>267</v>
      </c>
      <c r="C39" s="261"/>
      <c r="D39" s="261"/>
    </row>
    <row r="40" spans="1:4" s="1" customFormat="1" ht="12" customHeight="1" x14ac:dyDescent="0.25">
      <c r="A40" s="14" t="s">
        <v>173</v>
      </c>
      <c r="B40" s="369" t="s">
        <v>268</v>
      </c>
      <c r="C40" s="261">
        <v>25000</v>
      </c>
      <c r="D40" s="261">
        <v>25000</v>
      </c>
    </row>
    <row r="41" spans="1:4" s="1" customFormat="1" ht="12" customHeight="1" x14ac:dyDescent="0.25">
      <c r="A41" s="14" t="s">
        <v>174</v>
      </c>
      <c r="B41" s="369" t="s">
        <v>269</v>
      </c>
      <c r="C41" s="261"/>
      <c r="D41" s="261"/>
    </row>
    <row r="42" spans="1:4" s="1" customFormat="1" ht="12" customHeight="1" x14ac:dyDescent="0.25">
      <c r="A42" s="14" t="s">
        <v>175</v>
      </c>
      <c r="B42" s="369" t="s">
        <v>270</v>
      </c>
      <c r="C42" s="261"/>
      <c r="D42" s="261"/>
    </row>
    <row r="43" spans="1:4" s="1" customFormat="1" ht="12" customHeight="1" x14ac:dyDescent="0.25">
      <c r="A43" s="14" t="s">
        <v>261</v>
      </c>
      <c r="B43" s="369" t="s">
        <v>271</v>
      </c>
      <c r="C43" s="264"/>
      <c r="D43" s="264"/>
    </row>
    <row r="44" spans="1:4" s="1" customFormat="1" ht="12" customHeight="1" x14ac:dyDescent="0.25">
      <c r="A44" s="16" t="s">
        <v>262</v>
      </c>
      <c r="B44" s="370" t="s">
        <v>425</v>
      </c>
      <c r="C44" s="357"/>
      <c r="D44" s="357"/>
    </row>
    <row r="45" spans="1:4" s="1" customFormat="1" ht="12" customHeight="1" thickBot="1" x14ac:dyDescent="0.3">
      <c r="A45" s="16" t="s">
        <v>424</v>
      </c>
      <c r="B45" s="256" t="s">
        <v>272</v>
      </c>
      <c r="C45" s="357">
        <v>1000</v>
      </c>
      <c r="D45" s="357">
        <v>1000</v>
      </c>
    </row>
    <row r="46" spans="1:4" s="1" customFormat="1" ht="12" customHeight="1" thickBot="1" x14ac:dyDescent="0.3">
      <c r="A46" s="20" t="s">
        <v>22</v>
      </c>
      <c r="B46" s="21" t="s">
        <v>273</v>
      </c>
      <c r="C46" s="259">
        <f>SUM(C47:C51)</f>
        <v>0</v>
      </c>
      <c r="D46" s="259">
        <f>SUM(D47:D51)</f>
        <v>0</v>
      </c>
    </row>
    <row r="47" spans="1:4" s="1" customFormat="1" ht="12" customHeight="1" x14ac:dyDescent="0.25">
      <c r="A47" s="15" t="s">
        <v>92</v>
      </c>
      <c r="B47" s="368" t="s">
        <v>277</v>
      </c>
      <c r="C47" s="405"/>
      <c r="D47" s="405"/>
    </row>
    <row r="48" spans="1:4" s="1" customFormat="1" ht="12" customHeight="1" x14ac:dyDescent="0.25">
      <c r="A48" s="14" t="s">
        <v>93</v>
      </c>
      <c r="B48" s="369" t="s">
        <v>278</v>
      </c>
      <c r="C48" s="264"/>
      <c r="D48" s="264"/>
    </row>
    <row r="49" spans="1:4" s="1" customFormat="1" ht="12" customHeight="1" x14ac:dyDescent="0.25">
      <c r="A49" s="14" t="s">
        <v>274</v>
      </c>
      <c r="B49" s="369" t="s">
        <v>279</v>
      </c>
      <c r="C49" s="264"/>
      <c r="D49" s="264"/>
    </row>
    <row r="50" spans="1:4" s="1" customFormat="1" ht="12" customHeight="1" x14ac:dyDescent="0.25">
      <c r="A50" s="14" t="s">
        <v>275</v>
      </c>
      <c r="B50" s="369" t="s">
        <v>280</v>
      </c>
      <c r="C50" s="264"/>
      <c r="D50" s="264"/>
    </row>
    <row r="51" spans="1:4" s="1" customFormat="1" ht="12" customHeight="1" thickBot="1" x14ac:dyDescent="0.3">
      <c r="A51" s="16" t="s">
        <v>276</v>
      </c>
      <c r="B51" s="256" t="s">
        <v>281</v>
      </c>
      <c r="C51" s="357"/>
      <c r="D51" s="357"/>
    </row>
    <row r="52" spans="1:4" s="1" customFormat="1" ht="12" customHeight="1" thickBot="1" x14ac:dyDescent="0.3">
      <c r="A52" s="20" t="s">
        <v>176</v>
      </c>
      <c r="B52" s="21" t="s">
        <v>282</v>
      </c>
      <c r="C52" s="259">
        <f>SUM(C53:C55)</f>
        <v>0</v>
      </c>
      <c r="D52" s="259">
        <f>SUM(D53:D55)</f>
        <v>0</v>
      </c>
    </row>
    <row r="53" spans="1:4" s="1" customFormat="1" ht="12" customHeight="1" x14ac:dyDescent="0.25">
      <c r="A53" s="15" t="s">
        <v>94</v>
      </c>
      <c r="B53" s="368" t="s">
        <v>283</v>
      </c>
      <c r="C53" s="262"/>
      <c r="D53" s="262"/>
    </row>
    <row r="54" spans="1:4" s="1" customFormat="1" ht="12" customHeight="1" x14ac:dyDescent="0.25">
      <c r="A54" s="14" t="s">
        <v>95</v>
      </c>
      <c r="B54" s="369" t="s">
        <v>415</v>
      </c>
      <c r="C54" s="261"/>
      <c r="D54" s="261"/>
    </row>
    <row r="55" spans="1:4" s="1" customFormat="1" ht="12" customHeight="1" x14ac:dyDescent="0.25">
      <c r="A55" s="14" t="s">
        <v>286</v>
      </c>
      <c r="B55" s="369" t="s">
        <v>284</v>
      </c>
      <c r="C55" s="261"/>
      <c r="D55" s="261"/>
    </row>
    <row r="56" spans="1:4" s="1" customFormat="1" ht="12" customHeight="1" thickBot="1" x14ac:dyDescent="0.3">
      <c r="A56" s="16" t="s">
        <v>287</v>
      </c>
      <c r="B56" s="256" t="s">
        <v>285</v>
      </c>
      <c r="C56" s="263"/>
      <c r="D56" s="263"/>
    </row>
    <row r="57" spans="1:4" s="1" customFormat="1" ht="12" customHeight="1" thickBot="1" x14ac:dyDescent="0.3">
      <c r="A57" s="20" t="s">
        <v>24</v>
      </c>
      <c r="B57" s="254" t="s">
        <v>288</v>
      </c>
      <c r="C57" s="259">
        <f>SUM(C58:C60)</f>
        <v>0</v>
      </c>
      <c r="D57" s="259">
        <f>SUM(D58:D60)</f>
        <v>0</v>
      </c>
    </row>
    <row r="58" spans="1:4" s="1" customFormat="1" ht="12" customHeight="1" x14ac:dyDescent="0.25">
      <c r="A58" s="15" t="s">
        <v>177</v>
      </c>
      <c r="B58" s="368" t="s">
        <v>290</v>
      </c>
      <c r="C58" s="264"/>
      <c r="D58" s="264"/>
    </row>
    <row r="59" spans="1:4" s="1" customFormat="1" ht="12" customHeight="1" x14ac:dyDescent="0.25">
      <c r="A59" s="14" t="s">
        <v>178</v>
      </c>
      <c r="B59" s="369" t="s">
        <v>416</v>
      </c>
      <c r="C59" s="264"/>
      <c r="D59" s="264"/>
    </row>
    <row r="60" spans="1:4" s="1" customFormat="1" ht="12" customHeight="1" x14ac:dyDescent="0.25">
      <c r="A60" s="14" t="s">
        <v>215</v>
      </c>
      <c r="B60" s="369" t="s">
        <v>291</v>
      </c>
      <c r="C60" s="264"/>
      <c r="D60" s="264"/>
    </row>
    <row r="61" spans="1:4" s="1" customFormat="1" ht="12" customHeight="1" thickBot="1" x14ac:dyDescent="0.3">
      <c r="A61" s="16" t="s">
        <v>289</v>
      </c>
      <c r="B61" s="256" t="s">
        <v>292</v>
      </c>
      <c r="C61" s="264"/>
      <c r="D61" s="264"/>
    </row>
    <row r="62" spans="1:4" s="1" customFormat="1" ht="12" customHeight="1" thickBot="1" x14ac:dyDescent="0.3">
      <c r="A62" s="429" t="s">
        <v>468</v>
      </c>
      <c r="B62" s="21" t="s">
        <v>293</v>
      </c>
      <c r="C62" s="265">
        <f>+C5+C12+C19+C26+C34+C46+C52+C57</f>
        <v>54004000</v>
      </c>
      <c r="D62" s="265">
        <f>+D5+D12+D19+D26+D34+D46+D52+D57</f>
        <v>54004000</v>
      </c>
    </row>
    <row r="63" spans="1:4" s="1" customFormat="1" ht="12" customHeight="1" thickBot="1" x14ac:dyDescent="0.3">
      <c r="A63" s="408" t="s">
        <v>294</v>
      </c>
      <c r="B63" s="254" t="s">
        <v>295</v>
      </c>
      <c r="C63" s="259">
        <f>SUM(C64:C66)</f>
        <v>0</v>
      </c>
      <c r="D63" s="259">
        <f>SUM(D64:D66)</f>
        <v>0</v>
      </c>
    </row>
    <row r="64" spans="1:4" s="1" customFormat="1" ht="12" customHeight="1" x14ac:dyDescent="0.25">
      <c r="A64" s="15" t="s">
        <v>326</v>
      </c>
      <c r="B64" s="368" t="s">
        <v>296</v>
      </c>
      <c r="C64" s="264"/>
      <c r="D64" s="264"/>
    </row>
    <row r="65" spans="1:4" s="1" customFormat="1" ht="12" customHeight="1" x14ac:dyDescent="0.25">
      <c r="A65" s="14" t="s">
        <v>335</v>
      </c>
      <c r="B65" s="369" t="s">
        <v>297</v>
      </c>
      <c r="C65" s="264"/>
      <c r="D65" s="264"/>
    </row>
    <row r="66" spans="1:4" s="1" customFormat="1" ht="12" customHeight="1" thickBot="1" x14ac:dyDescent="0.3">
      <c r="A66" s="16" t="s">
        <v>336</v>
      </c>
      <c r="B66" s="423" t="s">
        <v>453</v>
      </c>
      <c r="C66" s="264"/>
      <c r="D66" s="264"/>
    </row>
    <row r="67" spans="1:4" s="1" customFormat="1" ht="12" customHeight="1" thickBot="1" x14ac:dyDescent="0.3">
      <c r="A67" s="408" t="s">
        <v>299</v>
      </c>
      <c r="B67" s="254" t="s">
        <v>300</v>
      </c>
      <c r="C67" s="259">
        <f>SUM(C68:C71)</f>
        <v>0</v>
      </c>
      <c r="D67" s="259">
        <f>SUM(D68:D71)</f>
        <v>0</v>
      </c>
    </row>
    <row r="68" spans="1:4" s="1" customFormat="1" ht="12" customHeight="1" x14ac:dyDescent="0.25">
      <c r="A68" s="15" t="s">
        <v>147</v>
      </c>
      <c r="B68" s="368" t="s">
        <v>301</v>
      </c>
      <c r="C68" s="264"/>
      <c r="D68" s="264"/>
    </row>
    <row r="69" spans="1:4" s="1" customFormat="1" ht="12" customHeight="1" x14ac:dyDescent="0.25">
      <c r="A69" s="14" t="s">
        <v>148</v>
      </c>
      <c r="B69" s="369" t="s">
        <v>302</v>
      </c>
      <c r="C69" s="264"/>
      <c r="D69" s="264"/>
    </row>
    <row r="70" spans="1:4" s="1" customFormat="1" ht="12" customHeight="1" x14ac:dyDescent="0.25">
      <c r="A70" s="14" t="s">
        <v>327</v>
      </c>
      <c r="B70" s="369" t="s">
        <v>303</v>
      </c>
      <c r="C70" s="264"/>
      <c r="D70" s="264"/>
    </row>
    <row r="71" spans="1:4" s="1" customFormat="1" ht="12" customHeight="1" thickBot="1" x14ac:dyDescent="0.3">
      <c r="A71" s="16" t="s">
        <v>328</v>
      </c>
      <c r="B71" s="256" t="s">
        <v>304</v>
      </c>
      <c r="C71" s="264"/>
      <c r="D71" s="264"/>
    </row>
    <row r="72" spans="1:4" s="1" customFormat="1" ht="12" customHeight="1" thickBot="1" x14ac:dyDescent="0.3">
      <c r="A72" s="408" t="s">
        <v>305</v>
      </c>
      <c r="B72" s="254" t="s">
        <v>306</v>
      </c>
      <c r="C72" s="259">
        <f>SUM(C73:C74)</f>
        <v>0</v>
      </c>
      <c r="D72" s="259">
        <f>SUM(D73:D74)</f>
        <v>0</v>
      </c>
    </row>
    <row r="73" spans="1:4" s="1" customFormat="1" ht="12" customHeight="1" x14ac:dyDescent="0.25">
      <c r="A73" s="15" t="s">
        <v>329</v>
      </c>
      <c r="B73" s="368" t="s">
        <v>307</v>
      </c>
      <c r="C73" s="264"/>
      <c r="D73" s="264"/>
    </row>
    <row r="74" spans="1:4" s="1" customFormat="1" ht="12" customHeight="1" thickBot="1" x14ac:dyDescent="0.3">
      <c r="A74" s="16" t="s">
        <v>330</v>
      </c>
      <c r="B74" s="256" t="s">
        <v>308</v>
      </c>
      <c r="C74" s="264"/>
      <c r="D74" s="264"/>
    </row>
    <row r="75" spans="1:4" s="1" customFormat="1" ht="12" customHeight="1" thickBot="1" x14ac:dyDescent="0.3">
      <c r="A75" s="408" t="s">
        <v>309</v>
      </c>
      <c r="B75" s="254" t="s">
        <v>310</v>
      </c>
      <c r="C75" s="259">
        <f>SUM(C76:C78)</f>
        <v>0</v>
      </c>
      <c r="D75" s="259">
        <f>SUM(D76:D78)</f>
        <v>0</v>
      </c>
    </row>
    <row r="76" spans="1:4" s="1" customFormat="1" ht="12" customHeight="1" x14ac:dyDescent="0.25">
      <c r="A76" s="15" t="s">
        <v>331</v>
      </c>
      <c r="B76" s="368" t="s">
        <v>311</v>
      </c>
      <c r="C76" s="264"/>
      <c r="D76" s="264"/>
    </row>
    <row r="77" spans="1:4" s="1" customFormat="1" ht="12" customHeight="1" x14ac:dyDescent="0.25">
      <c r="A77" s="14" t="s">
        <v>332</v>
      </c>
      <c r="B77" s="369" t="s">
        <v>312</v>
      </c>
      <c r="C77" s="264"/>
      <c r="D77" s="264"/>
    </row>
    <row r="78" spans="1:4" s="1" customFormat="1" ht="12" customHeight="1" thickBot="1" x14ac:dyDescent="0.3">
      <c r="A78" s="16" t="s">
        <v>333</v>
      </c>
      <c r="B78" s="256" t="s">
        <v>313</v>
      </c>
      <c r="C78" s="264"/>
      <c r="D78" s="264"/>
    </row>
    <row r="79" spans="1:4" s="1" customFormat="1" ht="12" customHeight="1" thickBot="1" x14ac:dyDescent="0.3">
      <c r="A79" s="408" t="s">
        <v>314</v>
      </c>
      <c r="B79" s="254" t="s">
        <v>334</v>
      </c>
      <c r="C79" s="259">
        <f>SUM(C80:C83)</f>
        <v>0</v>
      </c>
      <c r="D79" s="259">
        <f>SUM(D80:D83)</f>
        <v>0</v>
      </c>
    </row>
    <row r="80" spans="1:4" s="1" customFormat="1" ht="12" customHeight="1" x14ac:dyDescent="0.25">
      <c r="A80" s="372" t="s">
        <v>315</v>
      </c>
      <c r="B80" s="368" t="s">
        <v>316</v>
      </c>
      <c r="C80" s="264"/>
      <c r="D80" s="264"/>
    </row>
    <row r="81" spans="1:4" s="1" customFormat="1" ht="12" customHeight="1" x14ac:dyDescent="0.25">
      <c r="A81" s="373" t="s">
        <v>317</v>
      </c>
      <c r="B81" s="369" t="s">
        <v>318</v>
      </c>
      <c r="C81" s="264"/>
      <c r="D81" s="264"/>
    </row>
    <row r="82" spans="1:4" s="1" customFormat="1" ht="12" customHeight="1" x14ac:dyDescent="0.25">
      <c r="A82" s="373" t="s">
        <v>319</v>
      </c>
      <c r="B82" s="369" t="s">
        <v>320</v>
      </c>
      <c r="C82" s="264"/>
      <c r="D82" s="264"/>
    </row>
    <row r="83" spans="1:4" s="1" customFormat="1" ht="12" customHeight="1" thickBot="1" x14ac:dyDescent="0.3">
      <c r="A83" s="374" t="s">
        <v>321</v>
      </c>
      <c r="B83" s="256" t="s">
        <v>322</v>
      </c>
      <c r="C83" s="264"/>
      <c r="D83" s="264"/>
    </row>
    <row r="84" spans="1:4" s="1" customFormat="1" ht="12" customHeight="1" thickBot="1" x14ac:dyDescent="0.3">
      <c r="A84" s="408" t="s">
        <v>323</v>
      </c>
      <c r="B84" s="254" t="s">
        <v>467</v>
      </c>
      <c r="C84" s="406"/>
      <c r="D84" s="406"/>
    </row>
    <row r="85" spans="1:4" s="1" customFormat="1" ht="13.5" customHeight="1" thickBot="1" x14ac:dyDescent="0.3">
      <c r="A85" s="408" t="s">
        <v>325</v>
      </c>
      <c r="B85" s="254" t="s">
        <v>324</v>
      </c>
      <c r="C85" s="406"/>
      <c r="D85" s="406"/>
    </row>
    <row r="86" spans="1:4" s="1" customFormat="1" ht="15.75" customHeight="1" thickBot="1" x14ac:dyDescent="0.3">
      <c r="A86" s="408" t="s">
        <v>337</v>
      </c>
      <c r="B86" s="375" t="s">
        <v>470</v>
      </c>
      <c r="C86" s="265">
        <f>+C63+C67+C72+C75+C79+C85+C84</f>
        <v>0</v>
      </c>
      <c r="D86" s="265">
        <f>+D63+D67+D72+D75+D79+D85+D84</f>
        <v>0</v>
      </c>
    </row>
    <row r="87" spans="1:4" s="1" customFormat="1" ht="16.5" customHeight="1" thickBot="1" x14ac:dyDescent="0.3">
      <c r="A87" s="409" t="s">
        <v>469</v>
      </c>
      <c r="B87" s="376" t="s">
        <v>471</v>
      </c>
      <c r="C87" s="265">
        <f>+C62+C86</f>
        <v>54004000</v>
      </c>
      <c r="D87" s="265">
        <f>+D62+D86</f>
        <v>54004000</v>
      </c>
    </row>
    <row r="88" spans="1:4" s="1" customFormat="1" ht="83.25" customHeight="1" x14ac:dyDescent="0.25">
      <c r="A88" s="5"/>
      <c r="B88" s="6"/>
      <c r="C88" s="266"/>
    </row>
    <row r="89" spans="1:4" ht="16.5" customHeight="1" x14ac:dyDescent="0.3">
      <c r="A89" s="518" t="s">
        <v>46</v>
      </c>
      <c r="B89" s="518"/>
      <c r="C89" s="518"/>
    </row>
    <row r="90" spans="1:4" ht="16.5" customHeight="1" thickBot="1" x14ac:dyDescent="0.35">
      <c r="A90" s="520" t="s">
        <v>150</v>
      </c>
      <c r="B90" s="520"/>
      <c r="C90" s="523" t="s">
        <v>542</v>
      </c>
      <c r="D90" s="523"/>
    </row>
    <row r="91" spans="1:4" ht="38.1" customHeight="1" thickBot="1" x14ac:dyDescent="0.35">
      <c r="A91" s="23" t="s">
        <v>67</v>
      </c>
      <c r="B91" s="24" t="s">
        <v>47</v>
      </c>
      <c r="C91" s="43" t="str">
        <f>+C3</f>
        <v>2020. évi eredeti előirányzat</v>
      </c>
      <c r="D91" s="43" t="str">
        <f>+D3</f>
        <v>2020. évi módosított előirányzat</v>
      </c>
    </row>
    <row r="92" spans="1:4" s="44" customFormat="1" ht="12" customHeight="1" thickBot="1" x14ac:dyDescent="0.25">
      <c r="A92" s="35" t="s">
        <v>479</v>
      </c>
      <c r="B92" s="36" t="s">
        <v>480</v>
      </c>
      <c r="C92" s="37" t="s">
        <v>481</v>
      </c>
      <c r="D92" s="37" t="s">
        <v>483</v>
      </c>
    </row>
    <row r="93" spans="1:4" ht="12" customHeight="1" thickBot="1" x14ac:dyDescent="0.35">
      <c r="A93" s="22" t="s">
        <v>17</v>
      </c>
      <c r="B93" s="29" t="s">
        <v>429</v>
      </c>
      <c r="C93" s="258">
        <f>C94+C95+C96+C97+C98+C111</f>
        <v>53629000</v>
      </c>
      <c r="D93" s="258">
        <f>D94+D95+D96+D97+D98+D111</f>
        <v>53629000</v>
      </c>
    </row>
    <row r="94" spans="1:4" ht="12" customHeight="1" x14ac:dyDescent="0.3">
      <c r="A94" s="17" t="s">
        <v>96</v>
      </c>
      <c r="B94" s="10" t="s">
        <v>48</v>
      </c>
      <c r="C94" s="260">
        <v>38920000</v>
      </c>
      <c r="D94" s="260">
        <v>38920000</v>
      </c>
    </row>
    <row r="95" spans="1:4" ht="12" customHeight="1" x14ac:dyDescent="0.3">
      <c r="A95" s="14" t="s">
        <v>97</v>
      </c>
      <c r="B95" s="8" t="s">
        <v>179</v>
      </c>
      <c r="C95" s="261">
        <v>6959000</v>
      </c>
      <c r="D95" s="261">
        <v>6959000</v>
      </c>
    </row>
    <row r="96" spans="1:4" ht="12" customHeight="1" x14ac:dyDescent="0.3">
      <c r="A96" s="14" t="s">
        <v>98</v>
      </c>
      <c r="B96" s="8" t="s">
        <v>138</v>
      </c>
      <c r="C96" s="263">
        <v>7750000</v>
      </c>
      <c r="D96" s="263">
        <v>7750000</v>
      </c>
    </row>
    <row r="97" spans="1:4" ht="12" customHeight="1" x14ac:dyDescent="0.3">
      <c r="A97" s="14" t="s">
        <v>99</v>
      </c>
      <c r="B97" s="11" t="s">
        <v>180</v>
      </c>
      <c r="C97" s="263"/>
      <c r="D97" s="263"/>
    </row>
    <row r="98" spans="1:4" ht="12" customHeight="1" x14ac:dyDescent="0.3">
      <c r="A98" s="14" t="s">
        <v>110</v>
      </c>
      <c r="B98" s="19" t="s">
        <v>181</v>
      </c>
      <c r="C98" s="263"/>
      <c r="D98" s="263"/>
    </row>
    <row r="99" spans="1:4" ht="12" customHeight="1" x14ac:dyDescent="0.3">
      <c r="A99" s="14" t="s">
        <v>100</v>
      </c>
      <c r="B99" s="8" t="s">
        <v>434</v>
      </c>
      <c r="C99" s="263"/>
      <c r="D99" s="263"/>
    </row>
    <row r="100" spans="1:4" ht="12" customHeight="1" x14ac:dyDescent="0.3">
      <c r="A100" s="14" t="s">
        <v>101</v>
      </c>
      <c r="B100" s="142" t="s">
        <v>433</v>
      </c>
      <c r="C100" s="263"/>
      <c r="D100" s="263"/>
    </row>
    <row r="101" spans="1:4" ht="12" customHeight="1" x14ac:dyDescent="0.3">
      <c r="A101" s="14" t="s">
        <v>111</v>
      </c>
      <c r="B101" s="142" t="s">
        <v>432</v>
      </c>
      <c r="C101" s="263"/>
      <c r="D101" s="263"/>
    </row>
    <row r="102" spans="1:4" ht="12" customHeight="1" x14ac:dyDescent="0.3">
      <c r="A102" s="14" t="s">
        <v>112</v>
      </c>
      <c r="B102" s="140" t="s">
        <v>340</v>
      </c>
      <c r="C102" s="263"/>
      <c r="D102" s="263"/>
    </row>
    <row r="103" spans="1:4" ht="12" customHeight="1" x14ac:dyDescent="0.3">
      <c r="A103" s="14" t="s">
        <v>113</v>
      </c>
      <c r="B103" s="141" t="s">
        <v>341</v>
      </c>
      <c r="C103" s="263"/>
      <c r="D103" s="263"/>
    </row>
    <row r="104" spans="1:4" ht="12" customHeight="1" x14ac:dyDescent="0.3">
      <c r="A104" s="14" t="s">
        <v>114</v>
      </c>
      <c r="B104" s="141" t="s">
        <v>342</v>
      </c>
      <c r="C104" s="263"/>
      <c r="D104" s="263"/>
    </row>
    <row r="105" spans="1:4" ht="12" customHeight="1" x14ac:dyDescent="0.3">
      <c r="A105" s="14" t="s">
        <v>116</v>
      </c>
      <c r="B105" s="140" t="s">
        <v>343</v>
      </c>
      <c r="C105" s="263"/>
      <c r="D105" s="263"/>
    </row>
    <row r="106" spans="1:4" ht="12" customHeight="1" x14ac:dyDescent="0.3">
      <c r="A106" s="14" t="s">
        <v>182</v>
      </c>
      <c r="B106" s="140" t="s">
        <v>344</v>
      </c>
      <c r="C106" s="263"/>
      <c r="D106" s="263"/>
    </row>
    <row r="107" spans="1:4" ht="12" customHeight="1" x14ac:dyDescent="0.3">
      <c r="A107" s="14" t="s">
        <v>338</v>
      </c>
      <c r="B107" s="141" t="s">
        <v>345</v>
      </c>
      <c r="C107" s="263"/>
      <c r="D107" s="263"/>
    </row>
    <row r="108" spans="1:4" ht="12" customHeight="1" x14ac:dyDescent="0.3">
      <c r="A108" s="13" t="s">
        <v>339</v>
      </c>
      <c r="B108" s="142" t="s">
        <v>346</v>
      </c>
      <c r="C108" s="263"/>
      <c r="D108" s="263"/>
    </row>
    <row r="109" spans="1:4" ht="12" customHeight="1" x14ac:dyDescent="0.3">
      <c r="A109" s="14" t="s">
        <v>430</v>
      </c>
      <c r="B109" s="142" t="s">
        <v>347</v>
      </c>
      <c r="C109" s="263"/>
      <c r="D109" s="263"/>
    </row>
    <row r="110" spans="1:4" ht="12" customHeight="1" x14ac:dyDescent="0.3">
      <c r="A110" s="16" t="s">
        <v>431</v>
      </c>
      <c r="B110" s="142" t="s">
        <v>348</v>
      </c>
      <c r="C110" s="263"/>
      <c r="D110" s="263"/>
    </row>
    <row r="111" spans="1:4" ht="12" customHeight="1" x14ac:dyDescent="0.3">
      <c r="A111" s="14" t="s">
        <v>435</v>
      </c>
      <c r="B111" s="11" t="s">
        <v>49</v>
      </c>
      <c r="C111" s="261"/>
      <c r="D111" s="261"/>
    </row>
    <row r="112" spans="1:4" ht="12" customHeight="1" x14ac:dyDescent="0.3">
      <c r="A112" s="14" t="s">
        <v>436</v>
      </c>
      <c r="B112" s="8" t="s">
        <v>438</v>
      </c>
      <c r="C112" s="261"/>
      <c r="D112" s="261"/>
    </row>
    <row r="113" spans="1:4" ht="12" customHeight="1" thickBot="1" x14ac:dyDescent="0.35">
      <c r="A113" s="18" t="s">
        <v>437</v>
      </c>
      <c r="B113" s="427" t="s">
        <v>439</v>
      </c>
      <c r="C113" s="267"/>
      <c r="D113" s="267"/>
    </row>
    <row r="114" spans="1:4" ht="12" customHeight="1" thickBot="1" x14ac:dyDescent="0.35">
      <c r="A114" s="424" t="s">
        <v>18</v>
      </c>
      <c r="B114" s="425" t="s">
        <v>349</v>
      </c>
      <c r="C114" s="426">
        <f>+C115+C117+C119</f>
        <v>375000</v>
      </c>
      <c r="D114" s="426">
        <f>+D115+D117+D119</f>
        <v>375000</v>
      </c>
    </row>
    <row r="115" spans="1:4" ht="12" customHeight="1" x14ac:dyDescent="0.3">
      <c r="A115" s="15" t="s">
        <v>102</v>
      </c>
      <c r="B115" s="8" t="s">
        <v>214</v>
      </c>
      <c r="C115" s="262">
        <v>375000</v>
      </c>
      <c r="D115" s="262">
        <v>375000</v>
      </c>
    </row>
    <row r="116" spans="1:4" ht="12" customHeight="1" x14ac:dyDescent="0.3">
      <c r="A116" s="15" t="s">
        <v>103</v>
      </c>
      <c r="B116" s="12" t="s">
        <v>353</v>
      </c>
      <c r="C116" s="262"/>
      <c r="D116" s="262"/>
    </row>
    <row r="117" spans="1:4" ht="12" customHeight="1" x14ac:dyDescent="0.3">
      <c r="A117" s="15" t="s">
        <v>104</v>
      </c>
      <c r="B117" s="12" t="s">
        <v>183</v>
      </c>
      <c r="C117" s="261"/>
      <c r="D117" s="261"/>
    </row>
    <row r="118" spans="1:4" ht="12" customHeight="1" x14ac:dyDescent="0.3">
      <c r="A118" s="15" t="s">
        <v>105</v>
      </c>
      <c r="B118" s="12" t="s">
        <v>354</v>
      </c>
      <c r="C118" s="230"/>
      <c r="D118" s="230"/>
    </row>
    <row r="119" spans="1:4" ht="12" customHeight="1" x14ac:dyDescent="0.3">
      <c r="A119" s="15" t="s">
        <v>106</v>
      </c>
      <c r="B119" s="256" t="s">
        <v>216</v>
      </c>
      <c r="C119" s="230"/>
      <c r="D119" s="230"/>
    </row>
    <row r="120" spans="1:4" ht="12" customHeight="1" x14ac:dyDescent="0.3">
      <c r="A120" s="15" t="s">
        <v>115</v>
      </c>
      <c r="B120" s="255" t="s">
        <v>417</v>
      </c>
      <c r="C120" s="230"/>
      <c r="D120" s="230"/>
    </row>
    <row r="121" spans="1:4" ht="12" customHeight="1" x14ac:dyDescent="0.3">
      <c r="A121" s="15" t="s">
        <v>117</v>
      </c>
      <c r="B121" s="367" t="s">
        <v>359</v>
      </c>
      <c r="C121" s="230"/>
      <c r="D121" s="230"/>
    </row>
    <row r="122" spans="1:4" x14ac:dyDescent="0.3">
      <c r="A122" s="15" t="s">
        <v>184</v>
      </c>
      <c r="B122" s="141" t="s">
        <v>342</v>
      </c>
      <c r="C122" s="230"/>
      <c r="D122" s="230"/>
    </row>
    <row r="123" spans="1:4" ht="12" customHeight="1" x14ac:dyDescent="0.3">
      <c r="A123" s="15" t="s">
        <v>185</v>
      </c>
      <c r="B123" s="141" t="s">
        <v>358</v>
      </c>
      <c r="C123" s="230"/>
      <c r="D123" s="230"/>
    </row>
    <row r="124" spans="1:4" ht="12" customHeight="1" x14ac:dyDescent="0.3">
      <c r="A124" s="15" t="s">
        <v>186</v>
      </c>
      <c r="B124" s="141" t="s">
        <v>357</v>
      </c>
      <c r="C124" s="230"/>
      <c r="D124" s="230"/>
    </row>
    <row r="125" spans="1:4" ht="12" customHeight="1" x14ac:dyDescent="0.3">
      <c r="A125" s="15" t="s">
        <v>350</v>
      </c>
      <c r="B125" s="141" t="s">
        <v>345</v>
      </c>
      <c r="C125" s="230"/>
      <c r="D125" s="230"/>
    </row>
    <row r="126" spans="1:4" ht="12" customHeight="1" x14ac:dyDescent="0.3">
      <c r="A126" s="15" t="s">
        <v>351</v>
      </c>
      <c r="B126" s="141" t="s">
        <v>356</v>
      </c>
      <c r="C126" s="230"/>
      <c r="D126" s="230"/>
    </row>
    <row r="127" spans="1:4" ht="16.2" thickBot="1" x14ac:dyDescent="0.35">
      <c r="A127" s="13" t="s">
        <v>352</v>
      </c>
      <c r="B127" s="141" t="s">
        <v>355</v>
      </c>
      <c r="C127" s="232"/>
      <c r="D127" s="232"/>
    </row>
    <row r="128" spans="1:4" ht="12" customHeight="1" thickBot="1" x14ac:dyDescent="0.35">
      <c r="A128" s="20" t="s">
        <v>19</v>
      </c>
      <c r="B128" s="131" t="s">
        <v>440</v>
      </c>
      <c r="C128" s="259">
        <f>+C93+C114</f>
        <v>54004000</v>
      </c>
      <c r="D128" s="259">
        <f>+D93+D114</f>
        <v>54004000</v>
      </c>
    </row>
    <row r="129" spans="1:4" ht="12" customHeight="1" thickBot="1" x14ac:dyDescent="0.35">
      <c r="A129" s="20" t="s">
        <v>20</v>
      </c>
      <c r="B129" s="131" t="s">
        <v>441</v>
      </c>
      <c r="C129" s="259">
        <f>+C130+C131+C132</f>
        <v>0</v>
      </c>
      <c r="D129" s="259">
        <f>+D130+D131+D132</f>
        <v>0</v>
      </c>
    </row>
    <row r="130" spans="1:4" ht="12" customHeight="1" x14ac:dyDescent="0.3">
      <c r="A130" s="15" t="s">
        <v>250</v>
      </c>
      <c r="B130" s="12" t="s">
        <v>448</v>
      </c>
      <c r="C130" s="230"/>
      <c r="D130" s="230"/>
    </row>
    <row r="131" spans="1:4" ht="12" customHeight="1" x14ac:dyDescent="0.3">
      <c r="A131" s="15" t="s">
        <v>253</v>
      </c>
      <c r="B131" s="12" t="s">
        <v>449</v>
      </c>
      <c r="C131" s="230"/>
      <c r="D131" s="230"/>
    </row>
    <row r="132" spans="1:4" ht="12" customHeight="1" thickBot="1" x14ac:dyDescent="0.35">
      <c r="A132" s="13" t="s">
        <v>254</v>
      </c>
      <c r="B132" s="12" t="s">
        <v>450</v>
      </c>
      <c r="C132" s="230"/>
      <c r="D132" s="230"/>
    </row>
    <row r="133" spans="1:4" ht="12" customHeight="1" thickBot="1" x14ac:dyDescent="0.35">
      <c r="A133" s="20" t="s">
        <v>21</v>
      </c>
      <c r="B133" s="131" t="s">
        <v>442</v>
      </c>
      <c r="C133" s="259">
        <f>SUM(C134:C139)</f>
        <v>0</v>
      </c>
      <c r="D133" s="259">
        <f>SUM(D134:D139)</f>
        <v>0</v>
      </c>
    </row>
    <row r="134" spans="1:4" ht="12" customHeight="1" x14ac:dyDescent="0.3">
      <c r="A134" s="15" t="s">
        <v>89</v>
      </c>
      <c r="B134" s="9" t="s">
        <v>451</v>
      </c>
      <c r="C134" s="230"/>
      <c r="D134" s="230"/>
    </row>
    <row r="135" spans="1:4" ht="12" customHeight="1" x14ac:dyDescent="0.3">
      <c r="A135" s="15" t="s">
        <v>90</v>
      </c>
      <c r="B135" s="9" t="s">
        <v>443</v>
      </c>
      <c r="C135" s="230"/>
      <c r="D135" s="230"/>
    </row>
    <row r="136" spans="1:4" ht="12" customHeight="1" x14ac:dyDescent="0.3">
      <c r="A136" s="15" t="s">
        <v>91</v>
      </c>
      <c r="B136" s="9" t="s">
        <v>444</v>
      </c>
      <c r="C136" s="230"/>
      <c r="D136" s="230"/>
    </row>
    <row r="137" spans="1:4" ht="12" customHeight="1" x14ac:dyDescent="0.3">
      <c r="A137" s="15" t="s">
        <v>171</v>
      </c>
      <c r="B137" s="9" t="s">
        <v>445</v>
      </c>
      <c r="C137" s="230"/>
      <c r="D137" s="230"/>
    </row>
    <row r="138" spans="1:4" ht="12" customHeight="1" x14ac:dyDescent="0.3">
      <c r="A138" s="15" t="s">
        <v>172</v>
      </c>
      <c r="B138" s="9" t="s">
        <v>446</v>
      </c>
      <c r="C138" s="230"/>
      <c r="D138" s="230"/>
    </row>
    <row r="139" spans="1:4" ht="12" customHeight="1" thickBot="1" x14ac:dyDescent="0.35">
      <c r="A139" s="13" t="s">
        <v>173</v>
      </c>
      <c r="B139" s="9" t="s">
        <v>447</v>
      </c>
      <c r="C139" s="230"/>
      <c r="D139" s="230"/>
    </row>
    <row r="140" spans="1:4" ht="12" customHeight="1" thickBot="1" x14ac:dyDescent="0.35">
      <c r="A140" s="20" t="s">
        <v>22</v>
      </c>
      <c r="B140" s="131" t="s">
        <v>455</v>
      </c>
      <c r="C140" s="265">
        <f>+C141+C142+C143+C144</f>
        <v>0</v>
      </c>
      <c r="D140" s="265">
        <f>+D141+D142+D143+D144</f>
        <v>0</v>
      </c>
    </row>
    <row r="141" spans="1:4" ht="12" customHeight="1" x14ac:dyDescent="0.3">
      <c r="A141" s="15" t="s">
        <v>92</v>
      </c>
      <c r="B141" s="9" t="s">
        <v>360</v>
      </c>
      <c r="C141" s="230"/>
      <c r="D141" s="230"/>
    </row>
    <row r="142" spans="1:4" ht="12" customHeight="1" x14ac:dyDescent="0.3">
      <c r="A142" s="15" t="s">
        <v>93</v>
      </c>
      <c r="B142" s="9" t="s">
        <v>361</v>
      </c>
      <c r="C142" s="230"/>
      <c r="D142" s="230"/>
    </row>
    <row r="143" spans="1:4" ht="12" customHeight="1" x14ac:dyDescent="0.3">
      <c r="A143" s="15" t="s">
        <v>274</v>
      </c>
      <c r="B143" s="9" t="s">
        <v>456</v>
      </c>
      <c r="C143" s="230"/>
      <c r="D143" s="230"/>
    </row>
    <row r="144" spans="1:4" ht="12" customHeight="1" thickBot="1" x14ac:dyDescent="0.35">
      <c r="A144" s="13" t="s">
        <v>275</v>
      </c>
      <c r="B144" s="7" t="s">
        <v>380</v>
      </c>
      <c r="C144" s="230"/>
      <c r="D144" s="230"/>
    </row>
    <row r="145" spans="1:9" ht="12" customHeight="1" thickBot="1" x14ac:dyDescent="0.35">
      <c r="A145" s="20" t="s">
        <v>23</v>
      </c>
      <c r="B145" s="131" t="s">
        <v>457</v>
      </c>
      <c r="C145" s="268">
        <f>SUM(C146:C150)</f>
        <v>0</v>
      </c>
      <c r="D145" s="268">
        <f>SUM(D146:D150)</f>
        <v>0</v>
      </c>
    </row>
    <row r="146" spans="1:9" ht="12" customHeight="1" x14ac:dyDescent="0.3">
      <c r="A146" s="15" t="s">
        <v>94</v>
      </c>
      <c r="B146" s="9" t="s">
        <v>452</v>
      </c>
      <c r="C146" s="230"/>
      <c r="D146" s="230"/>
    </row>
    <row r="147" spans="1:9" ht="12" customHeight="1" x14ac:dyDescent="0.3">
      <c r="A147" s="15" t="s">
        <v>95</v>
      </c>
      <c r="B147" s="9" t="s">
        <v>459</v>
      </c>
      <c r="C147" s="230"/>
      <c r="D147" s="230"/>
    </row>
    <row r="148" spans="1:9" ht="12" customHeight="1" x14ac:dyDescent="0.3">
      <c r="A148" s="15" t="s">
        <v>286</v>
      </c>
      <c r="B148" s="9" t="s">
        <v>454</v>
      </c>
      <c r="C148" s="230"/>
      <c r="D148" s="230"/>
    </row>
    <row r="149" spans="1:9" ht="12" customHeight="1" x14ac:dyDescent="0.3">
      <c r="A149" s="15" t="s">
        <v>287</v>
      </c>
      <c r="B149" s="9" t="s">
        <v>460</v>
      </c>
      <c r="C149" s="230"/>
      <c r="D149" s="230"/>
    </row>
    <row r="150" spans="1:9" ht="12" customHeight="1" thickBot="1" x14ac:dyDescent="0.35">
      <c r="A150" s="15" t="s">
        <v>458</v>
      </c>
      <c r="B150" s="9" t="s">
        <v>461</v>
      </c>
      <c r="C150" s="230"/>
      <c r="D150" s="230"/>
    </row>
    <row r="151" spans="1:9" ht="12" customHeight="1" thickBot="1" x14ac:dyDescent="0.35">
      <c r="A151" s="20" t="s">
        <v>24</v>
      </c>
      <c r="B151" s="131" t="s">
        <v>462</v>
      </c>
      <c r="C151" s="428"/>
      <c r="D151" s="428"/>
    </row>
    <row r="152" spans="1:9" ht="12" customHeight="1" thickBot="1" x14ac:dyDescent="0.35">
      <c r="A152" s="20" t="s">
        <v>25</v>
      </c>
      <c r="B152" s="131" t="s">
        <v>463</v>
      </c>
      <c r="C152" s="428"/>
      <c r="D152" s="428"/>
    </row>
    <row r="153" spans="1:9" ht="15" customHeight="1" thickBot="1" x14ac:dyDescent="0.35">
      <c r="A153" s="20" t="s">
        <v>26</v>
      </c>
      <c r="B153" s="131" t="s">
        <v>465</v>
      </c>
      <c r="C153" s="377">
        <f>+C129+C133+C140+C145+C151+C152</f>
        <v>0</v>
      </c>
      <c r="D153" s="377">
        <f>+D129+D133+D140+D145+D151+D152</f>
        <v>0</v>
      </c>
      <c r="F153" s="45"/>
      <c r="G153" s="132"/>
      <c r="H153" s="132"/>
      <c r="I153" s="132"/>
    </row>
    <row r="154" spans="1:9" s="1" customFormat="1" ht="12.9" customHeight="1" thickBot="1" x14ac:dyDescent="0.3">
      <c r="A154" s="257" t="s">
        <v>27</v>
      </c>
      <c r="B154" s="339" t="s">
        <v>464</v>
      </c>
      <c r="C154" s="377">
        <f>+C128+C153</f>
        <v>54004000</v>
      </c>
      <c r="D154" s="377">
        <f>+D128+D153</f>
        <v>54004000</v>
      </c>
    </row>
    <row r="155" spans="1:9" ht="7.5" customHeight="1" x14ac:dyDescent="0.3"/>
    <row r="156" spans="1:9" x14ac:dyDescent="0.3">
      <c r="A156" s="521" t="s">
        <v>362</v>
      </c>
      <c r="B156" s="521"/>
      <c r="C156" s="521"/>
    </row>
    <row r="157" spans="1:9" ht="15" customHeight="1" thickBot="1" x14ac:dyDescent="0.35">
      <c r="A157" s="519" t="s">
        <v>151</v>
      </c>
      <c r="B157" s="519"/>
      <c r="C157" s="269"/>
      <c r="D157" s="269" t="s">
        <v>614</v>
      </c>
    </row>
    <row r="158" spans="1:9" ht="13.5" customHeight="1" thickBot="1" x14ac:dyDescent="0.35">
      <c r="A158" s="20">
        <v>1</v>
      </c>
      <c r="B158" s="28" t="s">
        <v>466</v>
      </c>
      <c r="C158" s="259">
        <f>+C62-C128</f>
        <v>0</v>
      </c>
      <c r="D158" s="259">
        <f>+D62-D128</f>
        <v>0</v>
      </c>
    </row>
    <row r="159" spans="1:9" ht="27.75" customHeight="1" thickBot="1" x14ac:dyDescent="0.35">
      <c r="A159" s="20" t="s">
        <v>18</v>
      </c>
      <c r="B159" s="28" t="s">
        <v>472</v>
      </c>
      <c r="C159" s="259">
        <f>+C86-C153</f>
        <v>0</v>
      </c>
      <c r="D159" s="259">
        <f>+D86-D153</f>
        <v>0</v>
      </c>
    </row>
  </sheetData>
  <mergeCells count="8">
    <mergeCell ref="A1:C1"/>
    <mergeCell ref="A2:B2"/>
    <mergeCell ref="A89:C89"/>
    <mergeCell ref="A90:B90"/>
    <mergeCell ref="A156:C156"/>
    <mergeCell ref="A157:B157"/>
    <mergeCell ref="C90:D90"/>
    <mergeCell ref="C2:D2"/>
  </mergeCells>
  <phoneticPr fontId="28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7" fitToHeight="0" orientation="portrait" r:id="rId1"/>
  <headerFooter alignWithMargins="0">
    <oddHeader>&amp;C&amp;"Times New Roman CE,Félkövér"&amp;12
Győrzámoly Község Önkormányzat
2020. ÉVI KÖLTSÉGVETÉS
ÁLLAMI (ÁLLAMIGAZGATÁSI) FELADATOK MÉRLEGE
&amp;R&amp;"Times New Roman CE,Félkövér dőlt"&amp;11 1.4. melléklet a 11/2020. (VII. 17.)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3"/>
  <sheetViews>
    <sheetView topLeftCell="C7" zoomScale="115" zoomScaleNormal="115" zoomScaleSheetLayoutView="100" workbookViewId="0">
      <selection activeCell="G1" sqref="G1"/>
    </sheetView>
  </sheetViews>
  <sheetFormatPr defaultColWidth="9.33203125" defaultRowHeight="13.2" x14ac:dyDescent="0.25"/>
  <cols>
    <col min="1" max="1" width="6.77734375" style="46" customWidth="1"/>
    <col min="2" max="2" width="55.109375" style="47" customWidth="1"/>
    <col min="3" max="4" width="16.33203125" style="46" customWidth="1"/>
    <col min="5" max="5" width="55.109375" style="46" customWidth="1"/>
    <col min="6" max="7" width="16.33203125" style="46" customWidth="1"/>
    <col min="8" max="8" width="4.77734375" style="46" customWidth="1"/>
    <col min="9" max="16384" width="9.33203125" style="46"/>
  </cols>
  <sheetData>
    <row r="1" spans="1:8" ht="39.75" customHeight="1" x14ac:dyDescent="0.25">
      <c r="B1" s="281" t="s">
        <v>154</v>
      </c>
      <c r="C1" s="282"/>
      <c r="D1" s="282"/>
      <c r="E1" s="282"/>
      <c r="F1" s="282"/>
      <c r="G1" s="282"/>
      <c r="H1" s="526" t="s">
        <v>631</v>
      </c>
    </row>
    <row r="2" spans="1:8" ht="14.4" thickBot="1" x14ac:dyDescent="0.3">
      <c r="F2" s="528" t="s">
        <v>542</v>
      </c>
      <c r="G2" s="528"/>
      <c r="H2" s="526"/>
    </row>
    <row r="3" spans="1:8" ht="18" customHeight="1" thickBot="1" x14ac:dyDescent="0.3">
      <c r="A3" s="524" t="s">
        <v>67</v>
      </c>
      <c r="B3" s="283" t="s">
        <v>55</v>
      </c>
      <c r="C3" s="284"/>
      <c r="D3" s="495"/>
      <c r="E3" s="283" t="s">
        <v>56</v>
      </c>
      <c r="F3" s="285"/>
      <c r="G3" s="498"/>
      <c r="H3" s="526"/>
    </row>
    <row r="4" spans="1:8" s="49" customFormat="1" ht="35.25" customHeight="1" thickBot="1" x14ac:dyDescent="0.3">
      <c r="A4" s="525"/>
      <c r="B4" s="157" t="s">
        <v>60</v>
      </c>
      <c r="C4" s="158" t="str">
        <f>+'1.1.sz.mell.'!C3</f>
        <v>2020. évi előirányzat</v>
      </c>
      <c r="D4" s="496" t="s">
        <v>617</v>
      </c>
      <c r="E4" s="157" t="s">
        <v>60</v>
      </c>
      <c r="F4" s="55" t="str">
        <f>+C4</f>
        <v>2020. évi előirányzat</v>
      </c>
      <c r="G4" s="55" t="str">
        <f>+D4</f>
        <v>2020. évi módosított</v>
      </c>
      <c r="H4" s="526"/>
    </row>
    <row r="5" spans="1:8" s="290" customFormat="1" ht="12" customHeight="1" thickBot="1" x14ac:dyDescent="0.3">
      <c r="A5" s="286" t="s">
        <v>479</v>
      </c>
      <c r="B5" s="287" t="s">
        <v>480</v>
      </c>
      <c r="C5" s="288" t="s">
        <v>481</v>
      </c>
      <c r="D5" s="497" t="s">
        <v>483</v>
      </c>
      <c r="E5" s="287" t="s">
        <v>482</v>
      </c>
      <c r="F5" s="289" t="s">
        <v>484</v>
      </c>
      <c r="G5" s="289" t="s">
        <v>485</v>
      </c>
      <c r="H5" s="526"/>
    </row>
    <row r="6" spans="1:8" ht="12.9" customHeight="1" x14ac:dyDescent="0.25">
      <c r="A6" s="291" t="s">
        <v>17</v>
      </c>
      <c r="B6" s="292" t="s">
        <v>363</v>
      </c>
      <c r="C6" s="270">
        <v>270024336</v>
      </c>
      <c r="D6" s="270">
        <v>283837999</v>
      </c>
      <c r="E6" s="292" t="s">
        <v>61</v>
      </c>
      <c r="F6" s="276">
        <v>226163000</v>
      </c>
      <c r="G6" s="276">
        <v>226163000</v>
      </c>
      <c r="H6" s="526"/>
    </row>
    <row r="7" spans="1:8" ht="12.9" customHeight="1" x14ac:dyDescent="0.25">
      <c r="A7" s="293" t="s">
        <v>18</v>
      </c>
      <c r="B7" s="294" t="s">
        <v>364</v>
      </c>
      <c r="C7" s="271">
        <v>11603000</v>
      </c>
      <c r="D7" s="271">
        <v>11603000</v>
      </c>
      <c r="E7" s="294" t="s">
        <v>179</v>
      </c>
      <c r="F7" s="277">
        <v>40470000</v>
      </c>
      <c r="G7" s="277">
        <v>40470000</v>
      </c>
      <c r="H7" s="526"/>
    </row>
    <row r="8" spans="1:8" ht="12.9" customHeight="1" x14ac:dyDescent="0.25">
      <c r="A8" s="293" t="s">
        <v>19</v>
      </c>
      <c r="B8" s="294" t="s">
        <v>385</v>
      </c>
      <c r="C8" s="271"/>
      <c r="D8" s="271"/>
      <c r="E8" s="294" t="s">
        <v>218</v>
      </c>
      <c r="F8" s="277">
        <v>237632027</v>
      </c>
      <c r="G8" s="277">
        <v>238902027</v>
      </c>
      <c r="H8" s="526"/>
    </row>
    <row r="9" spans="1:8" ht="12.9" customHeight="1" x14ac:dyDescent="0.25">
      <c r="A9" s="293" t="s">
        <v>20</v>
      </c>
      <c r="B9" s="294" t="s">
        <v>170</v>
      </c>
      <c r="C9" s="271">
        <v>60030000</v>
      </c>
      <c r="D9" s="271">
        <v>49751902</v>
      </c>
      <c r="E9" s="294" t="s">
        <v>180</v>
      </c>
      <c r="F9" s="277">
        <v>4423000</v>
      </c>
      <c r="G9" s="277">
        <v>4423000</v>
      </c>
      <c r="H9" s="526"/>
    </row>
    <row r="10" spans="1:8" ht="12.9" customHeight="1" x14ac:dyDescent="0.25">
      <c r="A10" s="293" t="s">
        <v>21</v>
      </c>
      <c r="B10" s="295" t="s">
        <v>410</v>
      </c>
      <c r="C10" s="271">
        <v>116812664</v>
      </c>
      <c r="D10" s="271">
        <v>116812664</v>
      </c>
      <c r="E10" s="294" t="s">
        <v>181</v>
      </c>
      <c r="F10" s="277">
        <v>3903000</v>
      </c>
      <c r="G10" s="263">
        <v>6488000</v>
      </c>
      <c r="H10" s="526"/>
    </row>
    <row r="11" spans="1:8" ht="12.9" customHeight="1" x14ac:dyDescent="0.25">
      <c r="A11" s="293" t="s">
        <v>22</v>
      </c>
      <c r="B11" s="294" t="s">
        <v>365</v>
      </c>
      <c r="C11" s="272"/>
      <c r="D11" s="272"/>
      <c r="E11" s="294" t="s">
        <v>49</v>
      </c>
      <c r="F11" s="277">
        <v>16000000</v>
      </c>
      <c r="G11" s="277">
        <v>24399897</v>
      </c>
      <c r="H11" s="526"/>
    </row>
    <row r="12" spans="1:8" ht="12.9" customHeight="1" x14ac:dyDescent="0.25">
      <c r="A12" s="293" t="s">
        <v>23</v>
      </c>
      <c r="B12" s="294" t="s">
        <v>473</v>
      </c>
      <c r="C12" s="271"/>
      <c r="D12" s="271"/>
      <c r="E12" s="50" t="s">
        <v>628</v>
      </c>
      <c r="F12" s="277"/>
      <c r="G12" s="277">
        <v>1270000</v>
      </c>
      <c r="H12" s="526"/>
    </row>
    <row r="13" spans="1:8" ht="12.9" customHeight="1" x14ac:dyDescent="0.25">
      <c r="A13" s="293" t="s">
        <v>24</v>
      </c>
      <c r="B13" s="50"/>
      <c r="C13" s="271"/>
      <c r="D13" s="271"/>
      <c r="E13" s="50"/>
      <c r="F13" s="277"/>
      <c r="G13" s="277"/>
      <c r="H13" s="526"/>
    </row>
    <row r="14" spans="1:8" ht="12.9" customHeight="1" x14ac:dyDescent="0.25">
      <c r="A14" s="293" t="s">
        <v>25</v>
      </c>
      <c r="B14" s="378"/>
      <c r="C14" s="272"/>
      <c r="D14" s="272"/>
      <c r="E14" s="50"/>
      <c r="F14" s="277"/>
      <c r="G14" s="277"/>
      <c r="H14" s="526"/>
    </row>
    <row r="15" spans="1:8" ht="12.9" customHeight="1" x14ac:dyDescent="0.25">
      <c r="A15" s="293" t="s">
        <v>26</v>
      </c>
      <c r="B15" s="50"/>
      <c r="C15" s="271"/>
      <c r="D15" s="271"/>
      <c r="E15" s="50"/>
      <c r="F15" s="277"/>
      <c r="G15" s="277"/>
      <c r="H15" s="526"/>
    </row>
    <row r="16" spans="1:8" ht="12.9" customHeight="1" x14ac:dyDescent="0.25">
      <c r="A16" s="293" t="s">
        <v>27</v>
      </c>
      <c r="B16" s="50"/>
      <c r="C16" s="271"/>
      <c r="D16" s="271"/>
      <c r="E16" s="50"/>
      <c r="F16" s="277"/>
      <c r="G16" s="277"/>
      <c r="H16" s="526"/>
    </row>
    <row r="17" spans="1:8" ht="12.9" customHeight="1" thickBot="1" x14ac:dyDescent="0.3">
      <c r="A17" s="293" t="s">
        <v>28</v>
      </c>
      <c r="B17" s="60"/>
      <c r="C17" s="273"/>
      <c r="D17" s="273"/>
      <c r="E17" s="50"/>
      <c r="F17" s="278"/>
      <c r="G17" s="278"/>
      <c r="H17" s="526"/>
    </row>
    <row r="18" spans="1:8" ht="15.9" customHeight="1" thickBot="1" x14ac:dyDescent="0.3">
      <c r="A18" s="296" t="s">
        <v>29</v>
      </c>
      <c r="B18" s="133" t="s">
        <v>474</v>
      </c>
      <c r="C18" s="274">
        <f>SUM(C6:C17)</f>
        <v>458470000</v>
      </c>
      <c r="D18" s="274">
        <f>SUM(D6:D17)</f>
        <v>462005565</v>
      </c>
      <c r="E18" s="133" t="s">
        <v>371</v>
      </c>
      <c r="F18" s="279">
        <f>SUM(F6:F17)</f>
        <v>528591027</v>
      </c>
      <c r="G18" s="279">
        <f>SUM(G6:G11)</f>
        <v>540845924</v>
      </c>
      <c r="H18" s="526"/>
    </row>
    <row r="19" spans="1:8" ht="12.9" customHeight="1" x14ac:dyDescent="0.25">
      <c r="A19" s="297" t="s">
        <v>30</v>
      </c>
      <c r="B19" s="298" t="s">
        <v>368</v>
      </c>
      <c r="C19" s="430">
        <v>80922000</v>
      </c>
      <c r="D19" s="430">
        <f>D20+D22</f>
        <v>89641332</v>
      </c>
      <c r="E19" s="299" t="s">
        <v>187</v>
      </c>
      <c r="F19" s="280"/>
      <c r="G19" s="280"/>
      <c r="H19" s="526"/>
    </row>
    <row r="20" spans="1:8" ht="12.9" customHeight="1" x14ac:dyDescent="0.25">
      <c r="A20" s="300" t="s">
        <v>31</v>
      </c>
      <c r="B20" s="299" t="s">
        <v>212</v>
      </c>
      <c r="C20" s="79">
        <v>49114000</v>
      </c>
      <c r="D20" s="79">
        <v>57833332</v>
      </c>
      <c r="E20" s="299" t="s">
        <v>370</v>
      </c>
      <c r="F20" s="80"/>
      <c r="G20" s="80"/>
      <c r="H20" s="526"/>
    </row>
    <row r="21" spans="1:8" ht="12.9" customHeight="1" x14ac:dyDescent="0.25">
      <c r="A21" s="300" t="s">
        <v>32</v>
      </c>
      <c r="B21" s="299" t="s">
        <v>213</v>
      </c>
      <c r="C21" s="79"/>
      <c r="D21" s="79"/>
      <c r="E21" s="299" t="s">
        <v>152</v>
      </c>
      <c r="F21" s="80"/>
      <c r="G21" s="80"/>
      <c r="H21" s="526"/>
    </row>
    <row r="22" spans="1:8" ht="12.9" customHeight="1" x14ac:dyDescent="0.25">
      <c r="A22" s="300" t="s">
        <v>33</v>
      </c>
      <c r="B22" s="299" t="s">
        <v>217</v>
      </c>
      <c r="C22" s="79">
        <v>31808000</v>
      </c>
      <c r="D22" s="79">
        <v>31808000</v>
      </c>
      <c r="E22" s="299" t="s">
        <v>153</v>
      </c>
      <c r="F22" s="80"/>
      <c r="G22" s="80"/>
      <c r="H22" s="526"/>
    </row>
    <row r="23" spans="1:8" ht="21" customHeight="1" x14ac:dyDescent="0.25">
      <c r="A23" s="300" t="s">
        <v>34</v>
      </c>
      <c r="B23" s="299" t="s">
        <v>541</v>
      </c>
      <c r="C23" s="79"/>
      <c r="D23" s="79"/>
      <c r="E23" s="298" t="s">
        <v>219</v>
      </c>
      <c r="F23" s="80"/>
      <c r="G23" s="80"/>
      <c r="H23" s="526"/>
    </row>
    <row r="24" spans="1:8" ht="12.9" customHeight="1" x14ac:dyDescent="0.25">
      <c r="A24" s="300" t="s">
        <v>35</v>
      </c>
      <c r="B24" s="299" t="s">
        <v>369</v>
      </c>
      <c r="C24" s="301">
        <f>+C25+C26</f>
        <v>0</v>
      </c>
      <c r="D24" s="301">
        <f>+D25+D26</f>
        <v>0</v>
      </c>
      <c r="E24" s="299" t="s">
        <v>188</v>
      </c>
      <c r="F24" s="80"/>
      <c r="G24" s="80"/>
      <c r="H24" s="526"/>
    </row>
    <row r="25" spans="1:8" ht="12.9" customHeight="1" x14ac:dyDescent="0.25">
      <c r="A25" s="297" t="s">
        <v>36</v>
      </c>
      <c r="B25" s="298" t="s">
        <v>366</v>
      </c>
      <c r="C25" s="275"/>
      <c r="D25" s="275"/>
      <c r="E25" s="292" t="s">
        <v>456</v>
      </c>
      <c r="F25" s="280"/>
      <c r="G25" s="280"/>
      <c r="H25" s="526"/>
    </row>
    <row r="26" spans="1:8" ht="12.9" customHeight="1" x14ac:dyDescent="0.25">
      <c r="A26" s="300" t="s">
        <v>37</v>
      </c>
      <c r="B26" s="299" t="s">
        <v>367</v>
      </c>
      <c r="C26" s="79"/>
      <c r="D26" s="79"/>
      <c r="E26" s="294" t="s">
        <v>462</v>
      </c>
      <c r="F26" s="80"/>
      <c r="G26" s="80"/>
      <c r="H26" s="526"/>
    </row>
    <row r="27" spans="1:8" ht="12.9" customHeight="1" x14ac:dyDescent="0.25">
      <c r="A27" s="293" t="s">
        <v>38</v>
      </c>
      <c r="B27" s="299" t="s">
        <v>467</v>
      </c>
      <c r="C27" s="79"/>
      <c r="D27" s="79"/>
      <c r="E27" s="294" t="s">
        <v>463</v>
      </c>
      <c r="F27" s="80"/>
      <c r="G27" s="80"/>
      <c r="H27" s="526"/>
    </row>
    <row r="28" spans="1:8" ht="12.9" customHeight="1" thickBot="1" x14ac:dyDescent="0.3">
      <c r="A28" s="347" t="s">
        <v>39</v>
      </c>
      <c r="B28" s="298" t="s">
        <v>324</v>
      </c>
      <c r="C28" s="275"/>
      <c r="D28" s="275"/>
      <c r="E28" s="380" t="s">
        <v>361</v>
      </c>
      <c r="F28" s="280">
        <v>10800973</v>
      </c>
      <c r="G28" s="280">
        <v>10800973</v>
      </c>
      <c r="H28" s="526"/>
    </row>
    <row r="29" spans="1:8" ht="15.9" customHeight="1" thickBot="1" x14ac:dyDescent="0.3">
      <c r="A29" s="296" t="s">
        <v>40</v>
      </c>
      <c r="B29" s="133" t="s">
        <v>475</v>
      </c>
      <c r="C29" s="274">
        <f>+C19+C24+C27+C28</f>
        <v>80922000</v>
      </c>
      <c r="D29" s="274">
        <f>+D19+D24+D27+D28</f>
        <v>89641332</v>
      </c>
      <c r="E29" s="133" t="s">
        <v>477</v>
      </c>
      <c r="F29" s="279">
        <f>SUM(F19:F28)</f>
        <v>10800973</v>
      </c>
      <c r="G29" s="279">
        <f>SUM(G19:G28)</f>
        <v>10800973</v>
      </c>
      <c r="H29" s="526"/>
    </row>
    <row r="30" spans="1:8" ht="13.8" thickBot="1" x14ac:dyDescent="0.3">
      <c r="A30" s="296" t="s">
        <v>41</v>
      </c>
      <c r="B30" s="302" t="s">
        <v>476</v>
      </c>
      <c r="C30" s="303">
        <f>+C18+C29</f>
        <v>539392000</v>
      </c>
      <c r="D30" s="303">
        <f>+D18+D29</f>
        <v>551646897</v>
      </c>
      <c r="E30" s="302" t="s">
        <v>478</v>
      </c>
      <c r="F30" s="303">
        <f>+F18+F29</f>
        <v>539392000</v>
      </c>
      <c r="G30" s="303">
        <f>+G18+G29</f>
        <v>551646897</v>
      </c>
      <c r="H30" s="526"/>
    </row>
    <row r="31" spans="1:8" ht="13.8" thickBot="1" x14ac:dyDescent="0.3">
      <c r="A31" s="296" t="s">
        <v>42</v>
      </c>
      <c r="B31" s="302" t="s">
        <v>165</v>
      </c>
      <c r="C31" s="303">
        <f>IF(C18-F18&lt;0,F18-C18,"-")</f>
        <v>70121027</v>
      </c>
      <c r="D31" s="303">
        <f>IF(D18-G18&lt;0,G18-D18,"-")</f>
        <v>78840359</v>
      </c>
      <c r="E31" s="302" t="s">
        <v>166</v>
      </c>
      <c r="F31" s="303" t="str">
        <f>IF(C18-F18&gt;0,C18-F18,"-")</f>
        <v>-</v>
      </c>
      <c r="G31" s="303" t="str">
        <f>IF(D18-G18&gt;0,D18-G18,"-")</f>
        <v>-</v>
      </c>
      <c r="H31" s="526"/>
    </row>
    <row r="32" spans="1:8" ht="13.8" thickBot="1" x14ac:dyDescent="0.3">
      <c r="A32" s="296" t="s">
        <v>43</v>
      </c>
      <c r="B32" s="302" t="s">
        <v>220</v>
      </c>
      <c r="C32" s="303" t="str">
        <f>IF(C18+C29-F30&lt;0,F30-(C18+C29),"-")</f>
        <v>-</v>
      </c>
      <c r="D32" s="303" t="str">
        <f>IF(D18+D29-G30&lt;0,G30-(D18+D29),"-")</f>
        <v>-</v>
      </c>
      <c r="E32" s="302" t="s">
        <v>221</v>
      </c>
      <c r="F32" s="303" t="str">
        <f>IF(C18+C29-F30&gt;0,C18+C29-F30,"-")</f>
        <v>-</v>
      </c>
      <c r="G32" s="303" t="str">
        <f>IF(D18+D29-G30&gt;0,D18+D29-G30,"-")</f>
        <v>-</v>
      </c>
      <c r="H32" s="526"/>
    </row>
    <row r="33" spans="2:5" ht="17.399999999999999" x14ac:dyDescent="0.25">
      <c r="B33" s="527"/>
      <c r="C33" s="527"/>
      <c r="D33" s="527"/>
      <c r="E33" s="527"/>
    </row>
  </sheetData>
  <mergeCells count="4">
    <mergeCell ref="A3:A4"/>
    <mergeCell ref="H1:H32"/>
    <mergeCell ref="B33:E33"/>
    <mergeCell ref="F2:G2"/>
  </mergeCells>
  <phoneticPr fontId="0" type="noConversion"/>
  <printOptions horizontalCentered="1"/>
  <pageMargins left="0.33" right="0.48" top="0.9055118110236221" bottom="0.5" header="0.6692913385826772" footer="0.28000000000000003"/>
  <pageSetup paperSize="9" fitToHeight="0" orientation="landscape" r:id="rId1"/>
  <headerFooter alignWithMargins="0">
    <oddHeader xml:space="preserve">&amp;CGyőrzámoly Község Önkormányzata&amp;R&amp;"Times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3"/>
  <sheetViews>
    <sheetView topLeftCell="C13" zoomScale="130" zoomScaleNormal="130" zoomScaleSheetLayoutView="115" workbookViewId="0">
      <selection activeCell="E1" sqref="E1"/>
    </sheetView>
  </sheetViews>
  <sheetFormatPr defaultColWidth="9.33203125" defaultRowHeight="13.2" x14ac:dyDescent="0.25"/>
  <cols>
    <col min="1" max="1" width="6.77734375" style="46" customWidth="1"/>
    <col min="2" max="2" width="55.109375" style="47" customWidth="1"/>
    <col min="3" max="4" width="16.33203125" style="46" customWidth="1"/>
    <col min="5" max="5" width="55.109375" style="46" customWidth="1"/>
    <col min="6" max="7" width="16.33203125" style="46" customWidth="1"/>
    <col min="8" max="8" width="4.77734375" style="46" customWidth="1"/>
    <col min="9" max="16384" width="9.33203125" style="46"/>
  </cols>
  <sheetData>
    <row r="1" spans="1:9" ht="31.2" x14ac:dyDescent="0.25">
      <c r="B1" s="281" t="s">
        <v>155</v>
      </c>
      <c r="C1" s="282"/>
      <c r="D1" s="282"/>
      <c r="E1" s="282"/>
      <c r="F1" s="282"/>
      <c r="G1" s="282"/>
      <c r="H1" s="526" t="s">
        <v>632</v>
      </c>
    </row>
    <row r="2" spans="1:9" ht="14.4" thickBot="1" x14ac:dyDescent="0.3">
      <c r="F2" s="528" t="s">
        <v>542</v>
      </c>
      <c r="G2" s="528"/>
      <c r="H2" s="526"/>
    </row>
    <row r="3" spans="1:9" ht="13.8" thickBot="1" x14ac:dyDescent="0.3">
      <c r="A3" s="529" t="s">
        <v>67</v>
      </c>
      <c r="B3" s="283" t="s">
        <v>55</v>
      </c>
      <c r="C3" s="284"/>
      <c r="D3" s="495"/>
      <c r="E3" s="283" t="s">
        <v>56</v>
      </c>
      <c r="F3" s="285"/>
      <c r="G3" s="498"/>
      <c r="H3" s="526"/>
    </row>
    <row r="4" spans="1:9" s="49" customFormat="1" ht="13.8" thickBot="1" x14ac:dyDescent="0.3">
      <c r="A4" s="530"/>
      <c r="B4" s="157" t="s">
        <v>60</v>
      </c>
      <c r="C4" s="158" t="str">
        <f>+'2.1.sz.mell  '!C4</f>
        <v>2020. évi előirányzat</v>
      </c>
      <c r="D4" s="158" t="str">
        <f>+'2.1.sz.mell  '!D4</f>
        <v>2020. évi módosított</v>
      </c>
      <c r="E4" s="157" t="s">
        <v>60</v>
      </c>
      <c r="F4" s="158" t="str">
        <f>+'2.1.sz.mell  '!C4</f>
        <v>2020. évi előirányzat</v>
      </c>
      <c r="G4" s="158" t="str">
        <f>+'2.1.sz.mell  '!D4</f>
        <v>2020. évi módosított</v>
      </c>
      <c r="H4" s="526"/>
    </row>
    <row r="5" spans="1:9" s="49" customFormat="1" ht="13.8" thickBot="1" x14ac:dyDescent="0.3">
      <c r="A5" s="286" t="s">
        <v>479</v>
      </c>
      <c r="B5" s="287" t="s">
        <v>480</v>
      </c>
      <c r="C5" s="288" t="s">
        <v>481</v>
      </c>
      <c r="D5" s="288" t="s">
        <v>483</v>
      </c>
      <c r="E5" s="287" t="s">
        <v>482</v>
      </c>
      <c r="F5" s="289" t="s">
        <v>484</v>
      </c>
      <c r="G5" s="289" t="s">
        <v>485</v>
      </c>
      <c r="H5" s="526"/>
    </row>
    <row r="6" spans="1:9" ht="12.9" customHeight="1" x14ac:dyDescent="0.25">
      <c r="A6" s="291" t="s">
        <v>17</v>
      </c>
      <c r="B6" s="292" t="s">
        <v>372</v>
      </c>
      <c r="C6" s="270">
        <v>96500000</v>
      </c>
      <c r="D6" s="270">
        <v>96500000</v>
      </c>
      <c r="E6" s="292" t="s">
        <v>214</v>
      </c>
      <c r="F6" s="276">
        <v>248678000</v>
      </c>
      <c r="G6" s="276">
        <v>248678000</v>
      </c>
      <c r="H6" s="526"/>
    </row>
    <row r="7" spans="1:9" x14ac:dyDescent="0.25">
      <c r="A7" s="293" t="s">
        <v>18</v>
      </c>
      <c r="B7" s="294" t="s">
        <v>373</v>
      </c>
      <c r="C7" s="271"/>
      <c r="D7" s="271"/>
      <c r="E7" s="294" t="s">
        <v>378</v>
      </c>
      <c r="F7" s="277">
        <v>14530000</v>
      </c>
      <c r="G7" s="277">
        <v>14530000</v>
      </c>
      <c r="H7" s="526"/>
    </row>
    <row r="8" spans="1:9" ht="12.9" customHeight="1" x14ac:dyDescent="0.25">
      <c r="A8" s="293" t="s">
        <v>19</v>
      </c>
      <c r="B8" s="294" t="s">
        <v>9</v>
      </c>
      <c r="C8" s="271">
        <v>296922000</v>
      </c>
      <c r="D8" s="271">
        <v>296922000</v>
      </c>
      <c r="E8" s="294" t="s">
        <v>183</v>
      </c>
      <c r="F8" s="277">
        <v>3916000</v>
      </c>
      <c r="G8" s="277">
        <v>3916000</v>
      </c>
      <c r="H8" s="526"/>
    </row>
    <row r="9" spans="1:9" ht="12.9" customHeight="1" x14ac:dyDescent="0.25">
      <c r="A9" s="293" t="s">
        <v>20</v>
      </c>
      <c r="B9" s="294" t="s">
        <v>374</v>
      </c>
      <c r="C9" s="271">
        <v>47020000</v>
      </c>
      <c r="D9" s="271">
        <v>47020000</v>
      </c>
      <c r="E9" s="294" t="s">
        <v>379</v>
      </c>
      <c r="F9" s="277">
        <v>3110000</v>
      </c>
      <c r="G9" s="277">
        <v>3110000</v>
      </c>
      <c r="H9" s="526"/>
    </row>
    <row r="10" spans="1:9" ht="12.75" customHeight="1" x14ac:dyDescent="0.25">
      <c r="A10" s="293" t="s">
        <v>21</v>
      </c>
      <c r="B10" s="294" t="s">
        <v>375</v>
      </c>
      <c r="C10" s="271"/>
      <c r="D10" s="271"/>
      <c r="E10" s="294" t="s">
        <v>216</v>
      </c>
      <c r="F10" s="277">
        <v>1400000</v>
      </c>
      <c r="G10" s="277">
        <v>1400000</v>
      </c>
      <c r="H10" s="526"/>
    </row>
    <row r="11" spans="1:9" ht="12.9" customHeight="1" x14ac:dyDescent="0.25">
      <c r="A11" s="293" t="s">
        <v>22</v>
      </c>
      <c r="B11" s="294" t="s">
        <v>376</v>
      </c>
      <c r="C11" s="272"/>
      <c r="D11" s="272"/>
      <c r="E11" s="348" t="s">
        <v>49</v>
      </c>
      <c r="F11" s="277">
        <v>349780000</v>
      </c>
      <c r="G11" s="277">
        <v>349780000</v>
      </c>
      <c r="H11" s="526"/>
    </row>
    <row r="12" spans="1:9" ht="12.9" customHeight="1" x14ac:dyDescent="0.25">
      <c r="A12" s="293" t="s">
        <v>23</v>
      </c>
      <c r="B12" s="50" t="s">
        <v>536</v>
      </c>
      <c r="C12" s="271"/>
      <c r="D12" s="271"/>
      <c r="E12" s="381"/>
      <c r="F12" s="277"/>
      <c r="G12" s="277"/>
      <c r="H12" s="526"/>
    </row>
    <row r="13" spans="1:9" ht="12.9" customHeight="1" x14ac:dyDescent="0.25">
      <c r="A13" s="293" t="s">
        <v>24</v>
      </c>
      <c r="B13" s="50"/>
      <c r="C13" s="271"/>
      <c r="D13" s="271"/>
      <c r="E13" s="382"/>
      <c r="F13" s="277"/>
      <c r="G13" s="277"/>
      <c r="H13" s="526"/>
    </row>
    <row r="14" spans="1:9" ht="12.9" customHeight="1" x14ac:dyDescent="0.25">
      <c r="A14" s="293" t="s">
        <v>25</v>
      </c>
      <c r="B14" s="379"/>
      <c r="C14" s="272"/>
      <c r="D14" s="272"/>
      <c r="E14" s="381"/>
      <c r="F14" s="277"/>
      <c r="G14" s="277"/>
      <c r="H14" s="526"/>
      <c r="I14" s="46" t="s">
        <v>518</v>
      </c>
    </row>
    <row r="15" spans="1:9" x14ac:dyDescent="0.25">
      <c r="A15" s="293" t="s">
        <v>26</v>
      </c>
      <c r="B15" s="50"/>
      <c r="C15" s="272"/>
      <c r="D15" s="272"/>
      <c r="E15" s="381"/>
      <c r="F15" s="277"/>
      <c r="G15" s="277"/>
      <c r="H15" s="526"/>
    </row>
    <row r="16" spans="1:9" ht="12.9" customHeight="1" thickBot="1" x14ac:dyDescent="0.3">
      <c r="A16" s="347" t="s">
        <v>27</v>
      </c>
      <c r="B16" s="380"/>
      <c r="C16" s="349"/>
      <c r="D16" s="349"/>
      <c r="E16" s="348"/>
      <c r="F16" s="319"/>
      <c r="G16" s="319"/>
      <c r="H16" s="526"/>
    </row>
    <row r="17" spans="1:8" ht="15.9" customHeight="1" thickBot="1" x14ac:dyDescent="0.3">
      <c r="A17" s="296" t="s">
        <v>28</v>
      </c>
      <c r="B17" s="133" t="s">
        <v>386</v>
      </c>
      <c r="C17" s="274">
        <f>+C6+C8+C9+C11+C12+C13+C14+C15+C16</f>
        <v>440442000</v>
      </c>
      <c r="D17" s="274">
        <f>+D6+D8+D9+D11+D12+D13+D14+D15+D16</f>
        <v>440442000</v>
      </c>
      <c r="E17" s="133" t="s">
        <v>387</v>
      </c>
      <c r="F17" s="279">
        <f>+F6+F8+F10+F11+F12+F13+F14+F15+F16</f>
        <v>603774000</v>
      </c>
      <c r="G17" s="279">
        <f>+G6+G8+G10+G11+G12+G13+G14+G15+G16</f>
        <v>603774000</v>
      </c>
      <c r="H17" s="526"/>
    </row>
    <row r="18" spans="1:8" ht="12.9" customHeight="1" x14ac:dyDescent="0.25">
      <c r="A18" s="291" t="s">
        <v>29</v>
      </c>
      <c r="B18" s="306" t="s">
        <v>233</v>
      </c>
      <c r="C18" s="313">
        <f>+C19+C20+C21+C22+C23</f>
        <v>168192000</v>
      </c>
      <c r="D18" s="313">
        <f>+D19+D20+D21+D22+D23</f>
        <v>168192000</v>
      </c>
      <c r="E18" s="299" t="s">
        <v>187</v>
      </c>
      <c r="F18" s="77"/>
      <c r="G18" s="77"/>
      <c r="H18" s="526"/>
    </row>
    <row r="19" spans="1:8" ht="12.9" customHeight="1" x14ac:dyDescent="0.25">
      <c r="A19" s="293" t="s">
        <v>30</v>
      </c>
      <c r="B19" s="307" t="s">
        <v>222</v>
      </c>
      <c r="C19" s="79"/>
      <c r="D19" s="79"/>
      <c r="E19" s="299" t="s">
        <v>190</v>
      </c>
      <c r="F19" s="80"/>
      <c r="G19" s="80"/>
      <c r="H19" s="526"/>
    </row>
    <row r="20" spans="1:8" ht="12.9" customHeight="1" x14ac:dyDescent="0.25">
      <c r="A20" s="291" t="s">
        <v>31</v>
      </c>
      <c r="B20" s="307" t="s">
        <v>223</v>
      </c>
      <c r="C20" s="79"/>
      <c r="D20" s="79"/>
      <c r="E20" s="299" t="s">
        <v>152</v>
      </c>
      <c r="F20" s="80"/>
      <c r="G20" s="80"/>
      <c r="H20" s="526"/>
    </row>
    <row r="21" spans="1:8" ht="12.9" customHeight="1" x14ac:dyDescent="0.25">
      <c r="A21" s="293" t="s">
        <v>32</v>
      </c>
      <c r="B21" s="307" t="s">
        <v>224</v>
      </c>
      <c r="C21" s="79">
        <v>168192000</v>
      </c>
      <c r="D21" s="79">
        <v>168192000</v>
      </c>
      <c r="E21" s="299" t="s">
        <v>153</v>
      </c>
      <c r="F21" s="80">
        <v>4860000</v>
      </c>
      <c r="G21" s="80">
        <v>4860000</v>
      </c>
      <c r="H21" s="526"/>
    </row>
    <row r="22" spans="1:8" ht="12.9" customHeight="1" x14ac:dyDescent="0.25">
      <c r="A22" s="291" t="s">
        <v>33</v>
      </c>
      <c r="B22" s="307" t="s">
        <v>225</v>
      </c>
      <c r="C22" s="79"/>
      <c r="D22" s="79"/>
      <c r="E22" s="298" t="s">
        <v>219</v>
      </c>
      <c r="F22" s="80"/>
      <c r="G22" s="80"/>
      <c r="H22" s="526"/>
    </row>
    <row r="23" spans="1:8" ht="12.9" customHeight="1" x14ac:dyDescent="0.25">
      <c r="A23" s="293" t="s">
        <v>34</v>
      </c>
      <c r="B23" s="308" t="s">
        <v>226</v>
      </c>
      <c r="C23" s="79"/>
      <c r="D23" s="79"/>
      <c r="E23" s="299" t="s">
        <v>191</v>
      </c>
      <c r="F23" s="80"/>
      <c r="G23" s="80"/>
      <c r="H23" s="526"/>
    </row>
    <row r="24" spans="1:8" ht="12.9" customHeight="1" x14ac:dyDescent="0.25">
      <c r="A24" s="291" t="s">
        <v>35</v>
      </c>
      <c r="B24" s="309" t="s">
        <v>227</v>
      </c>
      <c r="C24" s="301"/>
      <c r="D24" s="301"/>
      <c r="E24" s="310" t="s">
        <v>189</v>
      </c>
      <c r="F24" s="80"/>
      <c r="G24" s="80"/>
      <c r="H24" s="526"/>
    </row>
    <row r="25" spans="1:8" ht="12.9" customHeight="1" x14ac:dyDescent="0.25">
      <c r="A25" s="293" t="s">
        <v>36</v>
      </c>
      <c r="B25" s="308" t="s">
        <v>228</v>
      </c>
      <c r="C25" s="79"/>
      <c r="D25" s="79"/>
      <c r="E25" s="310" t="s">
        <v>380</v>
      </c>
      <c r="F25" s="80"/>
      <c r="G25" s="80"/>
      <c r="H25" s="526"/>
    </row>
    <row r="26" spans="1:8" ht="12.9" customHeight="1" x14ac:dyDescent="0.25">
      <c r="A26" s="291" t="s">
        <v>37</v>
      </c>
      <c r="B26" s="308" t="s">
        <v>229</v>
      </c>
      <c r="C26" s="79"/>
      <c r="D26" s="79"/>
      <c r="E26" s="305"/>
      <c r="F26" s="80"/>
      <c r="G26" s="80"/>
      <c r="H26" s="526"/>
    </row>
    <row r="27" spans="1:8" ht="12.9" customHeight="1" x14ac:dyDescent="0.25">
      <c r="A27" s="293" t="s">
        <v>38</v>
      </c>
      <c r="B27" s="307" t="s">
        <v>230</v>
      </c>
      <c r="C27" s="79"/>
      <c r="D27" s="79"/>
      <c r="E27" s="129"/>
      <c r="F27" s="80"/>
      <c r="G27" s="80"/>
      <c r="H27" s="526"/>
    </row>
    <row r="28" spans="1:8" ht="12.9" customHeight="1" x14ac:dyDescent="0.25">
      <c r="A28" s="291" t="s">
        <v>39</v>
      </c>
      <c r="B28" s="311" t="s">
        <v>231</v>
      </c>
      <c r="C28" s="79"/>
      <c r="D28" s="79"/>
      <c r="E28" s="50"/>
      <c r="F28" s="80"/>
      <c r="G28" s="80"/>
      <c r="H28" s="526"/>
    </row>
    <row r="29" spans="1:8" ht="12.9" customHeight="1" thickBot="1" x14ac:dyDescent="0.3">
      <c r="A29" s="293" t="s">
        <v>40</v>
      </c>
      <c r="B29" s="312" t="s">
        <v>232</v>
      </c>
      <c r="C29" s="79"/>
      <c r="D29" s="79"/>
      <c r="E29" s="129"/>
      <c r="F29" s="80"/>
      <c r="G29" s="80"/>
      <c r="H29" s="526"/>
    </row>
    <row r="30" spans="1:8" ht="21.75" customHeight="1" thickBot="1" x14ac:dyDescent="0.3">
      <c r="A30" s="296" t="s">
        <v>41</v>
      </c>
      <c r="B30" s="133" t="s">
        <v>377</v>
      </c>
      <c r="C30" s="274">
        <f>+C18+C24</f>
        <v>168192000</v>
      </c>
      <c r="D30" s="274">
        <f>+D18+D24</f>
        <v>168192000</v>
      </c>
      <c r="E30" s="133" t="s">
        <v>381</v>
      </c>
      <c r="F30" s="279">
        <f>SUM(F18:F29)</f>
        <v>4860000</v>
      </c>
      <c r="G30" s="279">
        <f>SUM(G18:G29)</f>
        <v>4860000</v>
      </c>
      <c r="H30" s="526"/>
    </row>
    <row r="31" spans="1:8" ht="13.8" thickBot="1" x14ac:dyDescent="0.3">
      <c r="A31" s="296" t="s">
        <v>42</v>
      </c>
      <c r="B31" s="302" t="s">
        <v>382</v>
      </c>
      <c r="C31" s="303">
        <f>+C17+C30</f>
        <v>608634000</v>
      </c>
      <c r="D31" s="303">
        <f>+D17+D30</f>
        <v>608634000</v>
      </c>
      <c r="E31" s="302" t="s">
        <v>383</v>
      </c>
      <c r="F31" s="303">
        <f>+F17+F30</f>
        <v>608634000</v>
      </c>
      <c r="G31" s="303">
        <f>+G17+G30</f>
        <v>608634000</v>
      </c>
      <c r="H31" s="526"/>
    </row>
    <row r="32" spans="1:8" ht="13.8" thickBot="1" x14ac:dyDescent="0.3">
      <c r="A32" s="296" t="s">
        <v>43</v>
      </c>
      <c r="B32" s="302" t="s">
        <v>165</v>
      </c>
      <c r="C32" s="303">
        <f>IF(C17-F17&lt;0,F17-C17,"-")</f>
        <v>163332000</v>
      </c>
      <c r="D32" s="303">
        <f>IF(D17-G17&lt;0,G17-D17,"-")</f>
        <v>163332000</v>
      </c>
      <c r="E32" s="302" t="s">
        <v>166</v>
      </c>
      <c r="F32" s="303" t="str">
        <f>IF(C17-F17&gt;0,C17-F17,"-")</f>
        <v>-</v>
      </c>
      <c r="G32" s="303" t="str">
        <f>IF(D17-G17&gt;0,D17-G17,"-")</f>
        <v>-</v>
      </c>
      <c r="H32" s="526"/>
    </row>
    <row r="33" spans="1:8" ht="13.8" thickBot="1" x14ac:dyDescent="0.3">
      <c r="A33" s="296" t="s">
        <v>44</v>
      </c>
      <c r="B33" s="302" t="s">
        <v>220</v>
      </c>
      <c r="C33" s="303" t="str">
        <f>IF(C17+C30-F26&lt;0,F26-(C17+C30),"-")</f>
        <v>-</v>
      </c>
      <c r="D33" s="303" t="str">
        <f>IF(D17+D30-G26&lt;0,G26-(D17+D30),"-")</f>
        <v>-</v>
      </c>
      <c r="E33" s="302" t="s">
        <v>221</v>
      </c>
      <c r="F33" s="303">
        <f>IF(C17+C30-F26&gt;0,C17+C30-F31,"-")</f>
        <v>0</v>
      </c>
      <c r="G33" s="303">
        <f>IF(D17+D30-G26&gt;0,D17+D30-G31,"-")</f>
        <v>0</v>
      </c>
      <c r="H33" s="526"/>
    </row>
  </sheetData>
  <mergeCells count="3">
    <mergeCell ref="A3:A4"/>
    <mergeCell ref="H1:H33"/>
    <mergeCell ref="F2:G2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87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43"/>
  <sheetViews>
    <sheetView zoomScale="130" zoomScaleNormal="130" workbookViewId="0">
      <selection sqref="A1:G1"/>
    </sheetView>
  </sheetViews>
  <sheetFormatPr defaultColWidth="9.33203125" defaultRowHeight="13.2" x14ac:dyDescent="0.25"/>
  <cols>
    <col min="1" max="1" width="47.109375" style="47" customWidth="1"/>
    <col min="2" max="2" width="15.6640625" style="46" customWidth="1"/>
    <col min="3" max="3" width="16.33203125" style="46" customWidth="1"/>
    <col min="4" max="4" width="18" style="46" customWidth="1"/>
    <col min="5" max="6" width="16.6640625" style="46" customWidth="1"/>
    <col min="7" max="7" width="18.77734375" style="46" customWidth="1"/>
    <col min="8" max="9" width="12.77734375" style="46" customWidth="1"/>
    <col min="10" max="10" width="13.77734375" style="46" customWidth="1"/>
    <col min="11" max="16384" width="9.33203125" style="46"/>
  </cols>
  <sheetData>
    <row r="1" spans="1:7" ht="25.5" customHeight="1" x14ac:dyDescent="0.25">
      <c r="A1" s="531" t="s">
        <v>0</v>
      </c>
      <c r="B1" s="531"/>
      <c r="C1" s="531"/>
      <c r="D1" s="531"/>
      <c r="E1" s="531"/>
      <c r="F1" s="531"/>
      <c r="G1" s="531"/>
    </row>
    <row r="2" spans="1:7" ht="22.5" customHeight="1" thickBot="1" x14ac:dyDescent="0.35">
      <c r="G2" s="54" t="s">
        <v>550</v>
      </c>
    </row>
    <row r="3" spans="1:7" s="49" customFormat="1" ht="44.25" customHeight="1" thickBot="1" x14ac:dyDescent="0.3">
      <c r="A3" s="157" t="s">
        <v>63</v>
      </c>
      <c r="B3" s="158" t="s">
        <v>64</v>
      </c>
      <c r="C3" s="158" t="s">
        <v>65</v>
      </c>
      <c r="D3" s="158" t="s">
        <v>564</v>
      </c>
      <c r="E3" s="158" t="s">
        <v>562</v>
      </c>
      <c r="F3" s="158" t="s">
        <v>616</v>
      </c>
      <c r="G3" s="55" t="s">
        <v>565</v>
      </c>
    </row>
    <row r="4" spans="1:7" ht="12" customHeight="1" thickBot="1" x14ac:dyDescent="0.3">
      <c r="A4" s="56" t="s">
        <v>479</v>
      </c>
      <c r="B4" s="57" t="s">
        <v>480</v>
      </c>
      <c r="C4" s="57" t="s">
        <v>481</v>
      </c>
      <c r="D4" s="57" t="s">
        <v>483</v>
      </c>
      <c r="E4" s="57" t="s">
        <v>482</v>
      </c>
      <c r="F4" s="499" t="s">
        <v>484</v>
      </c>
      <c r="G4" s="58" t="s">
        <v>619</v>
      </c>
    </row>
    <row r="5" spans="1:7" ht="23.25" customHeight="1" x14ac:dyDescent="0.25">
      <c r="A5" s="463" t="s">
        <v>558</v>
      </c>
      <c r="B5" s="64">
        <v>6070000</v>
      </c>
      <c r="C5" s="413" t="s">
        <v>545</v>
      </c>
      <c r="D5" s="64"/>
      <c r="E5" s="64">
        <v>6070000</v>
      </c>
      <c r="F5" s="64">
        <v>6070000</v>
      </c>
      <c r="G5" s="462">
        <f t="shared" ref="G5:G34" si="0">B5-D5-E5</f>
        <v>0</v>
      </c>
    </row>
    <row r="6" spans="1:7" ht="23.25" customHeight="1" x14ac:dyDescent="0.25">
      <c r="A6" s="463" t="s">
        <v>566</v>
      </c>
      <c r="B6" s="64">
        <v>1924000</v>
      </c>
      <c r="C6" s="413" t="s">
        <v>545</v>
      </c>
      <c r="D6" s="64"/>
      <c r="E6" s="64">
        <v>1924000</v>
      </c>
      <c r="F6" s="64">
        <v>1924000</v>
      </c>
      <c r="G6" s="462"/>
    </row>
    <row r="7" spans="1:7" s="488" customFormat="1" ht="34.5" customHeight="1" x14ac:dyDescent="0.25">
      <c r="A7" s="489" t="s">
        <v>586</v>
      </c>
      <c r="B7" s="490">
        <v>56019244</v>
      </c>
      <c r="C7" s="491" t="s">
        <v>515</v>
      </c>
      <c r="D7" s="492">
        <v>43319244</v>
      </c>
      <c r="E7" s="490">
        <v>12700000</v>
      </c>
      <c r="F7" s="490">
        <v>12700000</v>
      </c>
      <c r="G7" s="493">
        <f t="shared" si="0"/>
        <v>0</v>
      </c>
    </row>
    <row r="8" spans="1:7" s="488" customFormat="1" ht="34.5" customHeight="1" x14ac:dyDescent="0.25">
      <c r="A8" s="489" t="s">
        <v>567</v>
      </c>
      <c r="B8" s="490">
        <v>40540000</v>
      </c>
      <c r="C8" s="491" t="s">
        <v>545</v>
      </c>
      <c r="D8" s="492"/>
      <c r="E8" s="490">
        <v>40540000</v>
      </c>
      <c r="F8" s="490">
        <v>40540000</v>
      </c>
      <c r="G8" s="493"/>
    </row>
    <row r="9" spans="1:7" ht="21.75" customHeight="1" x14ac:dyDescent="0.25">
      <c r="A9" s="463" t="s">
        <v>568</v>
      </c>
      <c r="B9" s="64">
        <v>6350000</v>
      </c>
      <c r="C9" s="413" t="s">
        <v>545</v>
      </c>
      <c r="D9" s="64"/>
      <c r="E9" s="64">
        <v>6350000</v>
      </c>
      <c r="F9" s="64">
        <v>6350000</v>
      </c>
      <c r="G9" s="462">
        <f t="shared" si="0"/>
        <v>0</v>
      </c>
    </row>
    <row r="10" spans="1:7" ht="15.9" customHeight="1" x14ac:dyDescent="0.25">
      <c r="A10" s="464" t="s">
        <v>539</v>
      </c>
      <c r="B10" s="64">
        <v>1676520</v>
      </c>
      <c r="C10" s="413" t="s">
        <v>535</v>
      </c>
      <c r="D10" s="64">
        <v>731520</v>
      </c>
      <c r="E10" s="64">
        <v>945000</v>
      </c>
      <c r="F10" s="64">
        <v>945000</v>
      </c>
      <c r="G10" s="462">
        <f t="shared" si="0"/>
        <v>0</v>
      </c>
    </row>
    <row r="11" spans="1:7" ht="25.5" customHeight="1" x14ac:dyDescent="0.25">
      <c r="A11" s="463" t="s">
        <v>569</v>
      </c>
      <c r="B11" s="472">
        <v>109384426</v>
      </c>
      <c r="C11" s="471" t="s">
        <v>535</v>
      </c>
      <c r="D11" s="472">
        <v>26815426</v>
      </c>
      <c r="E11" s="472">
        <v>82569000</v>
      </c>
      <c r="F11" s="472">
        <v>82569000</v>
      </c>
      <c r="G11" s="473">
        <f t="shared" si="0"/>
        <v>0</v>
      </c>
    </row>
    <row r="12" spans="1:7" ht="21.75" customHeight="1" x14ac:dyDescent="0.25">
      <c r="A12" s="464" t="s">
        <v>587</v>
      </c>
      <c r="B12" s="64">
        <v>276000</v>
      </c>
      <c r="C12" s="413" t="s">
        <v>545</v>
      </c>
      <c r="D12" s="64"/>
      <c r="E12" s="64">
        <v>276000</v>
      </c>
      <c r="F12" s="64">
        <v>276000</v>
      </c>
      <c r="G12" s="462">
        <f t="shared" si="0"/>
        <v>0</v>
      </c>
    </row>
    <row r="13" spans="1:7" ht="22.5" customHeight="1" x14ac:dyDescent="0.25">
      <c r="A13" s="463" t="s">
        <v>546</v>
      </c>
      <c r="B13" s="472">
        <v>1484644</v>
      </c>
      <c r="C13" s="471" t="s">
        <v>535</v>
      </c>
      <c r="D13" s="472">
        <v>1484644</v>
      </c>
      <c r="E13" s="472">
        <v>8848000</v>
      </c>
      <c r="F13" s="472"/>
      <c r="G13" s="473"/>
    </row>
    <row r="14" spans="1:7" ht="24.75" customHeight="1" x14ac:dyDescent="0.25">
      <c r="A14" s="463" t="s">
        <v>575</v>
      </c>
      <c r="B14" s="64">
        <v>3175000</v>
      </c>
      <c r="C14" s="413" t="s">
        <v>545</v>
      </c>
      <c r="D14" s="64"/>
      <c r="E14" s="64">
        <v>3175000</v>
      </c>
      <c r="F14" s="64">
        <v>3175000</v>
      </c>
      <c r="G14" s="462">
        <f>B14-D14-E14</f>
        <v>0</v>
      </c>
    </row>
    <row r="15" spans="1:7" ht="23.25" customHeight="1" x14ac:dyDescent="0.25">
      <c r="A15" s="463" t="s">
        <v>547</v>
      </c>
      <c r="B15" s="472">
        <v>13017500</v>
      </c>
      <c r="C15" s="471" t="s">
        <v>535</v>
      </c>
      <c r="D15" s="472">
        <v>317500</v>
      </c>
      <c r="E15" s="472">
        <v>12700000</v>
      </c>
      <c r="F15" s="472">
        <v>14240000</v>
      </c>
      <c r="G15" s="473">
        <f t="shared" si="0"/>
        <v>0</v>
      </c>
    </row>
    <row r="16" spans="1:7" ht="15.9" customHeight="1" x14ac:dyDescent="0.25">
      <c r="A16" s="463" t="s">
        <v>548</v>
      </c>
      <c r="B16" s="64">
        <v>2342000</v>
      </c>
      <c r="C16" s="413" t="s">
        <v>545</v>
      </c>
      <c r="D16" s="64"/>
      <c r="E16" s="64">
        <v>2342000</v>
      </c>
      <c r="F16" s="64">
        <v>2342000</v>
      </c>
      <c r="G16" s="462">
        <f t="shared" si="0"/>
        <v>0</v>
      </c>
    </row>
    <row r="17" spans="1:7" ht="15.9" customHeight="1" x14ac:dyDescent="0.25">
      <c r="A17" s="463" t="s">
        <v>570</v>
      </c>
      <c r="B17" s="64">
        <v>208000</v>
      </c>
      <c r="C17" s="413" t="s">
        <v>545</v>
      </c>
      <c r="D17" s="64"/>
      <c r="E17" s="64">
        <v>208000</v>
      </c>
      <c r="F17" s="64">
        <v>208000</v>
      </c>
      <c r="G17" s="462">
        <f t="shared" si="0"/>
        <v>0</v>
      </c>
    </row>
    <row r="18" spans="1:7" ht="21.75" customHeight="1" x14ac:dyDescent="0.25">
      <c r="A18" s="463" t="s">
        <v>572</v>
      </c>
      <c r="B18" s="64">
        <v>5435600</v>
      </c>
      <c r="C18" s="413" t="s">
        <v>535</v>
      </c>
      <c r="D18" s="64">
        <v>355600</v>
      </c>
      <c r="E18" s="64">
        <v>5080000</v>
      </c>
      <c r="F18" s="64">
        <v>5080000</v>
      </c>
      <c r="G18" s="462">
        <f t="shared" si="0"/>
        <v>0</v>
      </c>
    </row>
    <row r="19" spans="1:7" ht="22.5" customHeight="1" x14ac:dyDescent="0.25">
      <c r="A19" s="463" t="s">
        <v>549</v>
      </c>
      <c r="B19" s="472"/>
      <c r="C19" s="471" t="s">
        <v>535</v>
      </c>
      <c r="D19" s="472"/>
      <c r="E19" s="472">
        <v>1836000</v>
      </c>
      <c r="F19" s="472"/>
      <c r="G19" s="473"/>
    </row>
    <row r="20" spans="1:7" ht="29.25" customHeight="1" x14ac:dyDescent="0.25">
      <c r="A20" s="463" t="s">
        <v>588</v>
      </c>
      <c r="B20" s="472">
        <v>37930000</v>
      </c>
      <c r="C20" s="471" t="s">
        <v>545</v>
      </c>
      <c r="D20" s="472"/>
      <c r="E20" s="472">
        <v>37930000</v>
      </c>
      <c r="F20" s="472">
        <v>37930000</v>
      </c>
      <c r="G20" s="473">
        <f t="shared" si="0"/>
        <v>0</v>
      </c>
    </row>
    <row r="21" spans="1:7" ht="22.5" customHeight="1" x14ac:dyDescent="0.25">
      <c r="A21" s="463" t="s">
        <v>576</v>
      </c>
      <c r="B21" s="472">
        <v>5334000</v>
      </c>
      <c r="C21" s="471" t="s">
        <v>545</v>
      </c>
      <c r="D21" s="472"/>
      <c r="E21" s="472">
        <v>5334000</v>
      </c>
      <c r="F21" s="472">
        <v>5334000</v>
      </c>
      <c r="G21" s="473"/>
    </row>
    <row r="22" spans="1:7" ht="21.75" customHeight="1" x14ac:dyDescent="0.25">
      <c r="A22" s="412" t="s">
        <v>577</v>
      </c>
      <c r="B22" s="64">
        <v>500000</v>
      </c>
      <c r="C22" s="413" t="s">
        <v>535</v>
      </c>
      <c r="D22" s="64">
        <v>300000</v>
      </c>
      <c r="E22" s="64">
        <v>200000</v>
      </c>
      <c r="F22" s="64">
        <v>200000</v>
      </c>
      <c r="G22" s="462">
        <f t="shared" si="0"/>
        <v>0</v>
      </c>
    </row>
    <row r="23" spans="1:7" ht="15.9" customHeight="1" x14ac:dyDescent="0.25">
      <c r="A23" s="412" t="s">
        <v>573</v>
      </c>
      <c r="B23" s="64">
        <v>2235000</v>
      </c>
      <c r="C23" s="413" t="s">
        <v>545</v>
      </c>
      <c r="D23" s="64"/>
      <c r="E23" s="64">
        <v>2235000</v>
      </c>
      <c r="F23" s="64">
        <v>2235000</v>
      </c>
      <c r="G23" s="462">
        <f t="shared" si="0"/>
        <v>0</v>
      </c>
    </row>
    <row r="24" spans="1:7" ht="15.9" customHeight="1" x14ac:dyDescent="0.25">
      <c r="A24" s="412" t="s">
        <v>574</v>
      </c>
      <c r="B24" s="64">
        <v>1270000</v>
      </c>
      <c r="C24" s="413" t="s">
        <v>545</v>
      </c>
      <c r="D24" s="64"/>
      <c r="E24" s="64">
        <v>1270000</v>
      </c>
      <c r="F24" s="64">
        <v>1270000</v>
      </c>
      <c r="G24" s="462"/>
    </row>
    <row r="25" spans="1:7" ht="21.75" customHeight="1" x14ac:dyDescent="0.25">
      <c r="A25" s="412" t="s">
        <v>571</v>
      </c>
      <c r="B25" s="64">
        <v>2200000</v>
      </c>
      <c r="C25" s="413" t="s">
        <v>535</v>
      </c>
      <c r="D25" s="64">
        <v>400000</v>
      </c>
      <c r="E25" s="64">
        <v>1800000</v>
      </c>
      <c r="F25" s="64">
        <v>1800000</v>
      </c>
      <c r="G25" s="59">
        <f t="shared" si="0"/>
        <v>0</v>
      </c>
    </row>
    <row r="26" spans="1:7" ht="28.5" customHeight="1" x14ac:dyDescent="0.25">
      <c r="A26" s="489" t="s">
        <v>589</v>
      </c>
      <c r="B26" s="490">
        <v>584000</v>
      </c>
      <c r="C26" s="491" t="s">
        <v>545</v>
      </c>
      <c r="D26" s="492"/>
      <c r="E26" s="490">
        <v>584000</v>
      </c>
      <c r="F26" s="490">
        <v>584000</v>
      </c>
      <c r="G26" s="494"/>
    </row>
    <row r="27" spans="1:7" ht="22.5" customHeight="1" x14ac:dyDescent="0.25">
      <c r="A27" s="489" t="s">
        <v>591</v>
      </c>
      <c r="B27" s="490">
        <v>375000</v>
      </c>
      <c r="C27" s="491" t="s">
        <v>545</v>
      </c>
      <c r="D27" s="492"/>
      <c r="E27" s="490">
        <v>375000</v>
      </c>
      <c r="F27" s="490">
        <v>375000</v>
      </c>
      <c r="G27" s="494"/>
    </row>
    <row r="28" spans="1:7" s="488" customFormat="1" ht="24.75" customHeight="1" x14ac:dyDescent="0.25">
      <c r="A28" s="489" t="s">
        <v>590</v>
      </c>
      <c r="B28" s="490">
        <v>353000</v>
      </c>
      <c r="C28" s="491" t="s">
        <v>545</v>
      </c>
      <c r="D28" s="492"/>
      <c r="E28" s="490">
        <v>353000</v>
      </c>
      <c r="F28" s="490">
        <v>353000</v>
      </c>
      <c r="G28" s="494"/>
    </row>
    <row r="29" spans="1:7" s="488" customFormat="1" ht="24.75" customHeight="1" x14ac:dyDescent="0.25">
      <c r="A29" s="489" t="s">
        <v>578</v>
      </c>
      <c r="B29" s="490">
        <v>381000</v>
      </c>
      <c r="C29" s="491" t="s">
        <v>545</v>
      </c>
      <c r="D29" s="492"/>
      <c r="E29" s="490">
        <v>381000</v>
      </c>
      <c r="F29" s="490">
        <v>381000</v>
      </c>
      <c r="G29" s="494"/>
    </row>
    <row r="30" spans="1:7" s="488" customFormat="1" ht="24.75" customHeight="1" x14ac:dyDescent="0.25">
      <c r="A30" s="489" t="s">
        <v>579</v>
      </c>
      <c r="B30" s="490">
        <v>3175000</v>
      </c>
      <c r="C30" s="491" t="s">
        <v>545</v>
      </c>
      <c r="D30" s="492"/>
      <c r="E30" s="490">
        <v>3175000</v>
      </c>
      <c r="F30" s="490">
        <v>3175000</v>
      </c>
      <c r="G30" s="494"/>
    </row>
    <row r="31" spans="1:7" s="488" customFormat="1" ht="24.75" customHeight="1" x14ac:dyDescent="0.25">
      <c r="A31" s="489" t="s">
        <v>580</v>
      </c>
      <c r="B31" s="490">
        <v>254000</v>
      </c>
      <c r="C31" s="491" t="s">
        <v>545</v>
      </c>
      <c r="D31" s="492"/>
      <c r="E31" s="490">
        <v>254000</v>
      </c>
      <c r="F31" s="490">
        <v>254000</v>
      </c>
      <c r="G31" s="494"/>
    </row>
    <row r="32" spans="1:7" s="488" customFormat="1" ht="24.75" customHeight="1" x14ac:dyDescent="0.25">
      <c r="A32" s="489" t="s">
        <v>581</v>
      </c>
      <c r="B32" s="490">
        <v>952000</v>
      </c>
      <c r="C32" s="491" t="s">
        <v>545</v>
      </c>
      <c r="D32" s="492"/>
      <c r="E32" s="490">
        <v>952000</v>
      </c>
      <c r="F32" s="490">
        <v>952000</v>
      </c>
      <c r="G32" s="494"/>
    </row>
    <row r="33" spans="1:7" s="488" customFormat="1" ht="24.75" customHeight="1" x14ac:dyDescent="0.25">
      <c r="A33" s="489" t="s">
        <v>592</v>
      </c>
      <c r="B33" s="490">
        <v>308000</v>
      </c>
      <c r="C33" s="491" t="s">
        <v>545</v>
      </c>
      <c r="D33" s="492"/>
      <c r="E33" s="490">
        <v>308000</v>
      </c>
      <c r="F33" s="490">
        <v>308000</v>
      </c>
      <c r="G33" s="494"/>
    </row>
    <row r="34" spans="1:7" s="488" customFormat="1" ht="24" customHeight="1" x14ac:dyDescent="0.25">
      <c r="A34" s="489" t="s">
        <v>584</v>
      </c>
      <c r="B34" s="492">
        <v>2357000</v>
      </c>
      <c r="C34" s="491" t="s">
        <v>545</v>
      </c>
      <c r="D34" s="492"/>
      <c r="E34" s="492">
        <v>2357000</v>
      </c>
      <c r="F34" s="492">
        <v>2357000</v>
      </c>
      <c r="G34" s="494">
        <f t="shared" si="0"/>
        <v>0</v>
      </c>
    </row>
    <row r="35" spans="1:7" s="488" customFormat="1" ht="24" customHeight="1" x14ac:dyDescent="0.25">
      <c r="A35" s="489" t="s">
        <v>596</v>
      </c>
      <c r="B35" s="492">
        <v>226000</v>
      </c>
      <c r="C35" s="491" t="s">
        <v>545</v>
      </c>
      <c r="D35" s="492"/>
      <c r="E35" s="492">
        <v>226000</v>
      </c>
      <c r="F35" s="492">
        <v>226000</v>
      </c>
      <c r="G35" s="494"/>
    </row>
    <row r="36" spans="1:7" s="488" customFormat="1" ht="24" customHeight="1" x14ac:dyDescent="0.25">
      <c r="A36" s="489" t="s">
        <v>585</v>
      </c>
      <c r="B36" s="492">
        <v>936000</v>
      </c>
      <c r="C36" s="491" t="s">
        <v>545</v>
      </c>
      <c r="D36" s="492"/>
      <c r="E36" s="492">
        <v>936000</v>
      </c>
      <c r="F36" s="492">
        <v>936000</v>
      </c>
      <c r="G36" s="494"/>
    </row>
    <row r="37" spans="1:7" ht="27.75" customHeight="1" x14ac:dyDescent="0.25">
      <c r="A37" s="412" t="s">
        <v>582</v>
      </c>
      <c r="B37" s="64">
        <v>2121000</v>
      </c>
      <c r="C37" s="413" t="s">
        <v>545</v>
      </c>
      <c r="D37" s="64"/>
      <c r="E37" s="64">
        <v>2121000</v>
      </c>
      <c r="F37" s="64">
        <v>2121000</v>
      </c>
      <c r="G37" s="61"/>
    </row>
    <row r="38" spans="1:7" ht="27.75" customHeight="1" x14ac:dyDescent="0.25">
      <c r="A38" s="412" t="s">
        <v>593</v>
      </c>
      <c r="B38" s="64">
        <v>381000</v>
      </c>
      <c r="C38" s="413" t="s">
        <v>545</v>
      </c>
      <c r="D38" s="64"/>
      <c r="E38" s="64">
        <v>381000</v>
      </c>
      <c r="F38" s="64">
        <v>381000</v>
      </c>
      <c r="G38" s="61"/>
    </row>
    <row r="39" spans="1:7" ht="27.75" customHeight="1" x14ac:dyDescent="0.25">
      <c r="A39" s="412" t="s">
        <v>594</v>
      </c>
      <c r="B39" s="64">
        <v>381000</v>
      </c>
      <c r="C39" s="413" t="s">
        <v>545</v>
      </c>
      <c r="D39" s="64"/>
      <c r="E39" s="64">
        <v>381000</v>
      </c>
      <c r="F39" s="64">
        <v>381000</v>
      </c>
      <c r="G39" s="61"/>
    </row>
    <row r="40" spans="1:7" ht="27.75" customHeight="1" x14ac:dyDescent="0.25">
      <c r="A40" s="412" t="s">
        <v>595</v>
      </c>
      <c r="B40" s="64">
        <v>1270000</v>
      </c>
      <c r="C40" s="413" t="s">
        <v>545</v>
      </c>
      <c r="D40" s="64"/>
      <c r="E40" s="64">
        <v>1270000</v>
      </c>
      <c r="F40" s="64">
        <v>1270000</v>
      </c>
      <c r="G40" s="61"/>
    </row>
    <row r="41" spans="1:7" ht="27.75" customHeight="1" x14ac:dyDescent="0.25">
      <c r="A41" s="412" t="s">
        <v>583</v>
      </c>
      <c r="B41" s="64">
        <v>292000</v>
      </c>
      <c r="C41" s="413" t="s">
        <v>545</v>
      </c>
      <c r="D41" s="64"/>
      <c r="E41" s="64">
        <v>292000</v>
      </c>
      <c r="F41" s="64">
        <v>292000</v>
      </c>
      <c r="G41" s="61"/>
    </row>
    <row r="42" spans="1:7" ht="27.75" customHeight="1" thickBot="1" x14ac:dyDescent="0.3">
      <c r="A42" s="500" t="s">
        <v>620</v>
      </c>
      <c r="B42" s="501">
        <v>9144000</v>
      </c>
      <c r="C42" s="502" t="s">
        <v>545</v>
      </c>
      <c r="D42" s="501"/>
      <c r="E42" s="501"/>
      <c r="F42" s="501">
        <v>9144000</v>
      </c>
      <c r="G42" s="503"/>
    </row>
    <row r="43" spans="1:7" s="63" customFormat="1" ht="18" customHeight="1" thickBot="1" x14ac:dyDescent="0.3">
      <c r="A43" s="159" t="s">
        <v>62</v>
      </c>
      <c r="B43" s="160">
        <f>SUM(B5:B42)</f>
        <v>320861934</v>
      </c>
      <c r="C43" s="127"/>
      <c r="D43" s="160">
        <f>SUM(D5:D41)</f>
        <v>73723934</v>
      </c>
      <c r="E43" s="160">
        <f>SUM(E5:E42)</f>
        <v>248678000</v>
      </c>
      <c r="F43" s="160">
        <f>SUM(F5:F42)</f>
        <v>248678000</v>
      </c>
      <c r="G43" s="62">
        <f>SUM(G5:G41)</f>
        <v>0</v>
      </c>
    </row>
  </sheetData>
  <mergeCells count="1">
    <mergeCell ref="A1:G1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63" orientation="portrait" r:id="rId1"/>
  <headerFooter alignWithMargins="0">
    <oddHeader>&amp;R&amp;"Times New Roman CE,Félkövér dőlt"&amp;11 6. melléklet a 11/2020. (VII. 17.)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E52"/>
  <sheetViews>
    <sheetView zoomScale="130" zoomScaleNormal="130" workbookViewId="0">
      <selection activeCell="B2" sqref="B2:E2"/>
    </sheetView>
  </sheetViews>
  <sheetFormatPr defaultRowHeight="13.2" x14ac:dyDescent="0.25"/>
  <cols>
    <col min="1" max="1" width="38.6640625" customWidth="1"/>
    <col min="2" max="2" width="13.77734375" customWidth="1"/>
    <col min="3" max="3" width="14" customWidth="1"/>
    <col min="4" max="5" width="13.77734375" customWidth="1"/>
  </cols>
  <sheetData>
    <row r="2" spans="1:5" ht="15.6" x14ac:dyDescent="0.3">
      <c r="A2" s="178" t="s">
        <v>136</v>
      </c>
      <c r="B2" s="532" t="s">
        <v>553</v>
      </c>
      <c r="C2" s="532"/>
      <c r="D2" s="532"/>
      <c r="E2" s="532"/>
    </row>
    <row r="3" spans="1:5" ht="14.4" thickBot="1" x14ac:dyDescent="0.35">
      <c r="A3" t="s">
        <v>552</v>
      </c>
      <c r="D3" s="534" t="s">
        <v>542</v>
      </c>
      <c r="E3" s="534"/>
    </row>
    <row r="4" spans="1:5" ht="15" customHeight="1" thickBot="1" x14ac:dyDescent="0.3">
      <c r="A4" s="179" t="s">
        <v>129</v>
      </c>
      <c r="B4" s="180" t="s">
        <v>559</v>
      </c>
      <c r="C4" s="180" t="s">
        <v>611</v>
      </c>
      <c r="D4" s="180" t="s">
        <v>560</v>
      </c>
      <c r="E4" s="181" t="s">
        <v>50</v>
      </c>
    </row>
    <row r="5" spans="1:5" x14ac:dyDescent="0.25">
      <c r="A5" s="182" t="s">
        <v>130</v>
      </c>
      <c r="B5" s="88">
        <v>11740000</v>
      </c>
      <c r="C5" s="88"/>
      <c r="D5" s="88"/>
      <c r="E5" s="183">
        <f t="shared" ref="E5:E11" si="0">SUM(B5:D5)</f>
        <v>11740000</v>
      </c>
    </row>
    <row r="6" spans="1:5" x14ac:dyDescent="0.25">
      <c r="A6" s="184" t="s">
        <v>143</v>
      </c>
      <c r="B6" s="89"/>
      <c r="C6" s="89"/>
      <c r="D6" s="89"/>
      <c r="E6" s="185">
        <f t="shared" si="0"/>
        <v>0</v>
      </c>
    </row>
    <row r="7" spans="1:5" x14ac:dyDescent="0.25">
      <c r="A7" s="186" t="s">
        <v>131</v>
      </c>
      <c r="B7" s="90">
        <v>2500000</v>
      </c>
      <c r="C7" s="90"/>
      <c r="D7" s="90"/>
      <c r="E7" s="187">
        <f t="shared" si="0"/>
        <v>2500000</v>
      </c>
    </row>
    <row r="8" spans="1:5" x14ac:dyDescent="0.25">
      <c r="A8" s="186" t="s">
        <v>144</v>
      </c>
      <c r="B8" s="90"/>
      <c r="C8" s="90"/>
      <c r="D8" s="90"/>
      <c r="E8" s="187">
        <f t="shared" si="0"/>
        <v>0</v>
      </c>
    </row>
    <row r="9" spans="1:5" x14ac:dyDescent="0.25">
      <c r="A9" s="186" t="s">
        <v>132</v>
      </c>
      <c r="B9" s="90"/>
      <c r="C9" s="90"/>
      <c r="D9" s="90"/>
      <c r="E9" s="187">
        <f t="shared" si="0"/>
        <v>0</v>
      </c>
    </row>
    <row r="10" spans="1:5" x14ac:dyDescent="0.25">
      <c r="A10" s="186" t="s">
        <v>133</v>
      </c>
      <c r="B10" s="90"/>
      <c r="C10" s="90"/>
      <c r="D10" s="90"/>
      <c r="E10" s="187">
        <f t="shared" si="0"/>
        <v>0</v>
      </c>
    </row>
    <row r="11" spans="1:5" ht="13.8" thickBot="1" x14ac:dyDescent="0.3">
      <c r="A11" s="91"/>
      <c r="B11" s="92"/>
      <c r="C11" s="92"/>
      <c r="D11" s="92"/>
      <c r="E11" s="187">
        <f t="shared" si="0"/>
        <v>0</v>
      </c>
    </row>
    <row r="12" spans="1:5" ht="13.8" thickBot="1" x14ac:dyDescent="0.3">
      <c r="A12" s="188" t="s">
        <v>135</v>
      </c>
      <c r="B12" s="189">
        <f>B5+SUM(B7:B11)</f>
        <v>14240000</v>
      </c>
      <c r="C12" s="189">
        <f>C5+SUM(C7:C11)</f>
        <v>0</v>
      </c>
      <c r="D12" s="189">
        <f>D5+SUM(D7:D11)</f>
        <v>0</v>
      </c>
      <c r="E12" s="190">
        <f>E5+SUM(E7:E11)</f>
        <v>14240000</v>
      </c>
    </row>
    <row r="13" spans="1:5" ht="13.8" thickBot="1" x14ac:dyDescent="0.3">
      <c r="A13" s="53"/>
      <c r="B13" s="53"/>
      <c r="C13" s="53"/>
      <c r="D13" s="53"/>
      <c r="E13" s="53"/>
    </row>
    <row r="14" spans="1:5" ht="15" customHeight="1" thickBot="1" x14ac:dyDescent="0.3">
      <c r="A14" s="179" t="s">
        <v>134</v>
      </c>
      <c r="B14" s="180" t="str">
        <f>+B4</f>
        <v>2020. év</v>
      </c>
      <c r="C14" s="180" t="str">
        <f>+C4</f>
        <v>2021. év</v>
      </c>
      <c r="D14" s="180" t="str">
        <f>+D4</f>
        <v>2021. után</v>
      </c>
      <c r="E14" s="181" t="s">
        <v>50</v>
      </c>
    </row>
    <row r="15" spans="1:5" x14ac:dyDescent="0.25">
      <c r="A15" s="182" t="s">
        <v>139</v>
      </c>
      <c r="B15" s="88"/>
      <c r="C15" s="88"/>
      <c r="D15" s="88"/>
      <c r="E15" s="183">
        <f t="shared" ref="E15:E21" si="1">SUM(B15:D15)</f>
        <v>0</v>
      </c>
    </row>
    <row r="16" spans="1:5" x14ac:dyDescent="0.25">
      <c r="A16" s="191" t="s">
        <v>140</v>
      </c>
      <c r="B16" s="90">
        <v>14240000</v>
      </c>
      <c r="C16" s="90"/>
      <c r="D16" s="90"/>
      <c r="E16" s="187">
        <f t="shared" si="1"/>
        <v>14240000</v>
      </c>
    </row>
    <row r="17" spans="1:5" x14ac:dyDescent="0.25">
      <c r="A17" s="186" t="s">
        <v>141</v>
      </c>
      <c r="B17" s="90"/>
      <c r="C17" s="90"/>
      <c r="D17" s="90"/>
      <c r="E17" s="187">
        <f t="shared" si="1"/>
        <v>0</v>
      </c>
    </row>
    <row r="18" spans="1:5" x14ac:dyDescent="0.25">
      <c r="A18" s="186" t="s">
        <v>142</v>
      </c>
      <c r="B18" s="90"/>
      <c r="C18" s="90"/>
      <c r="D18" s="90"/>
      <c r="E18" s="187">
        <f t="shared" si="1"/>
        <v>0</v>
      </c>
    </row>
    <row r="19" spans="1:5" x14ac:dyDescent="0.25">
      <c r="A19" s="93"/>
      <c r="B19" s="90"/>
      <c r="C19" s="90"/>
      <c r="D19" s="90"/>
      <c r="E19" s="187">
        <f t="shared" si="1"/>
        <v>0</v>
      </c>
    </row>
    <row r="20" spans="1:5" x14ac:dyDescent="0.25">
      <c r="A20" s="93"/>
      <c r="B20" s="90"/>
      <c r="C20" s="90"/>
      <c r="D20" s="90"/>
      <c r="E20" s="187">
        <f t="shared" si="1"/>
        <v>0</v>
      </c>
    </row>
    <row r="21" spans="1:5" ht="13.8" thickBot="1" x14ac:dyDescent="0.3">
      <c r="A21" s="91"/>
      <c r="B21" s="92"/>
      <c r="C21" s="92"/>
      <c r="D21" s="92"/>
      <c r="E21" s="187">
        <f t="shared" si="1"/>
        <v>0</v>
      </c>
    </row>
    <row r="22" spans="1:5" ht="13.8" thickBot="1" x14ac:dyDescent="0.3">
      <c r="A22" s="188" t="s">
        <v>52</v>
      </c>
      <c r="B22" s="189">
        <f>SUM(B15:B21)</f>
        <v>14240000</v>
      </c>
      <c r="C22" s="189">
        <f>SUM(C15:C21)</f>
        <v>0</v>
      </c>
      <c r="D22" s="189">
        <f>SUM(D15:D21)</f>
        <v>0</v>
      </c>
      <c r="E22" s="190">
        <f>SUM(E15:E21)</f>
        <v>14240000</v>
      </c>
    </row>
    <row r="25" spans="1:5" ht="15.6" x14ac:dyDescent="0.3">
      <c r="A25" s="178" t="s">
        <v>136</v>
      </c>
      <c r="B25" s="533" t="s">
        <v>554</v>
      </c>
      <c r="C25" s="533"/>
      <c r="D25" s="533"/>
      <c r="E25" s="533"/>
    </row>
    <row r="26" spans="1:5" ht="14.4" thickBot="1" x14ac:dyDescent="0.35">
      <c r="A26" t="s">
        <v>629</v>
      </c>
      <c r="D26" s="534" t="s">
        <v>542</v>
      </c>
      <c r="E26" s="534"/>
    </row>
    <row r="27" spans="1:5" ht="13.8" thickBot="1" x14ac:dyDescent="0.3">
      <c r="A27" s="179" t="s">
        <v>129</v>
      </c>
      <c r="B27" s="180" t="str">
        <f>+B14</f>
        <v>2020. év</v>
      </c>
      <c r="C27" s="180" t="str">
        <f>+C14</f>
        <v>2021. év</v>
      </c>
      <c r="D27" s="180" t="str">
        <f>+D14</f>
        <v>2021. után</v>
      </c>
      <c r="E27" s="181" t="s">
        <v>50</v>
      </c>
    </row>
    <row r="28" spans="1:5" x14ac:dyDescent="0.25">
      <c r="A28" s="182" t="s">
        <v>130</v>
      </c>
      <c r="B28" s="88">
        <v>3110000</v>
      </c>
      <c r="C28" s="88"/>
      <c r="D28" s="88"/>
      <c r="E28" s="183">
        <f t="shared" ref="E28:E34" si="2">SUM(B28:D28)</f>
        <v>3110000</v>
      </c>
    </row>
    <row r="29" spans="1:5" x14ac:dyDescent="0.25">
      <c r="A29" s="184" t="s">
        <v>143</v>
      </c>
      <c r="B29" s="89"/>
      <c r="C29" s="89"/>
      <c r="D29" s="89"/>
      <c r="E29" s="185">
        <f t="shared" si="2"/>
        <v>0</v>
      </c>
    </row>
    <row r="30" spans="1:5" x14ac:dyDescent="0.25">
      <c r="A30" s="186" t="s">
        <v>131</v>
      </c>
      <c r="B30" s="90"/>
      <c r="C30" s="90"/>
      <c r="D30" s="90"/>
      <c r="E30" s="187">
        <f t="shared" si="2"/>
        <v>0</v>
      </c>
    </row>
    <row r="31" spans="1:5" x14ac:dyDescent="0.25">
      <c r="A31" s="186" t="s">
        <v>144</v>
      </c>
      <c r="B31" s="90"/>
      <c r="C31" s="90"/>
      <c r="D31" s="90"/>
      <c r="E31" s="187">
        <f t="shared" si="2"/>
        <v>0</v>
      </c>
    </row>
    <row r="32" spans="1:5" x14ac:dyDescent="0.25">
      <c r="A32" s="186" t="s">
        <v>132</v>
      </c>
      <c r="B32" s="90"/>
      <c r="C32" s="90"/>
      <c r="D32" s="90"/>
      <c r="E32" s="187">
        <f t="shared" si="2"/>
        <v>0</v>
      </c>
    </row>
    <row r="33" spans="1:5" x14ac:dyDescent="0.25">
      <c r="A33" s="186" t="s">
        <v>133</v>
      </c>
      <c r="B33" s="90"/>
      <c r="C33" s="90"/>
      <c r="D33" s="90"/>
      <c r="E33" s="187">
        <f t="shared" si="2"/>
        <v>0</v>
      </c>
    </row>
    <row r="34" spans="1:5" ht="13.8" thickBot="1" x14ac:dyDescent="0.3">
      <c r="A34" s="91"/>
      <c r="B34" s="92"/>
      <c r="C34" s="92"/>
      <c r="D34" s="92"/>
      <c r="E34" s="187">
        <f t="shared" si="2"/>
        <v>0</v>
      </c>
    </row>
    <row r="35" spans="1:5" ht="13.8" thickBot="1" x14ac:dyDescent="0.3">
      <c r="A35" s="188" t="s">
        <v>135</v>
      </c>
      <c r="B35" s="189">
        <f>B28+SUM(B30:B34)</f>
        <v>3110000</v>
      </c>
      <c r="C35" s="189">
        <f>C28+SUM(C30:C34)</f>
        <v>0</v>
      </c>
      <c r="D35" s="189">
        <f>D28+SUM(D30:D34)</f>
        <v>0</v>
      </c>
      <c r="E35" s="190">
        <f>E28+SUM(E30:E34)</f>
        <v>3110000</v>
      </c>
    </row>
    <row r="36" spans="1:5" ht="13.8" thickBot="1" x14ac:dyDescent="0.3">
      <c r="A36" s="53"/>
      <c r="B36" s="53"/>
      <c r="C36" s="53"/>
      <c r="D36" s="53"/>
      <c r="E36" s="53"/>
    </row>
    <row r="37" spans="1:5" ht="13.8" thickBot="1" x14ac:dyDescent="0.3">
      <c r="A37" s="179" t="s">
        <v>134</v>
      </c>
      <c r="B37" s="180" t="str">
        <f>+B27</f>
        <v>2020. év</v>
      </c>
      <c r="C37" s="180" t="str">
        <f>+C27</f>
        <v>2021. év</v>
      </c>
      <c r="D37" s="180" t="str">
        <f>+D27</f>
        <v>2021. után</v>
      </c>
      <c r="E37" s="181" t="s">
        <v>50</v>
      </c>
    </row>
    <row r="38" spans="1:5" x14ac:dyDescent="0.25">
      <c r="A38" s="182" t="s">
        <v>139</v>
      </c>
      <c r="B38" s="88"/>
      <c r="C38" s="88"/>
      <c r="D38" s="88"/>
      <c r="E38" s="183">
        <f t="shared" ref="E38:E44" si="3">SUM(B38:D38)</f>
        <v>0</v>
      </c>
    </row>
    <row r="39" spans="1:5" x14ac:dyDescent="0.25">
      <c r="A39" s="191" t="s">
        <v>140</v>
      </c>
      <c r="B39" s="90">
        <v>3110000</v>
      </c>
      <c r="C39" s="90"/>
      <c r="D39" s="90"/>
      <c r="E39" s="187">
        <f t="shared" si="3"/>
        <v>3110000</v>
      </c>
    </row>
    <row r="40" spans="1:5" x14ac:dyDescent="0.25">
      <c r="A40" s="186" t="s">
        <v>141</v>
      </c>
      <c r="B40" s="90"/>
      <c r="C40" s="90"/>
      <c r="D40" s="90"/>
      <c r="E40" s="187">
        <f t="shared" si="3"/>
        <v>0</v>
      </c>
    </row>
    <row r="41" spans="1:5" x14ac:dyDescent="0.25">
      <c r="A41" s="186" t="s">
        <v>142</v>
      </c>
      <c r="B41" s="90"/>
      <c r="C41" s="90"/>
      <c r="D41" s="90"/>
      <c r="E41" s="187">
        <f t="shared" si="3"/>
        <v>0</v>
      </c>
    </row>
    <row r="42" spans="1:5" x14ac:dyDescent="0.25">
      <c r="A42" s="93"/>
      <c r="B42" s="90"/>
      <c r="C42" s="90"/>
      <c r="D42" s="90"/>
      <c r="E42" s="187">
        <f t="shared" si="3"/>
        <v>0</v>
      </c>
    </row>
    <row r="43" spans="1:5" x14ac:dyDescent="0.25">
      <c r="A43" s="93"/>
      <c r="B43" s="90"/>
      <c r="C43" s="90"/>
      <c r="D43" s="90"/>
      <c r="E43" s="187">
        <f t="shared" si="3"/>
        <v>0</v>
      </c>
    </row>
    <row r="44" spans="1:5" ht="13.8" thickBot="1" x14ac:dyDescent="0.3">
      <c r="A44" s="91"/>
      <c r="B44" s="92"/>
      <c r="C44" s="92"/>
      <c r="D44" s="92"/>
      <c r="E44" s="187">
        <f t="shared" si="3"/>
        <v>0</v>
      </c>
    </row>
    <row r="45" spans="1:5" ht="13.8" thickBot="1" x14ac:dyDescent="0.3">
      <c r="A45" s="188" t="s">
        <v>52</v>
      </c>
      <c r="B45" s="189">
        <v>3110000</v>
      </c>
      <c r="C45" s="189">
        <f>SUM(C38:C44)</f>
        <v>0</v>
      </c>
      <c r="D45" s="189">
        <f>SUM(D38:D44)</f>
        <v>0</v>
      </c>
      <c r="E45" s="190">
        <f>SUM(E38:E44)</f>
        <v>3110000</v>
      </c>
    </row>
    <row r="47" spans="1:5" ht="15.6" x14ac:dyDescent="0.25">
      <c r="A47" s="541" t="s">
        <v>612</v>
      </c>
      <c r="B47" s="541"/>
      <c r="C47" s="541"/>
      <c r="D47" s="541"/>
      <c r="E47" s="541"/>
    </row>
    <row r="48" spans="1:5" ht="13.8" thickBot="1" x14ac:dyDescent="0.3"/>
    <row r="49" spans="1:5" ht="13.8" thickBot="1" x14ac:dyDescent="0.3">
      <c r="A49" s="546" t="s">
        <v>137</v>
      </c>
      <c r="B49" s="547"/>
      <c r="C49" s="548"/>
      <c r="D49" s="544" t="s">
        <v>145</v>
      </c>
      <c r="E49" s="545"/>
    </row>
    <row r="50" spans="1:5" x14ac:dyDescent="0.25">
      <c r="A50" s="549" t="s">
        <v>613</v>
      </c>
      <c r="B50" s="550"/>
      <c r="C50" s="551"/>
      <c r="D50" s="537">
        <v>1400000</v>
      </c>
      <c r="E50" s="538"/>
    </row>
    <row r="51" spans="1:5" ht="13.8" thickBot="1" x14ac:dyDescent="0.3">
      <c r="A51" s="552"/>
      <c r="B51" s="553"/>
      <c r="C51" s="554"/>
      <c r="D51" s="539"/>
      <c r="E51" s="540"/>
    </row>
    <row r="52" spans="1:5" ht="13.8" thickBot="1" x14ac:dyDescent="0.3">
      <c r="A52" s="535" t="s">
        <v>52</v>
      </c>
      <c r="B52" s="536"/>
      <c r="C52" s="536"/>
      <c r="D52" s="542">
        <f>SUM(D50:E51)</f>
        <v>1400000</v>
      </c>
      <c r="E52" s="543"/>
    </row>
  </sheetData>
  <mergeCells count="13">
    <mergeCell ref="A49:C49"/>
    <mergeCell ref="A50:C50"/>
    <mergeCell ref="A51:C51"/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</mergeCells>
  <phoneticPr fontId="28" type="noConversion"/>
  <conditionalFormatting sqref="E5:E12 B12:D12 B22:E22 E15:E21 E28:E35 B35:D35 E38:E45 B45:D45">
    <cfRule type="cellIs" dxfId="1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8" orientation="portrait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11/2020. (VII. 17.)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  <pageSetUpPr fitToPage="1"/>
  </sheetPr>
  <dimension ref="A1:K159"/>
  <sheetViews>
    <sheetView zoomScale="140" zoomScaleNormal="140" zoomScaleSheetLayoutView="85" workbookViewId="0">
      <selection activeCell="F5" sqref="F4:F5"/>
    </sheetView>
  </sheetViews>
  <sheetFormatPr defaultColWidth="9.33203125" defaultRowHeight="13.2" x14ac:dyDescent="0.25"/>
  <cols>
    <col min="1" max="1" width="19.44140625" style="344" customWidth="1"/>
    <col min="2" max="2" width="72" style="345" customWidth="1"/>
    <col min="3" max="3" width="25" style="346" customWidth="1"/>
    <col min="4" max="4" width="17.77734375" style="3" customWidth="1"/>
    <col min="5" max="16384" width="9.33203125" style="3"/>
  </cols>
  <sheetData>
    <row r="1" spans="1:4" s="2" customFormat="1" ht="16.5" customHeight="1" thickBot="1" x14ac:dyDescent="0.3">
      <c r="A1" s="192"/>
      <c r="B1" s="559" t="s">
        <v>633</v>
      </c>
      <c r="C1" s="559"/>
      <c r="D1" s="559"/>
    </row>
    <row r="2" spans="1:4" s="94" customFormat="1" ht="21" customHeight="1" x14ac:dyDescent="0.25">
      <c r="A2" s="361" t="s">
        <v>60</v>
      </c>
      <c r="B2" s="314" t="s">
        <v>517</v>
      </c>
      <c r="C2" s="555" t="s">
        <v>53</v>
      </c>
      <c r="D2" s="556"/>
    </row>
    <row r="3" spans="1:4" s="94" customFormat="1" ht="16.2" thickBot="1" x14ac:dyDescent="0.3">
      <c r="A3" s="193" t="s">
        <v>192</v>
      </c>
      <c r="B3" s="315" t="s">
        <v>388</v>
      </c>
      <c r="C3" s="557" t="s">
        <v>53</v>
      </c>
      <c r="D3" s="558"/>
    </row>
    <row r="4" spans="1:4" s="95" customFormat="1" ht="15.9" customHeight="1" thickBot="1" x14ac:dyDescent="0.35">
      <c r="A4" s="194"/>
      <c r="B4" s="194"/>
      <c r="C4" s="560" t="s">
        <v>542</v>
      </c>
      <c r="D4" s="560"/>
    </row>
    <row r="5" spans="1:4" ht="23.4" thickBot="1" x14ac:dyDescent="0.3">
      <c r="A5" s="362" t="s">
        <v>194</v>
      </c>
      <c r="B5" s="195" t="s">
        <v>54</v>
      </c>
      <c r="C5" s="196" t="s">
        <v>562</v>
      </c>
      <c r="D5" s="196" t="s">
        <v>616</v>
      </c>
    </row>
    <row r="6" spans="1:4" s="65" customFormat="1" ht="12.9" customHeight="1" thickBot="1" x14ac:dyDescent="0.3">
      <c r="A6" s="39" t="s">
        <v>479</v>
      </c>
      <c r="B6" s="163" t="s">
        <v>480</v>
      </c>
      <c r="C6" s="164" t="s">
        <v>481</v>
      </c>
      <c r="D6" s="164" t="s">
        <v>483</v>
      </c>
    </row>
    <row r="7" spans="1:4" s="65" customFormat="1" ht="15.9" customHeight="1" thickBot="1" x14ac:dyDescent="0.3">
      <c r="A7" s="197"/>
      <c r="B7" s="198" t="s">
        <v>55</v>
      </c>
      <c r="C7" s="317"/>
      <c r="D7" s="317"/>
    </row>
    <row r="8" spans="1:4" s="65" customFormat="1" ht="12" customHeight="1" thickBot="1" x14ac:dyDescent="0.3">
      <c r="A8" s="35" t="s">
        <v>17</v>
      </c>
      <c r="B8" s="21" t="s">
        <v>234</v>
      </c>
      <c r="C8" s="259">
        <f>+C9+C10+C11+C12+C13+C14</f>
        <v>270024336</v>
      </c>
      <c r="D8" s="259">
        <f>+D9+D10+D11+D12+D13+D14</f>
        <v>283837999</v>
      </c>
    </row>
    <row r="9" spans="1:4" s="96" customFormat="1" ht="12" customHeight="1" x14ac:dyDescent="0.2">
      <c r="A9" s="383" t="s">
        <v>96</v>
      </c>
      <c r="B9" s="368" t="s">
        <v>235</v>
      </c>
      <c r="C9" s="262">
        <v>78322356</v>
      </c>
      <c r="D9" s="262">
        <v>90289698</v>
      </c>
    </row>
    <row r="10" spans="1:4" s="97" customFormat="1" ht="12" customHeight="1" x14ac:dyDescent="0.2">
      <c r="A10" s="384" t="s">
        <v>97</v>
      </c>
      <c r="B10" s="369" t="s">
        <v>236</v>
      </c>
      <c r="C10" s="261">
        <v>111287650</v>
      </c>
      <c r="D10" s="261">
        <v>111287650</v>
      </c>
    </row>
    <row r="11" spans="1:4" s="97" customFormat="1" ht="12" customHeight="1" x14ac:dyDescent="0.2">
      <c r="A11" s="384" t="s">
        <v>98</v>
      </c>
      <c r="B11" s="369" t="s">
        <v>237</v>
      </c>
      <c r="C11" s="261">
        <v>76468676</v>
      </c>
      <c r="D11" s="261">
        <v>76468676</v>
      </c>
    </row>
    <row r="12" spans="1:4" s="97" customFormat="1" ht="12" customHeight="1" x14ac:dyDescent="0.2">
      <c r="A12" s="384" t="s">
        <v>99</v>
      </c>
      <c r="B12" s="369" t="s">
        <v>238</v>
      </c>
      <c r="C12" s="261">
        <v>3945654</v>
      </c>
      <c r="D12" s="261">
        <v>3945654</v>
      </c>
    </row>
    <row r="13" spans="1:4" s="97" customFormat="1" ht="12" customHeight="1" x14ac:dyDescent="0.2">
      <c r="A13" s="384" t="s">
        <v>146</v>
      </c>
      <c r="B13" s="369" t="s">
        <v>487</v>
      </c>
      <c r="C13" s="261"/>
      <c r="D13" s="261"/>
    </row>
    <row r="14" spans="1:4" s="96" customFormat="1" ht="12" customHeight="1" thickBot="1" x14ac:dyDescent="0.25">
      <c r="A14" s="385" t="s">
        <v>100</v>
      </c>
      <c r="B14" s="370" t="s">
        <v>422</v>
      </c>
      <c r="C14" s="261"/>
      <c r="D14" s="261">
        <v>1846321</v>
      </c>
    </row>
    <row r="15" spans="1:4" s="96" customFormat="1" ht="12" customHeight="1" thickBot="1" x14ac:dyDescent="0.3">
      <c r="A15" s="35" t="s">
        <v>18</v>
      </c>
      <c r="B15" s="254" t="s">
        <v>239</v>
      </c>
      <c r="C15" s="259">
        <f>+C16+C17+C18+C19+C20</f>
        <v>10500000</v>
      </c>
      <c r="D15" s="259">
        <f>+D16+D17+D18+D19+D20</f>
        <v>10500000</v>
      </c>
    </row>
    <row r="16" spans="1:4" s="96" customFormat="1" ht="12" customHeight="1" x14ac:dyDescent="0.2">
      <c r="A16" s="383" t="s">
        <v>102</v>
      </c>
      <c r="B16" s="368" t="s">
        <v>240</v>
      </c>
      <c r="C16" s="262"/>
      <c r="D16" s="262"/>
    </row>
    <row r="17" spans="1:4" s="96" customFormat="1" ht="12" customHeight="1" x14ac:dyDescent="0.2">
      <c r="A17" s="384" t="s">
        <v>103</v>
      </c>
      <c r="B17" s="369" t="s">
        <v>241</v>
      </c>
      <c r="C17" s="261"/>
      <c r="D17" s="261"/>
    </row>
    <row r="18" spans="1:4" s="96" customFormat="1" ht="12" customHeight="1" x14ac:dyDescent="0.2">
      <c r="A18" s="384" t="s">
        <v>104</v>
      </c>
      <c r="B18" s="369" t="s">
        <v>411</v>
      </c>
      <c r="C18" s="261"/>
      <c r="D18" s="261"/>
    </row>
    <row r="19" spans="1:4" s="96" customFormat="1" ht="12" customHeight="1" x14ac:dyDescent="0.2">
      <c r="A19" s="384" t="s">
        <v>105</v>
      </c>
      <c r="B19" s="369" t="s">
        <v>412</v>
      </c>
      <c r="C19" s="261"/>
      <c r="D19" s="261"/>
    </row>
    <row r="20" spans="1:4" s="96" customFormat="1" ht="12" customHeight="1" x14ac:dyDescent="0.2">
      <c r="A20" s="384" t="s">
        <v>106</v>
      </c>
      <c r="B20" s="369" t="s">
        <v>242</v>
      </c>
      <c r="C20" s="261">
        <v>10500000</v>
      </c>
      <c r="D20" s="261">
        <v>10500000</v>
      </c>
    </row>
    <row r="21" spans="1:4" s="97" customFormat="1" ht="12" customHeight="1" thickBot="1" x14ac:dyDescent="0.25">
      <c r="A21" s="385" t="s">
        <v>115</v>
      </c>
      <c r="B21" s="370" t="s">
        <v>243</v>
      </c>
      <c r="C21" s="263"/>
      <c r="D21" s="263"/>
    </row>
    <row r="22" spans="1:4" s="97" customFormat="1" ht="12" customHeight="1" thickBot="1" x14ac:dyDescent="0.3">
      <c r="A22" s="35" t="s">
        <v>19</v>
      </c>
      <c r="B22" s="21" t="s">
        <v>244</v>
      </c>
      <c r="C22" s="259">
        <f>+C23+C24+C25+C26+C27</f>
        <v>96500000</v>
      </c>
      <c r="D22" s="259">
        <f>+D23+D24+D25+D26+D27</f>
        <v>96500000</v>
      </c>
    </row>
    <row r="23" spans="1:4" s="97" customFormat="1" ht="12" customHeight="1" x14ac:dyDescent="0.2">
      <c r="A23" s="383" t="s">
        <v>85</v>
      </c>
      <c r="B23" s="368" t="s">
        <v>245</v>
      </c>
      <c r="C23" s="262">
        <v>96500000</v>
      </c>
      <c r="D23" s="262">
        <v>96500000</v>
      </c>
    </row>
    <row r="24" spans="1:4" s="96" customFormat="1" ht="12" customHeight="1" x14ac:dyDescent="0.2">
      <c r="A24" s="384" t="s">
        <v>86</v>
      </c>
      <c r="B24" s="369" t="s">
        <v>246</v>
      </c>
      <c r="C24" s="261"/>
      <c r="D24" s="261"/>
    </row>
    <row r="25" spans="1:4" s="97" customFormat="1" ht="12" customHeight="1" x14ac:dyDescent="0.2">
      <c r="A25" s="384" t="s">
        <v>87</v>
      </c>
      <c r="B25" s="369" t="s">
        <v>413</v>
      </c>
      <c r="C25" s="261"/>
      <c r="D25" s="261"/>
    </row>
    <row r="26" spans="1:4" s="97" customFormat="1" ht="12" customHeight="1" x14ac:dyDescent="0.2">
      <c r="A26" s="384" t="s">
        <v>88</v>
      </c>
      <c r="B26" s="369" t="s">
        <v>414</v>
      </c>
      <c r="C26" s="261"/>
      <c r="D26" s="261"/>
    </row>
    <row r="27" spans="1:4" s="97" customFormat="1" ht="12" customHeight="1" x14ac:dyDescent="0.2">
      <c r="A27" s="384" t="s">
        <v>167</v>
      </c>
      <c r="B27" s="369" t="s">
        <v>247</v>
      </c>
      <c r="C27" s="261"/>
      <c r="D27" s="261"/>
    </row>
    <row r="28" spans="1:4" s="97" customFormat="1" ht="12" customHeight="1" thickBot="1" x14ac:dyDescent="0.25">
      <c r="A28" s="385" t="s">
        <v>168</v>
      </c>
      <c r="B28" s="370" t="s">
        <v>248</v>
      </c>
      <c r="C28" s="263"/>
      <c r="D28" s="263"/>
    </row>
    <row r="29" spans="1:4" s="97" customFormat="1" ht="12" customHeight="1" thickBot="1" x14ac:dyDescent="0.3">
      <c r="A29" s="35" t="s">
        <v>169</v>
      </c>
      <c r="B29" s="21" t="s">
        <v>249</v>
      </c>
      <c r="C29" s="265">
        <f>+C30+C34+C35+C36</f>
        <v>60000000</v>
      </c>
      <c r="D29" s="265">
        <f>+D30+D34+D35+D36</f>
        <v>49721902</v>
      </c>
    </row>
    <row r="30" spans="1:4" s="97" customFormat="1" ht="12" customHeight="1" x14ac:dyDescent="0.2">
      <c r="A30" s="383" t="s">
        <v>250</v>
      </c>
      <c r="B30" s="368" t="s">
        <v>488</v>
      </c>
      <c r="C30" s="366">
        <f>+C31+C32+C33</f>
        <v>49200000</v>
      </c>
      <c r="D30" s="366">
        <f>+D31+D32+D33</f>
        <v>49200000</v>
      </c>
    </row>
    <row r="31" spans="1:4" s="97" customFormat="1" ht="12" customHeight="1" x14ac:dyDescent="0.2">
      <c r="A31" s="384" t="s">
        <v>251</v>
      </c>
      <c r="B31" s="369" t="s">
        <v>256</v>
      </c>
      <c r="C31" s="261">
        <v>10700000</v>
      </c>
      <c r="D31" s="261">
        <v>10700000</v>
      </c>
    </row>
    <row r="32" spans="1:4" s="97" customFormat="1" ht="12" customHeight="1" x14ac:dyDescent="0.2">
      <c r="A32" s="384" t="s">
        <v>252</v>
      </c>
      <c r="B32" s="369" t="s">
        <v>257</v>
      </c>
      <c r="C32" s="261"/>
      <c r="D32" s="261"/>
    </row>
    <row r="33" spans="1:4" s="97" customFormat="1" ht="12" customHeight="1" x14ac:dyDescent="0.2">
      <c r="A33" s="384" t="s">
        <v>426</v>
      </c>
      <c r="B33" s="422" t="s">
        <v>427</v>
      </c>
      <c r="C33" s="261">
        <v>38500000</v>
      </c>
      <c r="D33" s="261">
        <v>38500000</v>
      </c>
    </row>
    <row r="34" spans="1:4" s="97" customFormat="1" ht="12" customHeight="1" x14ac:dyDescent="0.2">
      <c r="A34" s="384" t="s">
        <v>253</v>
      </c>
      <c r="B34" s="369" t="s">
        <v>258</v>
      </c>
      <c r="C34" s="261">
        <v>10500000</v>
      </c>
      <c r="D34" s="261">
        <v>221902</v>
      </c>
    </row>
    <row r="35" spans="1:4" s="97" customFormat="1" ht="12" customHeight="1" x14ac:dyDescent="0.2">
      <c r="A35" s="384" t="s">
        <v>254</v>
      </c>
      <c r="B35" s="369" t="s">
        <v>259</v>
      </c>
      <c r="C35" s="261"/>
      <c r="D35" s="261"/>
    </row>
    <row r="36" spans="1:4" s="97" customFormat="1" ht="12" customHeight="1" thickBot="1" x14ac:dyDescent="0.25">
      <c r="A36" s="385" t="s">
        <v>255</v>
      </c>
      <c r="B36" s="370" t="s">
        <v>260</v>
      </c>
      <c r="C36" s="263">
        <v>300000</v>
      </c>
      <c r="D36" s="263">
        <v>300000</v>
      </c>
    </row>
    <row r="37" spans="1:4" s="97" customFormat="1" ht="12" customHeight="1" thickBot="1" x14ac:dyDescent="0.3">
      <c r="A37" s="35" t="s">
        <v>21</v>
      </c>
      <c r="B37" s="21" t="s">
        <v>423</v>
      </c>
      <c r="C37" s="259">
        <f>SUM(C38:C48)</f>
        <v>92457664</v>
      </c>
      <c r="D37" s="259">
        <f>SUM(D38:D48)</f>
        <v>92457664</v>
      </c>
    </row>
    <row r="38" spans="1:4" s="97" customFormat="1" ht="12" customHeight="1" x14ac:dyDescent="0.2">
      <c r="A38" s="383" t="s">
        <v>89</v>
      </c>
      <c r="B38" s="368" t="s">
        <v>263</v>
      </c>
      <c r="C38" s="262"/>
      <c r="D38" s="262"/>
    </row>
    <row r="39" spans="1:4" s="97" customFormat="1" ht="12" customHeight="1" x14ac:dyDescent="0.2">
      <c r="A39" s="384" t="s">
        <v>90</v>
      </c>
      <c r="B39" s="369" t="s">
        <v>264</v>
      </c>
      <c r="C39" s="261">
        <v>4694000</v>
      </c>
      <c r="D39" s="261">
        <v>4694000</v>
      </c>
    </row>
    <row r="40" spans="1:4" s="97" customFormat="1" ht="12" customHeight="1" x14ac:dyDescent="0.2">
      <c r="A40" s="384" t="s">
        <v>91</v>
      </c>
      <c r="B40" s="369" t="s">
        <v>265</v>
      </c>
      <c r="C40" s="261">
        <v>4588000</v>
      </c>
      <c r="D40" s="261">
        <v>4588000</v>
      </c>
    </row>
    <row r="41" spans="1:4" s="97" customFormat="1" ht="12" customHeight="1" x14ac:dyDescent="0.2">
      <c r="A41" s="384" t="s">
        <v>171</v>
      </c>
      <c r="B41" s="369" t="s">
        <v>266</v>
      </c>
      <c r="C41" s="261">
        <v>437000</v>
      </c>
      <c r="D41" s="261">
        <v>437000</v>
      </c>
    </row>
    <row r="42" spans="1:4" s="97" customFormat="1" ht="12" customHeight="1" x14ac:dyDescent="0.2">
      <c r="A42" s="384" t="s">
        <v>172</v>
      </c>
      <c r="B42" s="369" t="s">
        <v>267</v>
      </c>
      <c r="C42" s="261"/>
      <c r="D42" s="261"/>
    </row>
    <row r="43" spans="1:4" s="97" customFormat="1" ht="12" customHeight="1" x14ac:dyDescent="0.2">
      <c r="A43" s="384" t="s">
        <v>173</v>
      </c>
      <c r="B43" s="369" t="s">
        <v>268</v>
      </c>
      <c r="C43" s="261">
        <v>82564000</v>
      </c>
      <c r="D43" s="261">
        <v>82564000</v>
      </c>
    </row>
    <row r="44" spans="1:4" s="97" customFormat="1" ht="12" customHeight="1" x14ac:dyDescent="0.2">
      <c r="A44" s="384" t="s">
        <v>174</v>
      </c>
      <c r="B44" s="369" t="s">
        <v>269</v>
      </c>
      <c r="C44" s="261"/>
      <c r="D44" s="261"/>
    </row>
    <row r="45" spans="1:4" s="97" customFormat="1" ht="12" customHeight="1" x14ac:dyDescent="0.2">
      <c r="A45" s="384" t="s">
        <v>175</v>
      </c>
      <c r="B45" s="369" t="s">
        <v>270</v>
      </c>
      <c r="C45" s="261">
        <v>29664</v>
      </c>
      <c r="D45" s="261">
        <v>29664</v>
      </c>
    </row>
    <row r="46" spans="1:4" s="97" customFormat="1" ht="12" customHeight="1" x14ac:dyDescent="0.2">
      <c r="A46" s="384" t="s">
        <v>261</v>
      </c>
      <c r="B46" s="369" t="s">
        <v>271</v>
      </c>
      <c r="C46" s="264"/>
      <c r="D46" s="264"/>
    </row>
    <row r="47" spans="1:4" s="97" customFormat="1" ht="12" customHeight="1" x14ac:dyDescent="0.2">
      <c r="A47" s="385" t="s">
        <v>262</v>
      </c>
      <c r="B47" s="370" t="s">
        <v>425</v>
      </c>
      <c r="C47" s="357"/>
      <c r="D47" s="357"/>
    </row>
    <row r="48" spans="1:4" s="97" customFormat="1" ht="12" customHeight="1" thickBot="1" x14ac:dyDescent="0.25">
      <c r="A48" s="385" t="s">
        <v>424</v>
      </c>
      <c r="B48" s="370" t="s">
        <v>272</v>
      </c>
      <c r="C48" s="357">
        <v>145000</v>
      </c>
      <c r="D48" s="357">
        <v>145000</v>
      </c>
    </row>
    <row r="49" spans="1:4" s="97" customFormat="1" ht="12" customHeight="1" thickBot="1" x14ac:dyDescent="0.3">
      <c r="A49" s="35" t="s">
        <v>22</v>
      </c>
      <c r="B49" s="21" t="s">
        <v>273</v>
      </c>
      <c r="C49" s="259">
        <f>SUM(C50:C54)</f>
        <v>296922000</v>
      </c>
      <c r="D49" s="259">
        <f>SUM(D50:D54)</f>
        <v>296922000</v>
      </c>
    </row>
    <row r="50" spans="1:4" s="97" customFormat="1" ht="12" customHeight="1" x14ac:dyDescent="0.2">
      <c r="A50" s="383" t="s">
        <v>92</v>
      </c>
      <c r="B50" s="368" t="s">
        <v>277</v>
      </c>
      <c r="C50" s="405"/>
      <c r="D50" s="405"/>
    </row>
    <row r="51" spans="1:4" s="97" customFormat="1" ht="12" customHeight="1" x14ac:dyDescent="0.2">
      <c r="A51" s="384" t="s">
        <v>93</v>
      </c>
      <c r="B51" s="369" t="s">
        <v>278</v>
      </c>
      <c r="C51" s="264">
        <v>296922000</v>
      </c>
      <c r="D51" s="264">
        <v>296922000</v>
      </c>
    </row>
    <row r="52" spans="1:4" s="97" customFormat="1" ht="12" customHeight="1" x14ac:dyDescent="0.2">
      <c r="A52" s="384" t="s">
        <v>274</v>
      </c>
      <c r="B52" s="369" t="s">
        <v>279</v>
      </c>
      <c r="C52" s="264"/>
      <c r="D52" s="264"/>
    </row>
    <row r="53" spans="1:4" s="97" customFormat="1" ht="12" customHeight="1" x14ac:dyDescent="0.2">
      <c r="A53" s="384" t="s">
        <v>275</v>
      </c>
      <c r="B53" s="369" t="s">
        <v>280</v>
      </c>
      <c r="C53" s="264"/>
      <c r="D53" s="264"/>
    </row>
    <row r="54" spans="1:4" s="97" customFormat="1" ht="12" customHeight="1" thickBot="1" x14ac:dyDescent="0.25">
      <c r="A54" s="385" t="s">
        <v>276</v>
      </c>
      <c r="B54" s="370" t="s">
        <v>281</v>
      </c>
      <c r="C54" s="357"/>
      <c r="D54" s="357"/>
    </row>
    <row r="55" spans="1:4" s="97" customFormat="1" ht="12" customHeight="1" thickBot="1" x14ac:dyDescent="0.3">
      <c r="A55" s="35" t="s">
        <v>176</v>
      </c>
      <c r="B55" s="21" t="s">
        <v>282</v>
      </c>
      <c r="C55" s="259">
        <f>SUM(C56:C58)</f>
        <v>0</v>
      </c>
      <c r="D55" s="259">
        <f>SUM(D56:D58)</f>
        <v>0</v>
      </c>
    </row>
    <row r="56" spans="1:4" s="97" customFormat="1" ht="12" customHeight="1" x14ac:dyDescent="0.2">
      <c r="A56" s="383" t="s">
        <v>94</v>
      </c>
      <c r="B56" s="368" t="s">
        <v>283</v>
      </c>
      <c r="C56" s="262"/>
      <c r="D56" s="262"/>
    </row>
    <row r="57" spans="1:4" s="97" customFormat="1" ht="12" customHeight="1" x14ac:dyDescent="0.2">
      <c r="A57" s="384" t="s">
        <v>95</v>
      </c>
      <c r="B57" s="369" t="s">
        <v>415</v>
      </c>
      <c r="C57" s="261"/>
      <c r="D57" s="261"/>
    </row>
    <row r="58" spans="1:4" s="97" customFormat="1" ht="12" customHeight="1" x14ac:dyDescent="0.2">
      <c r="A58" s="384" t="s">
        <v>286</v>
      </c>
      <c r="B58" s="369" t="s">
        <v>284</v>
      </c>
      <c r="C58" s="261"/>
      <c r="D58" s="261"/>
    </row>
    <row r="59" spans="1:4" s="97" customFormat="1" ht="12" customHeight="1" thickBot="1" x14ac:dyDescent="0.25">
      <c r="A59" s="385" t="s">
        <v>287</v>
      </c>
      <c r="B59" s="370" t="s">
        <v>285</v>
      </c>
      <c r="C59" s="263"/>
      <c r="D59" s="263"/>
    </row>
    <row r="60" spans="1:4" s="97" customFormat="1" ht="12" customHeight="1" thickBot="1" x14ac:dyDescent="0.3">
      <c r="A60" s="35" t="s">
        <v>24</v>
      </c>
      <c r="B60" s="254" t="s">
        <v>288</v>
      </c>
      <c r="C60" s="259">
        <f>SUM(C61:C63)</f>
        <v>47020000</v>
      </c>
      <c r="D60" s="259">
        <f>SUM(D61:D63)</f>
        <v>47020000</v>
      </c>
    </row>
    <row r="61" spans="1:4" s="97" customFormat="1" ht="12" customHeight="1" x14ac:dyDescent="0.2">
      <c r="A61" s="383" t="s">
        <v>177</v>
      </c>
      <c r="B61" s="368" t="s">
        <v>290</v>
      </c>
      <c r="C61" s="264"/>
      <c r="D61" s="264"/>
    </row>
    <row r="62" spans="1:4" s="97" customFormat="1" ht="12" customHeight="1" x14ac:dyDescent="0.2">
      <c r="A62" s="384" t="s">
        <v>178</v>
      </c>
      <c r="B62" s="369" t="s">
        <v>416</v>
      </c>
      <c r="C62" s="264">
        <v>6066000</v>
      </c>
      <c r="D62" s="264">
        <v>6066000</v>
      </c>
    </row>
    <row r="63" spans="1:4" s="97" customFormat="1" ht="12" customHeight="1" x14ac:dyDescent="0.2">
      <c r="A63" s="384" t="s">
        <v>215</v>
      </c>
      <c r="B63" s="369" t="s">
        <v>291</v>
      </c>
      <c r="C63" s="264">
        <v>40954000</v>
      </c>
      <c r="D63" s="264">
        <v>40954000</v>
      </c>
    </row>
    <row r="64" spans="1:4" s="97" customFormat="1" ht="12" customHeight="1" thickBot="1" x14ac:dyDescent="0.25">
      <c r="A64" s="385" t="s">
        <v>289</v>
      </c>
      <c r="B64" s="370" t="s">
        <v>292</v>
      </c>
      <c r="C64" s="264"/>
      <c r="D64" s="264"/>
    </row>
    <row r="65" spans="1:4" s="97" customFormat="1" ht="12" customHeight="1" thickBot="1" x14ac:dyDescent="0.3">
      <c r="A65" s="35" t="s">
        <v>25</v>
      </c>
      <c r="B65" s="21" t="s">
        <v>293</v>
      </c>
      <c r="C65" s="265">
        <f>+C8+C15+C22+C29+C37+C49+C55+C60</f>
        <v>873424000</v>
      </c>
      <c r="D65" s="265">
        <f>+D8+D15+D22+D29+D37+D49+D55+D60</f>
        <v>876959565</v>
      </c>
    </row>
    <row r="66" spans="1:4" s="97" customFormat="1" ht="12" customHeight="1" thickBot="1" x14ac:dyDescent="0.25">
      <c r="A66" s="386" t="s">
        <v>384</v>
      </c>
      <c r="B66" s="254" t="s">
        <v>295</v>
      </c>
      <c r="C66" s="259">
        <f>SUM(C67:C69)</f>
        <v>0</v>
      </c>
      <c r="D66" s="259">
        <f>SUM(D67:D69)</f>
        <v>0</v>
      </c>
    </row>
    <row r="67" spans="1:4" s="97" customFormat="1" ht="12" customHeight="1" x14ac:dyDescent="0.2">
      <c r="A67" s="383" t="s">
        <v>326</v>
      </c>
      <c r="B67" s="368" t="s">
        <v>296</v>
      </c>
      <c r="C67" s="264"/>
      <c r="D67" s="264"/>
    </row>
    <row r="68" spans="1:4" s="97" customFormat="1" ht="12" customHeight="1" x14ac:dyDescent="0.2">
      <c r="A68" s="384" t="s">
        <v>335</v>
      </c>
      <c r="B68" s="369" t="s">
        <v>297</v>
      </c>
      <c r="C68" s="264"/>
      <c r="D68" s="264"/>
    </row>
    <row r="69" spans="1:4" s="97" customFormat="1" ht="12" customHeight="1" thickBot="1" x14ac:dyDescent="0.25">
      <c r="A69" s="385" t="s">
        <v>336</v>
      </c>
      <c r="B69" s="371" t="s">
        <v>298</v>
      </c>
      <c r="C69" s="264"/>
      <c r="D69" s="264"/>
    </row>
    <row r="70" spans="1:4" s="97" customFormat="1" ht="12" customHeight="1" thickBot="1" x14ac:dyDescent="0.25">
      <c r="A70" s="386" t="s">
        <v>299</v>
      </c>
      <c r="B70" s="254" t="s">
        <v>300</v>
      </c>
      <c r="C70" s="259">
        <f>SUM(C71:C74)</f>
        <v>0</v>
      </c>
      <c r="D70" s="259">
        <f>SUM(D71:D74)</f>
        <v>0</v>
      </c>
    </row>
    <row r="71" spans="1:4" s="97" customFormat="1" ht="12" customHeight="1" x14ac:dyDescent="0.2">
      <c r="A71" s="383" t="s">
        <v>147</v>
      </c>
      <c r="B71" s="368" t="s">
        <v>301</v>
      </c>
      <c r="C71" s="264"/>
      <c r="D71" s="264"/>
    </row>
    <row r="72" spans="1:4" s="97" customFormat="1" ht="12" customHeight="1" x14ac:dyDescent="0.2">
      <c r="A72" s="384" t="s">
        <v>148</v>
      </c>
      <c r="B72" s="369" t="s">
        <v>302</v>
      </c>
      <c r="C72" s="264"/>
      <c r="D72" s="264"/>
    </row>
    <row r="73" spans="1:4" s="97" customFormat="1" ht="12" customHeight="1" x14ac:dyDescent="0.2">
      <c r="A73" s="384" t="s">
        <v>327</v>
      </c>
      <c r="B73" s="369" t="s">
        <v>303</v>
      </c>
      <c r="C73" s="264"/>
      <c r="D73" s="264"/>
    </row>
    <row r="74" spans="1:4" s="97" customFormat="1" ht="12" customHeight="1" thickBot="1" x14ac:dyDescent="0.25">
      <c r="A74" s="385" t="s">
        <v>328</v>
      </c>
      <c r="B74" s="370" t="s">
        <v>304</v>
      </c>
      <c r="C74" s="264"/>
      <c r="D74" s="264"/>
    </row>
    <row r="75" spans="1:4" s="97" customFormat="1" ht="12" customHeight="1" thickBot="1" x14ac:dyDescent="0.25">
      <c r="A75" s="386" t="s">
        <v>305</v>
      </c>
      <c r="B75" s="254" t="s">
        <v>306</v>
      </c>
      <c r="C75" s="259">
        <f>SUM(C76:C77)</f>
        <v>49114000</v>
      </c>
      <c r="D75" s="259">
        <f>SUM(D76:D77)</f>
        <v>57692248</v>
      </c>
    </row>
    <row r="76" spans="1:4" s="97" customFormat="1" ht="12" customHeight="1" x14ac:dyDescent="0.2">
      <c r="A76" s="383" t="s">
        <v>329</v>
      </c>
      <c r="B76" s="368" t="s">
        <v>307</v>
      </c>
      <c r="C76" s="264">
        <v>49114000</v>
      </c>
      <c r="D76" s="264">
        <v>57692248</v>
      </c>
    </row>
    <row r="77" spans="1:4" s="97" customFormat="1" ht="12" customHeight="1" thickBot="1" x14ac:dyDescent="0.25">
      <c r="A77" s="385" t="s">
        <v>330</v>
      </c>
      <c r="B77" s="370" t="s">
        <v>308</v>
      </c>
      <c r="C77" s="264"/>
      <c r="D77" s="264"/>
    </row>
    <row r="78" spans="1:4" s="96" customFormat="1" ht="12" customHeight="1" thickBot="1" x14ac:dyDescent="0.25">
      <c r="A78" s="386" t="s">
        <v>309</v>
      </c>
      <c r="B78" s="254" t="s">
        <v>310</v>
      </c>
      <c r="C78" s="259">
        <f>SUM(C79:C81)</f>
        <v>200000000</v>
      </c>
      <c r="D78" s="259">
        <f>SUM(D79:D81)</f>
        <v>200000000</v>
      </c>
    </row>
    <row r="79" spans="1:4" s="97" customFormat="1" ht="12" customHeight="1" x14ac:dyDescent="0.2">
      <c r="A79" s="383" t="s">
        <v>331</v>
      </c>
      <c r="B79" s="368" t="s">
        <v>311</v>
      </c>
      <c r="C79" s="264"/>
      <c r="D79" s="264"/>
    </row>
    <row r="80" spans="1:4" s="97" customFormat="1" ht="12" customHeight="1" x14ac:dyDescent="0.2">
      <c r="A80" s="384" t="s">
        <v>332</v>
      </c>
      <c r="B80" s="369" t="s">
        <v>312</v>
      </c>
      <c r="C80" s="264"/>
      <c r="D80" s="264"/>
    </row>
    <row r="81" spans="1:4" s="97" customFormat="1" ht="12" customHeight="1" thickBot="1" x14ac:dyDescent="0.25">
      <c r="A81" s="385" t="s">
        <v>333</v>
      </c>
      <c r="B81" s="370" t="s">
        <v>313</v>
      </c>
      <c r="C81" s="264">
        <v>200000000</v>
      </c>
      <c r="D81" s="264">
        <v>200000000</v>
      </c>
    </row>
    <row r="82" spans="1:4" s="97" customFormat="1" ht="12" customHeight="1" thickBot="1" x14ac:dyDescent="0.25">
      <c r="A82" s="386" t="s">
        <v>314</v>
      </c>
      <c r="B82" s="254" t="s">
        <v>334</v>
      </c>
      <c r="C82" s="259">
        <f>SUM(C83:C86)</f>
        <v>0</v>
      </c>
      <c r="D82" s="259">
        <f>SUM(D83:D86)</f>
        <v>0</v>
      </c>
    </row>
    <row r="83" spans="1:4" s="97" customFormat="1" ht="12" customHeight="1" x14ac:dyDescent="0.2">
      <c r="A83" s="387" t="s">
        <v>315</v>
      </c>
      <c r="B83" s="368" t="s">
        <v>316</v>
      </c>
      <c r="C83" s="264"/>
      <c r="D83" s="264"/>
    </row>
    <row r="84" spans="1:4" s="97" customFormat="1" ht="12" customHeight="1" x14ac:dyDescent="0.2">
      <c r="A84" s="388" t="s">
        <v>317</v>
      </c>
      <c r="B84" s="369" t="s">
        <v>318</v>
      </c>
      <c r="C84" s="264"/>
      <c r="D84" s="264"/>
    </row>
    <row r="85" spans="1:4" s="97" customFormat="1" ht="12" customHeight="1" x14ac:dyDescent="0.2">
      <c r="A85" s="388" t="s">
        <v>319</v>
      </c>
      <c r="B85" s="369" t="s">
        <v>320</v>
      </c>
      <c r="C85" s="264"/>
      <c r="D85" s="264"/>
    </row>
    <row r="86" spans="1:4" s="96" customFormat="1" ht="12" customHeight="1" thickBot="1" x14ac:dyDescent="0.25">
      <c r="A86" s="389" t="s">
        <v>321</v>
      </c>
      <c r="B86" s="370" t="s">
        <v>322</v>
      </c>
      <c r="C86" s="264"/>
      <c r="D86" s="264"/>
    </row>
    <row r="87" spans="1:4" s="96" customFormat="1" ht="12" customHeight="1" thickBot="1" x14ac:dyDescent="0.25">
      <c r="A87" s="386" t="s">
        <v>323</v>
      </c>
      <c r="B87" s="254" t="s">
        <v>467</v>
      </c>
      <c r="C87" s="406"/>
      <c r="D87" s="406"/>
    </row>
    <row r="88" spans="1:4" s="96" customFormat="1" ht="12" customHeight="1" thickBot="1" x14ac:dyDescent="0.25">
      <c r="A88" s="386" t="s">
        <v>489</v>
      </c>
      <c r="B88" s="254" t="s">
        <v>324</v>
      </c>
      <c r="C88" s="406"/>
      <c r="D88" s="406"/>
    </row>
    <row r="89" spans="1:4" s="96" customFormat="1" ht="12" customHeight="1" thickBot="1" x14ac:dyDescent="0.25">
      <c r="A89" s="386" t="s">
        <v>490</v>
      </c>
      <c r="B89" s="375" t="s">
        <v>470</v>
      </c>
      <c r="C89" s="265">
        <f>+C66+C70+C75+C78+C82+C88+C87</f>
        <v>249114000</v>
      </c>
      <c r="D89" s="265">
        <f>+D66+D70+D75+D78+D82+D88+D87</f>
        <v>257692248</v>
      </c>
    </row>
    <row r="90" spans="1:4" s="96" customFormat="1" ht="12" customHeight="1" thickBot="1" x14ac:dyDescent="0.25">
      <c r="A90" s="390" t="s">
        <v>491</v>
      </c>
      <c r="B90" s="376" t="s">
        <v>492</v>
      </c>
      <c r="C90" s="265">
        <f>+C65+C89</f>
        <v>1122538000</v>
      </c>
      <c r="D90" s="265">
        <f>+D65+D89</f>
        <v>1134651813</v>
      </c>
    </row>
    <row r="91" spans="1:4" s="97" customFormat="1" ht="15" customHeight="1" thickBot="1" x14ac:dyDescent="0.3">
      <c r="A91" s="203"/>
      <c r="B91" s="204"/>
      <c r="C91" s="322"/>
      <c r="D91" s="322"/>
    </row>
    <row r="92" spans="1:4" s="65" customFormat="1" ht="16.5" customHeight="1" thickBot="1" x14ac:dyDescent="0.3">
      <c r="A92" s="207"/>
      <c r="B92" s="208" t="s">
        <v>56</v>
      </c>
      <c r="C92" s="324"/>
      <c r="D92" s="324"/>
    </row>
    <row r="93" spans="1:4" s="98" customFormat="1" ht="12" customHeight="1" thickBot="1" x14ac:dyDescent="0.3">
      <c r="A93" s="363" t="s">
        <v>17</v>
      </c>
      <c r="B93" s="29" t="s">
        <v>496</v>
      </c>
      <c r="C93" s="258">
        <f>+C94+C95+C96+C97+C98+C111</f>
        <v>591790027</v>
      </c>
      <c r="D93" s="258">
        <f>+D94+D95+D96+D97+D98+D111</f>
        <v>602774924</v>
      </c>
    </row>
    <row r="94" spans="1:4" ht="12" customHeight="1" x14ac:dyDescent="0.25">
      <c r="A94" s="391" t="s">
        <v>96</v>
      </c>
      <c r="B94" s="10" t="s">
        <v>48</v>
      </c>
      <c r="C94" s="260">
        <v>39084000</v>
      </c>
      <c r="D94" s="260">
        <v>39084000</v>
      </c>
    </row>
    <row r="95" spans="1:4" ht="12" customHeight="1" x14ac:dyDescent="0.25">
      <c r="A95" s="384" t="s">
        <v>97</v>
      </c>
      <c r="B95" s="8" t="s">
        <v>179</v>
      </c>
      <c r="C95" s="261">
        <v>6901000</v>
      </c>
      <c r="D95" s="261">
        <v>6901000</v>
      </c>
    </row>
    <row r="96" spans="1:4" ht="12" customHeight="1" x14ac:dyDescent="0.25">
      <c r="A96" s="384" t="s">
        <v>98</v>
      </c>
      <c r="B96" s="8" t="s">
        <v>138</v>
      </c>
      <c r="C96" s="263">
        <v>171699027</v>
      </c>
      <c r="D96" s="263">
        <v>171699027</v>
      </c>
    </row>
    <row r="97" spans="1:9" ht="12" customHeight="1" x14ac:dyDescent="0.25">
      <c r="A97" s="384" t="s">
        <v>99</v>
      </c>
      <c r="B97" s="11" t="s">
        <v>180</v>
      </c>
      <c r="C97" s="263">
        <v>4423000</v>
      </c>
      <c r="D97" s="263">
        <v>4423000</v>
      </c>
    </row>
    <row r="98" spans="1:9" ht="12" customHeight="1" x14ac:dyDescent="0.25">
      <c r="A98" s="384" t="s">
        <v>110</v>
      </c>
      <c r="B98" s="19" t="s">
        <v>181</v>
      </c>
      <c r="C98" s="263">
        <v>3903000</v>
      </c>
      <c r="D98" s="263">
        <f>D105+D110</f>
        <v>6488000</v>
      </c>
    </row>
    <row r="99" spans="1:9" ht="12" customHeight="1" x14ac:dyDescent="0.25">
      <c r="A99" s="384" t="s">
        <v>100</v>
      </c>
      <c r="B99" s="8" t="s">
        <v>493</v>
      </c>
      <c r="C99" s="263"/>
      <c r="D99" s="263"/>
    </row>
    <row r="100" spans="1:9" ht="12" customHeight="1" x14ac:dyDescent="0.2">
      <c r="A100" s="384" t="s">
        <v>101</v>
      </c>
      <c r="B100" s="140" t="s">
        <v>433</v>
      </c>
      <c r="C100" s="263"/>
      <c r="D100" s="263"/>
    </row>
    <row r="101" spans="1:9" ht="12" customHeight="1" x14ac:dyDescent="0.2">
      <c r="A101" s="384" t="s">
        <v>111</v>
      </c>
      <c r="B101" s="140" t="s">
        <v>432</v>
      </c>
      <c r="C101" s="263"/>
      <c r="D101" s="263"/>
    </row>
    <row r="102" spans="1:9" ht="12" customHeight="1" x14ac:dyDescent="0.2">
      <c r="A102" s="384" t="s">
        <v>112</v>
      </c>
      <c r="B102" s="140" t="s">
        <v>340</v>
      </c>
      <c r="C102" s="263"/>
      <c r="D102" s="263"/>
      <c r="I102" s="3" t="s">
        <v>543</v>
      </c>
    </row>
    <row r="103" spans="1:9" ht="12" customHeight="1" x14ac:dyDescent="0.25">
      <c r="A103" s="384" t="s">
        <v>113</v>
      </c>
      <c r="B103" s="141" t="s">
        <v>341</v>
      </c>
      <c r="C103" s="263"/>
      <c r="D103" s="263"/>
    </row>
    <row r="104" spans="1:9" ht="12" customHeight="1" x14ac:dyDescent="0.25">
      <c r="A104" s="384" t="s">
        <v>114</v>
      </c>
      <c r="B104" s="141" t="s">
        <v>342</v>
      </c>
      <c r="C104" s="263"/>
      <c r="D104" s="263"/>
    </row>
    <row r="105" spans="1:9" ht="12" customHeight="1" x14ac:dyDescent="0.2">
      <c r="A105" s="384" t="s">
        <v>116</v>
      </c>
      <c r="B105" s="140" t="s">
        <v>343</v>
      </c>
      <c r="C105" s="263">
        <v>512000</v>
      </c>
      <c r="D105" s="263">
        <v>512000</v>
      </c>
    </row>
    <row r="106" spans="1:9" ht="12" customHeight="1" x14ac:dyDescent="0.2">
      <c r="A106" s="384" t="s">
        <v>182</v>
      </c>
      <c r="B106" s="140" t="s">
        <v>344</v>
      </c>
      <c r="C106" s="263"/>
      <c r="D106" s="263"/>
    </row>
    <row r="107" spans="1:9" ht="12" customHeight="1" x14ac:dyDescent="0.25">
      <c r="A107" s="384" t="s">
        <v>338</v>
      </c>
      <c r="B107" s="141" t="s">
        <v>345</v>
      </c>
      <c r="C107" s="263"/>
      <c r="D107" s="263"/>
    </row>
    <row r="108" spans="1:9" ht="12" customHeight="1" x14ac:dyDescent="0.25">
      <c r="A108" s="392" t="s">
        <v>339</v>
      </c>
      <c r="B108" s="142" t="s">
        <v>346</v>
      </c>
      <c r="C108" s="263"/>
      <c r="D108" s="263"/>
    </row>
    <row r="109" spans="1:9" ht="12" customHeight="1" x14ac:dyDescent="0.25">
      <c r="A109" s="384" t="s">
        <v>430</v>
      </c>
      <c r="B109" s="142" t="s">
        <v>347</v>
      </c>
      <c r="C109" s="263"/>
      <c r="D109" s="263"/>
    </row>
    <row r="110" spans="1:9" ht="12" customHeight="1" x14ac:dyDescent="0.25">
      <c r="A110" s="384" t="s">
        <v>431</v>
      </c>
      <c r="B110" s="141" t="s">
        <v>348</v>
      </c>
      <c r="C110" s="261">
        <v>3391000</v>
      </c>
      <c r="D110" s="261">
        <v>5976000</v>
      </c>
    </row>
    <row r="111" spans="1:9" ht="12" customHeight="1" x14ac:dyDescent="0.25">
      <c r="A111" s="384" t="s">
        <v>435</v>
      </c>
      <c r="B111" s="11" t="s">
        <v>49</v>
      </c>
      <c r="C111" s="261">
        <v>365780000</v>
      </c>
      <c r="D111" s="261">
        <v>374179897</v>
      </c>
    </row>
    <row r="112" spans="1:9" ht="12" customHeight="1" x14ac:dyDescent="0.25">
      <c r="A112" s="385" t="s">
        <v>436</v>
      </c>
      <c r="B112" s="8" t="s">
        <v>494</v>
      </c>
      <c r="C112" s="263">
        <v>362380000</v>
      </c>
      <c r="D112" s="263">
        <v>369509897</v>
      </c>
    </row>
    <row r="113" spans="1:4" ht="12" customHeight="1" x14ac:dyDescent="0.25">
      <c r="A113" s="385" t="s">
        <v>437</v>
      </c>
      <c r="B113" s="142" t="s">
        <v>495</v>
      </c>
      <c r="C113" s="263">
        <v>3400000</v>
      </c>
      <c r="D113" s="263">
        <v>3400000</v>
      </c>
    </row>
    <row r="114" spans="1:4" ht="12" customHeight="1" thickBot="1" x14ac:dyDescent="0.3">
      <c r="A114" s="385" t="s">
        <v>625</v>
      </c>
      <c r="B114" s="142" t="s">
        <v>626</v>
      </c>
      <c r="C114" s="267"/>
      <c r="D114" s="267">
        <v>1270000</v>
      </c>
    </row>
    <row r="115" spans="1:4" ht="12" customHeight="1" thickBot="1" x14ac:dyDescent="0.3">
      <c r="A115" s="35" t="s">
        <v>18</v>
      </c>
      <c r="B115" s="28" t="s">
        <v>349</v>
      </c>
      <c r="C115" s="259">
        <f>+C116+C118+C120</f>
        <v>244496000</v>
      </c>
      <c r="D115" s="259">
        <f>+D116+D118+D120</f>
        <v>244496000</v>
      </c>
    </row>
    <row r="116" spans="1:4" ht="12" customHeight="1" x14ac:dyDescent="0.25">
      <c r="A116" s="383" t="s">
        <v>102</v>
      </c>
      <c r="B116" s="8" t="s">
        <v>214</v>
      </c>
      <c r="C116" s="262">
        <v>239986000</v>
      </c>
      <c r="D116" s="262">
        <v>239986000</v>
      </c>
    </row>
    <row r="117" spans="1:4" ht="12" customHeight="1" x14ac:dyDescent="0.25">
      <c r="A117" s="383" t="s">
        <v>103</v>
      </c>
      <c r="B117" s="12" t="s">
        <v>353</v>
      </c>
      <c r="C117" s="262"/>
      <c r="D117" s="262"/>
    </row>
    <row r="118" spans="1:4" ht="12" customHeight="1" x14ac:dyDescent="0.25">
      <c r="A118" s="383" t="s">
        <v>104</v>
      </c>
      <c r="B118" s="12" t="s">
        <v>183</v>
      </c>
      <c r="C118" s="261">
        <v>3110000</v>
      </c>
      <c r="D118" s="261">
        <v>3110000</v>
      </c>
    </row>
    <row r="119" spans="1:4" ht="12" customHeight="1" x14ac:dyDescent="0.25">
      <c r="A119" s="383" t="s">
        <v>105</v>
      </c>
      <c r="B119" s="12" t="s">
        <v>354</v>
      </c>
      <c r="C119" s="230"/>
      <c r="D119" s="230"/>
    </row>
    <row r="120" spans="1:4" ht="12" customHeight="1" x14ac:dyDescent="0.25">
      <c r="A120" s="383" t="s">
        <v>106</v>
      </c>
      <c r="B120" s="256" t="s">
        <v>216</v>
      </c>
      <c r="C120" s="230">
        <v>1400000</v>
      </c>
      <c r="D120" s="230">
        <v>1400000</v>
      </c>
    </row>
    <row r="121" spans="1:4" ht="12" customHeight="1" x14ac:dyDescent="0.25">
      <c r="A121" s="383" t="s">
        <v>115</v>
      </c>
      <c r="B121" s="255" t="s">
        <v>417</v>
      </c>
      <c r="C121" s="230"/>
      <c r="D121" s="230"/>
    </row>
    <row r="122" spans="1:4" ht="12" customHeight="1" x14ac:dyDescent="0.25">
      <c r="A122" s="383" t="s">
        <v>117</v>
      </c>
      <c r="B122" s="367" t="s">
        <v>359</v>
      </c>
      <c r="C122" s="230"/>
      <c r="D122" s="230"/>
    </row>
    <row r="123" spans="1:4" ht="12" customHeight="1" x14ac:dyDescent="0.25">
      <c r="A123" s="383" t="s">
        <v>184</v>
      </c>
      <c r="B123" s="141" t="s">
        <v>342</v>
      </c>
      <c r="C123" s="230"/>
      <c r="D123" s="230"/>
    </row>
    <row r="124" spans="1:4" ht="12" customHeight="1" x14ac:dyDescent="0.25">
      <c r="A124" s="383" t="s">
        <v>185</v>
      </c>
      <c r="B124" s="141" t="s">
        <v>358</v>
      </c>
      <c r="C124" s="230"/>
      <c r="D124" s="230"/>
    </row>
    <row r="125" spans="1:4" ht="12" customHeight="1" x14ac:dyDescent="0.25">
      <c r="A125" s="383" t="s">
        <v>186</v>
      </c>
      <c r="B125" s="141" t="s">
        <v>357</v>
      </c>
      <c r="C125" s="230"/>
      <c r="D125" s="230"/>
    </row>
    <row r="126" spans="1:4" ht="12" customHeight="1" x14ac:dyDescent="0.25">
      <c r="A126" s="383" t="s">
        <v>350</v>
      </c>
      <c r="B126" s="141" t="s">
        <v>345</v>
      </c>
      <c r="C126" s="230"/>
      <c r="D126" s="230"/>
    </row>
    <row r="127" spans="1:4" ht="12" customHeight="1" x14ac:dyDescent="0.25">
      <c r="A127" s="383" t="s">
        <v>351</v>
      </c>
      <c r="B127" s="141" t="s">
        <v>356</v>
      </c>
      <c r="C127" s="230"/>
      <c r="D127" s="230"/>
    </row>
    <row r="128" spans="1:4" ht="12" customHeight="1" thickBot="1" x14ac:dyDescent="0.3">
      <c r="A128" s="392" t="s">
        <v>352</v>
      </c>
      <c r="B128" s="141" t="s">
        <v>355</v>
      </c>
      <c r="C128" s="232">
        <v>1400000</v>
      </c>
      <c r="D128" s="232">
        <v>1400000</v>
      </c>
    </row>
    <row r="129" spans="1:11" ht="12" customHeight="1" thickBot="1" x14ac:dyDescent="0.3">
      <c r="A129" s="35" t="s">
        <v>19</v>
      </c>
      <c r="B129" s="131" t="s">
        <v>440</v>
      </c>
      <c r="C129" s="259">
        <f>+C93+C115</f>
        <v>836286027</v>
      </c>
      <c r="D129" s="259">
        <f>+D93+D115</f>
        <v>847270924</v>
      </c>
    </row>
    <row r="130" spans="1:11" ht="12" customHeight="1" thickBot="1" x14ac:dyDescent="0.3">
      <c r="A130" s="35" t="s">
        <v>20</v>
      </c>
      <c r="B130" s="131" t="s">
        <v>441</v>
      </c>
      <c r="C130" s="259">
        <f>+C131+C132+C133</f>
        <v>4860000</v>
      </c>
      <c r="D130" s="259">
        <f>+D131+D132+D133</f>
        <v>4860000</v>
      </c>
    </row>
    <row r="131" spans="1:11" s="98" customFormat="1" ht="12" customHeight="1" x14ac:dyDescent="0.25">
      <c r="A131" s="383" t="s">
        <v>250</v>
      </c>
      <c r="B131" s="9" t="s">
        <v>499</v>
      </c>
      <c r="C131" s="230">
        <v>4860000</v>
      </c>
      <c r="D131" s="230">
        <v>4860000</v>
      </c>
    </row>
    <row r="132" spans="1:11" ht="12" customHeight="1" x14ac:dyDescent="0.25">
      <c r="A132" s="383" t="s">
        <v>253</v>
      </c>
      <c r="B132" s="9" t="s">
        <v>449</v>
      </c>
      <c r="C132" s="230"/>
      <c r="D132" s="230"/>
    </row>
    <row r="133" spans="1:11" ht="12" customHeight="1" thickBot="1" x14ac:dyDescent="0.3">
      <c r="A133" s="392" t="s">
        <v>254</v>
      </c>
      <c r="B133" s="7" t="s">
        <v>498</v>
      </c>
      <c r="C133" s="230"/>
      <c r="D133" s="230"/>
    </row>
    <row r="134" spans="1:11" ht="12" customHeight="1" thickBot="1" x14ac:dyDescent="0.3">
      <c r="A134" s="35" t="s">
        <v>21</v>
      </c>
      <c r="B134" s="131" t="s">
        <v>442</v>
      </c>
      <c r="C134" s="259">
        <f>+C135+C136+C137+C138+C139+C140</f>
        <v>0</v>
      </c>
      <c r="D134" s="259">
        <f>+D135+D136+D137+D138+D139+D140</f>
        <v>0</v>
      </c>
    </row>
    <row r="135" spans="1:11" ht="12" customHeight="1" x14ac:dyDescent="0.25">
      <c r="A135" s="383" t="s">
        <v>89</v>
      </c>
      <c r="B135" s="9" t="s">
        <v>451</v>
      </c>
      <c r="C135" s="230"/>
      <c r="D135" s="230"/>
    </row>
    <row r="136" spans="1:11" ht="12" customHeight="1" x14ac:dyDescent="0.25">
      <c r="A136" s="383" t="s">
        <v>90</v>
      </c>
      <c r="B136" s="9" t="s">
        <v>443</v>
      </c>
      <c r="C136" s="230"/>
      <c r="D136" s="230"/>
    </row>
    <row r="137" spans="1:11" ht="12" customHeight="1" x14ac:dyDescent="0.25">
      <c r="A137" s="383" t="s">
        <v>91</v>
      </c>
      <c r="B137" s="9" t="s">
        <v>444</v>
      </c>
      <c r="C137" s="230"/>
      <c r="D137" s="230"/>
    </row>
    <row r="138" spans="1:11" ht="12" customHeight="1" x14ac:dyDescent="0.25">
      <c r="A138" s="383" t="s">
        <v>171</v>
      </c>
      <c r="B138" s="9" t="s">
        <v>497</v>
      </c>
      <c r="C138" s="230"/>
      <c r="D138" s="230"/>
    </row>
    <row r="139" spans="1:11" ht="12" customHeight="1" x14ac:dyDescent="0.25">
      <c r="A139" s="383" t="s">
        <v>172</v>
      </c>
      <c r="B139" s="9" t="s">
        <v>446</v>
      </c>
      <c r="C139" s="230"/>
      <c r="D139" s="230"/>
    </row>
    <row r="140" spans="1:11" s="98" customFormat="1" ht="12" customHeight="1" thickBot="1" x14ac:dyDescent="0.3">
      <c r="A140" s="392" t="s">
        <v>173</v>
      </c>
      <c r="B140" s="7" t="s">
        <v>447</v>
      </c>
      <c r="C140" s="230"/>
      <c r="D140" s="230"/>
    </row>
    <row r="141" spans="1:11" ht="12" customHeight="1" thickBot="1" x14ac:dyDescent="0.3">
      <c r="A141" s="35" t="s">
        <v>22</v>
      </c>
      <c r="B141" s="131" t="s">
        <v>513</v>
      </c>
      <c r="C141" s="265">
        <f>+C142+C143+C145+C146+C144</f>
        <v>281391973</v>
      </c>
      <c r="D141" s="265">
        <f>+D142+D143+D145+D146+D144</f>
        <v>282520889</v>
      </c>
      <c r="K141" s="213"/>
    </row>
    <row r="142" spans="1:11" x14ac:dyDescent="0.25">
      <c r="A142" s="383" t="s">
        <v>92</v>
      </c>
      <c r="B142" s="9" t="s">
        <v>360</v>
      </c>
      <c r="C142" s="230"/>
      <c r="D142" s="230"/>
    </row>
    <row r="143" spans="1:11" ht="12" customHeight="1" x14ac:dyDescent="0.25">
      <c r="A143" s="383" t="s">
        <v>93</v>
      </c>
      <c r="B143" s="9" t="s">
        <v>361</v>
      </c>
      <c r="C143" s="230">
        <v>10800973</v>
      </c>
      <c r="D143" s="230">
        <v>10800973</v>
      </c>
    </row>
    <row r="144" spans="1:11" ht="12" customHeight="1" x14ac:dyDescent="0.25">
      <c r="A144" s="383" t="s">
        <v>274</v>
      </c>
      <c r="B144" s="9" t="s">
        <v>512</v>
      </c>
      <c r="C144" s="230">
        <v>270591000</v>
      </c>
      <c r="D144" s="230">
        <v>271719916</v>
      </c>
    </row>
    <row r="145" spans="1:4" s="98" customFormat="1" ht="12" customHeight="1" x14ac:dyDescent="0.25">
      <c r="A145" s="383" t="s">
        <v>275</v>
      </c>
      <c r="B145" s="9" t="s">
        <v>456</v>
      </c>
      <c r="C145" s="230"/>
      <c r="D145" s="230"/>
    </row>
    <row r="146" spans="1:4" s="98" customFormat="1" ht="12" customHeight="1" thickBot="1" x14ac:dyDescent="0.3">
      <c r="A146" s="392" t="s">
        <v>276</v>
      </c>
      <c r="B146" s="7" t="s">
        <v>380</v>
      </c>
      <c r="C146" s="230"/>
      <c r="D146" s="230"/>
    </row>
    <row r="147" spans="1:4" s="98" customFormat="1" ht="12" customHeight="1" thickBot="1" x14ac:dyDescent="0.3">
      <c r="A147" s="35" t="s">
        <v>23</v>
      </c>
      <c r="B147" s="131" t="s">
        <v>457</v>
      </c>
      <c r="C147" s="268">
        <f>+C148+C149+C150+C151+C152</f>
        <v>0</v>
      </c>
      <c r="D147" s="268">
        <f>+D148+D149+D150+D151+D152</f>
        <v>0</v>
      </c>
    </row>
    <row r="148" spans="1:4" s="98" customFormat="1" ht="12" customHeight="1" x14ac:dyDescent="0.25">
      <c r="A148" s="383" t="s">
        <v>94</v>
      </c>
      <c r="B148" s="9" t="s">
        <v>452</v>
      </c>
      <c r="C148" s="230"/>
      <c r="D148" s="230"/>
    </row>
    <row r="149" spans="1:4" s="98" customFormat="1" ht="12" customHeight="1" x14ac:dyDescent="0.25">
      <c r="A149" s="383" t="s">
        <v>95</v>
      </c>
      <c r="B149" s="9" t="s">
        <v>459</v>
      </c>
      <c r="C149" s="230"/>
      <c r="D149" s="230"/>
    </row>
    <row r="150" spans="1:4" s="98" customFormat="1" ht="12" customHeight="1" x14ac:dyDescent="0.25">
      <c r="A150" s="383" t="s">
        <v>286</v>
      </c>
      <c r="B150" s="9" t="s">
        <v>454</v>
      </c>
      <c r="C150" s="230"/>
      <c r="D150" s="230"/>
    </row>
    <row r="151" spans="1:4" s="98" customFormat="1" ht="12" customHeight="1" x14ac:dyDescent="0.25">
      <c r="A151" s="383" t="s">
        <v>287</v>
      </c>
      <c r="B151" s="9" t="s">
        <v>500</v>
      </c>
      <c r="C151" s="230"/>
      <c r="D151" s="230"/>
    </row>
    <row r="152" spans="1:4" ht="12.75" customHeight="1" thickBot="1" x14ac:dyDescent="0.3">
      <c r="A152" s="392" t="s">
        <v>458</v>
      </c>
      <c r="B152" s="7" t="s">
        <v>461</v>
      </c>
      <c r="C152" s="232"/>
      <c r="D152" s="232"/>
    </row>
    <row r="153" spans="1:4" ht="12.75" customHeight="1" thickBot="1" x14ac:dyDescent="0.3">
      <c r="A153" s="431" t="s">
        <v>24</v>
      </c>
      <c r="B153" s="131" t="s">
        <v>462</v>
      </c>
      <c r="C153" s="268"/>
      <c r="D153" s="268"/>
    </row>
    <row r="154" spans="1:4" ht="12.75" customHeight="1" thickBot="1" x14ac:dyDescent="0.3">
      <c r="A154" s="431" t="s">
        <v>25</v>
      </c>
      <c r="B154" s="131" t="s">
        <v>463</v>
      </c>
      <c r="C154" s="268"/>
      <c r="D154" s="268"/>
    </row>
    <row r="155" spans="1:4" ht="12" customHeight="1" thickBot="1" x14ac:dyDescent="0.3">
      <c r="A155" s="35" t="s">
        <v>26</v>
      </c>
      <c r="B155" s="131" t="s">
        <v>465</v>
      </c>
      <c r="C155" s="377">
        <f>+C130+C134+C141+C147+C153+C154</f>
        <v>286251973</v>
      </c>
      <c r="D155" s="377">
        <f>+D130+D134+D141+D147+D153+D154</f>
        <v>287380889</v>
      </c>
    </row>
    <row r="156" spans="1:4" ht="15" customHeight="1" thickBot="1" x14ac:dyDescent="0.3">
      <c r="A156" s="394" t="s">
        <v>27</v>
      </c>
      <c r="B156" s="339" t="s">
        <v>464</v>
      </c>
      <c r="C156" s="377">
        <f>+C129+C155</f>
        <v>1122538000</v>
      </c>
      <c r="D156" s="377">
        <f>+D129+D155</f>
        <v>1134651813</v>
      </c>
    </row>
    <row r="157" spans="1:4" ht="13.8" thickBot="1" x14ac:dyDescent="0.3">
      <c r="A157" s="341"/>
      <c r="B157" s="342"/>
      <c r="C157" s="343"/>
      <c r="D157" s="343"/>
    </row>
    <row r="158" spans="1:4" ht="15" customHeight="1" thickBot="1" x14ac:dyDescent="0.3">
      <c r="A158" s="211" t="s">
        <v>501</v>
      </c>
      <c r="B158" s="212"/>
      <c r="C158" s="128">
        <v>11</v>
      </c>
      <c r="D158" s="128">
        <v>11</v>
      </c>
    </row>
    <row r="159" spans="1:4" ht="14.25" customHeight="1" thickBot="1" x14ac:dyDescent="0.3">
      <c r="A159" s="211" t="s">
        <v>195</v>
      </c>
      <c r="B159" s="212"/>
      <c r="C159" s="128">
        <v>1</v>
      </c>
      <c r="D159" s="128">
        <v>1</v>
      </c>
    </row>
  </sheetData>
  <sheetProtection formatCells="0"/>
  <mergeCells count="4">
    <mergeCell ref="C2:D2"/>
    <mergeCell ref="C3:D3"/>
    <mergeCell ref="B1:D1"/>
    <mergeCell ref="C4:D4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2" fitToHeight="0" orientation="portrait" r:id="rId1"/>
  <headerFooter alignWithMargins="0"/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24</vt:i4>
      </vt:variant>
      <vt:variant>
        <vt:lpstr>Névvel ellátott tartományok</vt:lpstr>
      </vt:variant>
      <vt:variant>
        <vt:i4>13</vt:i4>
      </vt:variant>
    </vt:vector>
  </HeadingPairs>
  <TitlesOfParts>
    <vt:vector size="37" baseType="lpstr">
      <vt:lpstr>1.1.sz.mell.</vt:lpstr>
      <vt:lpstr>1.2.sz.mell.</vt:lpstr>
      <vt:lpstr>1.3.sz.mell.</vt:lpstr>
      <vt:lpstr>1.4.sz.mell.</vt:lpstr>
      <vt:lpstr>2.1.sz.mell  </vt:lpstr>
      <vt:lpstr>2.2.sz.mell  </vt:lpstr>
      <vt:lpstr>6.sz.mell.</vt:lpstr>
      <vt:lpstr>8. sz. mell. </vt:lpstr>
      <vt:lpstr>9.1. sz. mell</vt:lpstr>
      <vt:lpstr>9.1.1. sz. mell </vt:lpstr>
      <vt:lpstr>9.1.2. sz. mell </vt:lpstr>
      <vt:lpstr>9.1.3. sz. mell</vt:lpstr>
      <vt:lpstr>9.3. sz. mell</vt:lpstr>
      <vt:lpstr>9.3.1. sz. mell</vt:lpstr>
      <vt:lpstr>9.3.2. sz. mell</vt:lpstr>
      <vt:lpstr>9.3.3. sz. mell</vt:lpstr>
      <vt:lpstr>10.sz.mell</vt:lpstr>
      <vt:lpstr>1. sz tájékoztató t.</vt:lpstr>
      <vt:lpstr>2. sz tájékoztató t</vt:lpstr>
      <vt:lpstr>3. sz tájékoztató t.</vt:lpstr>
      <vt:lpstr>4.sz tájékoztató t.</vt:lpstr>
      <vt:lpstr>5.sz tájékoztató t.</vt:lpstr>
      <vt:lpstr>6.sz tájékoztató t.</vt:lpstr>
      <vt:lpstr>Munka1</vt:lpstr>
      <vt:lpstr>'9.1. sz. mell'!Nyomtatási_cím</vt:lpstr>
      <vt:lpstr>'9.1.1. sz. mell '!Nyomtatási_cím</vt:lpstr>
      <vt:lpstr>'9.1.2. sz. mell '!Nyomtatási_cím</vt:lpstr>
      <vt:lpstr>'9.1.3. sz. mell'!Nyomtatási_cím</vt:lpstr>
      <vt:lpstr>'9.3. sz. mell'!Nyomtatási_cím</vt:lpstr>
      <vt:lpstr>'9.3.1. sz. mell'!Nyomtatási_cím</vt:lpstr>
      <vt:lpstr>'9.3.2. sz. mell'!Nyomtatási_cím</vt:lpstr>
      <vt:lpstr>'9.3.3. sz. mell'!Nyomtatási_cím</vt:lpstr>
      <vt:lpstr>'1. sz tájékoztató t.'!Nyomtatási_terület</vt:lpstr>
      <vt:lpstr>'1.1.sz.mell.'!Nyomtatási_terület</vt:lpstr>
      <vt:lpstr>'1.2.sz.mell.'!Nyomtatási_terület</vt:lpstr>
      <vt:lpstr>'1.3.sz.mell.'!Nyomtatási_terület</vt:lpstr>
      <vt:lpstr>'1.4.sz.mell.'!Nyomtatási_terület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Torma Viktória</dc:creator>
  <cp:lastModifiedBy>dr. Torma Viktória</cp:lastModifiedBy>
  <cp:lastPrinted>2020-07-14T12:50:16Z</cp:lastPrinted>
  <dcterms:created xsi:type="dcterms:W3CDTF">1999-10-30T10:30:45Z</dcterms:created>
  <dcterms:modified xsi:type="dcterms:W3CDTF">2021-05-30T04:38:52Z</dcterms:modified>
</cp:coreProperties>
</file>