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zakalne.Zita\Desktop\"/>
    </mc:Choice>
  </mc:AlternateContent>
  <bookViews>
    <workbookView xWindow="0" yWindow="0" windowWidth="19200" windowHeight="7050" activeTab="3"/>
  </bookViews>
  <sheets>
    <sheet name="Munka1" sheetId="1" r:id="rId1"/>
    <sheet name="Munka2" sheetId="2" r:id="rId2"/>
    <sheet name="Munka3" sheetId="3" r:id="rId3"/>
    <sheet name="Munka4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4" i="4" l="1"/>
  <c r="G41" i="4"/>
  <c r="G42" i="4" s="1"/>
  <c r="F41" i="4"/>
  <c r="F42" i="4" s="1"/>
  <c r="C41" i="4"/>
  <c r="G37" i="4"/>
  <c r="G36" i="4"/>
  <c r="F36" i="4"/>
  <c r="C36" i="4"/>
  <c r="G30" i="4"/>
  <c r="F30" i="4"/>
  <c r="C30" i="4"/>
  <c r="G24" i="4"/>
  <c r="F24" i="4"/>
  <c r="C24" i="4"/>
  <c r="G21" i="4"/>
  <c r="F21" i="4"/>
  <c r="F37" i="4" s="1"/>
  <c r="C21" i="4"/>
  <c r="C37" i="4" s="1"/>
  <c r="G16" i="4"/>
  <c r="F16" i="4"/>
  <c r="D16" i="4"/>
  <c r="C16" i="4"/>
  <c r="C17" i="4" s="1"/>
  <c r="C43" i="4" s="1"/>
  <c r="C45" i="4" s="1"/>
  <c r="G13" i="4"/>
  <c r="G17" i="4" s="1"/>
  <c r="G38" i="4" s="1"/>
  <c r="G43" i="4" s="1"/>
  <c r="G45" i="4" s="1"/>
  <c r="F13" i="4"/>
  <c r="F17" i="4" s="1"/>
  <c r="D13" i="4"/>
  <c r="D17" i="4" s="1"/>
  <c r="D43" i="4" s="1"/>
  <c r="D45" i="4" s="1"/>
  <c r="C13" i="4"/>
  <c r="F65" i="3"/>
  <c r="G64" i="3"/>
  <c r="F64" i="3"/>
  <c r="G60" i="3"/>
  <c r="E60" i="3"/>
  <c r="F59" i="3"/>
  <c r="F58" i="3"/>
  <c r="F56" i="3"/>
  <c r="F55" i="3"/>
  <c r="F54" i="3"/>
  <c r="F53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G36" i="3"/>
  <c r="E36" i="3"/>
  <c r="C36" i="3"/>
  <c r="F35" i="3"/>
  <c r="F36" i="3" s="1"/>
  <c r="F37" i="3" s="1"/>
  <c r="G33" i="3"/>
  <c r="F33" i="3"/>
  <c r="E33" i="3"/>
  <c r="C33" i="3"/>
  <c r="G30" i="3"/>
  <c r="F30" i="3"/>
  <c r="E30" i="3"/>
  <c r="C30" i="3"/>
  <c r="G25" i="3"/>
  <c r="F25" i="3"/>
  <c r="E25" i="3"/>
  <c r="C25" i="3"/>
  <c r="C37" i="3" s="1"/>
  <c r="G22" i="3"/>
  <c r="G37" i="3" s="1"/>
  <c r="F22" i="3"/>
  <c r="E22" i="3"/>
  <c r="E37" i="3" s="1"/>
  <c r="C22" i="3"/>
  <c r="E18" i="3"/>
  <c r="E66" i="3" s="1"/>
  <c r="D18" i="3"/>
  <c r="D66" i="3" s="1"/>
  <c r="C18" i="3"/>
  <c r="G17" i="3"/>
  <c r="F17" i="3"/>
  <c r="E17" i="3"/>
  <c r="D17" i="3"/>
  <c r="C17" i="3"/>
  <c r="G14" i="3"/>
  <c r="G18" i="3" s="1"/>
  <c r="F14" i="3"/>
  <c r="F18" i="3" s="1"/>
  <c r="F66" i="3" s="1"/>
  <c r="E14" i="3"/>
  <c r="D14" i="3"/>
  <c r="C14" i="3"/>
  <c r="F65" i="2"/>
  <c r="C65" i="2"/>
  <c r="G63" i="2"/>
  <c r="G65" i="2" s="1"/>
  <c r="F63" i="2"/>
  <c r="C63" i="2"/>
  <c r="C59" i="2"/>
  <c r="G56" i="2"/>
  <c r="F56" i="2"/>
  <c r="C56" i="2"/>
  <c r="G53" i="2"/>
  <c r="F53" i="2"/>
  <c r="C53" i="2"/>
  <c r="G48" i="2"/>
  <c r="F48" i="2"/>
  <c r="C48" i="2"/>
  <c r="G42" i="2"/>
  <c r="F42" i="2"/>
  <c r="C42" i="2"/>
  <c r="C40" i="2"/>
  <c r="G39" i="2"/>
  <c r="F39" i="2"/>
  <c r="C39" i="2"/>
  <c r="G35" i="2"/>
  <c r="F35" i="2"/>
  <c r="C35" i="2"/>
  <c r="G32" i="2"/>
  <c r="F32" i="2"/>
  <c r="C32" i="2"/>
  <c r="G25" i="2"/>
  <c r="F25" i="2"/>
  <c r="C25" i="2"/>
  <c r="G22" i="2"/>
  <c r="G40" i="2" s="1"/>
  <c r="F22" i="2"/>
  <c r="F40" i="2" s="1"/>
  <c r="C22" i="2"/>
  <c r="D18" i="2"/>
  <c r="D60" i="2" s="1"/>
  <c r="D66" i="2" s="1"/>
  <c r="G17" i="2"/>
  <c r="F17" i="2"/>
  <c r="D17" i="2"/>
  <c r="C17" i="2"/>
  <c r="G13" i="2"/>
  <c r="G18" i="2" s="1"/>
  <c r="G60" i="2" s="1"/>
  <c r="G66" i="2" s="1"/>
  <c r="F13" i="2"/>
  <c r="F18" i="2" s="1"/>
  <c r="F60" i="2" s="1"/>
  <c r="F66" i="2" s="1"/>
  <c r="D13" i="2"/>
  <c r="C13" i="2"/>
  <c r="C18" i="2" s="1"/>
  <c r="C60" i="2" s="1"/>
  <c r="C66" i="2" s="1"/>
  <c r="D88" i="1"/>
  <c r="C88" i="1"/>
  <c r="D83" i="1"/>
  <c r="C83" i="1"/>
  <c r="D74" i="1"/>
  <c r="C74" i="1"/>
  <c r="D60" i="1"/>
  <c r="C60" i="1"/>
  <c r="D50" i="1"/>
  <c r="C50" i="1"/>
  <c r="D44" i="1"/>
  <c r="C44" i="1"/>
  <c r="D41" i="1"/>
  <c r="C41" i="1"/>
  <c r="D33" i="1"/>
  <c r="C33" i="1"/>
  <c r="D30" i="1"/>
  <c r="D51" i="1" s="1"/>
  <c r="C30" i="1"/>
  <c r="C51" i="1" s="1"/>
  <c r="D25" i="1"/>
  <c r="D99" i="1" s="1"/>
  <c r="D123" i="1" s="1"/>
  <c r="D24" i="1"/>
  <c r="C24" i="1"/>
  <c r="D20" i="1"/>
  <c r="C20" i="1"/>
  <c r="C25" i="1" s="1"/>
  <c r="F38" i="4" l="1"/>
  <c r="F43" i="4" s="1"/>
  <c r="F45" i="4" s="1"/>
  <c r="G66" i="3"/>
  <c r="G67" i="3" s="1"/>
  <c r="C99" i="1"/>
  <c r="C123" i="1" s="1"/>
</calcChain>
</file>

<file path=xl/sharedStrings.xml><?xml version="1.0" encoding="utf-8"?>
<sst xmlns="http://schemas.openxmlformats.org/spreadsheetml/2006/main" count="589" uniqueCount="254">
  <si>
    <t>3. számú melléklet a 8/2021.(V.27.) önkormányzati rendelethez</t>
  </si>
  <si>
    <t>Iván Községi Önkormányzat 2020. évi zárszámadása</t>
  </si>
  <si>
    <t>Kiadások ( Ft)</t>
  </si>
  <si>
    <t>ÖNKORMÁNYZAT ÉS KÖLTSÉGVETÉSI SZERVEI ELŐIRÁNYZATA MINDÖSSZESEN</t>
  </si>
  <si>
    <t>Rovat megnevezése</t>
  </si>
  <si>
    <t>Rovat-szám</t>
  </si>
  <si>
    <t>Módosított előirányzat</t>
  </si>
  <si>
    <t>Teljesítés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</si>
  <si>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</si>
  <si>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</si>
  <si>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</si>
  <si>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</si>
  <si>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</si>
  <si>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</si>
  <si>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</si>
  <si>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</si>
  <si>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</si>
  <si>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</si>
  <si>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</si>
  <si>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</si>
  <si>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</si>
  <si>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</si>
  <si>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</si>
  <si>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</si>
  <si>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</si>
  <si>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</si>
  <si>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</si>
  <si>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</si>
  <si>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</si>
  <si>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</si>
  <si>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</si>
  <si>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</si>
  <si>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Foglalkoztatottak egyéb személyi juttatásai</t>
  </si>
  <si>
    <t>K1113</t>
  </si>
  <si>
    <t xml:space="preserve">Foglalkoztatottak személyi juttatásai 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</si>
  <si>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</si>
  <si>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</si>
  <si>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</si>
  <si>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</si>
  <si>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</si>
  <si>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</si>
  <si>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</si>
  <si>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 xml:space="preserve">Külső személyi juttatások </t>
  </si>
  <si>
    <t>K12</t>
  </si>
  <si>
    <t xml:space="preserve">Személyi juttatások </t>
  </si>
  <si>
    <t>K1</t>
  </si>
  <si>
    <t xml:space="preserve">Munkaadókat terhelő járulékok és szociális hozzájárulási adó                                                                            </t>
  </si>
  <si>
    <t>K2</t>
  </si>
  <si>
    <t>Szakmai anyagok beszerzése</t>
  </si>
  <si>
    <t>K311</t>
  </si>
  <si>
    <t>Üzemeltetési anyagok beszerzése</t>
  </si>
  <si>
    <t>K312</t>
  </si>
  <si>
    <t>Árubeszerzés</t>
  </si>
  <si>
    <t>K313</t>
  </si>
  <si>
    <t xml:space="preserve">Készletbeszerzés </t>
  </si>
  <si>
    <t>K31</t>
  </si>
  <si>
    <t>Informatikai szolgáltatások igénybevétele</t>
  </si>
  <si>
    <t>K321</t>
  </si>
  <si>
    <t>Egyéb kommunikációs szolgáltatások</t>
  </si>
  <si>
    <t>K322</t>
  </si>
  <si>
    <t xml:space="preserve">Kommunikációs szolgáltatások </t>
  </si>
  <si>
    <t>K32</t>
  </si>
  <si>
    <t>Közüzemi díjak</t>
  </si>
  <si>
    <t>K331</t>
  </si>
  <si>
    <t>Vásárolt élelmezés</t>
  </si>
  <si>
    <t>K332</t>
  </si>
  <si>
    <t>Bérleti és lízing díjak</t>
  </si>
  <si>
    <t>K333</t>
  </si>
  <si>
    <t>Karbantartási, kisjavítási szolgáltatások</t>
  </si>
  <si>
    <t>K334</t>
  </si>
  <si>
    <t>Közvetített szolgáltatások</t>
  </si>
  <si>
    <t>K335</t>
  </si>
  <si>
    <t xml:space="preserve">Szakmai tevékenységet segítő szolgáltatások </t>
  </si>
  <si>
    <t>K336</t>
  </si>
  <si>
    <t>Egyéb szolgáltatások</t>
  </si>
  <si>
    <t>K337</t>
  </si>
  <si>
    <t xml:space="preserve">Szolgáltatási kiadások </t>
  </si>
  <si>
    <t>K33</t>
  </si>
  <si>
    <t>Kiküldetések kiadásai</t>
  </si>
  <si>
    <t>K341</t>
  </si>
  <si>
    <t>Reklám- és propagandakiadások</t>
  </si>
  <si>
    <t>K342</t>
  </si>
  <si>
    <t xml:space="preserve">Kiküldetések, reklám- és propagandakiadások 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</si>
  <si>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</si>
  <si>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</si>
  <si>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</si>
  <si>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</si>
  <si>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</si>
  <si>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 xml:space="preserve">Kamatkiadások </t>
  </si>
  <si>
    <t>K353</t>
  </si>
  <si>
    <t>Egyéb pénzügyi műveletek kiadásai</t>
  </si>
  <si>
    <t>K354</t>
  </si>
  <si>
    <t>Egyéb dologi kiadások</t>
  </si>
  <si>
    <t>K355</t>
  </si>
  <si>
    <t xml:space="preserve">Különféle befizetések és egyéb dologi kiadások </t>
  </si>
  <si>
    <t>K35</t>
  </si>
  <si>
    <t xml:space="preserve">Dologi kiadások </t>
  </si>
  <si>
    <t>K3</t>
  </si>
  <si>
    <t>Társadalombiztosítási ellátások</t>
  </si>
  <si>
    <t>K41</t>
  </si>
  <si>
    <t>Családi támogatások</t>
  </si>
  <si>
    <t>K42</t>
  </si>
  <si>
    <t>Pénzbeli kárpótlások, kártérítések</t>
  </si>
  <si>
    <t>K43</t>
  </si>
  <si>
    <t>Betegséggel kapcsolatos (nem társadalombiztosítási) ellátások</t>
  </si>
  <si>
    <t>K44</t>
  </si>
  <si>
    <t>Foglalkoztatással, munkanélküliséggel kapcsolatos ellátások</t>
  </si>
  <si>
    <t>K45</t>
  </si>
  <si>
    <t>Lakhatással kapcsolatos ellátások</t>
  </si>
  <si>
    <t>K46</t>
  </si>
  <si>
    <t>Intézményi ellátottak pénzbeli juttatásai</t>
  </si>
  <si>
    <t>K47</t>
  </si>
  <si>
    <t>Egyéb nem intézményi ellátások</t>
  </si>
  <si>
    <t>K48</t>
  </si>
  <si>
    <t xml:space="preserve">Ellátottak pénzbeli juttatásai </t>
  </si>
  <si>
    <t>K4</t>
  </si>
  <si>
    <t>Nemzetközi kötelezettségek</t>
  </si>
  <si>
    <t>K501</t>
  </si>
  <si>
    <t>Elvonások és befizetések</t>
  </si>
  <si>
    <t>K502</t>
  </si>
  <si>
    <t>Működési célú garancia- és kezességvállalásból származó kifizetés államháztartáson belülre</t>
  </si>
  <si>
    <t>K503</t>
  </si>
  <si>
    <t>Működési célú visszatérítendő támogatások, kölcsönök nyújtása államháztartáson belülre</t>
  </si>
  <si>
    <t>K504</t>
  </si>
  <si>
    <t>Működési célú visszatérítendő támogatások, kölcsönök törlesztése államháztartáson belülre</t>
  </si>
  <si>
    <t>K505</t>
  </si>
  <si>
    <t>Egyéb működési célú támogatások államháztartáson belülre</t>
  </si>
  <si>
    <t>K506</t>
  </si>
  <si>
    <t>Működési célú garancia- és kezességvállalásból származó kifizetés államháztartáson kívülre</t>
  </si>
  <si>
    <t>K507</t>
  </si>
  <si>
    <t>Működési célú visszatérítendő támogatások, kölcsönök nyújtása államháztartáson kívülre</t>
  </si>
  <si>
    <t>K508</t>
  </si>
  <si>
    <t>Árkiegészítések, ártámogatások</t>
  </si>
  <si>
    <t>K509</t>
  </si>
  <si>
    <t>Kamattámogatások</t>
  </si>
  <si>
    <t>K511</t>
  </si>
  <si>
    <t>Egyéb működési célú támogatások államháztartáson kívülre</t>
  </si>
  <si>
    <t>K512</t>
  </si>
  <si>
    <t>Tartalékok-általános</t>
  </si>
  <si>
    <t>K513</t>
  </si>
  <si>
    <t>Tartalékok-cél</t>
  </si>
  <si>
    <t xml:space="preserve">Egyéb működési célú kiadások </t>
  </si>
  <si>
    <t>K5</t>
  </si>
  <si>
    <t>Működési költségvetés előirányzat csoport</t>
  </si>
  <si>
    <t>Immateriális javak beszerzése, létesítése</t>
  </si>
  <si>
    <t>K61</t>
  </si>
  <si>
    <t>Ingatlanok beszerzése, létesítése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</si>
  <si>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</si>
  <si>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</si>
  <si>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</si>
  <si>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</si>
  <si>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</si>
  <si>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</si>
  <si>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</si>
  <si>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</si>
  <si>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</si>
  <si>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</si>
  <si>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</si>
  <si>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 xml:space="preserve">Beruházások 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</si>
  <si>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</si>
  <si>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</si>
  <si>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</si>
  <si>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</si>
  <si>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</si>
  <si>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</si>
  <si>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</si>
  <si>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</si>
  <si>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</si>
  <si>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 xml:space="preserve">Felújítások </t>
  </si>
  <si>
    <t>K7</t>
  </si>
  <si>
    <t>Felhalmozási célú garancia- és kezességvállalásból származó kifizetés államháztartáson belülre</t>
  </si>
  <si>
    <t>K81</t>
  </si>
  <si>
    <t>Felhalmozási célú visszatérítendő támogatások, kölcsönök nyújtása államháztartáson belülre</t>
  </si>
  <si>
    <t>K82</t>
  </si>
  <si>
    <t>Felhalmozási célú visszatérítendő támogatások, kölcsönök törlesztése államháztartáson belülre</t>
  </si>
  <si>
    <t>K83</t>
  </si>
  <si>
    <t>Egyéb felhalmozási célú támogatások államháztartáson belülre</t>
  </si>
  <si>
    <t>K84</t>
  </si>
  <si>
    <t>Felhalmozási célú garancia- és kezességvállalásból származó kifizetés államháztartáson kívülre</t>
  </si>
  <si>
    <t>K85</t>
  </si>
  <si>
    <t>Felhalmozási célú visszatérítendő támogatások, kölcsönök nyújtása államháztartáson kívülre</t>
  </si>
  <si>
    <t>K86</t>
  </si>
  <si>
    <t>Lakástámogatás</t>
  </si>
  <si>
    <t>K87</t>
  </si>
  <si>
    <t xml:space="preserve">Egyéb felhalmozási célú támogatások államháztartáson kívülre </t>
  </si>
  <si>
    <t>K89</t>
  </si>
  <si>
    <t xml:space="preserve">Egyéb felhalmozási célú kiadások </t>
  </si>
  <si>
    <t>K8</t>
  </si>
  <si>
    <t xml:space="preserve">Felhalmozási költségvetés előirányzat csoport </t>
  </si>
  <si>
    <t xml:space="preserve">Költségvetési kiadások </t>
  </si>
  <si>
    <t>K1-K8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</si>
  <si>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</si>
  <si>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</si>
  <si>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</si>
  <si>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</si>
  <si>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</si>
  <si>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</si>
  <si>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 xml:space="preserve">Hitel-, kölcsöntörlesztés államháztartáson kívülre 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</si>
  <si>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</si>
  <si>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</si>
  <si>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</si>
  <si>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</si>
  <si>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</si>
  <si>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</si>
  <si>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</si>
  <si>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</si>
  <si>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</si>
  <si>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 xml:space="preserve">Belföldi értékpapírok kiadásai 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</si>
  <si>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</si>
  <si>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</si>
  <si>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</si>
  <si>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</si>
  <si>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</si>
  <si>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</si>
  <si>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</si>
  <si>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</si>
  <si>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</si>
  <si>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</si>
  <si>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</si>
  <si>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</si>
  <si>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</si>
  <si>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 xml:space="preserve">Belföldi finanszírozás kiadásai 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</si>
  <si>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</si>
  <si>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</si>
  <si>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</si>
  <si>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</si>
  <si>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</si>
  <si>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</si>
  <si>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</si>
  <si>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</si>
  <si>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</si>
  <si>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 xml:space="preserve">Külföldi finanszírozás kiadásai </t>
  </si>
  <si>
    <t>K92</t>
  </si>
  <si>
    <t>Adóssághoz nem kapcsolódó származékos ügyletek kiadásai</t>
  </si>
  <si>
    <t>K93</t>
  </si>
  <si>
    <t xml:space="preserve">Finanszírozási kiadások </t>
  </si>
  <si>
    <t>K9</t>
  </si>
  <si>
    <t>KIADÁSOK ÖSSZESEN (K1-9)</t>
  </si>
  <si>
    <t xml:space="preserve"> 3.1 számú melléklet a 8/2021.(V.27.) önkormányzati rendelethez</t>
  </si>
  <si>
    <t>ÖNKORMÁNYZATI ELŐIRÁNYZATOK</t>
  </si>
  <si>
    <t>kötelező feladatok</t>
  </si>
  <si>
    <t>önként vállalt feladatok</t>
  </si>
  <si>
    <t xml:space="preserve">állami (államigazgatási) feladatok </t>
  </si>
  <si>
    <t>Normatív jutalmak (K1102)</t>
  </si>
  <si>
    <t>A helyi önkormányzatok előző évi elszámolásból származó kiadások (K5021)</t>
  </si>
  <si>
    <t>3. 2. számú melléklet a 8/2021.(V.27.) önkormányzati rendelethez</t>
  </si>
  <si>
    <t>KÖLTSÉGVETÉSI SZERVEK ELŐIRÁNYZATAI (IVÁNI KÖZÖS ÖNKORMÁNYZATI HIVATAL)</t>
  </si>
  <si>
    <t>Mód elői. összesen</t>
  </si>
  <si>
    <t>K510</t>
  </si>
  <si>
    <t>Beurházások</t>
  </si>
  <si>
    <t>3. 3. számú melléklet a 8/2021.(V.27.) önkormányzati rendelethez</t>
  </si>
  <si>
    <t>KÖLTSÉGVETÉSI SZERVEK ELŐIRÁNYZATAI (Iváni Napköziotthonos Óvoda és Konyha)</t>
  </si>
  <si>
    <t>Mód. Elői. összesen</t>
  </si>
  <si>
    <t>Kiküldetések, reklám- és propagandakiadások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</si>
</sst>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\ ##########"/>
    <numFmt numFmtId="166" formatCode="0__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indexed="8"/>
      <name val="Calibri"/>
      <family val="2"/>
      <charset val="238"/>
    </font>
    <font>
      <b/>
      <sz val="14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sz val="11"/>
      <color indexed="8"/>
      <name val="Bookman Old Style"/>
      <family val="1"/>
      <charset val="238"/>
    </font>
    <font>
      <sz val="11"/>
      <color theme="1"/>
      <name val="Times New Roman"/>
      <family val="1"/>
      <charset val="238"/>
    </font>
    <font>
      <b/>
      <sz val="9"/>
      <color indexed="8"/>
      <name val="Bookman Old Style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Bookman Old Style"/>
      <family val="1"/>
      <charset val="238"/>
    </font>
    <font>
      <sz val="11"/>
      <color indexed="8"/>
      <name val="Times New Roman"/>
      <family val="1"/>
      <charset val="238"/>
    </font>
    <font>
      <sz val="9"/>
      <name val="Bookman Old Style"/>
      <family val="1"/>
      <charset val="238"/>
    </font>
    <font>
      <b/>
      <sz val="9"/>
      <name val="Bookman Old Style"/>
      <family val="1"/>
      <charset val="238"/>
    </font>
    <font>
      <b/>
      <i/>
      <u/>
      <sz val="9"/>
      <color indexed="8"/>
      <name val="Bookman Old Style"/>
      <family val="1"/>
      <charset val="238"/>
    </font>
    <font>
      <b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rgb="FF0070C0"/>
      <name val="Times New Roman"/>
      <family val="1"/>
      <charset val="238"/>
    </font>
    <font>
      <b/>
      <sz val="10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2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6" fillId="0" borderId="0" xfId="0" applyFont="1"/>
    <xf numFmtId="0" fontId="7" fillId="0" borderId="0" xfId="0" applyFont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vertical="center"/>
    </xf>
    <xf numFmtId="164" fontId="11" fillId="0" borderId="1" xfId="1" applyNumberFormat="1" applyFont="1" applyBorder="1" applyAlignment="1">
      <alignment horizontal="justify"/>
    </xf>
    <xf numFmtId="164" fontId="9" fillId="0" borderId="1" xfId="1" applyNumberFormat="1" applyFont="1" applyBorder="1"/>
    <xf numFmtId="165" fontId="10" fillId="0" borderId="1" xfId="0" applyNumberFormat="1" applyFont="1" applyBorder="1" applyAlignment="1">
      <alignment vertical="center"/>
    </xf>
    <xf numFmtId="164" fontId="11" fillId="0" borderId="1" xfId="1" applyNumberFormat="1" applyFont="1" applyBorder="1"/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165" fontId="8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164" fontId="9" fillId="0" borderId="2" xfId="1" applyNumberFormat="1" applyFont="1" applyBorder="1"/>
    <xf numFmtId="0" fontId="10" fillId="2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14" fillId="3" borderId="1" xfId="0" applyFont="1" applyFill="1" applyBorder="1"/>
    <xf numFmtId="166" fontId="10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4" borderId="1" xfId="0" applyFont="1" applyFill="1" applyBorder="1" applyAlignment="1">
      <alignment horizontal="left" vertical="center"/>
    </xf>
    <xf numFmtId="165" fontId="8" fillId="4" borderId="1" xfId="0" applyNumberFormat="1" applyFont="1" applyFill="1" applyBorder="1" applyAlignment="1">
      <alignment vertical="center"/>
    </xf>
    <xf numFmtId="164" fontId="15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164" fontId="15" fillId="0" borderId="1" xfId="1" applyNumberFormat="1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164" fontId="15" fillId="0" borderId="1" xfId="1" applyNumberFormat="1" applyFont="1" applyBorder="1" applyAlignment="1">
      <alignment horizontal="right" vertical="center"/>
    </xf>
    <xf numFmtId="0" fontId="13" fillId="4" borderId="1" xfId="0" applyFont="1" applyFill="1" applyBorder="1" applyAlignment="1">
      <alignment horizontal="left" vertical="center"/>
    </xf>
    <xf numFmtId="0" fontId="8" fillId="4" borderId="1" xfId="0" applyFont="1" applyFill="1" applyBorder="1" applyAlignment="1">
      <alignment horizontal="left" vertical="center" wrapText="1"/>
    </xf>
    <xf numFmtId="164" fontId="15" fillId="0" borderId="3" xfId="1" applyNumberFormat="1" applyFont="1" applyBorder="1" applyAlignment="1">
      <alignment horizontal="left" vertical="center"/>
    </xf>
    <xf numFmtId="0" fontId="8" fillId="5" borderId="1" xfId="0" applyFont="1" applyFill="1" applyBorder="1"/>
    <xf numFmtId="0" fontId="10" fillId="5" borderId="4" xfId="0" applyFont="1" applyFill="1" applyBorder="1"/>
    <xf numFmtId="164" fontId="9" fillId="6" borderId="1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center" wrapText="1"/>
    </xf>
    <xf numFmtId="0" fontId="16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1" fillId="0" borderId="1" xfId="0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right" vertical="center"/>
    </xf>
    <xf numFmtId="164" fontId="17" fillId="0" borderId="1" xfId="1" applyNumberFormat="1" applyFont="1" applyBorder="1" applyAlignment="1">
      <alignment horizontal="left" vertical="center"/>
    </xf>
    <xf numFmtId="0" fontId="10" fillId="5" borderId="1" xfId="0" applyFont="1" applyFill="1" applyBorder="1"/>
    <xf numFmtId="164" fontId="18" fillId="0" borderId="1" xfId="1" applyNumberFormat="1" applyFont="1" applyBorder="1"/>
    <xf numFmtId="164" fontId="15" fillId="0" borderId="1" xfId="1" applyNumberFormat="1" applyFont="1" applyBorder="1"/>
    <xf numFmtId="0" fontId="16" fillId="0" borderId="0" xfId="0" applyFont="1"/>
    <xf numFmtId="0" fontId="19" fillId="0" borderId="5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164" fontId="15" fillId="6" borderId="1" xfId="1" applyNumberFormat="1" applyFont="1" applyFill="1" applyBorder="1"/>
    <xf numFmtId="0" fontId="2" fillId="0" borderId="0" xfId="0" applyFont="1" applyBorder="1" applyAlignment="1">
      <alignment horizontal="center"/>
    </xf>
    <xf numFmtId="0" fontId="10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3"/>
  <sheetViews>
    <sheetView workbookViewId="0">
      <selection sqref="A1:D123"/>
    </sheetView>
  </sheetViews>
  <sheetFormatPr defaultRowHeight="14.5" x14ac:dyDescent="0.35"/>
  <cols>
    <col min="1" max="1" width="84" bestFit="1" customWidth="1"/>
    <col min="2" max="2" width="6.26953125" bestFit="1" customWidth="1"/>
    <col min="3" max="4" width="14.7265625" bestFit="1" customWidth="1"/>
  </cols>
  <sheetData>
    <row r="1" spans="1:4" x14ac:dyDescent="0.35">
      <c r="A1" s="1" t="s">
        <v>0</v>
      </c>
      <c r="B1" s="1"/>
      <c r="C1" s="1"/>
      <c r="D1" s="1"/>
    </row>
    <row r="2" spans="1:4" ht="17.5" x14ac:dyDescent="0.35">
      <c r="A2" s="2" t="s">
        <v>1</v>
      </c>
      <c r="B2" s="2"/>
      <c r="C2" s="2"/>
      <c r="D2" s="2"/>
    </row>
    <row r="3" spans="1:4" ht="17.5" x14ac:dyDescent="0.35">
      <c r="A3" s="3" t="s">
        <v>2</v>
      </c>
      <c r="B3" s="3"/>
      <c r="C3" s="3"/>
      <c r="D3" s="3"/>
    </row>
    <row r="4" spans="1:4" x14ac:dyDescent="0.35">
      <c r="A4" s="4" t="s">
        <v>3</v>
      </c>
      <c r="C4" s="5"/>
    </row>
    <row r="5" spans="1:4" x14ac:dyDescent="0.35">
      <c r="A5" s="4"/>
      <c r="C5" s="5"/>
      <c r="D5" s="5"/>
    </row>
    <row r="6" spans="1:4" ht="56.5" x14ac:dyDescent="0.35">
      <c r="A6" s="6" t="s">
        <v>4</v>
      </c>
      <c r="B6" s="7" t="s">
        <v>5</v>
      </c>
      <c r="C6" s="8" t="s">
        <v>6</v>
      </c>
      <c r="D6" s="8" t="s">
        <v>7</v>
      </c>
    </row>
    <row r="7" spans="1:4" x14ac:dyDescent="0.35">
      <c r="A7" s="9" t="s">
        <v>8</v>
      </c>
      <c r="B7" s="9" t="s">
        <v>9</v>
      </c>
      <c r="C7" s="10">
        <v>98092772</v>
      </c>
      <c r="D7" s="11">
        <v>93310607</v>
      </c>
    </row>
    <row r="8" spans="1:4" x14ac:dyDescent="0.35">
      <c r="A8" s="9" t="s">
        <v>10</v>
      </c>
      <c r="B8" s="12" t="s">
        <v>11</v>
      </c>
      <c r="C8" s="13">
        <v>4300700</v>
      </c>
      <c r="D8" s="11">
        <v>4300700</v>
      </c>
    </row>
    <row r="9" spans="1:4" x14ac:dyDescent="0.35">
      <c r="A9" s="9" t="s">
        <v>12</v>
      </c>
      <c r="B9" s="12" t="s">
        <v>13</v>
      </c>
      <c r="C9" s="13"/>
      <c r="D9" s="11"/>
    </row>
    <row r="10" spans="1:4" ht="92" x14ac:dyDescent="0.35">
      <c r="A10" s="14" t="s">
        <v>14</v>
      </c>
      <c r="B10" s="12" t="s">
        <v>15</v>
      </c>
      <c r="C10" s="13"/>
      <c r="D10" s="11"/>
    </row>
    <row r="11" spans="1:4" ht="23" x14ac:dyDescent="0.35">
      <c r="A11" s="14" t="s">
        <v>16</v>
      </c>
      <c r="B11" s="12" t="s">
        <v>17</v>
      </c>
      <c r="C11" s="13"/>
      <c r="D11" s="11"/>
    </row>
    <row r="12" spans="1:4" ht="23" x14ac:dyDescent="0.35">
      <c r="A12" s="14" t="s">
        <v>18</v>
      </c>
      <c r="B12" s="12" t="s">
        <v>19</v>
      </c>
      <c r="C12" s="13">
        <v>2450000</v>
      </c>
      <c r="D12" s="11">
        <v>2430000</v>
      </c>
    </row>
    <row r="13" spans="1:4" ht="46" x14ac:dyDescent="0.35">
      <c r="A13" s="14" t="s">
        <v>20</v>
      </c>
      <c r="B13" s="12" t="s">
        <v>21</v>
      </c>
      <c r="C13" s="13">
        <v>4670065</v>
      </c>
      <c r="D13" s="11">
        <v>4549196</v>
      </c>
    </row>
    <row r="14" spans="1:4" ht="34.5" x14ac:dyDescent="0.35">
      <c r="A14" s="14" t="s">
        <v>22</v>
      </c>
      <c r="B14" s="12" t="s">
        <v>23</v>
      </c>
      <c r="C14" s="13"/>
      <c r="D14" s="11"/>
    </row>
    <row r="15" spans="1:4" ht="46" x14ac:dyDescent="0.35">
      <c r="A15" s="15" t="s">
        <v>24</v>
      </c>
      <c r="B15" s="12" t="s">
        <v>25</v>
      </c>
      <c r="C15" s="13">
        <v>1984414</v>
      </c>
      <c r="D15" s="11">
        <v>1780863</v>
      </c>
    </row>
    <row r="16" spans="1:4" ht="34.5" x14ac:dyDescent="0.35">
      <c r="A16" s="15" t="s">
        <v>26</v>
      </c>
      <c r="B16" s="12" t="s">
        <v>27</v>
      </c>
      <c r="C16" s="13"/>
      <c r="D16" s="11"/>
    </row>
    <row r="17" spans="1:4" ht="34.5" x14ac:dyDescent="0.35">
      <c r="A17" s="15" t="s">
        <v>28</v>
      </c>
      <c r="B17" s="12" t="s">
        <v>29</v>
      </c>
      <c r="C17" s="13"/>
      <c r="D17" s="11"/>
    </row>
    <row r="18" spans="1:4" ht="34.5" x14ac:dyDescent="0.35">
      <c r="A18" s="15" t="s">
        <v>30</v>
      </c>
      <c r="B18" s="12" t="s">
        <v>31</v>
      </c>
      <c r="C18" s="13">
        <v>177825</v>
      </c>
      <c r="D18" s="11">
        <v>78270</v>
      </c>
    </row>
    <row r="19" spans="1:4" ht="57.5" x14ac:dyDescent="0.35">
      <c r="A19" s="15" t="s">
        <v>32</v>
      </c>
      <c r="B19" s="12" t="s">
        <v>33</v>
      </c>
      <c r="C19" s="13">
        <v>698528</v>
      </c>
      <c r="D19" s="11">
        <v>667774</v>
      </c>
    </row>
    <row r="20" spans="1:4" ht="46" x14ac:dyDescent="0.35">
      <c r="A20" s="16" t="s">
        <v>34</v>
      </c>
      <c r="B20" s="17" t="s">
        <v>35</v>
      </c>
      <c r="C20" s="11">
        <f>SUM(C7:C19)</f>
        <v>112374304</v>
      </c>
      <c r="D20" s="11">
        <f>SUM(D7:D19)</f>
        <v>107117410</v>
      </c>
    </row>
    <row r="21" spans="1:4" ht="57.5" x14ac:dyDescent="0.35">
      <c r="A21" s="15" t="s">
        <v>36</v>
      </c>
      <c r="B21" s="12" t="s">
        <v>37</v>
      </c>
      <c r="C21" s="13">
        <v>5125351</v>
      </c>
      <c r="D21" s="11">
        <v>5125351</v>
      </c>
    </row>
    <row r="22" spans="1:4" ht="138" x14ac:dyDescent="0.35">
      <c r="A22" s="15" t="s">
        <v>38</v>
      </c>
      <c r="B22" s="12" t="s">
        <v>39</v>
      </c>
      <c r="C22" s="13">
        <v>2321980</v>
      </c>
      <c r="D22" s="11">
        <v>2321980</v>
      </c>
    </row>
    <row r="23" spans="1:4" x14ac:dyDescent="0.35">
      <c r="A23" s="18" t="s">
        <v>40</v>
      </c>
      <c r="B23" s="12" t="s">
        <v>41</v>
      </c>
      <c r="C23" s="13">
        <v>1462455</v>
      </c>
      <c r="D23" s="11">
        <v>1194571</v>
      </c>
    </row>
    <row r="24" spans="1:4" ht="46" x14ac:dyDescent="0.35">
      <c r="A24" s="19" t="s">
        <v>42</v>
      </c>
      <c r="B24" s="17" t="s">
        <v>43</v>
      </c>
      <c r="C24" s="11">
        <f>SUM(C21:C23)</f>
        <v>8909786</v>
      </c>
      <c r="D24" s="11">
        <f>SUM(D21:D23)</f>
        <v>8641902</v>
      </c>
    </row>
    <row r="25" spans="1:4" ht="34.5" x14ac:dyDescent="0.35">
      <c r="A25" s="16" t="s">
        <v>44</v>
      </c>
      <c r="B25" s="17" t="s">
        <v>45</v>
      </c>
      <c r="C25" s="11">
        <f>SUM(C20+C24)</f>
        <v>121284090</v>
      </c>
      <c r="D25" s="11">
        <f>SUM(D20+D24)</f>
        <v>115759312</v>
      </c>
    </row>
    <row r="26" spans="1:4" ht="92" x14ac:dyDescent="0.35">
      <c r="A26" s="19" t="s">
        <v>46</v>
      </c>
      <c r="B26" s="17" t="s">
        <v>47</v>
      </c>
      <c r="C26" s="11">
        <v>20411410</v>
      </c>
      <c r="D26" s="20">
        <v>18866178</v>
      </c>
    </row>
    <row r="27" spans="1:4" ht="46" x14ac:dyDescent="0.35">
      <c r="A27" s="15" t="s">
        <v>48</v>
      </c>
      <c r="B27" s="12" t="s">
        <v>49</v>
      </c>
      <c r="C27" s="13">
        <v>617435</v>
      </c>
      <c r="D27" s="11">
        <v>600290</v>
      </c>
    </row>
    <row r="28" spans="1:4" ht="57.5" x14ac:dyDescent="0.35">
      <c r="A28" s="15" t="s">
        <v>50</v>
      </c>
      <c r="B28" s="12" t="s">
        <v>51</v>
      </c>
      <c r="C28" s="13">
        <v>12903994</v>
      </c>
      <c r="D28" s="11">
        <v>12810625</v>
      </c>
    </row>
    <row r="29" spans="1:4" ht="23" x14ac:dyDescent="0.35">
      <c r="A29" s="15" t="s">
        <v>52</v>
      </c>
      <c r="B29" s="12" t="s">
        <v>53</v>
      </c>
      <c r="C29" s="13"/>
      <c r="D29" s="11"/>
    </row>
    <row r="30" spans="1:4" ht="23" x14ac:dyDescent="0.35">
      <c r="A30" s="19" t="s">
        <v>54</v>
      </c>
      <c r="B30" s="17" t="s">
        <v>55</v>
      </c>
      <c r="C30" s="11">
        <f>SUM(C27:C29)</f>
        <v>13521429</v>
      </c>
      <c r="D30" s="11">
        <f>SUM(D27:D29)</f>
        <v>13410915</v>
      </c>
    </row>
    <row r="31" spans="1:4" ht="69" x14ac:dyDescent="0.35">
      <c r="A31" s="15" t="s">
        <v>56</v>
      </c>
      <c r="B31" s="12" t="s">
        <v>57</v>
      </c>
      <c r="C31" s="13">
        <v>524000</v>
      </c>
      <c r="D31" s="11">
        <v>448200</v>
      </c>
    </row>
    <row r="32" spans="1:4" ht="57.5" x14ac:dyDescent="0.35">
      <c r="A32" s="15" t="s">
        <v>58</v>
      </c>
      <c r="B32" s="12" t="s">
        <v>59</v>
      </c>
      <c r="C32" s="13">
        <v>1602164</v>
      </c>
      <c r="D32" s="11">
        <v>1602164</v>
      </c>
    </row>
    <row r="33" spans="1:4" ht="46" x14ac:dyDescent="0.35">
      <c r="A33" s="19" t="s">
        <v>60</v>
      </c>
      <c r="B33" s="17" t="s">
        <v>61</v>
      </c>
      <c r="C33" s="11">
        <f>SUM(C31:C32)</f>
        <v>2126164</v>
      </c>
      <c r="D33" s="11">
        <f>SUM(D31:D32)</f>
        <v>2050364</v>
      </c>
    </row>
    <row r="34" spans="1:4" ht="23" x14ac:dyDescent="0.35">
      <c r="A34" s="15" t="s">
        <v>62</v>
      </c>
      <c r="B34" s="12" t="s">
        <v>63</v>
      </c>
      <c r="C34" s="13">
        <v>7509487</v>
      </c>
      <c r="D34" s="11">
        <v>7509487</v>
      </c>
    </row>
    <row r="35" spans="1:4" ht="23" x14ac:dyDescent="0.35">
      <c r="A35" s="15" t="s">
        <v>64</v>
      </c>
      <c r="B35" s="12" t="s">
        <v>65</v>
      </c>
      <c r="C35" s="13">
        <v>1090518</v>
      </c>
      <c r="D35" s="11">
        <v>1090518</v>
      </c>
    </row>
    <row r="36" spans="1:4" ht="34.5" x14ac:dyDescent="0.35">
      <c r="A36" s="15" t="s">
        <v>66</v>
      </c>
      <c r="B36" s="12" t="s">
        <v>67</v>
      </c>
      <c r="C36" s="13">
        <v>126337</v>
      </c>
      <c r="D36" s="11">
        <v>126337</v>
      </c>
    </row>
    <row r="37" spans="1:4" ht="57.5" x14ac:dyDescent="0.35">
      <c r="A37" s="15" t="s">
        <v>68</v>
      </c>
      <c r="B37" s="12" t="s">
        <v>69</v>
      </c>
      <c r="C37" s="13">
        <v>1287315</v>
      </c>
      <c r="D37" s="11">
        <v>1278215</v>
      </c>
    </row>
    <row r="38" spans="1:4" ht="46" x14ac:dyDescent="0.35">
      <c r="A38" s="21" t="s">
        <v>70</v>
      </c>
      <c r="B38" s="12" t="s">
        <v>71</v>
      </c>
      <c r="C38" s="13">
        <v>567872</v>
      </c>
      <c r="D38" s="11">
        <v>567872</v>
      </c>
    </row>
    <row r="39" spans="1:4" x14ac:dyDescent="0.35">
      <c r="A39" s="18" t="s">
        <v>72</v>
      </c>
      <c r="B39" s="12" t="s">
        <v>73</v>
      </c>
      <c r="C39" s="13">
        <v>2473639</v>
      </c>
      <c r="D39" s="11">
        <v>2300775</v>
      </c>
    </row>
    <row r="40" spans="1:4" ht="34.5" x14ac:dyDescent="0.35">
      <c r="A40" s="15" t="s">
        <v>74</v>
      </c>
      <c r="B40" s="12" t="s">
        <v>75</v>
      </c>
      <c r="C40" s="13">
        <v>5580345</v>
      </c>
      <c r="D40" s="11">
        <v>5511140</v>
      </c>
    </row>
    <row r="41" spans="1:4" ht="34.5" x14ac:dyDescent="0.35">
      <c r="A41" s="19" t="s">
        <v>76</v>
      </c>
      <c r="B41" s="17" t="s">
        <v>77</v>
      </c>
      <c r="C41" s="11">
        <f>SUM(C34:C40)</f>
        <v>18635513</v>
      </c>
      <c r="D41" s="11">
        <f>SUM(D34:D40)</f>
        <v>18384344</v>
      </c>
    </row>
    <row r="42" spans="1:4" ht="34.5" x14ac:dyDescent="0.35">
      <c r="A42" s="15" t="s">
        <v>78</v>
      </c>
      <c r="B42" s="12" t="s">
        <v>79</v>
      </c>
      <c r="C42" s="13">
        <v>75920</v>
      </c>
      <c r="D42" s="11">
        <v>75920</v>
      </c>
    </row>
    <row r="43" spans="1:4" ht="57.5" x14ac:dyDescent="0.35">
      <c r="A43" s="15" t="s">
        <v>80</v>
      </c>
      <c r="B43" s="12" t="s">
        <v>81</v>
      </c>
      <c r="C43" s="13">
        <v>214000</v>
      </c>
      <c r="D43" s="11">
        <v>208736</v>
      </c>
    </row>
    <row r="44" spans="1:4" ht="80.5" x14ac:dyDescent="0.35">
      <c r="A44" s="19" t="s">
        <v>82</v>
      </c>
      <c r="B44" s="17" t="s">
        <v>83</v>
      </c>
      <c r="C44" s="11">
        <f>SUM(C42:C43)</f>
        <v>289920</v>
      </c>
      <c r="D44" s="11">
        <f>SUM(D42:D43)</f>
        <v>284656</v>
      </c>
    </row>
    <row r="45" spans="1:4" ht="103.5" x14ac:dyDescent="0.35">
      <c r="A45" s="15" t="s">
        <v>84</v>
      </c>
      <c r="B45" s="12" t="s">
        <v>85</v>
      </c>
      <c r="C45" s="13">
        <v>6573184</v>
      </c>
      <c r="D45" s="11">
        <v>6325701</v>
      </c>
    </row>
    <row r="46" spans="1:4" ht="46" x14ac:dyDescent="0.35">
      <c r="A46" s="15" t="s">
        <v>86</v>
      </c>
      <c r="B46" s="12" t="s">
        <v>87</v>
      </c>
      <c r="C46" s="13">
        <v>2283000</v>
      </c>
      <c r="D46" s="11">
        <v>2283000</v>
      </c>
    </row>
    <row r="47" spans="1:4" ht="23" x14ac:dyDescent="0.35">
      <c r="A47" s="15" t="s">
        <v>88</v>
      </c>
      <c r="B47" s="12" t="s">
        <v>89</v>
      </c>
      <c r="C47" s="13"/>
      <c r="D47" s="11"/>
    </row>
    <row r="48" spans="1:4" ht="57.5" x14ac:dyDescent="0.35">
      <c r="A48" s="15" t="s">
        <v>90</v>
      </c>
      <c r="B48" s="12" t="s">
        <v>91</v>
      </c>
      <c r="C48" s="13"/>
      <c r="D48" s="11"/>
    </row>
    <row r="49" spans="1:4" ht="34.5" x14ac:dyDescent="0.35">
      <c r="A49" s="15" t="s">
        <v>92</v>
      </c>
      <c r="B49" s="12" t="s">
        <v>93</v>
      </c>
      <c r="C49" s="13">
        <v>7401</v>
      </c>
      <c r="D49" s="11">
        <v>6458</v>
      </c>
    </row>
    <row r="50" spans="1:4" ht="80.5" x14ac:dyDescent="0.35">
      <c r="A50" s="19" t="s">
        <v>94</v>
      </c>
      <c r="B50" s="17" t="s">
        <v>95</v>
      </c>
      <c r="C50" s="11">
        <f>SUM(C45:C49)</f>
        <v>8863585</v>
      </c>
      <c r="D50" s="11">
        <f>SUM(D45:D49)</f>
        <v>8615159</v>
      </c>
    </row>
    <row r="51" spans="1:4" ht="23" x14ac:dyDescent="0.35">
      <c r="A51" s="19" t="s">
        <v>96</v>
      </c>
      <c r="B51" s="17" t="s">
        <v>97</v>
      </c>
      <c r="C51" s="11">
        <f>SUM(C30+C33+C41+C44+C50)</f>
        <v>43436611</v>
      </c>
      <c r="D51" s="11">
        <f>SUM(D30+D33+D41+D44+D50)</f>
        <v>42745438</v>
      </c>
    </row>
    <row r="52" spans="1:4" ht="46" x14ac:dyDescent="0.35">
      <c r="A52" s="22" t="s">
        <v>98</v>
      </c>
      <c r="B52" s="12" t="s">
        <v>99</v>
      </c>
      <c r="C52" s="13"/>
      <c r="D52" s="11"/>
    </row>
    <row r="53" spans="1:4" ht="34.5" x14ac:dyDescent="0.35">
      <c r="A53" s="22" t="s">
        <v>100</v>
      </c>
      <c r="B53" s="12" t="s">
        <v>101</v>
      </c>
      <c r="C53" s="13"/>
      <c r="D53" s="11"/>
    </row>
    <row r="54" spans="1:4" ht="57.5" x14ac:dyDescent="0.35">
      <c r="A54" s="23" t="s">
        <v>102</v>
      </c>
      <c r="B54" s="12" t="s">
        <v>103</v>
      </c>
      <c r="C54" s="13"/>
      <c r="D54" s="11"/>
    </row>
    <row r="55" spans="1:4" ht="92" x14ac:dyDescent="0.35">
      <c r="A55" s="23" t="s">
        <v>104</v>
      </c>
      <c r="B55" s="12" t="s">
        <v>105</v>
      </c>
      <c r="C55" s="13"/>
      <c r="D55" s="11"/>
    </row>
    <row r="56" spans="1:4" ht="92" x14ac:dyDescent="0.35">
      <c r="A56" s="23" t="s">
        <v>106</v>
      </c>
      <c r="B56" s="12" t="s">
        <v>107</v>
      </c>
      <c r="C56" s="13"/>
      <c r="D56" s="11"/>
    </row>
    <row r="57" spans="1:4" ht="57.5" x14ac:dyDescent="0.35">
      <c r="A57" s="22" t="s">
        <v>108</v>
      </c>
      <c r="B57" s="12" t="s">
        <v>109</v>
      </c>
      <c r="C57" s="13"/>
      <c r="D57" s="11"/>
    </row>
    <row r="58" spans="1:4" ht="57.5" x14ac:dyDescent="0.35">
      <c r="A58" s="22" t="s">
        <v>110</v>
      </c>
      <c r="B58" s="12" t="s">
        <v>111</v>
      </c>
      <c r="C58" s="13"/>
      <c r="D58" s="11"/>
    </row>
    <row r="59" spans="1:4" ht="57.5" x14ac:dyDescent="0.35">
      <c r="A59" s="22" t="s">
        <v>112</v>
      </c>
      <c r="B59" s="12" t="s">
        <v>113</v>
      </c>
      <c r="C59" s="13">
        <v>4886624</v>
      </c>
      <c r="D59" s="11">
        <v>4886624</v>
      </c>
    </row>
    <row r="60" spans="1:4" ht="46" x14ac:dyDescent="0.35">
      <c r="A60" s="24" t="s">
        <v>114</v>
      </c>
      <c r="B60" s="17" t="s">
        <v>115</v>
      </c>
      <c r="C60" s="11">
        <f>SUM(C59)</f>
        <v>4886624</v>
      </c>
      <c r="D60" s="11">
        <f>SUM(D59)</f>
        <v>4886624</v>
      </c>
    </row>
    <row r="61" spans="1:4" ht="46" x14ac:dyDescent="0.35">
      <c r="A61" s="25" t="s">
        <v>116</v>
      </c>
      <c r="B61" s="12" t="s">
        <v>117</v>
      </c>
      <c r="C61" s="13"/>
      <c r="D61" s="11"/>
    </row>
    <row r="62" spans="1:4" ht="46" x14ac:dyDescent="0.35">
      <c r="A62" s="25" t="s">
        <v>118</v>
      </c>
      <c r="B62" s="12" t="s">
        <v>119</v>
      </c>
      <c r="C62" s="13">
        <v>421182</v>
      </c>
      <c r="D62" s="11">
        <v>421182</v>
      </c>
    </row>
    <row r="63" spans="1:4" ht="138" x14ac:dyDescent="0.35">
      <c r="A63" s="25" t="s">
        <v>120</v>
      </c>
      <c r="B63" s="12" t="s">
        <v>121</v>
      </c>
      <c r="C63" s="13"/>
      <c r="D63" s="11"/>
    </row>
    <row r="64" spans="1:4" ht="138" x14ac:dyDescent="0.35">
      <c r="A64" s="25" t="s">
        <v>122</v>
      </c>
      <c r="B64" s="12" t="s">
        <v>123</v>
      </c>
      <c r="C64" s="13"/>
      <c r="D64" s="11"/>
    </row>
    <row r="65" spans="1:4" ht="149.5" x14ac:dyDescent="0.35">
      <c r="A65" s="25" t="s">
        <v>124</v>
      </c>
      <c r="B65" s="12" t="s">
        <v>125</v>
      </c>
      <c r="C65" s="13"/>
      <c r="D65" s="11"/>
    </row>
    <row r="66" spans="1:4" ht="92" x14ac:dyDescent="0.35">
      <c r="A66" s="25" t="s">
        <v>126</v>
      </c>
      <c r="B66" s="12" t="s">
        <v>127</v>
      </c>
      <c r="C66" s="13">
        <v>589989</v>
      </c>
      <c r="D66" s="11">
        <v>589989</v>
      </c>
    </row>
    <row r="67" spans="1:4" ht="138" x14ac:dyDescent="0.35">
      <c r="A67" s="25" t="s">
        <v>128</v>
      </c>
      <c r="B67" s="12" t="s">
        <v>129</v>
      </c>
      <c r="C67" s="13"/>
      <c r="D67" s="11"/>
    </row>
    <row r="68" spans="1:4" ht="138" x14ac:dyDescent="0.35">
      <c r="A68" s="25" t="s">
        <v>130</v>
      </c>
      <c r="B68" s="12" t="s">
        <v>131</v>
      </c>
      <c r="C68" s="13"/>
      <c r="D68" s="11"/>
    </row>
    <row r="69" spans="1:4" ht="46" x14ac:dyDescent="0.35">
      <c r="A69" s="25" t="s">
        <v>132</v>
      </c>
      <c r="B69" s="12" t="s">
        <v>133</v>
      </c>
      <c r="C69" s="13"/>
      <c r="D69" s="11"/>
    </row>
    <row r="70" spans="1:4" x14ac:dyDescent="0.35">
      <c r="A70" s="26" t="s">
        <v>134</v>
      </c>
      <c r="B70" s="12" t="s">
        <v>135</v>
      </c>
      <c r="C70" s="13"/>
      <c r="D70" s="11"/>
    </row>
    <row r="71" spans="1:4" ht="92" x14ac:dyDescent="0.35">
      <c r="A71" s="25" t="s">
        <v>136</v>
      </c>
      <c r="B71" s="12" t="s">
        <v>137</v>
      </c>
      <c r="C71" s="13">
        <v>1588250</v>
      </c>
      <c r="D71" s="11">
        <v>1588250</v>
      </c>
    </row>
    <row r="72" spans="1:4" x14ac:dyDescent="0.35">
      <c r="A72" s="26" t="s">
        <v>138</v>
      </c>
      <c r="B72" s="12" t="s">
        <v>139</v>
      </c>
      <c r="C72" s="13">
        <v>4205882</v>
      </c>
      <c r="D72" s="11"/>
    </row>
    <row r="73" spans="1:4" x14ac:dyDescent="0.35">
      <c r="A73" s="26" t="s">
        <v>140</v>
      </c>
      <c r="B73" s="12" t="s">
        <v>139</v>
      </c>
      <c r="C73" s="13">
        <v>93842682</v>
      </c>
      <c r="D73" s="11"/>
    </row>
    <row r="74" spans="1:4" ht="46" x14ac:dyDescent="0.35">
      <c r="A74" s="24" t="s">
        <v>141</v>
      </c>
      <c r="B74" s="17" t="s">
        <v>142</v>
      </c>
      <c r="C74" s="11">
        <f>SUM(C62:C73)</f>
        <v>100647985</v>
      </c>
      <c r="D74" s="11">
        <f>SUM(D62:D73)</f>
        <v>2599421</v>
      </c>
    </row>
    <row r="75" spans="1:4" x14ac:dyDescent="0.35">
      <c r="A75" s="27" t="s">
        <v>143</v>
      </c>
      <c r="B75" s="17"/>
      <c r="C75" s="13"/>
      <c r="D75" s="11"/>
    </row>
    <row r="76" spans="1:4" x14ac:dyDescent="0.35">
      <c r="A76" s="28" t="s">
        <v>144</v>
      </c>
      <c r="B76" s="12" t="s">
        <v>145</v>
      </c>
      <c r="C76" s="13"/>
      <c r="D76" s="11"/>
    </row>
    <row r="77" spans="1:4" x14ac:dyDescent="0.35">
      <c r="A77" s="28" t="s">
        <v>146</v>
      </c>
      <c r="B77" s="12" t="s">
        <v>147</v>
      </c>
      <c r="C77" s="13">
        <v>1709541</v>
      </c>
      <c r="D77" s="11">
        <v>1709541</v>
      </c>
    </row>
    <row r="78" spans="1:4" x14ac:dyDescent="0.35">
      <c r="A78" s="28" t="s">
        <v>148</v>
      </c>
      <c r="B78" s="12" t="s">
        <v>149</v>
      </c>
      <c r="C78" s="13">
        <v>266601</v>
      </c>
      <c r="D78" s="11">
        <v>159900</v>
      </c>
    </row>
    <row r="79" spans="1:4" x14ac:dyDescent="0.35">
      <c r="A79" s="28" t="s">
        <v>150</v>
      </c>
      <c r="B79" s="12" t="s">
        <v>151</v>
      </c>
      <c r="C79" s="13">
        <v>13089154</v>
      </c>
      <c r="D79" s="11">
        <v>13089154</v>
      </c>
    </row>
    <row r="80" spans="1:4" x14ac:dyDescent="0.35">
      <c r="A80" s="18" t="s">
        <v>152</v>
      </c>
      <c r="B80" s="12" t="s">
        <v>153</v>
      </c>
      <c r="C80" s="13"/>
      <c r="D80" s="11"/>
    </row>
    <row r="81" spans="1:4" x14ac:dyDescent="0.35">
      <c r="A81" s="18" t="s">
        <v>154</v>
      </c>
      <c r="B81" s="12" t="s">
        <v>155</v>
      </c>
      <c r="C81" s="13"/>
      <c r="D81" s="11"/>
    </row>
    <row r="82" spans="1:4" x14ac:dyDescent="0.35">
      <c r="A82" s="18" t="s">
        <v>156</v>
      </c>
      <c r="B82" s="12" t="s">
        <v>157</v>
      </c>
      <c r="C82" s="13">
        <v>4067632</v>
      </c>
      <c r="D82" s="11">
        <v>4038823</v>
      </c>
    </row>
    <row r="83" spans="1:4" x14ac:dyDescent="0.35">
      <c r="A83" s="29" t="s">
        <v>158</v>
      </c>
      <c r="B83" s="17" t="s">
        <v>159</v>
      </c>
      <c r="C83" s="11">
        <f>SUM(C77:C82)</f>
        <v>19132928</v>
      </c>
      <c r="D83" s="11">
        <f>SUM(D77:D82)</f>
        <v>18997418</v>
      </c>
    </row>
    <row r="84" spans="1:4" ht="34.5" x14ac:dyDescent="0.35">
      <c r="A84" s="22" t="s">
        <v>160</v>
      </c>
      <c r="B84" s="12" t="s">
        <v>161</v>
      </c>
      <c r="C84" s="13">
        <v>27622054</v>
      </c>
      <c r="D84" s="11">
        <v>27622054</v>
      </c>
    </row>
    <row r="85" spans="1:4" ht="46" x14ac:dyDescent="0.35">
      <c r="A85" s="22" t="s">
        <v>162</v>
      </c>
      <c r="B85" s="12" t="s">
        <v>163</v>
      </c>
      <c r="C85" s="13"/>
      <c r="D85" s="11"/>
    </row>
    <row r="86" spans="1:4" ht="46" x14ac:dyDescent="0.35">
      <c r="A86" s="22" t="s">
        <v>164</v>
      </c>
      <c r="B86" s="12" t="s">
        <v>165</v>
      </c>
      <c r="C86" s="13"/>
      <c r="D86" s="11"/>
    </row>
    <row r="87" spans="1:4" ht="103.5" x14ac:dyDescent="0.35">
      <c r="A87" s="22" t="s">
        <v>166</v>
      </c>
      <c r="B87" s="12" t="s">
        <v>167</v>
      </c>
      <c r="C87" s="13">
        <v>5220868</v>
      </c>
      <c r="D87" s="11">
        <v>5220868</v>
      </c>
    </row>
    <row r="88" spans="1:4" ht="23" x14ac:dyDescent="0.35">
      <c r="A88" s="24" t="s">
        <v>168</v>
      </c>
      <c r="B88" s="17" t="s">
        <v>169</v>
      </c>
      <c r="C88" s="11">
        <f>SUM(C84:C87)</f>
        <v>32842922</v>
      </c>
      <c r="D88" s="11">
        <f>SUM(D84:D87)</f>
        <v>32842922</v>
      </c>
    </row>
    <row r="89" spans="1:4" ht="138" x14ac:dyDescent="0.35">
      <c r="A89" s="22" t="s">
        <v>170</v>
      </c>
      <c r="B89" s="12" t="s">
        <v>171</v>
      </c>
      <c r="C89" s="13"/>
      <c r="D89" s="11"/>
    </row>
    <row r="90" spans="1:4" ht="138" x14ac:dyDescent="0.35">
      <c r="A90" s="22" t="s">
        <v>172</v>
      </c>
      <c r="B90" s="12" t="s">
        <v>173</v>
      </c>
      <c r="C90" s="13"/>
      <c r="D90" s="11"/>
    </row>
    <row r="91" spans="1:4" ht="149.5" x14ac:dyDescent="0.35">
      <c r="A91" s="22" t="s">
        <v>174</v>
      </c>
      <c r="B91" s="12" t="s">
        <v>175</v>
      </c>
      <c r="C91" s="13"/>
      <c r="D91" s="11"/>
    </row>
    <row r="92" spans="1:4" ht="92" x14ac:dyDescent="0.35">
      <c r="A92" s="22" t="s">
        <v>176</v>
      </c>
      <c r="B92" s="12" t="s">
        <v>177</v>
      </c>
      <c r="C92" s="13"/>
      <c r="D92" s="11"/>
    </row>
    <row r="93" spans="1:4" ht="138" x14ac:dyDescent="0.35">
      <c r="A93" s="22" t="s">
        <v>178</v>
      </c>
      <c r="B93" s="12" t="s">
        <v>179</v>
      </c>
      <c r="C93" s="13"/>
      <c r="D93" s="11"/>
    </row>
    <row r="94" spans="1:4" ht="138" x14ac:dyDescent="0.35">
      <c r="A94" s="22" t="s">
        <v>180</v>
      </c>
      <c r="B94" s="12" t="s">
        <v>181</v>
      </c>
      <c r="C94" s="13"/>
      <c r="D94" s="11"/>
    </row>
    <row r="95" spans="1:4" ht="23" x14ac:dyDescent="0.35">
      <c r="A95" s="22" t="s">
        <v>182</v>
      </c>
      <c r="B95" s="12" t="s">
        <v>183</v>
      </c>
      <c r="C95" s="13"/>
      <c r="D95" s="11"/>
    </row>
    <row r="96" spans="1:4" ht="92" x14ac:dyDescent="0.35">
      <c r="A96" s="22" t="s">
        <v>184</v>
      </c>
      <c r="B96" s="12" t="s">
        <v>185</v>
      </c>
      <c r="C96" s="13"/>
      <c r="D96" s="11"/>
    </row>
    <row r="97" spans="1:4" ht="46" x14ac:dyDescent="0.35">
      <c r="A97" s="24" t="s">
        <v>186</v>
      </c>
      <c r="B97" s="17" t="s">
        <v>187</v>
      </c>
      <c r="C97" s="11"/>
      <c r="D97" s="11"/>
    </row>
    <row r="98" spans="1:4" x14ac:dyDescent="0.35">
      <c r="A98" s="27" t="s">
        <v>188</v>
      </c>
      <c r="B98" s="17"/>
      <c r="C98" s="13"/>
      <c r="D98" s="11"/>
    </row>
    <row r="99" spans="1:4" x14ac:dyDescent="0.35">
      <c r="A99" s="30" t="s">
        <v>189</v>
      </c>
      <c r="B99" s="31" t="s">
        <v>190</v>
      </c>
      <c r="C99" s="11">
        <f>SUM(C25+C26+C51+C60+C61+C74+C83+C88+C97)</f>
        <v>342642570</v>
      </c>
      <c r="D99" s="11">
        <f>SUM(D25+D26+D51+D60+D61+D74+D83+D88+D97)</f>
        <v>236697313</v>
      </c>
    </row>
    <row r="100" spans="1:4" ht="80.5" x14ac:dyDescent="0.35">
      <c r="A100" s="22" t="s">
        <v>191</v>
      </c>
      <c r="B100" s="15" t="s">
        <v>192</v>
      </c>
      <c r="C100" s="13"/>
      <c r="D100" s="32"/>
    </row>
    <row r="101" spans="1:4" ht="115" x14ac:dyDescent="0.35">
      <c r="A101" s="22" t="s">
        <v>193</v>
      </c>
      <c r="B101" s="15" t="s">
        <v>194</v>
      </c>
      <c r="C101" s="13"/>
      <c r="D101" s="32"/>
    </row>
    <row r="102" spans="1:4" ht="80.5" x14ac:dyDescent="0.35">
      <c r="A102" s="22" t="s">
        <v>195</v>
      </c>
      <c r="B102" s="15" t="s">
        <v>196</v>
      </c>
      <c r="C102" s="13"/>
      <c r="D102" s="32"/>
    </row>
    <row r="103" spans="1:4" ht="69" x14ac:dyDescent="0.35">
      <c r="A103" s="24" t="s">
        <v>197</v>
      </c>
      <c r="B103" s="19" t="s">
        <v>198</v>
      </c>
      <c r="C103" s="13"/>
      <c r="D103" s="32"/>
    </row>
    <row r="104" spans="1:4" x14ac:dyDescent="0.35">
      <c r="A104" s="33" t="s">
        <v>199</v>
      </c>
      <c r="B104" s="15" t="s">
        <v>200</v>
      </c>
      <c r="C104" s="13"/>
      <c r="D104" s="34"/>
    </row>
    <row r="105" spans="1:4" x14ac:dyDescent="0.35">
      <c r="A105" s="33" t="s">
        <v>201</v>
      </c>
      <c r="B105" s="15" t="s">
        <v>202</v>
      </c>
      <c r="C105" s="13"/>
      <c r="D105" s="34"/>
    </row>
    <row r="106" spans="1:4" ht="69" x14ac:dyDescent="0.35">
      <c r="A106" s="22" t="s">
        <v>203</v>
      </c>
      <c r="B106" s="15" t="s">
        <v>204</v>
      </c>
      <c r="C106" s="13"/>
      <c r="D106" s="32"/>
    </row>
    <row r="107" spans="1:4" ht="69" x14ac:dyDescent="0.35">
      <c r="A107" s="22" t="s">
        <v>205</v>
      </c>
      <c r="B107" s="15" t="s">
        <v>206</v>
      </c>
      <c r="C107" s="13"/>
      <c r="D107" s="32"/>
    </row>
    <row r="108" spans="1:4" x14ac:dyDescent="0.35">
      <c r="A108" s="35" t="s">
        <v>207</v>
      </c>
      <c r="B108" s="19" t="s">
        <v>208</v>
      </c>
      <c r="C108" s="13"/>
      <c r="D108" s="34"/>
    </row>
    <row r="109" spans="1:4" x14ac:dyDescent="0.35">
      <c r="A109" s="33" t="s">
        <v>209</v>
      </c>
      <c r="B109" s="15" t="s">
        <v>210</v>
      </c>
      <c r="C109" s="13"/>
      <c r="D109" s="34"/>
    </row>
    <row r="110" spans="1:4" x14ac:dyDescent="0.35">
      <c r="A110" s="33" t="s">
        <v>211</v>
      </c>
      <c r="B110" s="15" t="s">
        <v>212</v>
      </c>
      <c r="C110" s="13">
        <v>4642141</v>
      </c>
      <c r="D110" s="34">
        <v>4642141</v>
      </c>
    </row>
    <row r="111" spans="1:4" x14ac:dyDescent="0.35">
      <c r="A111" s="35" t="s">
        <v>213</v>
      </c>
      <c r="B111" s="19" t="s">
        <v>214</v>
      </c>
      <c r="C111" s="13"/>
      <c r="D111" s="34"/>
    </row>
    <row r="112" spans="1:4" x14ac:dyDescent="0.35">
      <c r="A112" s="33" t="s">
        <v>215</v>
      </c>
      <c r="B112" s="15" t="s">
        <v>216</v>
      </c>
      <c r="C112" s="13"/>
      <c r="D112" s="34"/>
    </row>
    <row r="113" spans="1:4" x14ac:dyDescent="0.35">
      <c r="A113" s="33" t="s">
        <v>217</v>
      </c>
      <c r="B113" s="15" t="s">
        <v>218</v>
      </c>
      <c r="C113" s="13"/>
      <c r="D113" s="34"/>
    </row>
    <row r="114" spans="1:4" x14ac:dyDescent="0.35">
      <c r="A114" s="33" t="s">
        <v>219</v>
      </c>
      <c r="B114" s="15" t="s">
        <v>220</v>
      </c>
      <c r="C114" s="13"/>
      <c r="D114" s="34"/>
    </row>
    <row r="115" spans="1:4" x14ac:dyDescent="0.35">
      <c r="A115" s="35" t="s">
        <v>221</v>
      </c>
      <c r="B115" s="19" t="s">
        <v>222</v>
      </c>
      <c r="C115" s="36">
        <v>4642141</v>
      </c>
      <c r="D115" s="34">
        <v>4642141</v>
      </c>
    </row>
    <row r="116" spans="1:4" x14ac:dyDescent="0.35">
      <c r="A116" s="33" t="s">
        <v>223</v>
      </c>
      <c r="B116" s="15" t="s">
        <v>224</v>
      </c>
      <c r="C116" s="13"/>
      <c r="D116" s="34"/>
    </row>
    <row r="117" spans="1:4" ht="69" x14ac:dyDescent="0.35">
      <c r="A117" s="22" t="s">
        <v>225</v>
      </c>
      <c r="B117" s="15" t="s">
        <v>226</v>
      </c>
      <c r="C117" s="13"/>
      <c r="D117" s="32"/>
    </row>
    <row r="118" spans="1:4" x14ac:dyDescent="0.35">
      <c r="A118" s="33" t="s">
        <v>227</v>
      </c>
      <c r="B118" s="15" t="s">
        <v>228</v>
      </c>
      <c r="C118" s="13"/>
      <c r="D118" s="34"/>
    </row>
    <row r="119" spans="1:4" x14ac:dyDescent="0.35">
      <c r="A119" s="33" t="s">
        <v>229</v>
      </c>
      <c r="B119" s="15" t="s">
        <v>230</v>
      </c>
      <c r="C119" s="13"/>
      <c r="D119" s="34"/>
    </row>
    <row r="120" spans="1:4" x14ac:dyDescent="0.35">
      <c r="A120" s="35" t="s">
        <v>231</v>
      </c>
      <c r="B120" s="19" t="s">
        <v>232</v>
      </c>
      <c r="C120" s="13"/>
      <c r="D120" s="34"/>
    </row>
    <row r="121" spans="1:4" ht="92" x14ac:dyDescent="0.35">
      <c r="A121" s="22" t="s">
        <v>233</v>
      </c>
      <c r="B121" s="15" t="s">
        <v>234</v>
      </c>
      <c r="C121" s="13"/>
      <c r="D121" s="32"/>
    </row>
    <row r="122" spans="1:4" x14ac:dyDescent="0.35">
      <c r="A122" s="37" t="s">
        <v>235</v>
      </c>
      <c r="B122" s="38" t="s">
        <v>236</v>
      </c>
      <c r="C122" s="11">
        <v>4642141</v>
      </c>
      <c r="D122" s="39">
        <v>4642141</v>
      </c>
    </row>
    <row r="123" spans="1:4" x14ac:dyDescent="0.35">
      <c r="A123" s="40" t="s">
        <v>237</v>
      </c>
      <c r="B123" s="41"/>
      <c r="C123" s="11">
        <f>SUM(C99+C122)</f>
        <v>347284711</v>
      </c>
      <c r="D123" s="42">
        <f>SUM(D99+D122)</f>
        <v>241339454</v>
      </c>
    </row>
  </sheetData>
  <mergeCells count="3">
    <mergeCell ref="A1:D1"/>
    <mergeCell ref="A2:D2"/>
    <mergeCell ref="A3:D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workbookViewId="0">
      <selection sqref="A1:G66"/>
    </sheetView>
  </sheetViews>
  <sheetFormatPr defaultRowHeight="14.5" x14ac:dyDescent="0.35"/>
  <cols>
    <col min="1" max="1" width="51.36328125" bestFit="1" customWidth="1"/>
    <col min="2" max="2" width="6.26953125" bestFit="1" customWidth="1"/>
    <col min="3" max="3" width="14.7265625" bestFit="1" customWidth="1"/>
    <col min="4" max="4" width="12.6328125" bestFit="1" customWidth="1"/>
    <col min="5" max="5" width="8.26953125" bestFit="1" customWidth="1"/>
    <col min="6" max="7" width="14.7265625" bestFit="1" customWidth="1"/>
  </cols>
  <sheetData>
    <row r="1" spans="1:7" x14ac:dyDescent="0.35">
      <c r="A1" s="1" t="s">
        <v>238</v>
      </c>
      <c r="B1" s="43"/>
      <c r="C1" s="43"/>
      <c r="D1" s="43"/>
      <c r="E1" s="43"/>
      <c r="F1" s="43"/>
    </row>
    <row r="2" spans="1:7" x14ac:dyDescent="0.35">
      <c r="A2" s="2" t="s">
        <v>1</v>
      </c>
      <c r="B2" s="44"/>
      <c r="C2" s="44"/>
      <c r="D2" s="44"/>
      <c r="E2" s="44"/>
      <c r="F2" s="44"/>
    </row>
    <row r="3" spans="1:7" x14ac:dyDescent="0.35">
      <c r="A3" s="3" t="s">
        <v>2</v>
      </c>
      <c r="B3" s="44"/>
      <c r="C3" s="44"/>
      <c r="D3" s="44"/>
      <c r="E3" s="44"/>
      <c r="F3" s="44"/>
    </row>
    <row r="4" spans="1:7" x14ac:dyDescent="0.35">
      <c r="A4" s="4" t="s">
        <v>239</v>
      </c>
      <c r="C4" s="5"/>
      <c r="D4" s="5"/>
      <c r="E4" s="5"/>
      <c r="F4" s="5"/>
      <c r="G4" s="5"/>
    </row>
    <row r="5" spans="1:7" x14ac:dyDescent="0.35">
      <c r="A5" s="4"/>
      <c r="C5" s="45" t="s">
        <v>6</v>
      </c>
      <c r="D5" s="46"/>
      <c r="E5" s="46"/>
      <c r="F5" s="47"/>
      <c r="G5" s="48"/>
    </row>
    <row r="6" spans="1:7" ht="56.5" x14ac:dyDescent="0.35">
      <c r="A6" s="6" t="s">
        <v>4</v>
      </c>
      <c r="B6" s="7" t="s">
        <v>5</v>
      </c>
      <c r="C6" s="49" t="s">
        <v>240</v>
      </c>
      <c r="D6" s="49" t="s">
        <v>241</v>
      </c>
      <c r="E6" s="49" t="s">
        <v>242</v>
      </c>
      <c r="F6" s="8" t="s">
        <v>6</v>
      </c>
      <c r="G6" s="8" t="s">
        <v>7</v>
      </c>
    </row>
    <row r="7" spans="1:7" x14ac:dyDescent="0.35">
      <c r="A7" s="9" t="s">
        <v>8</v>
      </c>
      <c r="B7" s="9" t="s">
        <v>9</v>
      </c>
      <c r="C7" s="13">
        <v>16845929</v>
      </c>
      <c r="D7" s="13"/>
      <c r="E7" s="13"/>
      <c r="F7" s="13">
        <v>22748165</v>
      </c>
      <c r="G7" s="11">
        <v>22748165</v>
      </c>
    </row>
    <row r="8" spans="1:7" x14ac:dyDescent="0.35">
      <c r="A8" s="9" t="s">
        <v>243</v>
      </c>
      <c r="B8" s="9" t="s">
        <v>11</v>
      </c>
      <c r="C8" s="13"/>
      <c r="D8" s="13">
        <v>329175</v>
      </c>
      <c r="E8" s="13"/>
      <c r="F8" s="13">
        <v>543325</v>
      </c>
      <c r="G8" s="11">
        <v>543325</v>
      </c>
    </row>
    <row r="9" spans="1:7" ht="46" x14ac:dyDescent="0.35">
      <c r="A9" s="14" t="s">
        <v>12</v>
      </c>
      <c r="B9" s="12" t="s">
        <v>13</v>
      </c>
      <c r="C9" s="13"/>
      <c r="D9" s="13">
        <v>255261</v>
      </c>
      <c r="E9" s="13"/>
      <c r="F9" s="13"/>
      <c r="G9" s="11"/>
    </row>
    <row r="10" spans="1:7" ht="46" x14ac:dyDescent="0.35">
      <c r="A10" s="14" t="s">
        <v>20</v>
      </c>
      <c r="B10" s="12" t="s">
        <v>21</v>
      </c>
      <c r="C10" s="13"/>
      <c r="D10" s="13">
        <v>892194</v>
      </c>
      <c r="E10" s="13"/>
      <c r="F10" s="13">
        <v>1043478</v>
      </c>
      <c r="G10" s="11">
        <v>1043478</v>
      </c>
    </row>
    <row r="11" spans="1:7" ht="46" x14ac:dyDescent="0.35">
      <c r="A11" s="14" t="s">
        <v>24</v>
      </c>
      <c r="B11" s="12" t="s">
        <v>25</v>
      </c>
      <c r="C11" s="13"/>
      <c r="D11" s="13"/>
      <c r="E11" s="13"/>
      <c r="F11" s="13">
        <v>19800</v>
      </c>
      <c r="G11" s="11">
        <v>19800</v>
      </c>
    </row>
    <row r="12" spans="1:7" ht="57.5" x14ac:dyDescent="0.35">
      <c r="A12" s="14" t="s">
        <v>32</v>
      </c>
      <c r="B12" s="12" t="s">
        <v>33</v>
      </c>
      <c r="C12" s="13"/>
      <c r="D12" s="13"/>
      <c r="E12" s="13"/>
      <c r="F12" s="13">
        <v>500000</v>
      </c>
      <c r="G12" s="11">
        <v>500000</v>
      </c>
    </row>
    <row r="13" spans="1:7" ht="46" x14ac:dyDescent="0.35">
      <c r="A13" s="16" t="s">
        <v>34</v>
      </c>
      <c r="B13" s="17" t="s">
        <v>35</v>
      </c>
      <c r="C13" s="13">
        <f>SUM(C7:C10)</f>
        <v>16845929</v>
      </c>
      <c r="D13" s="13">
        <f>SUM(D7:D10)</f>
        <v>1476630</v>
      </c>
      <c r="E13" s="13"/>
      <c r="F13" s="13">
        <f>SUM(F7:F12)</f>
        <v>24854768</v>
      </c>
      <c r="G13" s="13">
        <f>SUM(G7:G12)</f>
        <v>24854768</v>
      </c>
    </row>
    <row r="14" spans="1:7" ht="57.5" x14ac:dyDescent="0.35">
      <c r="A14" s="15" t="s">
        <v>36</v>
      </c>
      <c r="B14" s="12" t="s">
        <v>37</v>
      </c>
      <c r="C14" s="13">
        <v>5232869</v>
      </c>
      <c r="D14" s="13"/>
      <c r="E14" s="13"/>
      <c r="F14" s="13">
        <v>5125351</v>
      </c>
      <c r="G14" s="11">
        <v>5125351</v>
      </c>
    </row>
    <row r="15" spans="1:7" ht="138" x14ac:dyDescent="0.35">
      <c r="A15" s="15" t="s">
        <v>38</v>
      </c>
      <c r="B15" s="12" t="s">
        <v>39</v>
      </c>
      <c r="C15" s="13">
        <v>504000</v>
      </c>
      <c r="D15" s="13"/>
      <c r="E15" s="13"/>
      <c r="F15" s="13">
        <v>1315850</v>
      </c>
      <c r="G15" s="11">
        <v>1315850</v>
      </c>
    </row>
    <row r="16" spans="1:7" x14ac:dyDescent="0.35">
      <c r="A16" s="18" t="s">
        <v>40</v>
      </c>
      <c r="B16" s="12" t="s">
        <v>41</v>
      </c>
      <c r="C16" s="13"/>
      <c r="D16" s="13">
        <v>917897</v>
      </c>
      <c r="E16" s="13"/>
      <c r="F16" s="13">
        <v>1062455</v>
      </c>
      <c r="G16" s="11">
        <v>1062455</v>
      </c>
    </row>
    <row r="17" spans="1:7" ht="46" x14ac:dyDescent="0.35">
      <c r="A17" s="19" t="s">
        <v>42</v>
      </c>
      <c r="B17" s="17" t="s">
        <v>43</v>
      </c>
      <c r="C17" s="13">
        <f>SUM(C14:C16)</f>
        <v>5736869</v>
      </c>
      <c r="D17" s="13">
        <f>SUM(D14:D16)</f>
        <v>917897</v>
      </c>
      <c r="E17" s="13"/>
      <c r="F17" s="13">
        <f>SUM(F14:F16)</f>
        <v>7503656</v>
      </c>
      <c r="G17" s="11">
        <f>SUM(G14:G16)</f>
        <v>7503656</v>
      </c>
    </row>
    <row r="18" spans="1:7" ht="34.5" x14ac:dyDescent="0.35">
      <c r="A18" s="16" t="s">
        <v>44</v>
      </c>
      <c r="B18" s="17" t="s">
        <v>45</v>
      </c>
      <c r="C18" s="11">
        <f>SUM(C17,C13)</f>
        <v>22582798</v>
      </c>
      <c r="D18" s="11">
        <f>SUM(D17,D13)</f>
        <v>2394527</v>
      </c>
      <c r="E18" s="11"/>
      <c r="F18" s="13">
        <f>SUM(F13+F17)</f>
        <v>32358424</v>
      </c>
      <c r="G18" s="13">
        <f>SUM(G13+G17)</f>
        <v>32358424</v>
      </c>
    </row>
    <row r="19" spans="1:7" ht="92" x14ac:dyDescent="0.35">
      <c r="A19" s="19" t="s">
        <v>46</v>
      </c>
      <c r="B19" s="17" t="s">
        <v>47</v>
      </c>
      <c r="C19" s="11">
        <v>4606765</v>
      </c>
      <c r="D19" s="11"/>
      <c r="E19" s="11"/>
      <c r="F19" s="13">
        <v>5387291</v>
      </c>
      <c r="G19" s="11">
        <v>5387291</v>
      </c>
    </row>
    <row r="20" spans="1:7" ht="46" x14ac:dyDescent="0.35">
      <c r="A20" s="15" t="s">
        <v>48</v>
      </c>
      <c r="B20" s="12" t="s">
        <v>49</v>
      </c>
      <c r="C20" s="13">
        <v>331342</v>
      </c>
      <c r="D20" s="13"/>
      <c r="E20" s="13"/>
      <c r="F20" s="13">
        <v>254256</v>
      </c>
      <c r="G20" s="11">
        <v>254256</v>
      </c>
    </row>
    <row r="21" spans="1:7" ht="57.5" x14ac:dyDescent="0.35">
      <c r="A21" s="15" t="s">
        <v>50</v>
      </c>
      <c r="B21" s="12" t="s">
        <v>51</v>
      </c>
      <c r="C21" s="13">
        <v>2774271</v>
      </c>
      <c r="D21" s="13"/>
      <c r="E21" s="13"/>
      <c r="F21" s="13">
        <v>1206815</v>
      </c>
      <c r="G21" s="11">
        <v>1206815</v>
      </c>
    </row>
    <row r="22" spans="1:7" ht="23" x14ac:dyDescent="0.35">
      <c r="A22" s="19" t="s">
        <v>54</v>
      </c>
      <c r="B22" s="17" t="s">
        <v>55</v>
      </c>
      <c r="C22" s="13">
        <f>SUM(C20:C21)</f>
        <v>3105613</v>
      </c>
      <c r="D22" s="13"/>
      <c r="E22" s="13"/>
      <c r="F22" s="13">
        <f>SUM(F20:F21)</f>
        <v>1461071</v>
      </c>
      <c r="G22" s="11">
        <f>SUM(G20:G21)</f>
        <v>1461071</v>
      </c>
    </row>
    <row r="23" spans="1:7" ht="69" x14ac:dyDescent="0.35">
      <c r="A23" s="15" t="s">
        <v>56</v>
      </c>
      <c r="B23" s="12" t="s">
        <v>57</v>
      </c>
      <c r="C23" s="13">
        <v>83213</v>
      </c>
      <c r="D23" s="13"/>
      <c r="E23" s="13"/>
      <c r="F23" s="13">
        <v>74000</v>
      </c>
      <c r="G23" s="11">
        <v>74000</v>
      </c>
    </row>
    <row r="24" spans="1:7" ht="57.5" x14ac:dyDescent="0.35">
      <c r="A24" s="15" t="s">
        <v>58</v>
      </c>
      <c r="B24" s="12" t="s">
        <v>59</v>
      </c>
      <c r="C24" s="13">
        <v>479755</v>
      </c>
      <c r="D24" s="13"/>
      <c r="E24" s="13"/>
      <c r="F24" s="13">
        <v>477951</v>
      </c>
      <c r="G24" s="11">
        <v>477951</v>
      </c>
    </row>
    <row r="25" spans="1:7" ht="46" x14ac:dyDescent="0.35">
      <c r="A25" s="19" t="s">
        <v>60</v>
      </c>
      <c r="B25" s="17" t="s">
        <v>61</v>
      </c>
      <c r="C25" s="13">
        <f>SUM(C23:C24)</f>
        <v>562968</v>
      </c>
      <c r="D25" s="13"/>
      <c r="E25" s="13"/>
      <c r="F25" s="13">
        <f>SUM(F23:F24)</f>
        <v>551951</v>
      </c>
      <c r="G25" s="11">
        <f>SUM(G23:G24)</f>
        <v>551951</v>
      </c>
    </row>
    <row r="26" spans="1:7" ht="23" x14ac:dyDescent="0.35">
      <c r="A26" s="15" t="s">
        <v>62</v>
      </c>
      <c r="B26" s="12" t="s">
        <v>63</v>
      </c>
      <c r="C26" s="13">
        <v>4630165</v>
      </c>
      <c r="D26" s="13"/>
      <c r="E26" s="13"/>
      <c r="F26" s="13">
        <v>4782951</v>
      </c>
      <c r="G26" s="11">
        <v>4782951</v>
      </c>
    </row>
    <row r="27" spans="1:7" ht="34.5" x14ac:dyDescent="0.35">
      <c r="A27" s="15" t="s">
        <v>66</v>
      </c>
      <c r="B27" s="12" t="s">
        <v>67</v>
      </c>
      <c r="C27" s="13"/>
      <c r="D27" s="13"/>
      <c r="E27" s="13"/>
      <c r="F27" s="13">
        <v>126337</v>
      </c>
      <c r="G27" s="11">
        <v>126337</v>
      </c>
    </row>
    <row r="28" spans="1:7" ht="57.5" x14ac:dyDescent="0.35">
      <c r="A28" s="15" t="s">
        <v>68</v>
      </c>
      <c r="B28" s="12" t="s">
        <v>69</v>
      </c>
      <c r="C28" s="13">
        <v>659788</v>
      </c>
      <c r="D28" s="13"/>
      <c r="E28" s="13"/>
      <c r="F28" s="13">
        <v>724150</v>
      </c>
      <c r="G28" s="11">
        <v>724150</v>
      </c>
    </row>
    <row r="29" spans="1:7" ht="46" x14ac:dyDescent="0.35">
      <c r="A29" s="21" t="s">
        <v>70</v>
      </c>
      <c r="B29" s="12" t="s">
        <v>71</v>
      </c>
      <c r="C29" s="13">
        <v>531362</v>
      </c>
      <c r="D29" s="13"/>
      <c r="E29" s="13"/>
      <c r="F29" s="13">
        <v>567872</v>
      </c>
      <c r="G29" s="11">
        <v>567872</v>
      </c>
    </row>
    <row r="30" spans="1:7" x14ac:dyDescent="0.35">
      <c r="A30" s="18" t="s">
        <v>72</v>
      </c>
      <c r="B30" s="12" t="s">
        <v>73</v>
      </c>
      <c r="C30" s="13">
        <v>212760</v>
      </c>
      <c r="D30" s="13"/>
      <c r="E30" s="13"/>
      <c r="F30" s="13">
        <v>377850</v>
      </c>
      <c r="G30" s="11">
        <v>377850</v>
      </c>
    </row>
    <row r="31" spans="1:7" ht="34.5" x14ac:dyDescent="0.35">
      <c r="A31" s="15" t="s">
        <v>74</v>
      </c>
      <c r="B31" s="12" t="s">
        <v>75</v>
      </c>
      <c r="C31" s="13">
        <v>2873198</v>
      </c>
      <c r="D31" s="13"/>
      <c r="E31" s="13"/>
      <c r="F31" s="13">
        <v>3950689</v>
      </c>
      <c r="G31" s="11">
        <v>3950689</v>
      </c>
    </row>
    <row r="32" spans="1:7" ht="34.5" x14ac:dyDescent="0.35">
      <c r="A32" s="19" t="s">
        <v>76</v>
      </c>
      <c r="B32" s="17" t="s">
        <v>77</v>
      </c>
      <c r="C32" s="13">
        <f>SUM(C26:C31)</f>
        <v>8907273</v>
      </c>
      <c r="D32" s="13"/>
      <c r="E32" s="13"/>
      <c r="F32" s="13">
        <f>SUM(F26:F31)</f>
        <v>10529849</v>
      </c>
      <c r="G32" s="11">
        <f>SUM(G26:G31)</f>
        <v>10529849</v>
      </c>
    </row>
    <row r="33" spans="1:7" ht="34.5" x14ac:dyDescent="0.35">
      <c r="A33" s="15" t="s">
        <v>78</v>
      </c>
      <c r="B33" s="12" t="s">
        <v>79</v>
      </c>
      <c r="C33" s="13">
        <v>48732</v>
      </c>
      <c r="D33" s="13"/>
      <c r="E33" s="13"/>
      <c r="F33" s="13">
        <v>47985</v>
      </c>
      <c r="G33" s="11">
        <v>47985</v>
      </c>
    </row>
    <row r="34" spans="1:7" ht="57.5" x14ac:dyDescent="0.35">
      <c r="A34" s="15" t="s">
        <v>80</v>
      </c>
      <c r="B34" s="12" t="s">
        <v>81</v>
      </c>
      <c r="C34" s="13"/>
      <c r="D34" s="13"/>
      <c r="E34" s="13"/>
      <c r="F34" s="13">
        <v>184000</v>
      </c>
      <c r="G34" s="11">
        <v>184000</v>
      </c>
    </row>
    <row r="35" spans="1:7" ht="80.5" x14ac:dyDescent="0.35">
      <c r="A35" s="19" t="s">
        <v>82</v>
      </c>
      <c r="B35" s="17" t="s">
        <v>83</v>
      </c>
      <c r="C35" s="13">
        <f>SUM(C33:C33)</f>
        <v>48732</v>
      </c>
      <c r="D35" s="13"/>
      <c r="E35" s="13"/>
      <c r="F35" s="13">
        <f>SUM(F33:F34)</f>
        <v>231985</v>
      </c>
      <c r="G35" s="11">
        <f>SUM(G33:G34)</f>
        <v>231985</v>
      </c>
    </row>
    <row r="36" spans="1:7" ht="103.5" x14ac:dyDescent="0.35">
      <c r="A36" s="15" t="s">
        <v>84</v>
      </c>
      <c r="B36" s="12" t="s">
        <v>85</v>
      </c>
      <c r="C36" s="13">
        <v>2749264</v>
      </c>
      <c r="D36" s="13"/>
      <c r="E36" s="13"/>
      <c r="F36" s="13">
        <v>2543023</v>
      </c>
      <c r="G36" s="11">
        <v>2543023</v>
      </c>
    </row>
    <row r="37" spans="1:7" ht="46" x14ac:dyDescent="0.35">
      <c r="A37" s="15" t="s">
        <v>86</v>
      </c>
      <c r="B37" s="12" t="s">
        <v>87</v>
      </c>
      <c r="C37" s="13">
        <v>1731000</v>
      </c>
      <c r="D37" s="13"/>
      <c r="E37" s="13"/>
      <c r="F37" s="13">
        <v>1319000</v>
      </c>
      <c r="G37" s="11">
        <v>1319000</v>
      </c>
    </row>
    <row r="38" spans="1:7" ht="34.5" x14ac:dyDescent="0.35">
      <c r="A38" s="15" t="s">
        <v>92</v>
      </c>
      <c r="B38" s="12" t="s">
        <v>93</v>
      </c>
      <c r="C38" s="13">
        <v>10496</v>
      </c>
      <c r="D38" s="13"/>
      <c r="E38" s="13"/>
      <c r="F38" s="13">
        <v>6401</v>
      </c>
      <c r="G38" s="11">
        <v>6401</v>
      </c>
    </row>
    <row r="39" spans="1:7" ht="80.5" x14ac:dyDescent="0.35">
      <c r="A39" s="19" t="s">
        <v>94</v>
      </c>
      <c r="B39" s="17" t="s">
        <v>95</v>
      </c>
      <c r="C39" s="13">
        <f>SUM(C36:C38)</f>
        <v>4490760</v>
      </c>
      <c r="D39" s="13"/>
      <c r="E39" s="13"/>
      <c r="F39" s="13">
        <f>SUM(F36:F38)</f>
        <v>3868424</v>
      </c>
      <c r="G39" s="11">
        <f>SUM(G36:G38)</f>
        <v>3868424</v>
      </c>
    </row>
    <row r="40" spans="1:7" ht="23" x14ac:dyDescent="0.35">
      <c r="A40" s="19" t="s">
        <v>96</v>
      </c>
      <c r="B40" s="17" t="s">
        <v>97</v>
      </c>
      <c r="C40" s="11">
        <f>SUM(C22+C25+C32+C35+C39)</f>
        <v>17115346</v>
      </c>
      <c r="D40" s="11"/>
      <c r="E40" s="11"/>
      <c r="F40" s="13">
        <f>SUM(F22+F25+F32+F35+F39)</f>
        <v>16643280</v>
      </c>
      <c r="G40" s="11">
        <f>SUM(G22+G25+G32+G35+G39)</f>
        <v>16643280</v>
      </c>
    </row>
    <row r="41" spans="1:7" ht="57.5" x14ac:dyDescent="0.35">
      <c r="A41" s="22" t="s">
        <v>112</v>
      </c>
      <c r="B41" s="12" t="s">
        <v>113</v>
      </c>
      <c r="C41" s="13">
        <v>4621721</v>
      </c>
      <c r="D41" s="13"/>
      <c r="E41" s="13"/>
      <c r="F41" s="13">
        <v>4886624</v>
      </c>
      <c r="G41" s="11">
        <v>4886624</v>
      </c>
    </row>
    <row r="42" spans="1:7" ht="46" x14ac:dyDescent="0.35">
      <c r="A42" s="24" t="s">
        <v>114</v>
      </c>
      <c r="B42" s="17" t="s">
        <v>115</v>
      </c>
      <c r="C42" s="11">
        <f>SUM(C41:C41)</f>
        <v>4621721</v>
      </c>
      <c r="D42" s="11"/>
      <c r="E42" s="11"/>
      <c r="F42" s="13">
        <f>SUM(F41)</f>
        <v>4886624</v>
      </c>
      <c r="G42" s="11">
        <f>SUM(G41)</f>
        <v>4886624</v>
      </c>
    </row>
    <row r="43" spans="1:7" ht="103.5" x14ac:dyDescent="0.35">
      <c r="A43" s="25" t="s">
        <v>244</v>
      </c>
      <c r="B43" s="12" t="s">
        <v>119</v>
      </c>
      <c r="C43" s="13">
        <v>322835</v>
      </c>
      <c r="D43" s="13"/>
      <c r="E43" s="13"/>
      <c r="F43" s="13">
        <v>421182</v>
      </c>
      <c r="G43" s="11">
        <v>421182</v>
      </c>
    </row>
    <row r="44" spans="1:7" ht="92" x14ac:dyDescent="0.35">
      <c r="A44" s="25" t="s">
        <v>126</v>
      </c>
      <c r="B44" s="12" t="s">
        <v>127</v>
      </c>
      <c r="C44" s="13">
        <v>669157</v>
      </c>
      <c r="D44" s="13"/>
      <c r="E44" s="13"/>
      <c r="F44" s="13">
        <v>589989</v>
      </c>
      <c r="G44" s="11">
        <v>589989</v>
      </c>
    </row>
    <row r="45" spans="1:7" ht="92" x14ac:dyDescent="0.35">
      <c r="A45" s="25" t="s">
        <v>136</v>
      </c>
      <c r="B45" s="12" t="s">
        <v>137</v>
      </c>
      <c r="C45" s="13">
        <v>3297392</v>
      </c>
      <c r="D45" s="13"/>
      <c r="E45" s="13"/>
      <c r="F45" s="13">
        <v>1588250</v>
      </c>
      <c r="G45" s="11">
        <v>1588250</v>
      </c>
    </row>
    <row r="46" spans="1:7" x14ac:dyDescent="0.35">
      <c r="A46" s="26" t="s">
        <v>138</v>
      </c>
      <c r="B46" s="12" t="s">
        <v>139</v>
      </c>
      <c r="C46" s="13">
        <v>46416592</v>
      </c>
      <c r="D46" s="13"/>
      <c r="E46" s="13"/>
      <c r="F46" s="13">
        <v>4205882</v>
      </c>
      <c r="G46" s="11"/>
    </row>
    <row r="47" spans="1:7" x14ac:dyDescent="0.35">
      <c r="A47" s="26" t="s">
        <v>140</v>
      </c>
      <c r="B47" s="12" t="s">
        <v>139</v>
      </c>
      <c r="C47" s="13"/>
      <c r="D47" s="13"/>
      <c r="E47" s="13"/>
      <c r="F47" s="13">
        <v>93842682</v>
      </c>
      <c r="G47" s="11"/>
    </row>
    <row r="48" spans="1:7" ht="46" x14ac:dyDescent="0.35">
      <c r="A48" s="24" t="s">
        <v>141</v>
      </c>
      <c r="B48" s="17" t="s">
        <v>142</v>
      </c>
      <c r="C48" s="11">
        <f>SUM(C43:C47)</f>
        <v>50705976</v>
      </c>
      <c r="D48" s="11"/>
      <c r="E48" s="11"/>
      <c r="F48" s="13">
        <f>SUM(F43:F47)</f>
        <v>100647985</v>
      </c>
      <c r="G48" s="11">
        <f>SUM(G43:G47)</f>
        <v>2599421</v>
      </c>
    </row>
    <row r="49" spans="1:7" x14ac:dyDescent="0.35">
      <c r="A49" s="28" t="s">
        <v>146</v>
      </c>
      <c r="B49" s="12" t="s">
        <v>147</v>
      </c>
      <c r="C49" s="13">
        <v>5761580</v>
      </c>
      <c r="D49" s="13"/>
      <c r="E49" s="13"/>
      <c r="F49" s="13">
        <v>1709541</v>
      </c>
      <c r="G49" s="11">
        <v>1709541</v>
      </c>
    </row>
    <row r="50" spans="1:7" x14ac:dyDescent="0.35">
      <c r="A50" s="28" t="s">
        <v>148</v>
      </c>
      <c r="B50" s="12" t="s">
        <v>151</v>
      </c>
      <c r="C50" s="13"/>
      <c r="D50" s="13"/>
      <c r="E50" s="13"/>
      <c r="F50" s="13">
        <v>159900</v>
      </c>
      <c r="G50" s="11">
        <v>159900</v>
      </c>
    </row>
    <row r="51" spans="1:7" x14ac:dyDescent="0.35">
      <c r="A51" s="28" t="s">
        <v>150</v>
      </c>
      <c r="B51" s="12" t="s">
        <v>151</v>
      </c>
      <c r="C51" s="13">
        <v>3157715</v>
      </c>
      <c r="D51" s="13"/>
      <c r="E51" s="13"/>
      <c r="F51" s="13">
        <v>12845367</v>
      </c>
      <c r="G51" s="11">
        <v>12845367</v>
      </c>
    </row>
    <row r="52" spans="1:7" x14ac:dyDescent="0.35">
      <c r="A52" s="18" t="s">
        <v>156</v>
      </c>
      <c r="B52" s="12" t="s">
        <v>157</v>
      </c>
      <c r="C52" s="13">
        <v>1058209</v>
      </c>
      <c r="D52" s="13"/>
      <c r="E52" s="13"/>
      <c r="F52" s="13">
        <v>3973000</v>
      </c>
      <c r="G52" s="11">
        <v>3973000</v>
      </c>
    </row>
    <row r="53" spans="1:7" x14ac:dyDescent="0.35">
      <c r="A53" s="29" t="s">
        <v>158</v>
      </c>
      <c r="B53" s="17" t="s">
        <v>159</v>
      </c>
      <c r="C53" s="11">
        <f>SUM(C49:C52)</f>
        <v>9977504</v>
      </c>
      <c r="D53" s="11"/>
      <c r="E53" s="11"/>
      <c r="F53" s="13">
        <f>SUM(F49:F52)</f>
        <v>18687808</v>
      </c>
      <c r="G53" s="11">
        <f>SUM(G49:G52)</f>
        <v>18687808</v>
      </c>
    </row>
    <row r="54" spans="1:7" ht="34.5" x14ac:dyDescent="0.35">
      <c r="A54" s="22" t="s">
        <v>160</v>
      </c>
      <c r="B54" s="12" t="s">
        <v>161</v>
      </c>
      <c r="C54" s="13">
        <v>812000</v>
      </c>
      <c r="D54" s="13"/>
      <c r="E54" s="13"/>
      <c r="F54" s="13">
        <v>27622054</v>
      </c>
      <c r="G54" s="11">
        <v>27622054</v>
      </c>
    </row>
    <row r="55" spans="1:7" ht="103.5" x14ac:dyDescent="0.35">
      <c r="A55" s="22" t="s">
        <v>166</v>
      </c>
      <c r="B55" s="12" t="s">
        <v>167</v>
      </c>
      <c r="C55" s="13">
        <v>219240</v>
      </c>
      <c r="D55" s="13"/>
      <c r="E55" s="13"/>
      <c r="F55" s="13">
        <v>5220868</v>
      </c>
      <c r="G55" s="11">
        <v>5220868</v>
      </c>
    </row>
    <row r="56" spans="1:7" ht="23" x14ac:dyDescent="0.35">
      <c r="A56" s="24" t="s">
        <v>168</v>
      </c>
      <c r="B56" s="17" t="s">
        <v>169</v>
      </c>
      <c r="C56" s="11">
        <f>SUM(C54:C55)</f>
        <v>1031240</v>
      </c>
      <c r="D56" s="11"/>
      <c r="E56" s="11"/>
      <c r="F56" s="13">
        <f>SUM(F54:F55)</f>
        <v>32842922</v>
      </c>
      <c r="G56" s="11">
        <f>SUM(G54:G55)</f>
        <v>32842922</v>
      </c>
    </row>
    <row r="57" spans="1:7" ht="92" x14ac:dyDescent="0.35">
      <c r="A57" s="22" t="s">
        <v>176</v>
      </c>
      <c r="B57" s="12" t="s">
        <v>177</v>
      </c>
      <c r="C57" s="13">
        <v>131450</v>
      </c>
      <c r="D57" s="13"/>
      <c r="E57" s="13"/>
      <c r="F57" s="13"/>
      <c r="G57" s="11"/>
    </row>
    <row r="58" spans="1:7" ht="92" x14ac:dyDescent="0.35">
      <c r="A58" s="22" t="s">
        <v>184</v>
      </c>
      <c r="B58" s="12" t="s">
        <v>185</v>
      </c>
      <c r="C58" s="13">
        <v>2239548</v>
      </c>
      <c r="D58" s="13"/>
      <c r="E58" s="13"/>
      <c r="F58" s="13"/>
      <c r="G58" s="11"/>
    </row>
    <row r="59" spans="1:7" ht="46" x14ac:dyDescent="0.35">
      <c r="A59" s="24" t="s">
        <v>186</v>
      </c>
      <c r="B59" s="17" t="s">
        <v>187</v>
      </c>
      <c r="C59" s="11">
        <f>SUM(C57:C58)</f>
        <v>2370998</v>
      </c>
      <c r="D59" s="11"/>
      <c r="E59" s="11"/>
      <c r="F59" s="13"/>
      <c r="G59" s="11"/>
    </row>
    <row r="60" spans="1:7" x14ac:dyDescent="0.35">
      <c r="A60" s="30" t="s">
        <v>189</v>
      </c>
      <c r="B60" s="31" t="s">
        <v>190</v>
      </c>
      <c r="C60" s="11">
        <f>SUM(C18+C19+C40+C42+C48+C53+C56+C59)</f>
        <v>113012348</v>
      </c>
      <c r="D60" s="11">
        <f>SUM(D18+D19+D40+D42+D48+D53+D56+D59)</f>
        <v>2394527</v>
      </c>
      <c r="E60" s="13"/>
      <c r="F60" s="13">
        <f>SUM(F18+F19+F40+F42+F48+F53+F56)</f>
        <v>211454334</v>
      </c>
      <c r="G60" s="13">
        <f>SUM(G18+G19+G40+G42+G48+G53+G56)</f>
        <v>113405770</v>
      </c>
    </row>
    <row r="61" spans="1:7" x14ac:dyDescent="0.35">
      <c r="A61" s="33" t="s">
        <v>211</v>
      </c>
      <c r="B61" s="15" t="s">
        <v>212</v>
      </c>
      <c r="C61" s="50">
        <v>4066423</v>
      </c>
      <c r="D61" s="51"/>
      <c r="E61" s="51"/>
      <c r="F61" s="13">
        <v>4642141</v>
      </c>
      <c r="G61" s="11">
        <v>4642141</v>
      </c>
    </row>
    <row r="62" spans="1:7" x14ac:dyDescent="0.35">
      <c r="A62" s="35" t="s">
        <v>213</v>
      </c>
      <c r="B62" s="19" t="s">
        <v>214</v>
      </c>
      <c r="C62" s="50">
        <v>101244367</v>
      </c>
      <c r="D62" s="51"/>
      <c r="E62" s="51"/>
      <c r="F62" s="13">
        <v>113707343</v>
      </c>
      <c r="G62" s="11">
        <v>113707343</v>
      </c>
    </row>
    <row r="63" spans="1:7" x14ac:dyDescent="0.35">
      <c r="A63" s="35" t="s">
        <v>221</v>
      </c>
      <c r="B63" s="19" t="s">
        <v>222</v>
      </c>
      <c r="C63" s="36">
        <f>SUM(C61:C62)</f>
        <v>105310790</v>
      </c>
      <c r="D63" s="34"/>
      <c r="E63" s="34"/>
      <c r="F63" s="13">
        <f>SUM(F61:F62)</f>
        <v>118349484</v>
      </c>
      <c r="G63" s="11">
        <f>SUM(G61:G62)</f>
        <v>118349484</v>
      </c>
    </row>
    <row r="64" spans="1:7" x14ac:dyDescent="0.35">
      <c r="A64" s="35" t="s">
        <v>231</v>
      </c>
      <c r="B64" s="19" t="s">
        <v>232</v>
      </c>
      <c r="C64" s="36"/>
      <c r="D64" s="34"/>
      <c r="E64" s="34"/>
      <c r="F64" s="13"/>
      <c r="G64" s="11"/>
    </row>
    <row r="65" spans="1:7" x14ac:dyDescent="0.35">
      <c r="A65" s="37" t="s">
        <v>235</v>
      </c>
      <c r="B65" s="38" t="s">
        <v>236</v>
      </c>
      <c r="C65" s="36">
        <f>SUM(C63+C64)</f>
        <v>105310790</v>
      </c>
      <c r="D65" s="34"/>
      <c r="E65" s="34"/>
      <c r="F65" s="13">
        <f>F63</f>
        <v>118349484</v>
      </c>
      <c r="G65" s="13">
        <f>G63</f>
        <v>118349484</v>
      </c>
    </row>
    <row r="66" spans="1:7" x14ac:dyDescent="0.35">
      <c r="A66" s="40" t="s">
        <v>237</v>
      </c>
      <c r="B66" s="52"/>
      <c r="C66" s="53">
        <f>SUM(C60+C65)</f>
        <v>218323138</v>
      </c>
      <c r="D66" s="53">
        <f>SUM(D60+D65)</f>
        <v>2394527</v>
      </c>
      <c r="E66" s="53"/>
      <c r="F66" s="54">
        <f>SUM(F60+F65)</f>
        <v>329803818</v>
      </c>
      <c r="G66" s="54">
        <f>SUM(G60+G65)</f>
        <v>231755254</v>
      </c>
    </row>
  </sheetData>
  <mergeCells count="4">
    <mergeCell ref="A1:F1"/>
    <mergeCell ref="A2:F2"/>
    <mergeCell ref="A3:F3"/>
    <mergeCell ref="C5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7"/>
  <sheetViews>
    <sheetView workbookViewId="0">
      <selection sqref="A1:G67"/>
    </sheetView>
  </sheetViews>
  <sheetFormatPr defaultRowHeight="14.5" x14ac:dyDescent="0.35"/>
  <cols>
    <col min="1" max="1" width="90.90625" bestFit="1" customWidth="1"/>
    <col min="2" max="2" width="6.26953125" bestFit="1" customWidth="1"/>
    <col min="3" max="3" width="8.26953125" bestFit="1" customWidth="1"/>
    <col min="4" max="4" width="12.6328125" bestFit="1" customWidth="1"/>
    <col min="5" max="7" width="13.7265625" bestFit="1" customWidth="1"/>
  </cols>
  <sheetData>
    <row r="1" spans="1:7" x14ac:dyDescent="0.35">
      <c r="A1" s="1" t="s">
        <v>245</v>
      </c>
      <c r="B1" s="43"/>
      <c r="C1" s="43"/>
      <c r="D1" s="43"/>
      <c r="E1" s="43"/>
      <c r="F1" s="43"/>
      <c r="G1" s="43"/>
    </row>
    <row r="2" spans="1:7" x14ac:dyDescent="0.35">
      <c r="A2" s="2" t="s">
        <v>1</v>
      </c>
      <c r="B2" s="44"/>
      <c r="C2" s="44"/>
      <c r="D2" s="44"/>
      <c r="E2" s="44"/>
      <c r="F2" s="44"/>
      <c r="G2" s="44"/>
    </row>
    <row r="3" spans="1:7" x14ac:dyDescent="0.35">
      <c r="A3" s="3" t="s">
        <v>2</v>
      </c>
      <c r="B3" s="44"/>
      <c r="C3" s="44"/>
      <c r="D3" s="44"/>
      <c r="E3" s="44"/>
      <c r="F3" s="44"/>
      <c r="G3" s="44"/>
    </row>
    <row r="4" spans="1:7" x14ac:dyDescent="0.35">
      <c r="A4" s="4" t="s">
        <v>246</v>
      </c>
      <c r="C4" s="5"/>
      <c r="D4" s="5"/>
      <c r="E4" s="5"/>
      <c r="F4" s="55"/>
      <c r="G4" s="5"/>
    </row>
    <row r="5" spans="1:7" x14ac:dyDescent="0.35">
      <c r="A5" s="4"/>
      <c r="C5" s="56" t="s">
        <v>6</v>
      </c>
      <c r="D5" s="56"/>
      <c r="E5" s="56"/>
      <c r="F5" s="57"/>
      <c r="G5" s="57"/>
    </row>
    <row r="6" spans="1:7" ht="56.5" x14ac:dyDescent="0.35">
      <c r="A6" s="6" t="s">
        <v>4</v>
      </c>
      <c r="B6" s="7" t="s">
        <v>5</v>
      </c>
      <c r="C6" s="49" t="s">
        <v>240</v>
      </c>
      <c r="D6" s="49" t="s">
        <v>241</v>
      </c>
      <c r="E6" s="49" t="s">
        <v>242</v>
      </c>
      <c r="F6" s="8" t="s">
        <v>247</v>
      </c>
      <c r="G6" s="8" t="s">
        <v>7</v>
      </c>
    </row>
    <row r="7" spans="1:7" x14ac:dyDescent="0.35">
      <c r="A7" s="9" t="s">
        <v>8</v>
      </c>
      <c r="B7" s="9" t="s">
        <v>9</v>
      </c>
      <c r="C7" s="13"/>
      <c r="D7" s="13"/>
      <c r="E7" s="13">
        <v>42352089</v>
      </c>
      <c r="F7" s="11">
        <v>46541524</v>
      </c>
      <c r="G7" s="11">
        <v>42924211</v>
      </c>
    </row>
    <row r="8" spans="1:7" x14ac:dyDescent="0.35">
      <c r="A8" s="9" t="s">
        <v>10</v>
      </c>
      <c r="B8" s="12" t="s">
        <v>11</v>
      </c>
      <c r="C8" s="13"/>
      <c r="D8" s="13">
        <v>2781377</v>
      </c>
      <c r="E8" s="13"/>
      <c r="F8" s="11">
        <v>2639500</v>
      </c>
      <c r="G8" s="11">
        <v>2639500</v>
      </c>
    </row>
    <row r="9" spans="1:7" ht="23" x14ac:dyDescent="0.35">
      <c r="A9" s="14" t="s">
        <v>18</v>
      </c>
      <c r="B9" s="12" t="s">
        <v>19</v>
      </c>
      <c r="C9" s="13"/>
      <c r="D9" s="13"/>
      <c r="E9" s="13">
        <v>1276800</v>
      </c>
      <c r="F9" s="11">
        <v>2450000</v>
      </c>
      <c r="G9" s="11">
        <v>2430000</v>
      </c>
    </row>
    <row r="10" spans="1:7" ht="46" x14ac:dyDescent="0.35">
      <c r="A10" s="14" t="s">
        <v>20</v>
      </c>
      <c r="B10" s="12" t="s">
        <v>21</v>
      </c>
      <c r="C10" s="13"/>
      <c r="D10" s="13"/>
      <c r="E10" s="13">
        <v>1903348</v>
      </c>
      <c r="F10" s="11">
        <v>2419158</v>
      </c>
      <c r="G10" s="11">
        <v>2419158</v>
      </c>
    </row>
    <row r="11" spans="1:7" ht="46" x14ac:dyDescent="0.35">
      <c r="A11" s="15" t="s">
        <v>24</v>
      </c>
      <c r="B11" s="12" t="s">
        <v>25</v>
      </c>
      <c r="C11" s="13"/>
      <c r="D11" s="13"/>
      <c r="E11" s="13">
        <v>1364336</v>
      </c>
      <c r="F11" s="11">
        <v>1600000</v>
      </c>
      <c r="G11" s="11">
        <v>1488822</v>
      </c>
    </row>
    <row r="12" spans="1:7" ht="34.5" x14ac:dyDescent="0.35">
      <c r="A12" s="15" t="s">
        <v>30</v>
      </c>
      <c r="B12" s="12" t="s">
        <v>29</v>
      </c>
      <c r="C12" s="13"/>
      <c r="D12" s="13"/>
      <c r="E12" s="13">
        <v>326240</v>
      </c>
      <c r="F12" s="11">
        <v>177825</v>
      </c>
      <c r="G12" s="11">
        <v>78270</v>
      </c>
    </row>
    <row r="13" spans="1:7" ht="57.5" x14ac:dyDescent="0.35">
      <c r="A13" s="15" t="s">
        <v>32</v>
      </c>
      <c r="B13" s="12" t="s">
        <v>33</v>
      </c>
      <c r="C13" s="13"/>
      <c r="D13" s="13"/>
      <c r="E13" s="13">
        <v>1816115</v>
      </c>
      <c r="F13" s="11">
        <v>198528</v>
      </c>
      <c r="G13" s="11">
        <v>167774</v>
      </c>
    </row>
    <row r="14" spans="1:7" ht="46" x14ac:dyDescent="0.35">
      <c r="A14" s="16" t="s">
        <v>34</v>
      </c>
      <c r="B14" s="17" t="s">
        <v>35</v>
      </c>
      <c r="C14" s="11">
        <f>SUM(C7:C13)</f>
        <v>0</v>
      </c>
      <c r="D14" s="11">
        <f>SUM(D7:D13)</f>
        <v>2781377</v>
      </c>
      <c r="E14" s="11">
        <f>SUM(E7:E13)</f>
        <v>49038928</v>
      </c>
      <c r="F14" s="11">
        <f>SUM(F7:F13)</f>
        <v>56026535</v>
      </c>
      <c r="G14" s="11">
        <f>SUM(G7:G13)</f>
        <v>52147735</v>
      </c>
    </row>
    <row r="15" spans="1:7" ht="138" x14ac:dyDescent="0.35">
      <c r="A15" s="15" t="s">
        <v>38</v>
      </c>
      <c r="B15" s="12" t="s">
        <v>39</v>
      </c>
      <c r="C15" s="13"/>
      <c r="D15" s="13"/>
      <c r="E15" s="13">
        <v>3165000</v>
      </c>
      <c r="F15" s="11"/>
      <c r="G15" s="11"/>
    </row>
    <row r="16" spans="1:7" x14ac:dyDescent="0.35">
      <c r="A16" s="18" t="s">
        <v>40</v>
      </c>
      <c r="B16" s="12" t="s">
        <v>41</v>
      </c>
      <c r="C16" s="13"/>
      <c r="D16" s="13">
        <v>400000</v>
      </c>
      <c r="E16" s="13">
        <v>216887</v>
      </c>
      <c r="F16" s="11">
        <v>400000</v>
      </c>
      <c r="G16" s="11">
        <v>132116</v>
      </c>
    </row>
    <row r="17" spans="1:7" ht="46" x14ac:dyDescent="0.35">
      <c r="A17" s="19" t="s">
        <v>42</v>
      </c>
      <c r="B17" s="17" t="s">
        <v>43</v>
      </c>
      <c r="C17" s="11">
        <f>SUM(C15:C16)</f>
        <v>0</v>
      </c>
      <c r="D17" s="11">
        <f>SUM(D15+D16)</f>
        <v>400000</v>
      </c>
      <c r="E17" s="11">
        <f>SUM(E15+E16)</f>
        <v>3381887</v>
      </c>
      <c r="F17" s="11">
        <f>SUM(F16)</f>
        <v>400000</v>
      </c>
      <c r="G17" s="11">
        <f>SUM(G16)</f>
        <v>132116</v>
      </c>
    </row>
    <row r="18" spans="1:7" ht="34.5" x14ac:dyDescent="0.35">
      <c r="A18" s="16" t="s">
        <v>44</v>
      </c>
      <c r="B18" s="17" t="s">
        <v>45</v>
      </c>
      <c r="C18" s="11">
        <f>SUM(C17,C14)</f>
        <v>0</v>
      </c>
      <c r="D18" s="11">
        <f>SUM(D14+D17)</f>
        <v>3181377</v>
      </c>
      <c r="E18" s="11">
        <f>SUM(E17,E14)</f>
        <v>52420815</v>
      </c>
      <c r="F18" s="11">
        <f>SUM(F14+F17)</f>
        <v>56426535</v>
      </c>
      <c r="G18" s="11">
        <f>SUM(G14+G17)</f>
        <v>52279851</v>
      </c>
    </row>
    <row r="19" spans="1:7" ht="92" x14ac:dyDescent="0.35">
      <c r="A19" s="19" t="s">
        <v>46</v>
      </c>
      <c r="B19" s="17" t="s">
        <v>47</v>
      </c>
      <c r="C19" s="11"/>
      <c r="D19" s="11">
        <v>486741</v>
      </c>
      <c r="E19" s="11">
        <v>9921629</v>
      </c>
      <c r="F19" s="11">
        <v>9545494</v>
      </c>
      <c r="G19" s="11">
        <v>8399188</v>
      </c>
    </row>
    <row r="20" spans="1:7" ht="46" x14ac:dyDescent="0.35">
      <c r="A20" s="15" t="s">
        <v>48</v>
      </c>
      <c r="B20" s="12" t="s">
        <v>49</v>
      </c>
      <c r="C20" s="13"/>
      <c r="D20" s="13"/>
      <c r="E20" s="13">
        <v>208534</v>
      </c>
      <c r="F20" s="11">
        <v>150000</v>
      </c>
      <c r="G20" s="11">
        <v>132855</v>
      </c>
    </row>
    <row r="21" spans="1:7" ht="57.5" x14ac:dyDescent="0.35">
      <c r="A21" s="15" t="s">
        <v>50</v>
      </c>
      <c r="B21" s="12" t="s">
        <v>51</v>
      </c>
      <c r="C21" s="13"/>
      <c r="D21" s="13"/>
      <c r="E21" s="13">
        <v>927634</v>
      </c>
      <c r="F21" s="11">
        <v>971001</v>
      </c>
      <c r="G21" s="11">
        <v>877632</v>
      </c>
    </row>
    <row r="22" spans="1:7" ht="23" x14ac:dyDescent="0.35">
      <c r="A22" s="19" t="s">
        <v>54</v>
      </c>
      <c r="B22" s="17" t="s">
        <v>55</v>
      </c>
      <c r="C22" s="11">
        <f>SUM(C20:C21)</f>
        <v>0</v>
      </c>
      <c r="D22" s="11"/>
      <c r="E22" s="11">
        <f>SUM(E20:E21)</f>
        <v>1136168</v>
      </c>
      <c r="F22" s="11">
        <f>SUM(F20:F21)</f>
        <v>1121001</v>
      </c>
      <c r="G22" s="11">
        <f>SUM(G20:G21)</f>
        <v>1010487</v>
      </c>
    </row>
    <row r="23" spans="1:7" ht="69" x14ac:dyDescent="0.35">
      <c r="A23" s="15" t="s">
        <v>56</v>
      </c>
      <c r="B23" s="12" t="s">
        <v>57</v>
      </c>
      <c r="C23" s="13"/>
      <c r="D23" s="13"/>
      <c r="E23" s="13">
        <v>384500</v>
      </c>
      <c r="F23" s="11">
        <v>450000</v>
      </c>
      <c r="G23" s="11">
        <v>374200</v>
      </c>
    </row>
    <row r="24" spans="1:7" ht="57.5" x14ac:dyDescent="0.35">
      <c r="A24" s="15" t="s">
        <v>58</v>
      </c>
      <c r="B24" s="12" t="s">
        <v>59</v>
      </c>
      <c r="C24" s="13"/>
      <c r="D24" s="13"/>
      <c r="E24" s="13">
        <v>1080044</v>
      </c>
      <c r="F24" s="11">
        <v>972196</v>
      </c>
      <c r="G24" s="11">
        <v>972196</v>
      </c>
    </row>
    <row r="25" spans="1:7" ht="46" x14ac:dyDescent="0.35">
      <c r="A25" s="19" t="s">
        <v>60</v>
      </c>
      <c r="B25" s="17" t="s">
        <v>61</v>
      </c>
      <c r="C25" s="11">
        <f>SUM(C23:C24)</f>
        <v>0</v>
      </c>
      <c r="D25" s="11"/>
      <c r="E25" s="11">
        <f>SUM(E23:E24)</f>
        <v>1464544</v>
      </c>
      <c r="F25" s="11">
        <f>SUM(F23:F24)</f>
        <v>1422196</v>
      </c>
      <c r="G25" s="11">
        <f>SUM(G23:G24)</f>
        <v>1346396</v>
      </c>
    </row>
    <row r="26" spans="1:7" ht="57.5" x14ac:dyDescent="0.35">
      <c r="A26" s="15" t="s">
        <v>68</v>
      </c>
      <c r="B26" s="12" t="s">
        <v>69</v>
      </c>
      <c r="C26" s="13"/>
      <c r="D26" s="13"/>
      <c r="E26" s="13">
        <v>260000</v>
      </c>
      <c r="F26" s="11">
        <v>380000</v>
      </c>
      <c r="G26" s="11">
        <v>370900</v>
      </c>
    </row>
    <row r="27" spans="1:7" ht="46" x14ac:dyDescent="0.35">
      <c r="A27" s="21" t="s">
        <v>70</v>
      </c>
      <c r="B27" s="12" t="s">
        <v>71</v>
      </c>
      <c r="C27" s="13"/>
      <c r="D27" s="13"/>
      <c r="E27" s="13">
        <v>8640</v>
      </c>
      <c r="F27" s="11"/>
      <c r="G27" s="11"/>
    </row>
    <row r="28" spans="1:7" x14ac:dyDescent="0.35">
      <c r="A28" s="18" t="s">
        <v>72</v>
      </c>
      <c r="B28" s="12" t="s">
        <v>73</v>
      </c>
      <c r="C28" s="13"/>
      <c r="D28" s="13"/>
      <c r="E28" s="13">
        <v>1300000</v>
      </c>
      <c r="F28" s="11">
        <v>1220000</v>
      </c>
      <c r="G28" s="11">
        <v>1047136</v>
      </c>
    </row>
    <row r="29" spans="1:7" ht="34.5" x14ac:dyDescent="0.35">
      <c r="A29" s="15" t="s">
        <v>74</v>
      </c>
      <c r="B29" s="12" t="s">
        <v>75</v>
      </c>
      <c r="C29" s="13"/>
      <c r="D29" s="13"/>
      <c r="E29" s="13">
        <v>950000</v>
      </c>
      <c r="F29" s="11">
        <v>1079000</v>
      </c>
      <c r="G29" s="11">
        <v>1009795</v>
      </c>
    </row>
    <row r="30" spans="1:7" ht="34.5" x14ac:dyDescent="0.35">
      <c r="A30" s="19" t="s">
        <v>76</v>
      </c>
      <c r="B30" s="17" t="s">
        <v>77</v>
      </c>
      <c r="C30" s="11">
        <f>SUM(C26:C29)</f>
        <v>0</v>
      </c>
      <c r="D30" s="11"/>
      <c r="E30" s="11">
        <f>SUM(E26:E29)</f>
        <v>2518640</v>
      </c>
      <c r="F30" s="11">
        <f>SUM(F26:F29)</f>
        <v>2679000</v>
      </c>
      <c r="G30" s="11">
        <f>SUM(G26:G29)</f>
        <v>2427831</v>
      </c>
    </row>
    <row r="31" spans="1:7" ht="34.5" x14ac:dyDescent="0.35">
      <c r="A31" s="15" t="s">
        <v>78</v>
      </c>
      <c r="B31" s="12" t="s">
        <v>79</v>
      </c>
      <c r="C31" s="13"/>
      <c r="D31" s="13"/>
      <c r="E31" s="13">
        <v>167960</v>
      </c>
      <c r="F31" s="11"/>
      <c r="G31" s="11"/>
    </row>
    <row r="32" spans="1:7" ht="57.5" x14ac:dyDescent="0.35">
      <c r="A32" s="15" t="s">
        <v>80</v>
      </c>
      <c r="B32" s="12" t="s">
        <v>81</v>
      </c>
      <c r="C32" s="13"/>
      <c r="D32" s="13"/>
      <c r="E32" s="13"/>
      <c r="F32" s="11">
        <v>30000</v>
      </c>
      <c r="G32" s="11">
        <v>24736</v>
      </c>
    </row>
    <row r="33" spans="1:7" ht="80.5" x14ac:dyDescent="0.35">
      <c r="A33" s="19" t="s">
        <v>82</v>
      </c>
      <c r="B33" s="17" t="s">
        <v>83</v>
      </c>
      <c r="C33" s="11">
        <f>SUM(C31:C31)</f>
        <v>0</v>
      </c>
      <c r="D33" s="11"/>
      <c r="E33" s="11">
        <f>SUM(E31:E31)</f>
        <v>167960</v>
      </c>
      <c r="F33" s="11">
        <f>SUM(F31:F32)</f>
        <v>30000</v>
      </c>
      <c r="G33" s="11">
        <f>SUM(G31:G32)</f>
        <v>24736</v>
      </c>
    </row>
    <row r="34" spans="1:7" ht="103.5" x14ac:dyDescent="0.35">
      <c r="A34" s="15" t="s">
        <v>84</v>
      </c>
      <c r="B34" s="12" t="s">
        <v>85</v>
      </c>
      <c r="C34" s="13"/>
      <c r="D34" s="13"/>
      <c r="E34" s="13">
        <v>1037420</v>
      </c>
      <c r="F34" s="11">
        <v>1117200</v>
      </c>
      <c r="G34" s="11">
        <v>869717</v>
      </c>
    </row>
    <row r="35" spans="1:7" ht="34.5" x14ac:dyDescent="0.35">
      <c r="A35" s="15" t="s">
        <v>92</v>
      </c>
      <c r="B35" s="12" t="s">
        <v>93</v>
      </c>
      <c r="C35" s="13"/>
      <c r="D35" s="13"/>
      <c r="E35" s="13">
        <v>1000</v>
      </c>
      <c r="F35" s="11">
        <f t="shared" ref="F35:F65" si="0">SUM(C35+D35+E35)</f>
        <v>1000</v>
      </c>
      <c r="G35" s="11">
        <v>57</v>
      </c>
    </row>
    <row r="36" spans="1:7" ht="80.5" x14ac:dyDescent="0.35">
      <c r="A36" s="19" t="s">
        <v>94</v>
      </c>
      <c r="B36" s="17" t="s">
        <v>95</v>
      </c>
      <c r="C36" s="11">
        <f>SUM(C34:C35)</f>
        <v>0</v>
      </c>
      <c r="D36" s="11"/>
      <c r="E36" s="11">
        <f>SUM(E34:E35)</f>
        <v>1038420</v>
      </c>
      <c r="F36" s="11">
        <f>SUM(F34:F35)</f>
        <v>1118200</v>
      </c>
      <c r="G36" s="11">
        <f>SUM(G34:G35)</f>
        <v>869774</v>
      </c>
    </row>
    <row r="37" spans="1:7" ht="23" x14ac:dyDescent="0.35">
      <c r="A37" s="19" t="s">
        <v>96</v>
      </c>
      <c r="B37" s="17" t="s">
        <v>97</v>
      </c>
      <c r="C37" s="11">
        <f>SUM(C22+C25+C30+C33+C36)</f>
        <v>0</v>
      </c>
      <c r="D37" s="11"/>
      <c r="E37" s="11">
        <f>SUM(E22+E25+E30+E33+E36)</f>
        <v>6325732</v>
      </c>
      <c r="F37" s="11">
        <f>SUM(F22+F25+F30+F33+F36)</f>
        <v>6370397</v>
      </c>
      <c r="G37" s="11">
        <f>SUM(G22+G25+G30+G33+G36)</f>
        <v>5679224</v>
      </c>
    </row>
    <row r="38" spans="1:7" ht="46" x14ac:dyDescent="0.35">
      <c r="A38" s="22" t="s">
        <v>98</v>
      </c>
      <c r="B38" s="12" t="s">
        <v>99</v>
      </c>
      <c r="C38" s="13"/>
      <c r="D38" s="13"/>
      <c r="E38" s="13"/>
      <c r="F38" s="11">
        <f t="shared" si="0"/>
        <v>0</v>
      </c>
      <c r="G38" s="11"/>
    </row>
    <row r="39" spans="1:7" ht="34.5" x14ac:dyDescent="0.35">
      <c r="A39" s="22" t="s">
        <v>100</v>
      </c>
      <c r="B39" s="12" t="s">
        <v>101</v>
      </c>
      <c r="C39" s="13"/>
      <c r="D39" s="13"/>
      <c r="E39" s="13"/>
      <c r="F39" s="11">
        <f t="shared" si="0"/>
        <v>0</v>
      </c>
      <c r="G39" s="11"/>
    </row>
    <row r="40" spans="1:7" ht="57.5" x14ac:dyDescent="0.35">
      <c r="A40" s="23" t="s">
        <v>102</v>
      </c>
      <c r="B40" s="12" t="s">
        <v>103</v>
      </c>
      <c r="C40" s="13"/>
      <c r="D40" s="13"/>
      <c r="E40" s="13"/>
      <c r="F40" s="11">
        <f t="shared" si="0"/>
        <v>0</v>
      </c>
      <c r="G40" s="11"/>
    </row>
    <row r="41" spans="1:7" ht="92" x14ac:dyDescent="0.35">
      <c r="A41" s="23" t="s">
        <v>104</v>
      </c>
      <c r="B41" s="12" t="s">
        <v>105</v>
      </c>
      <c r="C41" s="13"/>
      <c r="D41" s="13"/>
      <c r="E41" s="13"/>
      <c r="F41" s="11">
        <f t="shared" si="0"/>
        <v>0</v>
      </c>
      <c r="G41" s="11"/>
    </row>
    <row r="42" spans="1:7" ht="92" x14ac:dyDescent="0.35">
      <c r="A42" s="23" t="s">
        <v>106</v>
      </c>
      <c r="B42" s="12" t="s">
        <v>107</v>
      </c>
      <c r="C42" s="13"/>
      <c r="D42" s="13"/>
      <c r="E42" s="13"/>
      <c r="F42" s="11">
        <f t="shared" si="0"/>
        <v>0</v>
      </c>
      <c r="G42" s="11"/>
    </row>
    <row r="43" spans="1:7" ht="57.5" x14ac:dyDescent="0.35">
      <c r="A43" s="22" t="s">
        <v>108</v>
      </c>
      <c r="B43" s="12" t="s">
        <v>109</v>
      </c>
      <c r="C43" s="13"/>
      <c r="D43" s="13"/>
      <c r="E43" s="13"/>
      <c r="F43" s="11">
        <f t="shared" si="0"/>
        <v>0</v>
      </c>
      <c r="G43" s="11"/>
    </row>
    <row r="44" spans="1:7" ht="57.5" x14ac:dyDescent="0.35">
      <c r="A44" s="22" t="s">
        <v>110</v>
      </c>
      <c r="B44" s="12" t="s">
        <v>111</v>
      </c>
      <c r="C44" s="13"/>
      <c r="D44" s="13"/>
      <c r="E44" s="13"/>
      <c r="F44" s="11">
        <f t="shared" si="0"/>
        <v>0</v>
      </c>
      <c r="G44" s="11"/>
    </row>
    <row r="45" spans="1:7" ht="57.5" x14ac:dyDescent="0.35">
      <c r="A45" s="22" t="s">
        <v>112</v>
      </c>
      <c r="B45" s="12" t="s">
        <v>113</v>
      </c>
      <c r="C45" s="13"/>
      <c r="D45" s="13"/>
      <c r="E45" s="13"/>
      <c r="F45" s="11">
        <f t="shared" si="0"/>
        <v>0</v>
      </c>
      <c r="G45" s="11"/>
    </row>
    <row r="46" spans="1:7" ht="46" x14ac:dyDescent="0.35">
      <c r="A46" s="24" t="s">
        <v>114</v>
      </c>
      <c r="B46" s="17" t="s">
        <v>115</v>
      </c>
      <c r="C46" s="13"/>
      <c r="D46" s="13"/>
      <c r="E46" s="13"/>
      <c r="F46" s="11">
        <f t="shared" si="0"/>
        <v>0</v>
      </c>
      <c r="G46" s="11"/>
    </row>
    <row r="47" spans="1:7" ht="46" x14ac:dyDescent="0.35">
      <c r="A47" s="25" t="s">
        <v>116</v>
      </c>
      <c r="B47" s="12" t="s">
        <v>117</v>
      </c>
      <c r="C47" s="13"/>
      <c r="D47" s="13"/>
      <c r="E47" s="13"/>
      <c r="F47" s="11">
        <f t="shared" si="0"/>
        <v>0</v>
      </c>
      <c r="G47" s="11"/>
    </row>
    <row r="48" spans="1:7" ht="46" x14ac:dyDescent="0.35">
      <c r="A48" s="25" t="s">
        <v>118</v>
      </c>
      <c r="B48" s="12" t="s">
        <v>119</v>
      </c>
      <c r="C48" s="13"/>
      <c r="D48" s="13"/>
      <c r="E48" s="13"/>
      <c r="F48" s="11">
        <f t="shared" si="0"/>
        <v>0</v>
      </c>
      <c r="G48" s="11"/>
    </row>
    <row r="49" spans="1:7" ht="138" x14ac:dyDescent="0.35">
      <c r="A49" s="25" t="s">
        <v>120</v>
      </c>
      <c r="B49" s="12" t="s">
        <v>121</v>
      </c>
      <c r="C49" s="13"/>
      <c r="D49" s="13"/>
      <c r="E49" s="13"/>
      <c r="F49" s="11">
        <f t="shared" si="0"/>
        <v>0</v>
      </c>
      <c r="G49" s="11"/>
    </row>
    <row r="50" spans="1:7" ht="138" x14ac:dyDescent="0.35">
      <c r="A50" s="25" t="s">
        <v>122</v>
      </c>
      <c r="B50" s="12" t="s">
        <v>123</v>
      </c>
      <c r="C50" s="13"/>
      <c r="D50" s="13"/>
      <c r="E50" s="13"/>
      <c r="F50" s="11">
        <f t="shared" si="0"/>
        <v>0</v>
      </c>
      <c r="G50" s="11"/>
    </row>
    <row r="51" spans="1:7" ht="149.5" x14ac:dyDescent="0.35">
      <c r="A51" s="25" t="s">
        <v>124</v>
      </c>
      <c r="B51" s="12" t="s">
        <v>125</v>
      </c>
      <c r="C51" s="13"/>
      <c r="D51" s="13"/>
      <c r="E51" s="13"/>
      <c r="F51" s="11">
        <f t="shared" si="0"/>
        <v>0</v>
      </c>
      <c r="G51" s="11"/>
    </row>
    <row r="52" spans="1:7" ht="92" x14ac:dyDescent="0.35">
      <c r="A52" s="25" t="s">
        <v>126</v>
      </c>
      <c r="B52" s="12" t="s">
        <v>127</v>
      </c>
      <c r="C52" s="13"/>
      <c r="D52" s="13"/>
      <c r="E52" s="13">
        <v>11589</v>
      </c>
      <c r="F52" s="11"/>
      <c r="G52" s="11"/>
    </row>
    <row r="53" spans="1:7" ht="138" x14ac:dyDescent="0.35">
      <c r="A53" s="25" t="s">
        <v>128</v>
      </c>
      <c r="B53" s="12" t="s">
        <v>129</v>
      </c>
      <c r="C53" s="13"/>
      <c r="D53" s="13"/>
      <c r="E53" s="13"/>
      <c r="F53" s="11">
        <f t="shared" si="0"/>
        <v>0</v>
      </c>
      <c r="G53" s="11"/>
    </row>
    <row r="54" spans="1:7" ht="138" x14ac:dyDescent="0.35">
      <c r="A54" s="25" t="s">
        <v>130</v>
      </c>
      <c r="B54" s="12" t="s">
        <v>131</v>
      </c>
      <c r="C54" s="13"/>
      <c r="D54" s="13"/>
      <c r="E54" s="13"/>
      <c r="F54" s="11">
        <f t="shared" si="0"/>
        <v>0</v>
      </c>
      <c r="G54" s="11"/>
    </row>
    <row r="55" spans="1:7" ht="46" x14ac:dyDescent="0.35">
      <c r="A55" s="25" t="s">
        <v>132</v>
      </c>
      <c r="B55" s="12" t="s">
        <v>133</v>
      </c>
      <c r="C55" s="13"/>
      <c r="D55" s="13"/>
      <c r="E55" s="13"/>
      <c r="F55" s="11">
        <f t="shared" si="0"/>
        <v>0</v>
      </c>
      <c r="G55" s="11"/>
    </row>
    <row r="56" spans="1:7" x14ac:dyDescent="0.35">
      <c r="A56" s="26" t="s">
        <v>134</v>
      </c>
      <c r="B56" s="12" t="s">
        <v>248</v>
      </c>
      <c r="C56" s="13"/>
      <c r="D56" s="13"/>
      <c r="E56" s="13"/>
      <c r="F56" s="11">
        <f t="shared" si="0"/>
        <v>0</v>
      </c>
      <c r="G56" s="11"/>
    </row>
    <row r="57" spans="1:7" ht="92" x14ac:dyDescent="0.35">
      <c r="A57" s="25" t="s">
        <v>136</v>
      </c>
      <c r="B57" s="12" t="s">
        <v>137</v>
      </c>
      <c r="C57" s="13"/>
      <c r="D57" s="13"/>
      <c r="E57" s="13">
        <v>57384</v>
      </c>
      <c r="F57" s="11"/>
      <c r="G57" s="11"/>
    </row>
    <row r="58" spans="1:7" x14ac:dyDescent="0.35">
      <c r="A58" s="26" t="s">
        <v>138</v>
      </c>
      <c r="B58" s="12" t="s">
        <v>139</v>
      </c>
      <c r="C58" s="13"/>
      <c r="D58" s="13"/>
      <c r="E58" s="13"/>
      <c r="F58" s="11">
        <f t="shared" si="0"/>
        <v>0</v>
      </c>
      <c r="G58" s="11"/>
    </row>
    <row r="59" spans="1:7" x14ac:dyDescent="0.35">
      <c r="A59" s="26" t="s">
        <v>140</v>
      </c>
      <c r="B59" s="12" t="s">
        <v>139</v>
      </c>
      <c r="C59" s="13"/>
      <c r="D59" s="13"/>
      <c r="E59" s="13"/>
      <c r="F59" s="11">
        <f t="shared" si="0"/>
        <v>0</v>
      </c>
      <c r="G59" s="11"/>
    </row>
    <row r="60" spans="1:7" ht="46" x14ac:dyDescent="0.35">
      <c r="A60" s="24" t="s">
        <v>141</v>
      </c>
      <c r="B60" s="17" t="s">
        <v>142</v>
      </c>
      <c r="C60" s="13"/>
      <c r="D60" s="13"/>
      <c r="E60" s="13">
        <f>SUM(E52+E57)</f>
        <v>68973</v>
      </c>
      <c r="F60" s="11"/>
      <c r="G60" s="11">
        <f>SUM(G52+G57)</f>
        <v>0</v>
      </c>
    </row>
    <row r="61" spans="1:7" ht="69" x14ac:dyDescent="0.35">
      <c r="A61" s="22" t="s">
        <v>148</v>
      </c>
      <c r="B61" s="12" t="s">
        <v>147</v>
      </c>
      <c r="C61" s="13"/>
      <c r="D61" s="13"/>
      <c r="E61" s="13"/>
      <c r="F61" s="13">
        <v>106701</v>
      </c>
      <c r="G61" s="11"/>
    </row>
    <row r="62" spans="1:7" ht="69" x14ac:dyDescent="0.35">
      <c r="A62" s="22" t="s">
        <v>150</v>
      </c>
      <c r="B62" s="12" t="s">
        <v>149</v>
      </c>
      <c r="C62" s="13"/>
      <c r="D62" s="13"/>
      <c r="E62" s="13"/>
      <c r="F62" s="13">
        <v>66133</v>
      </c>
      <c r="G62" s="11">
        <v>66133</v>
      </c>
    </row>
    <row r="63" spans="1:7" ht="103.5" x14ac:dyDescent="0.35">
      <c r="A63" s="22" t="s">
        <v>156</v>
      </c>
      <c r="B63" s="12" t="s">
        <v>157</v>
      </c>
      <c r="C63" s="13"/>
      <c r="D63" s="13"/>
      <c r="E63" s="13"/>
      <c r="F63" s="13">
        <v>46665</v>
      </c>
      <c r="G63" s="11">
        <v>17856</v>
      </c>
    </row>
    <row r="64" spans="1:7" ht="23" x14ac:dyDescent="0.35">
      <c r="A64" s="22" t="s">
        <v>249</v>
      </c>
      <c r="B64" s="12" t="s">
        <v>159</v>
      </c>
      <c r="C64" s="13"/>
      <c r="D64" s="13"/>
      <c r="E64" s="13"/>
      <c r="F64" s="11">
        <f>SUM(F61:F63)</f>
        <v>219499</v>
      </c>
      <c r="G64" s="11">
        <f>SUM(G61:G63)</f>
        <v>83989</v>
      </c>
    </row>
    <row r="65" spans="1:7" x14ac:dyDescent="0.35">
      <c r="A65" s="27" t="s">
        <v>143</v>
      </c>
      <c r="B65" s="17"/>
      <c r="C65" s="13"/>
      <c r="D65" s="13"/>
      <c r="E65" s="13"/>
      <c r="F65" s="11">
        <f t="shared" si="0"/>
        <v>0</v>
      </c>
      <c r="G65" s="11"/>
    </row>
    <row r="66" spans="1:7" x14ac:dyDescent="0.35">
      <c r="A66" s="30" t="s">
        <v>189</v>
      </c>
      <c r="B66" s="31" t="s">
        <v>190</v>
      </c>
      <c r="C66" s="11"/>
      <c r="D66" s="11">
        <f>SUM(D18+D19+D37)</f>
        <v>3668118</v>
      </c>
      <c r="E66" s="11">
        <f>SUM(E18+E19+E37+E46+E60)</f>
        <v>68737149</v>
      </c>
      <c r="F66" s="11">
        <f>SUM(F18+F19+F37+F64)</f>
        <v>72561925</v>
      </c>
      <c r="G66" s="11">
        <f>SUM(G18+G19+G37+G64)</f>
        <v>66442252</v>
      </c>
    </row>
    <row r="67" spans="1:7" x14ac:dyDescent="0.35">
      <c r="A67" s="40" t="s">
        <v>237</v>
      </c>
      <c r="B67" s="52"/>
      <c r="C67" s="53"/>
      <c r="D67" s="53">
        <v>3668118</v>
      </c>
      <c r="E67" s="53">
        <v>68737149</v>
      </c>
      <c r="F67" s="54">
        <v>72561925</v>
      </c>
      <c r="G67" s="58">
        <f>G66</f>
        <v>66442252</v>
      </c>
    </row>
  </sheetData>
  <mergeCells count="4">
    <mergeCell ref="A1:G1"/>
    <mergeCell ref="A2:G2"/>
    <mergeCell ref="A3:G3"/>
    <mergeCell ref="C5:E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workbookViewId="0">
      <selection activeCell="E4" sqref="E1:E1048576"/>
    </sheetView>
  </sheetViews>
  <sheetFormatPr defaultRowHeight="14.5" x14ac:dyDescent="0.35"/>
  <cols>
    <col min="1" max="1" width="88.6328125" bestFit="1" customWidth="1"/>
    <col min="2" max="2" width="6.26953125" bestFit="1" customWidth="1"/>
    <col min="3" max="3" width="13.7265625" bestFit="1" customWidth="1"/>
    <col min="4" max="4" width="12.6328125" bestFit="1" customWidth="1"/>
    <col min="5" max="5" width="8.54296875" bestFit="1" customWidth="1"/>
    <col min="6" max="7" width="13.7265625" bestFit="1" customWidth="1"/>
  </cols>
  <sheetData>
    <row r="1" spans="1:7" x14ac:dyDescent="0.35">
      <c r="A1" s="1" t="s">
        <v>250</v>
      </c>
      <c r="B1" s="43"/>
      <c r="C1" s="43"/>
      <c r="D1" s="43"/>
      <c r="E1" s="43"/>
      <c r="F1" s="43"/>
      <c r="G1" s="43"/>
    </row>
    <row r="2" spans="1:7" x14ac:dyDescent="0.35">
      <c r="A2" s="2" t="s">
        <v>1</v>
      </c>
      <c r="B2" s="44"/>
      <c r="C2" s="44"/>
      <c r="D2" s="44"/>
      <c r="E2" s="44"/>
      <c r="F2" s="44"/>
      <c r="G2" s="44"/>
    </row>
    <row r="3" spans="1:7" x14ac:dyDescent="0.35">
      <c r="A3" s="3" t="s">
        <v>2</v>
      </c>
      <c r="B3" s="44"/>
      <c r="C3" s="44"/>
      <c r="D3" s="44"/>
      <c r="E3" s="44"/>
      <c r="F3" s="44"/>
      <c r="G3" s="44"/>
    </row>
    <row r="4" spans="1:7" x14ac:dyDescent="0.35">
      <c r="A4" s="4" t="s">
        <v>251</v>
      </c>
    </row>
    <row r="5" spans="1:7" x14ac:dyDescent="0.35">
      <c r="A5" s="4"/>
      <c r="C5" s="45" t="s">
        <v>6</v>
      </c>
      <c r="D5" s="46"/>
      <c r="E5" s="46"/>
      <c r="F5" s="59"/>
    </row>
    <row r="6" spans="1:7" ht="47" x14ac:dyDescent="0.35">
      <c r="A6" s="6" t="s">
        <v>4</v>
      </c>
      <c r="B6" s="7" t="s">
        <v>5</v>
      </c>
      <c r="C6" s="60" t="s">
        <v>240</v>
      </c>
      <c r="D6" s="60" t="s">
        <v>241</v>
      </c>
      <c r="E6" s="60" t="s">
        <v>242</v>
      </c>
      <c r="F6" s="61" t="s">
        <v>252</v>
      </c>
      <c r="G6" s="61" t="s">
        <v>7</v>
      </c>
    </row>
    <row r="7" spans="1:7" x14ac:dyDescent="0.35">
      <c r="A7" s="9" t="s">
        <v>8</v>
      </c>
      <c r="B7" s="9" t="s">
        <v>9</v>
      </c>
      <c r="C7" s="13">
        <v>24917276</v>
      </c>
      <c r="D7" s="13"/>
      <c r="E7" s="13"/>
      <c r="F7" s="13">
        <v>28803083</v>
      </c>
      <c r="G7" s="11">
        <v>27638231</v>
      </c>
    </row>
    <row r="8" spans="1:7" x14ac:dyDescent="0.35">
      <c r="A8" s="9" t="s">
        <v>10</v>
      </c>
      <c r="B8" s="12" t="s">
        <v>11</v>
      </c>
      <c r="C8" s="13"/>
      <c r="D8" s="13">
        <v>582125</v>
      </c>
      <c r="E8" s="13"/>
      <c r="F8" s="13">
        <v>1117875</v>
      </c>
      <c r="G8" s="11">
        <v>1117875</v>
      </c>
    </row>
    <row r="9" spans="1:7" x14ac:dyDescent="0.35">
      <c r="A9" s="9" t="s">
        <v>12</v>
      </c>
      <c r="B9" s="12" t="s">
        <v>13</v>
      </c>
      <c r="C9" s="13">
        <v>110903</v>
      </c>
      <c r="D9" s="13"/>
      <c r="E9" s="13"/>
      <c r="F9" s="13"/>
      <c r="G9" s="11"/>
    </row>
    <row r="10" spans="1:7" ht="46" x14ac:dyDescent="0.35">
      <c r="A10" s="14" t="s">
        <v>20</v>
      </c>
      <c r="B10" s="12" t="s">
        <v>21</v>
      </c>
      <c r="C10" s="13"/>
      <c r="D10" s="13">
        <v>1251552</v>
      </c>
      <c r="E10" s="13"/>
      <c r="F10" s="13">
        <v>1207429</v>
      </c>
      <c r="G10" s="11">
        <v>1086560</v>
      </c>
    </row>
    <row r="11" spans="1:7" ht="46" x14ac:dyDescent="0.35">
      <c r="A11" s="15" t="s">
        <v>24</v>
      </c>
      <c r="B11" s="12" t="s">
        <v>25</v>
      </c>
      <c r="C11" s="13">
        <v>272414</v>
      </c>
      <c r="D11" s="13"/>
      <c r="E11" s="13"/>
      <c r="F11" s="13">
        <v>364614</v>
      </c>
      <c r="G11" s="11">
        <v>272241</v>
      </c>
    </row>
    <row r="12" spans="1:7" ht="57.5" x14ac:dyDescent="0.35">
      <c r="A12" s="15" t="s">
        <v>32</v>
      </c>
      <c r="B12" s="12" t="s">
        <v>33</v>
      </c>
      <c r="C12" s="13">
        <v>14331</v>
      </c>
      <c r="D12" s="13"/>
      <c r="E12" s="13"/>
      <c r="F12" s="13"/>
      <c r="G12" s="11"/>
    </row>
    <row r="13" spans="1:7" ht="46" x14ac:dyDescent="0.35">
      <c r="A13" s="16" t="s">
        <v>34</v>
      </c>
      <c r="B13" s="17" t="s">
        <v>35</v>
      </c>
      <c r="C13" s="11">
        <f>SUM(C7:C12)</f>
        <v>25314924</v>
      </c>
      <c r="D13" s="11">
        <f>SUM(D7:D12)</f>
        <v>1833677</v>
      </c>
      <c r="E13" s="11"/>
      <c r="F13" s="11">
        <f>SUM(F7:F12)</f>
        <v>31493001</v>
      </c>
      <c r="G13" s="11">
        <f>SUM(G7:G12)</f>
        <v>30114907</v>
      </c>
    </row>
    <row r="14" spans="1:7" ht="138" x14ac:dyDescent="0.35">
      <c r="A14" s="15" t="s">
        <v>38</v>
      </c>
      <c r="B14" s="12" t="s">
        <v>39</v>
      </c>
      <c r="C14" s="13">
        <v>978264</v>
      </c>
      <c r="D14" s="13"/>
      <c r="E14" s="13"/>
      <c r="F14" s="13">
        <v>1006130</v>
      </c>
      <c r="G14" s="11">
        <v>1006130</v>
      </c>
    </row>
    <row r="15" spans="1:7" x14ac:dyDescent="0.35">
      <c r="A15" s="18" t="s">
        <v>40</v>
      </c>
      <c r="B15" s="12" t="s">
        <v>41</v>
      </c>
      <c r="C15" s="13"/>
      <c r="D15" s="13">
        <v>2968</v>
      </c>
      <c r="E15" s="13"/>
      <c r="F15" s="13"/>
      <c r="G15" s="11"/>
    </row>
    <row r="16" spans="1:7" ht="46" x14ac:dyDescent="0.35">
      <c r="A16" s="19" t="s">
        <v>42</v>
      </c>
      <c r="B16" s="17" t="s">
        <v>43</v>
      </c>
      <c r="C16" s="11">
        <f>SUM(C14:C15)</f>
        <v>978264</v>
      </c>
      <c r="D16" s="11">
        <f>SUM(D14:D15)</f>
        <v>2968</v>
      </c>
      <c r="E16" s="11"/>
      <c r="F16" s="11">
        <f>SUM(F14:F15)</f>
        <v>1006130</v>
      </c>
      <c r="G16" s="11">
        <f>SUM(G14:G15)</f>
        <v>1006130</v>
      </c>
    </row>
    <row r="17" spans="1:7" ht="34.5" x14ac:dyDescent="0.35">
      <c r="A17" s="16" t="s">
        <v>44</v>
      </c>
      <c r="B17" s="17" t="s">
        <v>45</v>
      </c>
      <c r="C17" s="11">
        <f>SUM(C16+C13)</f>
        <v>26293188</v>
      </c>
      <c r="D17" s="11">
        <f>SUM(D13+D16)</f>
        <v>1836645</v>
      </c>
      <c r="E17" s="11"/>
      <c r="F17" s="11">
        <f>F13+F16</f>
        <v>32499131</v>
      </c>
      <c r="G17" s="11">
        <f>G13+G16</f>
        <v>31121037</v>
      </c>
    </row>
    <row r="18" spans="1:7" ht="92" x14ac:dyDescent="0.35">
      <c r="A18" s="19" t="s">
        <v>46</v>
      </c>
      <c r="B18" s="17" t="s">
        <v>47</v>
      </c>
      <c r="C18" s="11">
        <v>5514236</v>
      </c>
      <c r="D18" s="11">
        <v>101872</v>
      </c>
      <c r="E18" s="11"/>
      <c r="F18" s="11">
        <v>5478625</v>
      </c>
      <c r="G18" s="11">
        <v>5079699</v>
      </c>
    </row>
    <row r="19" spans="1:7" ht="46" x14ac:dyDescent="0.35">
      <c r="A19" s="15" t="s">
        <v>48</v>
      </c>
      <c r="B19" s="12" t="s">
        <v>49</v>
      </c>
      <c r="C19" s="13">
        <v>187379</v>
      </c>
      <c r="D19" s="13"/>
      <c r="E19" s="13"/>
      <c r="F19" s="13">
        <v>213179</v>
      </c>
      <c r="G19" s="11">
        <v>213179</v>
      </c>
    </row>
    <row r="20" spans="1:7" ht="57.5" x14ac:dyDescent="0.35">
      <c r="A20" s="15" t="s">
        <v>50</v>
      </c>
      <c r="B20" s="12" t="s">
        <v>51</v>
      </c>
      <c r="C20" s="13">
        <v>10607647</v>
      </c>
      <c r="D20" s="13"/>
      <c r="E20" s="13"/>
      <c r="F20" s="13">
        <v>10726178</v>
      </c>
      <c r="G20" s="11">
        <v>10726178</v>
      </c>
    </row>
    <row r="21" spans="1:7" ht="23" x14ac:dyDescent="0.35">
      <c r="A21" s="19" t="s">
        <v>54</v>
      </c>
      <c r="B21" s="17" t="s">
        <v>55</v>
      </c>
      <c r="C21" s="11">
        <f>SUM(C19:C20)</f>
        <v>10795026</v>
      </c>
      <c r="D21" s="11"/>
      <c r="E21" s="11"/>
      <c r="F21" s="11">
        <f>SUM(F19:F20)</f>
        <v>10939357</v>
      </c>
      <c r="G21" s="11">
        <f>SUM(G19:G20)</f>
        <v>10939357</v>
      </c>
    </row>
    <row r="22" spans="1:7" ht="69" x14ac:dyDescent="0.35">
      <c r="A22" s="15" t="s">
        <v>56</v>
      </c>
      <c r="B22" s="12" t="s">
        <v>57</v>
      </c>
      <c r="C22" s="13">
        <v>33400</v>
      </c>
      <c r="D22" s="13"/>
      <c r="E22" s="13"/>
      <c r="F22" s="13"/>
      <c r="G22" s="11"/>
    </row>
    <row r="23" spans="1:7" ht="57.5" x14ac:dyDescent="0.35">
      <c r="A23" s="15" t="s">
        <v>58</v>
      </c>
      <c r="B23" s="12" t="s">
        <v>59</v>
      </c>
      <c r="C23" s="13">
        <v>150708</v>
      </c>
      <c r="D23" s="13"/>
      <c r="E23" s="13"/>
      <c r="F23" s="13">
        <v>152017</v>
      </c>
      <c r="G23" s="11">
        <v>152017</v>
      </c>
    </row>
    <row r="24" spans="1:7" ht="46" x14ac:dyDescent="0.35">
      <c r="A24" s="19" t="s">
        <v>60</v>
      </c>
      <c r="B24" s="17" t="s">
        <v>61</v>
      </c>
      <c r="C24" s="11">
        <f>SUM(C22:C23)</f>
        <v>184108</v>
      </c>
      <c r="D24" s="11"/>
      <c r="E24" s="11"/>
      <c r="F24" s="11">
        <f>SUM(F23)</f>
        <v>152017</v>
      </c>
      <c r="G24" s="11">
        <f>SUM(G23)</f>
        <v>152017</v>
      </c>
    </row>
    <row r="25" spans="1:7" ht="23" x14ac:dyDescent="0.35">
      <c r="A25" s="15" t="s">
        <v>62</v>
      </c>
      <c r="B25" s="12" t="s">
        <v>63</v>
      </c>
      <c r="C25" s="13">
        <v>2631751</v>
      </c>
      <c r="D25" s="13"/>
      <c r="E25" s="13"/>
      <c r="F25" s="13">
        <v>2726536</v>
      </c>
      <c r="G25" s="11">
        <v>2726536</v>
      </c>
    </row>
    <row r="26" spans="1:7" ht="23" x14ac:dyDescent="0.35">
      <c r="A26" s="15" t="s">
        <v>64</v>
      </c>
      <c r="B26" s="12" t="s">
        <v>65</v>
      </c>
      <c r="C26" s="13">
        <v>1343471</v>
      </c>
      <c r="D26" s="13"/>
      <c r="E26" s="13"/>
      <c r="F26" s="13">
        <v>1090518</v>
      </c>
      <c r="G26" s="11">
        <v>1090518</v>
      </c>
    </row>
    <row r="27" spans="1:7" ht="57.5" x14ac:dyDescent="0.35">
      <c r="A27" s="15" t="s">
        <v>68</v>
      </c>
      <c r="B27" s="12" t="s">
        <v>69</v>
      </c>
      <c r="C27" s="13">
        <v>128750</v>
      </c>
      <c r="D27" s="13"/>
      <c r="E27" s="13"/>
      <c r="F27" s="13">
        <v>183165</v>
      </c>
      <c r="G27" s="11">
        <v>183165</v>
      </c>
    </row>
    <row r="28" spans="1:7" x14ac:dyDescent="0.35">
      <c r="A28" s="18" t="s">
        <v>72</v>
      </c>
      <c r="B28" s="12" t="s">
        <v>73</v>
      </c>
      <c r="C28" s="13">
        <v>111310</v>
      </c>
      <c r="D28" s="13"/>
      <c r="E28" s="13"/>
      <c r="F28" s="13">
        <v>875789</v>
      </c>
      <c r="G28" s="11">
        <v>875789</v>
      </c>
    </row>
    <row r="29" spans="1:7" ht="34.5" x14ac:dyDescent="0.35">
      <c r="A29" s="15" t="s">
        <v>74</v>
      </c>
      <c r="B29" s="12" t="s">
        <v>75</v>
      </c>
      <c r="C29" s="13">
        <v>527614</v>
      </c>
      <c r="D29" s="13"/>
      <c r="E29" s="13"/>
      <c r="F29" s="13">
        <v>550656</v>
      </c>
      <c r="G29" s="11">
        <v>550656</v>
      </c>
    </row>
    <row r="30" spans="1:7" ht="34.5" x14ac:dyDescent="0.35">
      <c r="A30" s="19" t="s">
        <v>76</v>
      </c>
      <c r="B30" s="17" t="s">
        <v>77</v>
      </c>
      <c r="C30" s="11">
        <f>SUM(C25:C29)</f>
        <v>4742896</v>
      </c>
      <c r="D30" s="11"/>
      <c r="E30" s="11"/>
      <c r="F30" s="11">
        <f>SUM(F25:F29)</f>
        <v>5426664</v>
      </c>
      <c r="G30" s="11">
        <f>SUM(G25:G29)</f>
        <v>5426664</v>
      </c>
    </row>
    <row r="31" spans="1:7" ht="34.5" x14ac:dyDescent="0.35">
      <c r="A31" s="15" t="s">
        <v>78</v>
      </c>
      <c r="B31" s="12" t="s">
        <v>79</v>
      </c>
      <c r="C31" s="11"/>
      <c r="D31" s="11"/>
      <c r="E31" s="11"/>
      <c r="F31" s="13">
        <v>27935</v>
      </c>
      <c r="G31" s="11">
        <v>27935</v>
      </c>
    </row>
    <row r="32" spans="1:7" ht="80.5" x14ac:dyDescent="0.35">
      <c r="A32" s="19" t="s">
        <v>253</v>
      </c>
      <c r="B32" s="17" t="s">
        <v>79</v>
      </c>
      <c r="C32" s="11"/>
      <c r="D32" s="11"/>
      <c r="E32" s="11"/>
      <c r="F32" s="11">
        <v>27935</v>
      </c>
      <c r="G32" s="11">
        <v>27935</v>
      </c>
    </row>
    <row r="33" spans="1:7" ht="103.5" x14ac:dyDescent="0.35">
      <c r="A33" s="15" t="s">
        <v>84</v>
      </c>
      <c r="B33" s="12" t="s">
        <v>85</v>
      </c>
      <c r="C33" s="13">
        <v>3018465</v>
      </c>
      <c r="D33" s="13"/>
      <c r="E33" s="13"/>
      <c r="F33" s="13">
        <v>2912961</v>
      </c>
      <c r="G33" s="11">
        <v>2912961</v>
      </c>
    </row>
    <row r="34" spans="1:7" ht="46" x14ac:dyDescent="0.35">
      <c r="A34" s="15" t="s">
        <v>86</v>
      </c>
      <c r="B34" s="12" t="s">
        <v>87</v>
      </c>
      <c r="C34" s="13">
        <v>21000</v>
      </c>
      <c r="D34" s="13"/>
      <c r="E34" s="13"/>
      <c r="F34" s="13">
        <v>964000</v>
      </c>
      <c r="G34" s="11">
        <v>964000</v>
      </c>
    </row>
    <row r="35" spans="1:7" ht="34.5" x14ac:dyDescent="0.35">
      <c r="A35" s="15" t="s">
        <v>92</v>
      </c>
      <c r="B35" s="12" t="s">
        <v>93</v>
      </c>
      <c r="C35" s="13">
        <v>8</v>
      </c>
      <c r="D35" s="13"/>
      <c r="E35" s="13"/>
      <c r="F35" s="13"/>
      <c r="G35" s="11"/>
    </row>
    <row r="36" spans="1:7" ht="80.5" x14ac:dyDescent="0.35">
      <c r="A36" s="19" t="s">
        <v>94</v>
      </c>
      <c r="B36" s="17" t="s">
        <v>95</v>
      </c>
      <c r="C36" s="11">
        <f>SUM(C33:C35)</f>
        <v>3039473</v>
      </c>
      <c r="D36" s="11"/>
      <c r="E36" s="11"/>
      <c r="F36" s="11">
        <f>SUM(F33:F35)</f>
        <v>3876961</v>
      </c>
      <c r="G36" s="11">
        <f>SUM(G33:G35)</f>
        <v>3876961</v>
      </c>
    </row>
    <row r="37" spans="1:7" ht="23" x14ac:dyDescent="0.35">
      <c r="A37" s="19" t="s">
        <v>96</v>
      </c>
      <c r="B37" s="17" t="s">
        <v>97</v>
      </c>
      <c r="C37" s="13" t="e">
        <f>SUM(C21+C24+C30+#REF!+C36)</f>
        <v>#REF!</v>
      </c>
      <c r="D37" s="13"/>
      <c r="E37" s="13"/>
      <c r="F37" s="11">
        <f>SUM(F21+F24+F30+F32+F36)</f>
        <v>20422934</v>
      </c>
      <c r="G37" s="11">
        <f>SUM(G21+G24+G30+G32+G36)</f>
        <v>20422934</v>
      </c>
    </row>
    <row r="38" spans="1:7" x14ac:dyDescent="0.35">
      <c r="A38" s="27" t="s">
        <v>143</v>
      </c>
      <c r="B38" s="17"/>
      <c r="C38" s="13"/>
      <c r="D38" s="13"/>
      <c r="E38" s="13"/>
      <c r="F38" s="13">
        <f>SUM(F17+F18+F37)</f>
        <v>58400690</v>
      </c>
      <c r="G38" s="13">
        <f>SUM(G17+G18+G37)</f>
        <v>56623670</v>
      </c>
    </row>
    <row r="39" spans="1:7" x14ac:dyDescent="0.35">
      <c r="A39" s="28" t="s">
        <v>150</v>
      </c>
      <c r="B39" s="12" t="s">
        <v>151</v>
      </c>
      <c r="C39" s="13">
        <v>6528</v>
      </c>
      <c r="D39" s="13"/>
      <c r="E39" s="13"/>
      <c r="F39" s="13">
        <v>177654</v>
      </c>
      <c r="G39" s="11">
        <v>177654</v>
      </c>
    </row>
    <row r="40" spans="1:7" x14ac:dyDescent="0.35">
      <c r="A40" s="18" t="s">
        <v>156</v>
      </c>
      <c r="B40" s="12" t="s">
        <v>157</v>
      </c>
      <c r="C40" s="13">
        <v>1762</v>
      </c>
      <c r="D40" s="13"/>
      <c r="E40" s="13"/>
      <c r="F40" s="13">
        <v>47967</v>
      </c>
      <c r="G40" s="11">
        <v>47967</v>
      </c>
    </row>
    <row r="41" spans="1:7" x14ac:dyDescent="0.35">
      <c r="A41" s="29" t="s">
        <v>158</v>
      </c>
      <c r="B41" s="17" t="s">
        <v>159</v>
      </c>
      <c r="C41" s="11">
        <f>SUM(C39:C40)</f>
        <v>8290</v>
      </c>
      <c r="D41" s="11"/>
      <c r="E41" s="11"/>
      <c r="F41" s="11">
        <f>SUM(F39:F40)</f>
        <v>225621</v>
      </c>
      <c r="G41" s="11">
        <f>SUM(G39:G40)</f>
        <v>225621</v>
      </c>
    </row>
    <row r="42" spans="1:7" x14ac:dyDescent="0.35">
      <c r="A42" s="27" t="s">
        <v>188</v>
      </c>
      <c r="B42" s="17"/>
      <c r="C42" s="13"/>
      <c r="D42" s="13"/>
      <c r="E42" s="13"/>
      <c r="F42" s="13">
        <f>SUM(F41)</f>
        <v>225621</v>
      </c>
      <c r="G42" s="13">
        <f>SUM(G41)</f>
        <v>225621</v>
      </c>
    </row>
    <row r="43" spans="1:7" x14ac:dyDescent="0.35">
      <c r="A43" s="30" t="s">
        <v>189</v>
      </c>
      <c r="B43" s="31" t="s">
        <v>190</v>
      </c>
      <c r="C43" s="13" t="e">
        <f>SUM(C17+C18+C37+#REF!+#REF!+C41+#REF!+#REF!)</f>
        <v>#REF!</v>
      </c>
      <c r="D43" s="13" t="e">
        <f>SUM(D17+D18+D37+#REF!+#REF!+D41+#REF!+#REF!)</f>
        <v>#REF!</v>
      </c>
      <c r="E43" s="13"/>
      <c r="F43" s="13">
        <f>SUM(F38+F42)</f>
        <v>58626311</v>
      </c>
      <c r="G43" s="13">
        <f>SUM(G38+G42)</f>
        <v>56849291</v>
      </c>
    </row>
    <row r="44" spans="1:7" x14ac:dyDescent="0.35">
      <c r="A44" s="37" t="s">
        <v>235</v>
      </c>
      <c r="B44" s="38" t="s">
        <v>236</v>
      </c>
      <c r="C44" s="34" t="e">
        <f>SUM(#REF!+#REF!+#REF!)</f>
        <v>#REF!</v>
      </c>
      <c r="D44" s="34"/>
      <c r="E44" s="34"/>
      <c r="F44" s="13"/>
      <c r="G44" s="34"/>
    </row>
    <row r="45" spans="1:7" x14ac:dyDescent="0.35">
      <c r="A45" s="40" t="s">
        <v>237</v>
      </c>
      <c r="B45" s="52"/>
      <c r="C45" s="11" t="e">
        <f>SUM(C43+C44)</f>
        <v>#REF!</v>
      </c>
      <c r="D45" s="11" t="e">
        <f>SUM(D43+D44)</f>
        <v>#REF!</v>
      </c>
      <c r="E45" s="11"/>
      <c r="F45" s="54">
        <f>SUM(F43)</f>
        <v>58626311</v>
      </c>
      <c r="G45" s="54">
        <f>SUM(G43)</f>
        <v>56849291</v>
      </c>
    </row>
  </sheetData>
  <mergeCells count="4">
    <mergeCell ref="A1:G1"/>
    <mergeCell ref="A2:G2"/>
    <mergeCell ref="A3:G3"/>
    <mergeCell ref="C5:E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Munka1</vt:lpstr>
      <vt:lpstr>Munka2</vt:lpstr>
      <vt:lpstr>Munka3</vt:lpstr>
      <vt:lpstr>Munka4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2021-05-31T14:00:34Z</dcterms:created>
  <dcterms:modified xsi:type="dcterms:W3CDTF">2021-05-31T14:01:44Z</dcterms:modified>
</cp:coreProperties>
</file>