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tothp\Documents\2020. évi költségvetés\rend.mód.beszámolók\2020.05. rendelet módosítása\"/>
    </mc:Choice>
  </mc:AlternateContent>
  <xr:revisionPtr revIDLastSave="0" documentId="13_ncr:1_{23F110E5-0E2A-4973-924A-6E387A35A808}" xr6:coauthVersionLast="45" xr6:coauthVersionMax="45" xr10:uidLastSave="{00000000-0000-0000-0000-000000000000}"/>
  <bookViews>
    <workbookView xWindow="-120" yWindow="-120" windowWidth="25440" windowHeight="15390" activeTab="5" xr2:uid="{00000000-000D-0000-FFFF-FFFF00000000}"/>
  </bookViews>
  <sheets>
    <sheet name="1.sz. Globális önkormányzat" sheetId="1" r:id="rId1"/>
    <sheet name="2.sz. Önkormányzat" sheetId="5" r:id="rId2"/>
    <sheet name="3.sz. VÜMESZ" sheetId="18" r:id="rId3"/>
    <sheet name="4. mell.KÖH " sheetId="2" r:id="rId4"/>
    <sheet name="5. mell.Művelődési ház " sheetId="4" r:id="rId5"/>
    <sheet name="6. mell.Bölcsőde " sheetId="3" r:id="rId6"/>
    <sheet name="7.sz. működési és felhalm.mérle" sheetId="6" r:id="rId7"/>
    <sheet name="8. sz felhalmozási " sheetId="39" r:id="rId8"/>
    <sheet name="9. mell.támogatások" sheetId="38" r:id="rId9"/>
  </sheets>
  <definedNames>
    <definedName name="__xlfn_IFERROR">NA()</definedName>
    <definedName name="_xlnm.Print_Area" localSheetId="0">'1.sz. Globális önkormányzat'!$A$1:$D$149</definedName>
    <definedName name="_xlnm.Print_Area" localSheetId="1">'2.sz. Önkormányzat'!$A$1:$D$149</definedName>
    <definedName name="_xlnm.Print_Area" localSheetId="2">'3.sz. VÜMESZ'!$A$1:$D$149</definedName>
    <definedName name="_xlnm.Print_Area" localSheetId="3">'4. mell.KÖH '!$A$1:$D$149</definedName>
    <definedName name="_xlnm.Print_Area" localSheetId="4">'5. mell.Művelődési ház '!$A$1:$D$149</definedName>
    <definedName name="_xlnm.Print_Area" localSheetId="5">'6. mell.Bölcsőde '!$A$1:$D$150</definedName>
    <definedName name="_xlnm.Print_Area" localSheetId="6">'7.sz. működési és felhalm.mérle'!$A$1:$G$65</definedName>
    <definedName name="_xlnm.Print_Area" localSheetId="7">'8. sz felhalmozási '!$A$1:$D$43</definedName>
    <definedName name="_xlnm.Print_Area" localSheetId="8">'9. mell.támogatások'!$A$1:$D$40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38" l="1"/>
  <c r="D43" i="39"/>
  <c r="E43" i="39" s="1"/>
  <c r="D142" i="1" l="1"/>
  <c r="D141" i="1"/>
  <c r="D140" i="1"/>
  <c r="D139" i="1"/>
  <c r="D138" i="1"/>
  <c r="D137" i="1"/>
  <c r="D135" i="1"/>
  <c r="D134" i="1"/>
  <c r="D132" i="1"/>
  <c r="D131" i="1"/>
  <c r="D130" i="1"/>
  <c r="D129" i="1"/>
  <c r="D127" i="1"/>
  <c r="D126" i="1"/>
  <c r="D125" i="1"/>
  <c r="D122" i="1"/>
  <c r="D121" i="1"/>
  <c r="D119" i="1"/>
  <c r="D118" i="1"/>
  <c r="D117" i="1"/>
  <c r="D116" i="1"/>
  <c r="D115" i="1"/>
  <c r="D114" i="1"/>
  <c r="D113" i="1"/>
  <c r="D112" i="1"/>
  <c r="D111" i="1"/>
  <c r="D110" i="1"/>
  <c r="G40" i="6" s="1"/>
  <c r="D109" i="1"/>
  <c r="D108" i="1"/>
  <c r="G38" i="6" s="1"/>
  <c r="D107" i="1"/>
  <c r="D105" i="1"/>
  <c r="D104" i="1"/>
  <c r="D103" i="1"/>
  <c r="D102" i="1"/>
  <c r="D101" i="1"/>
  <c r="D100" i="1"/>
  <c r="D99" i="1"/>
  <c r="D98" i="1"/>
  <c r="D97" i="1"/>
  <c r="D96" i="1"/>
  <c r="D94" i="1"/>
  <c r="G9" i="6" s="1"/>
  <c r="D93" i="1"/>
  <c r="D92" i="1"/>
  <c r="G7" i="6" s="1"/>
  <c r="D91" i="1"/>
  <c r="G6" i="6" s="1"/>
  <c r="D82" i="1"/>
  <c r="D81" i="1"/>
  <c r="D80" i="1"/>
  <c r="D79" i="1"/>
  <c r="D78" i="1"/>
  <c r="D75" i="1"/>
  <c r="D74" i="1"/>
  <c r="D72" i="1"/>
  <c r="D71" i="1"/>
  <c r="D69" i="1"/>
  <c r="D68" i="1"/>
  <c r="D67" i="1"/>
  <c r="D66" i="1"/>
  <c r="D64" i="1"/>
  <c r="D63" i="1"/>
  <c r="D62" i="1"/>
  <c r="D59" i="1"/>
  <c r="D41" i="6" s="1"/>
  <c r="D58" i="1"/>
  <c r="D57" i="1"/>
  <c r="D56" i="1"/>
  <c r="D54" i="1"/>
  <c r="D11" i="6" s="1"/>
  <c r="D53" i="1"/>
  <c r="D52" i="1"/>
  <c r="D51" i="1"/>
  <c r="D49" i="1"/>
  <c r="D48" i="1"/>
  <c r="D47" i="1"/>
  <c r="D46" i="1"/>
  <c r="D45" i="1"/>
  <c r="D43" i="1"/>
  <c r="D42" i="1"/>
  <c r="D41" i="1"/>
  <c r="D40" i="1"/>
  <c r="D39" i="1"/>
  <c r="D38" i="1"/>
  <c r="D37" i="1"/>
  <c r="D36" i="1"/>
  <c r="D35" i="1"/>
  <c r="D34" i="1"/>
  <c r="D32" i="1"/>
  <c r="D31" i="1"/>
  <c r="D30" i="1"/>
  <c r="D29" i="1"/>
  <c r="D28" i="1"/>
  <c r="D25" i="1"/>
  <c r="D38" i="6" s="1"/>
  <c r="D24" i="1"/>
  <c r="D23" i="1"/>
  <c r="D22" i="1"/>
  <c r="D21" i="1"/>
  <c r="D20" i="1"/>
  <c r="D18" i="1"/>
  <c r="D8" i="6" s="1"/>
  <c r="D17" i="1"/>
  <c r="D16" i="1"/>
  <c r="D15" i="1"/>
  <c r="D14" i="1"/>
  <c r="D13" i="1"/>
  <c r="D11" i="1"/>
  <c r="D10" i="1"/>
  <c r="D9" i="1"/>
  <c r="D8" i="1"/>
  <c r="D7" i="1"/>
  <c r="D6" i="1"/>
  <c r="D55" i="6"/>
  <c r="D24" i="6"/>
  <c r="D19" i="6"/>
  <c r="G57" i="6"/>
  <c r="G61" i="6" s="1"/>
  <c r="G41" i="6"/>
  <c r="G37" i="6"/>
  <c r="G27" i="6"/>
  <c r="D138" i="3"/>
  <c r="D133" i="3"/>
  <c r="D128" i="3"/>
  <c r="D124" i="3"/>
  <c r="D120" i="3"/>
  <c r="D106" i="3"/>
  <c r="D90" i="3"/>
  <c r="D77" i="3"/>
  <c r="D73" i="3"/>
  <c r="D83" i="3" s="1"/>
  <c r="D70" i="3"/>
  <c r="D65" i="3"/>
  <c r="D61" i="3"/>
  <c r="D55" i="3"/>
  <c r="D50" i="3"/>
  <c r="D44" i="3"/>
  <c r="D33" i="3"/>
  <c r="D27" i="3"/>
  <c r="D26" i="3"/>
  <c r="D19" i="3"/>
  <c r="D12" i="3"/>
  <c r="D5" i="3"/>
  <c r="D138" i="4"/>
  <c r="D133" i="4"/>
  <c r="D128" i="4"/>
  <c r="D124" i="4"/>
  <c r="D143" i="4" s="1"/>
  <c r="D120" i="4"/>
  <c r="D106" i="4"/>
  <c r="D90" i="4"/>
  <c r="D77" i="4"/>
  <c r="D73" i="4"/>
  <c r="D70" i="4"/>
  <c r="D65" i="4"/>
  <c r="D61" i="4"/>
  <c r="D55" i="4"/>
  <c r="D50" i="4"/>
  <c r="D44" i="4"/>
  <c r="D33" i="4"/>
  <c r="D26" i="4"/>
  <c r="D19" i="4"/>
  <c r="D12" i="4"/>
  <c r="D5" i="4"/>
  <c r="D60" i="4" s="1"/>
  <c r="D138" i="2"/>
  <c r="D133" i="2"/>
  <c r="D128" i="2"/>
  <c r="D124" i="2"/>
  <c r="D143" i="2" s="1"/>
  <c r="D120" i="2"/>
  <c r="D106" i="2"/>
  <c r="D90" i="2"/>
  <c r="D77" i="2"/>
  <c r="D73" i="2"/>
  <c r="D70" i="2"/>
  <c r="D65" i="2"/>
  <c r="D61" i="2"/>
  <c r="D55" i="2"/>
  <c r="D50" i="2"/>
  <c r="D44" i="2"/>
  <c r="D33" i="2"/>
  <c r="D27" i="2"/>
  <c r="D26" i="2" s="1"/>
  <c r="D19" i="2"/>
  <c r="D12" i="2"/>
  <c r="D5" i="2"/>
  <c r="D138" i="18"/>
  <c r="D133" i="18"/>
  <c r="D128" i="18"/>
  <c r="D124" i="18"/>
  <c r="D120" i="18"/>
  <c r="D106" i="18"/>
  <c r="D90" i="18"/>
  <c r="D123" i="18" s="1"/>
  <c r="D77" i="18"/>
  <c r="D73" i="18"/>
  <c r="D70" i="18"/>
  <c r="D65" i="18"/>
  <c r="D61" i="18"/>
  <c r="D55" i="18"/>
  <c r="D50" i="18"/>
  <c r="D44" i="18"/>
  <c r="D33" i="18"/>
  <c r="D27" i="18"/>
  <c r="D26" i="18" s="1"/>
  <c r="D19" i="18"/>
  <c r="D12" i="18"/>
  <c r="D5" i="18"/>
  <c r="D138" i="5"/>
  <c r="D133" i="5"/>
  <c r="D128" i="5"/>
  <c r="D124" i="5"/>
  <c r="D120" i="5"/>
  <c r="G11" i="6" s="1"/>
  <c r="D106" i="5"/>
  <c r="D95" i="5"/>
  <c r="D90" i="5" s="1"/>
  <c r="D77" i="5"/>
  <c r="D73" i="5"/>
  <c r="D70" i="5"/>
  <c r="D65" i="5"/>
  <c r="D61" i="5"/>
  <c r="D55" i="5"/>
  <c r="D50" i="5"/>
  <c r="D44" i="5"/>
  <c r="D33" i="5"/>
  <c r="D27" i="5"/>
  <c r="D26" i="5" s="1"/>
  <c r="D19" i="5"/>
  <c r="D12" i="5"/>
  <c r="D5" i="5"/>
  <c r="D83" i="4" l="1"/>
  <c r="D149" i="4" s="1"/>
  <c r="D83" i="2"/>
  <c r="D84" i="2" s="1"/>
  <c r="D143" i="5"/>
  <c r="D123" i="5"/>
  <c r="D83" i="5"/>
  <c r="D60" i="5"/>
  <c r="D27" i="6"/>
  <c r="D143" i="3"/>
  <c r="D60" i="3"/>
  <c r="D84" i="3"/>
  <c r="D123" i="3"/>
  <c r="D144" i="3" s="1"/>
  <c r="D123" i="4"/>
  <c r="D144" i="4" s="1"/>
  <c r="D106" i="1"/>
  <c r="D73" i="1"/>
  <c r="D60" i="2"/>
  <c r="D123" i="2"/>
  <c r="D148" i="2" s="1"/>
  <c r="D33" i="1"/>
  <c r="D12" i="6" s="1"/>
  <c r="D44" i="1"/>
  <c r="D39" i="6" s="1"/>
  <c r="D77" i="1"/>
  <c r="D128" i="1"/>
  <c r="D60" i="18"/>
  <c r="D83" i="18"/>
  <c r="D84" i="18" s="1"/>
  <c r="D143" i="18"/>
  <c r="D5" i="1"/>
  <c r="D12" i="1"/>
  <c r="D7" i="6" s="1"/>
  <c r="D124" i="1"/>
  <c r="D19" i="1"/>
  <c r="D37" i="6" s="1"/>
  <c r="D50" i="1"/>
  <c r="D10" i="6" s="1"/>
  <c r="D61" i="1"/>
  <c r="D95" i="1"/>
  <c r="G10" i="6" s="1"/>
  <c r="D120" i="1"/>
  <c r="G39" i="6"/>
  <c r="G48" i="6" s="1"/>
  <c r="G62" i="6" s="1"/>
  <c r="D27" i="1"/>
  <c r="D26" i="1" s="1"/>
  <c r="D9" i="6" s="1"/>
  <c r="D65" i="1"/>
  <c r="D70" i="1"/>
  <c r="D50" i="6" s="1"/>
  <c r="D49" i="6" s="1"/>
  <c r="D61" i="6" s="1"/>
  <c r="D6" i="6"/>
  <c r="G8" i="6"/>
  <c r="D55" i="1"/>
  <c r="D40" i="6" s="1"/>
  <c r="D148" i="3"/>
  <c r="D148" i="4"/>
  <c r="D144" i="2"/>
  <c r="D148" i="18"/>
  <c r="D144" i="18"/>
  <c r="D84" i="4" l="1"/>
  <c r="D149" i="5"/>
  <c r="D144" i="5"/>
  <c r="D148" i="5"/>
  <c r="D149" i="2"/>
  <c r="D84" i="5"/>
  <c r="D143" i="1"/>
  <c r="D149" i="3"/>
  <c r="D18" i="6"/>
  <c r="D28" i="6" s="1"/>
  <c r="G18" i="6"/>
  <c r="G28" i="6" s="1"/>
  <c r="G65" i="6" s="1"/>
  <c r="D149" i="18"/>
  <c r="D90" i="1"/>
  <c r="D123" i="1" s="1"/>
  <c r="D144" i="1" s="1"/>
  <c r="D60" i="1"/>
  <c r="D48" i="6"/>
  <c r="D63" i="6" s="1"/>
  <c r="D83" i="1"/>
  <c r="D149" i="1" s="1"/>
  <c r="D84" i="1" l="1"/>
  <c r="D29" i="6"/>
  <c r="D148" i="1"/>
  <c r="D30" i="6"/>
  <c r="G29" i="6"/>
  <c r="G30" i="6"/>
  <c r="G63" i="6"/>
  <c r="D62" i="6"/>
  <c r="D65" i="6" s="1"/>
  <c r="G64" i="6"/>
  <c r="D64" i="6"/>
  <c r="C28" i="38"/>
  <c r="C42" i="39" l="1"/>
  <c r="B42" i="39"/>
  <c r="B43" i="39" l="1"/>
  <c r="C106" i="5"/>
  <c r="C95" i="5"/>
  <c r="C90" i="5" s="1"/>
  <c r="C5" i="5" l="1"/>
  <c r="C90" i="2" l="1"/>
  <c r="C12" i="5" l="1"/>
  <c r="C27" i="5"/>
  <c r="C26" i="5" s="1"/>
  <c r="C92" i="1" l="1"/>
  <c r="F7" i="6" s="1"/>
  <c r="C93" i="1"/>
  <c r="F8" i="6" s="1"/>
  <c r="C94" i="1"/>
  <c r="F9" i="6" s="1"/>
  <c r="C96" i="1"/>
  <c r="C97" i="1"/>
  <c r="C98" i="1"/>
  <c r="C99" i="1"/>
  <c r="C100" i="1"/>
  <c r="C101" i="1"/>
  <c r="C102" i="1"/>
  <c r="C103" i="1"/>
  <c r="C104" i="1"/>
  <c r="C105" i="1"/>
  <c r="C107" i="1"/>
  <c r="C108" i="1"/>
  <c r="F38" i="6" s="1"/>
  <c r="C109" i="1"/>
  <c r="F39" i="6" s="1"/>
  <c r="C110" i="1"/>
  <c r="F40" i="6" s="1"/>
  <c r="C111" i="1"/>
  <c r="F41" i="6" s="1"/>
  <c r="C112" i="1"/>
  <c r="C113" i="1"/>
  <c r="C114" i="1"/>
  <c r="C115" i="1"/>
  <c r="C116" i="1"/>
  <c r="C117" i="1"/>
  <c r="C118" i="1"/>
  <c r="C119" i="1"/>
  <c r="C121" i="1"/>
  <c r="C122" i="1"/>
  <c r="C125" i="1"/>
  <c r="C126" i="1"/>
  <c r="C127" i="1"/>
  <c r="C129" i="1"/>
  <c r="C130" i="1"/>
  <c r="C131" i="1"/>
  <c r="C132" i="1"/>
  <c r="C134" i="1"/>
  <c r="C135" i="1"/>
  <c r="C137" i="1"/>
  <c r="C139" i="1"/>
  <c r="C140" i="1"/>
  <c r="C141" i="1"/>
  <c r="C142" i="1"/>
  <c r="C91" i="1"/>
  <c r="F6" i="6" s="1"/>
  <c r="C7" i="1"/>
  <c r="C8" i="1"/>
  <c r="C9" i="1"/>
  <c r="C10" i="1"/>
  <c r="C11" i="1"/>
  <c r="C13" i="1"/>
  <c r="C14" i="1"/>
  <c r="C15" i="1"/>
  <c r="C16" i="1"/>
  <c r="C17" i="1"/>
  <c r="C18" i="1"/>
  <c r="C8" i="6" s="1"/>
  <c r="C20" i="1"/>
  <c r="C21" i="1"/>
  <c r="C22" i="1"/>
  <c r="C23" i="1"/>
  <c r="C24" i="1"/>
  <c r="C25" i="1"/>
  <c r="C38" i="6" s="1"/>
  <c r="C28" i="1"/>
  <c r="C29" i="1"/>
  <c r="C30" i="1"/>
  <c r="C31" i="1"/>
  <c r="C32" i="1"/>
  <c r="C34" i="1"/>
  <c r="C35" i="1"/>
  <c r="C36" i="1"/>
  <c r="C37" i="1"/>
  <c r="C38" i="1"/>
  <c r="C39" i="1"/>
  <c r="C40" i="1"/>
  <c r="C41" i="1"/>
  <c r="C42" i="1"/>
  <c r="C43" i="1"/>
  <c r="C45" i="1"/>
  <c r="C46" i="1"/>
  <c r="C47" i="1"/>
  <c r="C48" i="1"/>
  <c r="C49" i="1"/>
  <c r="C51" i="1"/>
  <c r="C52" i="1"/>
  <c r="C53" i="1"/>
  <c r="C54" i="1"/>
  <c r="C11" i="6" s="1"/>
  <c r="C56" i="1"/>
  <c r="C57" i="1"/>
  <c r="C58" i="1"/>
  <c r="C59" i="1"/>
  <c r="C41" i="6" s="1"/>
  <c r="C62" i="1"/>
  <c r="C63" i="1"/>
  <c r="C64" i="1"/>
  <c r="C66" i="1"/>
  <c r="C67" i="1"/>
  <c r="C68" i="1"/>
  <c r="C69" i="1"/>
  <c r="C71" i="1"/>
  <c r="C72" i="1"/>
  <c r="C74" i="1"/>
  <c r="C75" i="1"/>
  <c r="C78" i="1"/>
  <c r="C79" i="1"/>
  <c r="C80" i="1"/>
  <c r="C81" i="1"/>
  <c r="C82" i="1"/>
  <c r="C6" i="1"/>
  <c r="C138" i="18"/>
  <c r="C133" i="18"/>
  <c r="C128" i="18"/>
  <c r="C124" i="18"/>
  <c r="C120" i="18"/>
  <c r="C106" i="18"/>
  <c r="C90" i="18"/>
  <c r="C77" i="18"/>
  <c r="C73" i="18"/>
  <c r="C70" i="18"/>
  <c r="C65" i="18"/>
  <c r="C61" i="18"/>
  <c r="C55" i="18"/>
  <c r="C50" i="18"/>
  <c r="C44" i="18"/>
  <c r="C33" i="18"/>
  <c r="C27" i="18"/>
  <c r="C26" i="18" s="1"/>
  <c r="C19" i="18"/>
  <c r="C12" i="18"/>
  <c r="C5" i="18"/>
  <c r="C55" i="6"/>
  <c r="C5" i="3"/>
  <c r="C12" i="3"/>
  <c r="C19" i="3"/>
  <c r="C27" i="3"/>
  <c r="C26" i="3" s="1"/>
  <c r="C33" i="3"/>
  <c r="C44" i="3"/>
  <c r="C50" i="3"/>
  <c r="C55" i="3"/>
  <c r="C61" i="3"/>
  <c r="C65" i="3"/>
  <c r="C70" i="3"/>
  <c r="C73" i="3"/>
  <c r="C77" i="3"/>
  <c r="C90" i="3"/>
  <c r="C106" i="3"/>
  <c r="C120" i="3"/>
  <c r="C124" i="3"/>
  <c r="C128" i="3"/>
  <c r="C133" i="3"/>
  <c r="C138" i="3"/>
  <c r="F57" i="6"/>
  <c r="F61" i="6" s="1"/>
  <c r="C5" i="2"/>
  <c r="C12" i="2"/>
  <c r="C19" i="2"/>
  <c r="C27" i="2"/>
  <c r="C33" i="2"/>
  <c r="C44" i="2"/>
  <c r="C50" i="2"/>
  <c r="C55" i="2"/>
  <c r="C61" i="2"/>
  <c r="C65" i="2"/>
  <c r="C70" i="2"/>
  <c r="C73" i="2"/>
  <c r="C77" i="2"/>
  <c r="C106" i="2"/>
  <c r="C120" i="2"/>
  <c r="C124" i="2"/>
  <c r="C128" i="2"/>
  <c r="C133" i="2"/>
  <c r="C138" i="2"/>
  <c r="C19" i="6"/>
  <c r="C24" i="6"/>
  <c r="F27" i="6"/>
  <c r="C5" i="4"/>
  <c r="C12" i="4"/>
  <c r="C19" i="4"/>
  <c r="C26" i="4"/>
  <c r="C33" i="4"/>
  <c r="C44" i="4"/>
  <c r="C50" i="4"/>
  <c r="C55" i="4"/>
  <c r="C61" i="4"/>
  <c r="C65" i="4"/>
  <c r="C70" i="4"/>
  <c r="C73" i="4"/>
  <c r="C77" i="4"/>
  <c r="C90" i="4"/>
  <c r="C106" i="4"/>
  <c r="C120" i="4"/>
  <c r="C124" i="4"/>
  <c r="C128" i="4"/>
  <c r="C133" i="4"/>
  <c r="C138" i="4"/>
  <c r="C19" i="5"/>
  <c r="C60" i="5" s="1"/>
  <c r="C33" i="5"/>
  <c r="C44" i="5"/>
  <c r="C50" i="5"/>
  <c r="C55" i="5"/>
  <c r="C61" i="5"/>
  <c r="C65" i="5"/>
  <c r="C70" i="5"/>
  <c r="C73" i="5"/>
  <c r="C77" i="5"/>
  <c r="C120" i="5"/>
  <c r="F11" i="6" s="1"/>
  <c r="C124" i="5"/>
  <c r="C128" i="5"/>
  <c r="C133" i="5"/>
  <c r="C138" i="5"/>
  <c r="C73" i="1" l="1"/>
  <c r="C106" i="1"/>
  <c r="C143" i="5"/>
  <c r="C27" i="6"/>
  <c r="C60" i="4"/>
  <c r="C55" i="1"/>
  <c r="C40" i="6" s="1"/>
  <c r="C19" i="1"/>
  <c r="C83" i="5"/>
  <c r="C84" i="5" s="1"/>
  <c r="C65" i="1"/>
  <c r="C50" i="1"/>
  <c r="C10" i="6" s="1"/>
  <c r="C143" i="18"/>
  <c r="C26" i="2"/>
  <c r="C60" i="2" s="1"/>
  <c r="C143" i="4"/>
  <c r="C128" i="1"/>
  <c r="C138" i="1"/>
  <c r="C83" i="3"/>
  <c r="C77" i="1"/>
  <c r="C61" i="1"/>
  <c r="C27" i="1"/>
  <c r="C26" i="1" s="1"/>
  <c r="C9" i="6" s="1"/>
  <c r="C143" i="3"/>
  <c r="C44" i="1"/>
  <c r="C39" i="6" s="1"/>
  <c r="C12" i="1"/>
  <c r="C7" i="6" s="1"/>
  <c r="C143" i="2"/>
  <c r="C124" i="1"/>
  <c r="C60" i="3"/>
  <c r="C60" i="18"/>
  <c r="C70" i="1"/>
  <c r="C50" i="6" s="1"/>
  <c r="C49" i="6" s="1"/>
  <c r="C61" i="6" s="1"/>
  <c r="C37" i="6"/>
  <c r="C123" i="3"/>
  <c r="C123" i="18"/>
  <c r="C144" i="18" s="1"/>
  <c r="C120" i="1"/>
  <c r="C83" i="4"/>
  <c r="C123" i="4"/>
  <c r="C123" i="2"/>
  <c r="F37" i="6"/>
  <c r="F48" i="6" s="1"/>
  <c r="F62" i="6" s="1"/>
  <c r="C83" i="2"/>
  <c r="C83" i="18"/>
  <c r="C95" i="1"/>
  <c r="F10" i="6" s="1"/>
  <c r="C33" i="1"/>
  <c r="C12" i="6" s="1"/>
  <c r="C5" i="1"/>
  <c r="C6" i="6" s="1"/>
  <c r="C149" i="5" l="1"/>
  <c r="C149" i="4"/>
  <c r="C143" i="1"/>
  <c r="C149" i="18"/>
  <c r="C144" i="4"/>
  <c r="C48" i="6"/>
  <c r="C63" i="6" s="1"/>
  <c r="C84" i="3"/>
  <c r="C149" i="3"/>
  <c r="C83" i="1"/>
  <c r="C148" i="3"/>
  <c r="C144" i="3"/>
  <c r="C149" i="2"/>
  <c r="C144" i="2"/>
  <c r="C90" i="1"/>
  <c r="C123" i="1" s="1"/>
  <c r="C148" i="4"/>
  <c r="C84" i="4"/>
  <c r="C148" i="2"/>
  <c r="C148" i="18"/>
  <c r="F18" i="6"/>
  <c r="F28" i="6" s="1"/>
  <c r="F65" i="6" s="1"/>
  <c r="C84" i="2"/>
  <c r="C84" i="18"/>
  <c r="C18" i="6"/>
  <c r="C28" i="6" s="1"/>
  <c r="C60" i="1"/>
  <c r="C62" i="6" l="1"/>
  <c r="C65" i="6" s="1"/>
  <c r="C144" i="1"/>
  <c r="C149" i="1"/>
  <c r="F63" i="6"/>
  <c r="F64" i="6"/>
  <c r="C64" i="6"/>
  <c r="C148" i="1"/>
  <c r="C84" i="1"/>
  <c r="C29" i="6"/>
  <c r="F30" i="6"/>
  <c r="C30" i="6"/>
  <c r="F29" i="6"/>
  <c r="C123" i="5" l="1"/>
  <c r="C148" i="5" s="1"/>
  <c r="C144" i="5" l="1"/>
</calcChain>
</file>

<file path=xl/sharedStrings.xml><?xml version="1.0" encoding="utf-8"?>
<sst xmlns="http://schemas.openxmlformats.org/spreadsheetml/2006/main" count="1987" uniqueCount="426">
  <si>
    <t>B E V É T E L E K  Jánossomorja Önkormányzata Globális</t>
  </si>
  <si>
    <t>1. sz. táblázat</t>
  </si>
  <si>
    <t>Ezer forintban</t>
  </si>
  <si>
    <t>Sor-
szám</t>
  </si>
  <si>
    <t>Bevételi jogcím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</si>
  <si>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</si>
  <si>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</si>
  <si>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</si>
  <si>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</si>
  <si>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</si>
  <si>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</si>
  <si>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</si>
  <si>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</si>
  <si>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</si>
  <si>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</si>
  <si>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</si>
  <si>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</si>
  <si>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</si>
  <si>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</si>
  <si>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</si>
  <si>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</si>
  <si>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</si>
  <si>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</si>
  <si>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</si>
  <si>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</si>
  <si>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</si>
  <si>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</si>
  <si>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</si>
  <si>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</si>
  <si>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</si>
  <si>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</si>
  <si>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</si>
  <si>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</si>
  <si>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</si>
  <si>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</si>
  <si>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</si>
  <si>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</si>
  <si>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</si>
  <si>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</si>
  <si>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</si>
  <si>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</si>
  <si>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</si>
  <si>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</si>
  <si>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</si>
  <si>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</si>
  <si>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</si>
  <si>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</si>
  <si>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</si>
  <si>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</si>
  <si>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</si>
  <si>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</si>
  <si>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</si>
  <si>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</si>
  <si>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</si>
  <si>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</si>
  <si>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</si>
  <si>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</si>
  <si>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</si>
  <si>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</si>
  <si>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</si>
  <si>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</si>
  <si>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</si>
  <si>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</si>
  <si>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</si>
  <si>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</si>
  <si>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</si>
  <si>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</si>
  <si>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</si>
  <si>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</si>
  <si>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</si>
  <si>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</si>
  <si>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</si>
  <si>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</si>
  <si>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</si>
  <si>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</si>
  <si>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</si>
  <si>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</si>
  <si>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</si>
  <si>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</si>
  <si>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</si>
  <si>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</si>
  <si>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</si>
  <si>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</si>
  <si>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</si>
  <si>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</si>
  <si>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</si>
  <si>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</si>
  <si>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</si>
  <si>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</si>
  <si>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</si>
  <si>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</si>
  <si>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</si>
  <si>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</si>
  <si>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</si>
  <si>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</si>
  <si>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</si>
  <si>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</si>
  <si>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</si>
  <si>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</si>
  <si>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</si>
  <si>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</si>
  <si>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</si>
  <si>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</si>
  <si>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</si>
  <si>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</si>
  <si>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</si>
  <si>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</si>
  <si>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</si>
  <si>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</si>
  <si>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</si>
  <si>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</si>
  <si>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</si>
  <si>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</si>
  <si>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</si>
  <si>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</si>
  <si>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</si>
  <si>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</si>
  <si>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</si>
  <si>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</si>
  <si>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</si>
  <si>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</si>
  <si>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</si>
  <si>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</si>
  <si>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</si>
  <si>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</si>
  <si>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</si>
  <si>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</si>
  <si>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</si>
  <si>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</si>
  <si>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</si>
  <si>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</si>
  <si>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</si>
  <si>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</si>
  <si>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</si>
  <si>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</si>
  <si>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</si>
  <si>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</si>
  <si>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</si>
  <si>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</si>
  <si>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</si>
  <si>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</si>
  <si>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</si>
  <si>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</si>
  <si>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</si>
  <si>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</si>
  <si>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</si>
  <si>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</si>
  <si>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</si>
  <si>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</si>
  <si>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</si>
  <si>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</si>
  <si>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</si>
  <si>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</si>
  <si>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</si>
  <si>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</si>
  <si>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</si>
  <si>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</si>
  <si>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</si>
  <si>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</si>
  <si>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</si>
  <si>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</si>
  <si>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</si>
  <si>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</si>
  <si>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</si>
  <si>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 Jánossomorja Önkormányzata Globális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</si>
  <si>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</si>
  <si>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</si>
  <si>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1"/>
        <charset val="238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</si>
  <si>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</si>
  <si>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</si>
  <si>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</si>
  <si>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</si>
  <si>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</si>
  <si>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</si>
  <si>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</si>
  <si>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</si>
  <si>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</si>
  <si>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</si>
  <si>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</si>
  <si>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</si>
  <si>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</si>
  <si>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</si>
  <si>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</si>
  <si>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</si>
  <si>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</si>
  <si>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</si>
  <si>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</si>
  <si>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</si>
  <si>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</si>
  <si>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</si>
  <si>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</si>
  <si>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</si>
  <si>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</si>
  <si>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1"/>
        <charset val="238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</si>
  <si>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</si>
  <si>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</si>
  <si>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</si>
  <si>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</si>
  <si>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</si>
  <si>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</si>
  <si>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</si>
  <si>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</si>
  <si>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</si>
  <si>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</si>
  <si>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</si>
  <si>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</si>
  <si>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</si>
  <si>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</si>
  <si>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</si>
  <si>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</si>
  <si>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</si>
  <si>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</si>
  <si>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</si>
  <si>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</si>
  <si>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</si>
  <si>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</si>
  <si>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</si>
  <si>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</si>
  <si>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</si>
  <si>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</si>
  <si>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</si>
  <si>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</si>
  <si>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</si>
  <si>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</si>
  <si>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</si>
  <si>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</si>
  <si>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</si>
  <si>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</si>
  <si>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</si>
  <si>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</si>
  <si>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</si>
  <si>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</si>
  <si>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</si>
  <si>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</si>
  <si>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</si>
  <si>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</si>
  <si>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</si>
  <si>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</si>
  <si>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</si>
  <si>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</si>
  <si>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B E V É T E L E K Közös Önkormányzati Hivatal</t>
  </si>
  <si>
    <t>Működési célú visszatérítendő támogatások kölcsönök visszatér. ÁH-n kívülről</t>
  </si>
  <si>
    <t>K I A D Á S O K Közös Önkormányzati Hivatal</t>
  </si>
  <si>
    <t>B E V É T E L E K Kék Bagoly Bölcsőde</t>
  </si>
  <si>
    <t>K I A D Á S O K Kék Bagoly Bölcsőde</t>
  </si>
  <si>
    <t>B E V É T E L E K Balassi Bálint Művelődési Ház és Könyvtár</t>
  </si>
  <si>
    <t>K I A D Á S O K  Balassi Bálint Művelődési Ház és Könyvtár</t>
  </si>
  <si>
    <t>B E V É T E L E K  ÖNKORMÁNYZAT</t>
  </si>
  <si>
    <t>K I A D Á S O K  ÖNKORMÁNYZAT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</si>
  <si>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</si>
  <si>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</si>
  <si>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</si>
  <si>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</si>
  <si>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</si>
  <si>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</si>
  <si>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</si>
  <si>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</si>
  <si>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</si>
  <si>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</si>
  <si>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</si>
  <si>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célú átvett pénzeszközök</t>
  </si>
  <si>
    <t>Tartalékok</t>
  </si>
  <si>
    <t>Sajátos működési működési bevételek</t>
  </si>
  <si>
    <t>11.</t>
  </si>
  <si>
    <t>12.</t>
  </si>
  <si>
    <t>13.</t>
  </si>
  <si>
    <t>Költségvetési bevételek összesen (1.+2.+4.+5.+7.+…+12.)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</si>
  <si>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</si>
  <si>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</si>
  <si>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</si>
  <si>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</si>
  <si>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</si>
  <si>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</si>
  <si>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</si>
  <si>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</si>
  <si>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</si>
  <si>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</si>
  <si>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</si>
  <si>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</si>
  <si>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</si>
  <si>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</si>
  <si>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</si>
  <si>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</si>
  <si>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</si>
  <si>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</si>
  <si>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</si>
  <si>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</si>
  <si>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</si>
  <si>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Betét elhelyezése</t>
  </si>
  <si>
    <t>21.</t>
  </si>
  <si>
    <t xml:space="preserve">   Értékpapírok bevételei</t>
  </si>
  <si>
    <t>22.</t>
  </si>
  <si>
    <t>Működési célú finanszírozási bevételek összesen (14.+19.)</t>
  </si>
  <si>
    <t>Működési célú finanszírozási kiadások összesen (14.+...+21.)</t>
  </si>
  <si>
    <t>23.</t>
  </si>
  <si>
    <t>BEVÉTEL ÖSSZESEN (13.+22.)</t>
  </si>
  <si>
    <t>KIADÁSOK ÖSSZESEN (13.+22.)</t>
  </si>
  <si>
    <t>24.</t>
  </si>
  <si>
    <t>Költségvetési hiány:</t>
  </si>
  <si>
    <t>Költségvetési többlet:</t>
  </si>
  <si>
    <t>25.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</si>
  <si>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</si>
  <si>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</si>
  <si>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</si>
  <si>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</si>
  <si>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</si>
  <si>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</si>
  <si>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bevételek</t>
  </si>
  <si>
    <t>Felhalmozási célú átvett pénzeszközök átvétele</t>
  </si>
  <si>
    <t>3.-ból EU-s forrásból megvalósuló felújítás</t>
  </si>
  <si>
    <t>4.-ből EU-s támogatás (közvetlen)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</si>
  <si>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</si>
  <si>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</si>
  <si>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</si>
  <si>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</si>
  <si>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</si>
  <si>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</si>
  <si>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</si>
  <si>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</si>
  <si>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</si>
  <si>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</si>
  <si>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</si>
  <si>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</si>
  <si>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Hosszú lejáratú hitelek, kölcsönök felvétele</t>
  </si>
  <si>
    <t>Pénzügyi lízing kiadásai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</si>
  <si>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</si>
  <si>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</si>
  <si>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</si>
  <si>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</si>
  <si>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</si>
  <si>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</si>
  <si>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26.</t>
  </si>
  <si>
    <t>BEVÉTEL ÖSSZESEN (12+25)</t>
  </si>
  <si>
    <t>KIADÁSOK ÖSSZESEN (12+25)</t>
  </si>
  <si>
    <t>27.</t>
  </si>
  <si>
    <t>28.</t>
  </si>
  <si>
    <t>Finanszírozási bevétel</t>
  </si>
  <si>
    <t>Finanszírozási bevételek:</t>
  </si>
  <si>
    <t>Finanszírozási bevétel:</t>
  </si>
  <si>
    <t>Központi, irányítószervi támogatás:</t>
  </si>
  <si>
    <t>5.-ből EU-s támogatás</t>
  </si>
  <si>
    <t>BEVÉTEL MINDÖSSZESEN</t>
  </si>
  <si>
    <t>KIADÁS MINDÖSSZESEN</t>
  </si>
  <si>
    <t>B E V É T E L E K Városüzemeltetési és Műszaki Ellátó Szervezet</t>
  </si>
  <si>
    <t>KESZI</t>
  </si>
  <si>
    <t>Hanságligeti ügyelet</t>
  </si>
  <si>
    <t>Összesen:</t>
  </si>
  <si>
    <t>Kisösszegű támogatások:</t>
  </si>
  <si>
    <t>Pályázható támogatások:</t>
  </si>
  <si>
    <t>Aranykapu Óvoda</t>
  </si>
  <si>
    <t>Kék Bagoly Bölcsőde</t>
  </si>
  <si>
    <t>Német nemzetiségi önkormányzat</t>
  </si>
  <si>
    <t xml:space="preserve">   - Egyéb működési célú támogatások államháztartáson kívülre </t>
  </si>
  <si>
    <t>Intézményfinanszírozások</t>
  </si>
  <si>
    <t>Finanszírozások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</si>
  <si>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</si>
  <si>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</si>
  <si>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</si>
  <si>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</si>
  <si>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Céltartalék (2017. 1-3 hó működési kiadásaira 140M Ft, pályázati önerő:3 M Ft)</t>
  </si>
  <si>
    <t>Előirányzat (eFt)</t>
  </si>
  <si>
    <t>Beruházás</t>
  </si>
  <si>
    <t>Felújítás</t>
  </si>
  <si>
    <t>Útfelújítás</t>
  </si>
  <si>
    <t>Önkormányzati bérlakások felújítása</t>
  </si>
  <si>
    <t>Beszerzések</t>
  </si>
  <si>
    <t>Számítógép és egyéb informatikai, kommunikációs eszközök</t>
  </si>
  <si>
    <t>VÜMESZ gépbeszerzés</t>
  </si>
  <si>
    <t>Mindösszesen:</t>
  </si>
  <si>
    <t>Polgármesteri keret</t>
  </si>
  <si>
    <t>Bursa pályázat</t>
  </si>
  <si>
    <t>vagyoni tipusú adók</t>
  </si>
  <si>
    <t>K I A D Á S O K VÜMESZ</t>
  </si>
  <si>
    <t>KLIK p.e. átadása jutalomra</t>
  </si>
  <si>
    <t>Gyalogjárda felújítás</t>
  </si>
  <si>
    <t>Játszótér felújítás</t>
  </si>
  <si>
    <t>Idősek Klubja kialakítás</t>
  </si>
  <si>
    <t>Sós Antal Közösségi Ház homlokzat felújítás</t>
  </si>
  <si>
    <t>Közvilágítás építés</t>
  </si>
  <si>
    <t>Pályázatok költségei</t>
  </si>
  <si>
    <t xml:space="preserve">TOP Kerékpárút </t>
  </si>
  <si>
    <t>TOP Iskola energetikai korszerűsítése</t>
  </si>
  <si>
    <t>Rendőrök, tűzoltók  jutalmazása</t>
  </si>
  <si>
    <t xml:space="preserve">Karolina Kórház </t>
  </si>
  <si>
    <t>Aqua Kft</t>
  </si>
  <si>
    <t>2020. évi előirányzat</t>
  </si>
  <si>
    <t xml:space="preserve"> - az 1.5-ből: - Elvonások és befizetések, szolidaritási hozzájárulás+ mgelőlegzés visszafizetése</t>
  </si>
  <si>
    <t xml:space="preserve">   - Egyéb működési célú támogatások ÁH-n belülre,</t>
  </si>
  <si>
    <t>2020. évi eredeti előirányzat</t>
  </si>
  <si>
    <t>Önkormányzati beruházási, felújítási feladatok 2020. terv</t>
  </si>
  <si>
    <t>Kavicsos utcákban útépítés</t>
  </si>
  <si>
    <t>Temető felújítások</t>
  </si>
  <si>
    <t>Építési telkek kialakítása</t>
  </si>
  <si>
    <t>Kijelölt gyalogátkelőhely kialakítása közvilágítással</t>
  </si>
  <si>
    <t>Hanságliget orvosi rendelő felújítás</t>
  </si>
  <si>
    <t>Városháza felújítása II. ütem</t>
  </si>
  <si>
    <t>Hármashalom felújítás</t>
  </si>
  <si>
    <t>Dr. Dicsőfi u. parkoló építés</t>
  </si>
  <si>
    <t>Szabadság u. parkoló kialakítása</t>
  </si>
  <si>
    <t>Klafszky Iskola udvar rendezés</t>
  </si>
  <si>
    <t>Művelődési Ház hőszivattyú felújítás</t>
  </si>
  <si>
    <t>Ingatlan vásárlás</t>
  </si>
  <si>
    <t>Központi Iskola csapadékvíz elvezetés</t>
  </si>
  <si>
    <t xml:space="preserve">Irodabútorok hivatalba </t>
  </si>
  <si>
    <t>Játszótéri eszközök</t>
  </si>
  <si>
    <t>TOPKék Bagoly Bölcsőde bővítés, energetikai felújítás</t>
  </si>
  <si>
    <t>2020. évi végleges pénzeszköz átadások</t>
  </si>
  <si>
    <t>Hospice Ház</t>
  </si>
  <si>
    <t>JKK szerződés alapján</t>
  </si>
  <si>
    <t>JKK kiadányhoz önerő</t>
  </si>
  <si>
    <t>Interreg megelőlegzés visszafizetése:</t>
  </si>
  <si>
    <t>JSE TAO támogatás:</t>
  </si>
  <si>
    <t>Kölcsön polgárőrségnek</t>
  </si>
  <si>
    <t>Felhalmozási célú p.e. átadása:</t>
  </si>
  <si>
    <t>Működési célú támogatás ÁH-n belülre:</t>
  </si>
  <si>
    <t>Működési célú támogatás ÁH-n kívülre:</t>
  </si>
  <si>
    <t>Kölcsön nyújtása ÁH-n kívülre:</t>
  </si>
  <si>
    <t>Felhalmozási célú p.e. átadása(egyház):</t>
  </si>
  <si>
    <t>VÜMESZ telephely kialakítás</t>
  </si>
  <si>
    <t>2020. évi módosított</t>
  </si>
  <si>
    <t>Módosított</t>
  </si>
  <si>
    <t>Uszodába vegyszeradagoló</t>
  </si>
  <si>
    <t>Módosított:</t>
  </si>
  <si>
    <t>Újrónafőnek óvoda elsz.2019-re</t>
  </si>
  <si>
    <t>Intézményfenntartó Társulás (óvoda, óvári társ.)</t>
  </si>
  <si>
    <t>Téli rezsics. visszafiz.köt.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</si>
</sst>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#"/>
  </numFmts>
  <fonts count="34" x14ac:knownFonts="1">
    <font>
      <sz val="10"/>
      <name val="Times New Roman CE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u/>
      <sz val="12"/>
      <color indexed="12"/>
      <name val="Times New Roman CE"/>
      <family val="1"/>
      <charset val="238"/>
    </font>
    <font>
      <u/>
      <sz val="12"/>
      <color indexed="20"/>
      <name val="Times New Roman CE"/>
      <family val="1"/>
      <charset val="238"/>
    </font>
    <font>
      <sz val="12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i/>
      <sz val="9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10"/>
      <name val="Times New Roman CE"/>
      <family val="1"/>
      <charset val="238"/>
    </font>
    <font>
      <i/>
      <sz val="8"/>
      <name val="Times New Roman CE"/>
      <family val="1"/>
      <charset val="238"/>
    </font>
    <font>
      <b/>
      <sz val="12"/>
      <name val="Arial CE"/>
      <family val="2"/>
      <charset val="238"/>
    </font>
    <font>
      <sz val="12"/>
      <name val="Arial CE"/>
      <family val="2"/>
      <charset val="238"/>
    </font>
    <font>
      <sz val="12"/>
      <name val="Arial CE"/>
      <charset val="238"/>
    </font>
    <font>
      <sz val="10"/>
      <name val="Arial CE"/>
      <charset val="238"/>
    </font>
    <font>
      <sz val="10"/>
      <name val="Times New Roman CE"/>
      <family val="1"/>
      <charset val="238"/>
    </font>
    <font>
      <sz val="10"/>
      <color theme="1"/>
      <name val="Arial Narrow"/>
      <family val="2"/>
      <charset val="238"/>
    </font>
    <font>
      <b/>
      <sz val="12"/>
      <name val="Calibri"/>
      <family val="2"/>
      <charset val="238"/>
    </font>
    <font>
      <b/>
      <sz val="12"/>
      <color rgb="FF00000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b/>
      <i/>
      <sz val="12"/>
      <name val="Times New Roman CE"/>
      <charset val="238"/>
    </font>
    <font>
      <b/>
      <sz val="14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1" fillId="0" borderId="0"/>
    <xf numFmtId="0" fontId="3" fillId="0" borderId="0"/>
    <xf numFmtId="0" fontId="6" fillId="0" borderId="0"/>
    <xf numFmtId="0" fontId="22" fillId="0" borderId="0"/>
    <xf numFmtId="0" fontId="23" fillId="0" borderId="0"/>
    <xf numFmtId="0" fontId="29" fillId="0" borderId="0"/>
    <xf numFmtId="0" fontId="3" fillId="0" borderId="0"/>
    <xf numFmtId="9" fontId="22" fillId="0" borderId="0" applyFont="0" applyFill="0" applyBorder="0" applyAlignment="0" applyProtection="0"/>
  </cellStyleXfs>
  <cellXfs count="185">
    <xf numFmtId="0" fontId="0" fillId="0" borderId="0" xfId="0"/>
    <xf numFmtId="0" fontId="6" fillId="0" borderId="0" xfId="5"/>
    <xf numFmtId="0" fontId="6" fillId="0" borderId="0" xfId="5" applyAlignment="1">
      <alignment horizontal="right" vertical="center" indent="1"/>
    </xf>
    <xf numFmtId="164" fontId="8" fillId="0" borderId="1" xfId="5" applyNumberFormat="1" applyFont="1" applyBorder="1" applyAlignment="1">
      <alignment horizontal="left" vertical="center"/>
    </xf>
    <xf numFmtId="0" fontId="9" fillId="0" borderId="1" xfId="0" applyFont="1" applyBorder="1" applyAlignment="1">
      <alignment horizontal="right" vertical="center"/>
    </xf>
    <xf numFmtId="0" fontId="10" fillId="0" borderId="2" xfId="5" applyFont="1" applyBorder="1" applyAlignment="1">
      <alignment horizontal="center" vertical="center" wrapText="1"/>
    </xf>
    <xf numFmtId="0" fontId="10" fillId="0" borderId="3" xfId="5" applyFont="1" applyBorder="1" applyAlignment="1">
      <alignment horizontal="center" vertical="center" wrapText="1"/>
    </xf>
    <xf numFmtId="0" fontId="10" fillId="0" borderId="4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 wrapText="1"/>
    </xf>
    <xf numFmtId="0" fontId="11" fillId="0" borderId="6" xfId="5" applyFont="1" applyBorder="1" applyAlignment="1">
      <alignment horizontal="center" vertical="center" wrapText="1"/>
    </xf>
    <xf numFmtId="0" fontId="11" fillId="0" borderId="7" xfId="5" applyFont="1" applyBorder="1" applyAlignment="1">
      <alignment horizontal="center" vertical="center" wrapText="1"/>
    </xf>
    <xf numFmtId="0" fontId="12" fillId="0" borderId="0" xfId="5" applyFont="1"/>
    <xf numFmtId="0" fontId="11" fillId="0" borderId="2" xfId="5" applyFont="1" applyBorder="1" applyAlignment="1">
      <alignment horizontal="left" vertical="center" wrapText="1" indent="1"/>
    </xf>
    <xf numFmtId="0" fontId="11" fillId="0" borderId="3" xfId="5" applyFont="1" applyBorder="1" applyAlignment="1">
      <alignment horizontal="left" vertical="center" wrapText="1" indent="1"/>
    </xf>
    <xf numFmtId="164" fontId="11" fillId="0" borderId="4" xfId="5" applyNumberFormat="1" applyFont="1" applyBorder="1" applyAlignment="1">
      <alignment horizontal="right" vertical="center" wrapText="1" indent="1"/>
    </xf>
    <xf numFmtId="0" fontId="0" fillId="0" borderId="0" xfId="5" applyFont="1"/>
    <xf numFmtId="49" fontId="12" fillId="0" borderId="8" xfId="5" applyNumberFormat="1" applyFont="1" applyBorder="1" applyAlignment="1">
      <alignment horizontal="left" vertical="center" wrapText="1" indent="1"/>
    </xf>
    <xf numFmtId="0" fontId="13" fillId="0" borderId="9" xfId="0" applyFont="1" applyBorder="1" applyAlignment="1">
      <alignment horizontal="left" wrapText="1" indent="1"/>
    </xf>
    <xf numFmtId="49" fontId="12" fillId="0" borderId="10" xfId="5" applyNumberFormat="1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wrapText="1" indent="1"/>
    </xf>
    <xf numFmtId="49" fontId="12" fillId="0" borderId="12" xfId="5" applyNumberFormat="1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wrapText="1" indent="1"/>
    </xf>
    <xf numFmtId="0" fontId="14" fillId="0" borderId="3" xfId="0" applyFont="1" applyBorder="1" applyAlignment="1">
      <alignment horizontal="left" vertical="center" wrapText="1" indent="1"/>
    </xf>
    <xf numFmtId="0" fontId="14" fillId="0" borderId="2" xfId="0" applyFont="1" applyBorder="1" applyAlignment="1">
      <alignment wrapText="1"/>
    </xf>
    <xf numFmtId="0" fontId="13" fillId="0" borderId="13" xfId="0" applyFont="1" applyBorder="1" applyAlignment="1">
      <alignment wrapText="1"/>
    </xf>
    <xf numFmtId="0" fontId="13" fillId="0" borderId="8" xfId="0" applyFont="1" applyBorder="1" applyAlignment="1">
      <alignment wrapText="1"/>
    </xf>
    <xf numFmtId="0" fontId="13" fillId="0" borderId="10" xfId="0" applyFont="1" applyBorder="1" applyAlignment="1">
      <alignment wrapText="1"/>
    </xf>
    <xf numFmtId="0" fontId="13" fillId="0" borderId="1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14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7" fillId="0" borderId="0" xfId="5" applyFont="1" applyAlignment="1">
      <alignment horizontal="center" vertical="center" wrapText="1"/>
    </xf>
    <xf numFmtId="0" fontId="7" fillId="0" borderId="0" xfId="5" applyFont="1" applyAlignment="1">
      <alignment vertical="center" wrapText="1"/>
    </xf>
    <xf numFmtId="164" fontId="7" fillId="0" borderId="0" xfId="5" applyNumberFormat="1" applyFont="1" applyAlignment="1">
      <alignment horizontal="right" vertical="center" wrapText="1" indent="1"/>
    </xf>
    <xf numFmtId="164" fontId="8" fillId="0" borderId="1" xfId="5" applyNumberFormat="1" applyFont="1" applyBorder="1" applyAlignment="1">
      <alignment horizontal="left"/>
    </xf>
    <xf numFmtId="0" fontId="9" fillId="0" borderId="1" xfId="0" applyFont="1" applyBorder="1" applyAlignment="1">
      <alignment horizontal="right"/>
    </xf>
    <xf numFmtId="0" fontId="11" fillId="0" borderId="2" xfId="5" applyFont="1" applyBorder="1" applyAlignment="1">
      <alignment horizontal="center" vertical="center" wrapText="1"/>
    </xf>
    <xf numFmtId="0" fontId="11" fillId="0" borderId="3" xfId="5" applyFont="1" applyBorder="1" applyAlignment="1">
      <alignment horizontal="center" vertical="center" wrapText="1"/>
    </xf>
    <xf numFmtId="0" fontId="11" fillId="0" borderId="4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left" vertical="center" wrapText="1" indent="1"/>
    </xf>
    <xf numFmtId="0" fontId="11" fillId="0" borderId="6" xfId="5" applyFont="1" applyBorder="1" applyAlignment="1">
      <alignment vertical="center" wrapText="1"/>
    </xf>
    <xf numFmtId="164" fontId="11" fillId="0" borderId="7" xfId="5" applyNumberFormat="1" applyFont="1" applyBorder="1" applyAlignment="1">
      <alignment horizontal="right" vertical="center" wrapText="1" indent="1"/>
    </xf>
    <xf numFmtId="49" fontId="12" fillId="0" borderId="16" xfId="5" applyNumberFormat="1" applyFont="1" applyBorder="1" applyAlignment="1">
      <alignment horizontal="left" vertical="center" wrapText="1" indent="1"/>
    </xf>
    <xf numFmtId="0" fontId="12" fillId="0" borderId="17" xfId="5" applyFont="1" applyBorder="1" applyAlignment="1">
      <alignment horizontal="left" vertical="center" wrapText="1" indent="1"/>
    </xf>
    <xf numFmtId="0" fontId="12" fillId="0" borderId="11" xfId="5" applyFont="1" applyBorder="1" applyAlignment="1">
      <alignment horizontal="left" vertical="center" wrapText="1" indent="1"/>
    </xf>
    <xf numFmtId="0" fontId="12" fillId="0" borderId="18" xfId="5" applyFont="1" applyBorder="1" applyAlignment="1">
      <alignment horizontal="left" vertical="center" wrapText="1" indent="1"/>
    </xf>
    <xf numFmtId="0" fontId="12" fillId="0" borderId="0" xfId="5" applyFont="1" applyAlignment="1">
      <alignment horizontal="left" vertical="center" wrapText="1" indent="1"/>
    </xf>
    <xf numFmtId="0" fontId="12" fillId="0" borderId="11" xfId="5" applyFont="1" applyBorder="1" applyAlignment="1">
      <alignment horizontal="left" indent="6"/>
    </xf>
    <xf numFmtId="0" fontId="12" fillId="0" borderId="11" xfId="5" applyFont="1" applyBorder="1" applyAlignment="1">
      <alignment horizontal="left" vertical="center" wrapText="1" indent="6"/>
    </xf>
    <xf numFmtId="49" fontId="12" fillId="0" borderId="19" xfId="5" applyNumberFormat="1" applyFont="1" applyBorder="1" applyAlignment="1">
      <alignment horizontal="left" vertical="center" wrapText="1" indent="1"/>
    </xf>
    <xf numFmtId="0" fontId="12" fillId="0" borderId="13" xfId="5" applyFont="1" applyBorder="1" applyAlignment="1">
      <alignment horizontal="left" vertical="center" wrapText="1" indent="6"/>
    </xf>
    <xf numFmtId="49" fontId="12" fillId="0" borderId="20" xfId="5" applyNumberFormat="1" applyFont="1" applyBorder="1" applyAlignment="1">
      <alignment horizontal="left" vertical="center" wrapText="1" indent="1"/>
    </xf>
    <xf numFmtId="0" fontId="12" fillId="0" borderId="21" xfId="5" applyFont="1" applyBorder="1" applyAlignment="1">
      <alignment horizontal="left" vertical="center" wrapText="1" indent="6"/>
    </xf>
    <xf numFmtId="0" fontId="11" fillId="0" borderId="3" xfId="5" applyFont="1" applyBorder="1" applyAlignment="1">
      <alignment vertical="center" wrapText="1"/>
    </xf>
    <xf numFmtId="0" fontId="12" fillId="0" borderId="13" xfId="5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3" fillId="0" borderId="11" xfId="0" applyFont="1" applyBorder="1" applyAlignment="1">
      <alignment horizontal="left" vertical="center" wrapText="1" indent="1"/>
    </xf>
    <xf numFmtId="0" fontId="12" fillId="0" borderId="9" xfId="5" applyFont="1" applyBorder="1" applyAlignment="1">
      <alignment horizontal="left" vertical="center" wrapText="1" indent="6"/>
    </xf>
    <xf numFmtId="0" fontId="12" fillId="0" borderId="9" xfId="5" applyFont="1" applyBorder="1" applyAlignment="1">
      <alignment horizontal="left" vertical="center" wrapText="1" indent="1"/>
    </xf>
    <xf numFmtId="0" fontId="12" fillId="0" borderId="22" xfId="5" applyFont="1" applyBorder="1" applyAlignment="1">
      <alignment horizontal="left" vertical="center" wrapText="1" indent="1"/>
    </xf>
    <xf numFmtId="0" fontId="7" fillId="0" borderId="0" xfId="5" applyFont="1"/>
    <xf numFmtId="0" fontId="14" fillId="0" borderId="14" xfId="0" applyFont="1" applyBorder="1" applyAlignment="1">
      <alignment horizontal="left" vertical="center" wrapText="1" indent="1"/>
    </xf>
    <xf numFmtId="0" fontId="15" fillId="0" borderId="15" xfId="0" applyFont="1" applyBorder="1" applyAlignment="1">
      <alignment horizontal="left" vertical="center" wrapText="1" indent="1"/>
    </xf>
    <xf numFmtId="164" fontId="12" fillId="0" borderId="23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4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5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3" xfId="5" applyNumberFormat="1" applyFont="1" applyBorder="1" applyAlignment="1">
      <alignment horizontal="right" vertical="center" wrapText="1" indent="1"/>
    </xf>
    <xf numFmtId="164" fontId="11" fillId="0" borderId="4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6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7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8" xfId="5" applyNumberFormat="1" applyFont="1" applyBorder="1" applyAlignment="1" applyProtection="1">
      <alignment horizontal="right" vertical="center" wrapText="1" indent="1"/>
      <protection locked="0"/>
    </xf>
    <xf numFmtId="164" fontId="12" fillId="0" borderId="29" xfId="5" applyNumberFormat="1" applyFont="1" applyBorder="1" applyAlignment="1" applyProtection="1">
      <alignment horizontal="right" vertical="center" wrapText="1" indent="1"/>
      <protection locked="0"/>
    </xf>
    <xf numFmtId="164" fontId="14" fillId="0" borderId="4" xfId="0" applyNumberFormat="1" applyFont="1" applyBorder="1" applyAlignment="1">
      <alignment horizontal="right" vertical="center" wrapText="1" indent="1"/>
    </xf>
    <xf numFmtId="164" fontId="15" fillId="0" borderId="4" xfId="0" applyNumberFormat="1" applyFont="1" applyBorder="1" applyAlignment="1">
      <alignment horizontal="right" vertical="center" wrapText="1" indent="1"/>
    </xf>
    <xf numFmtId="164" fontId="0" fillId="0" borderId="0" xfId="0" applyNumberFormat="1" applyAlignment="1">
      <alignment vertical="center" wrapText="1"/>
    </xf>
    <xf numFmtId="164" fontId="0" fillId="0" borderId="0" xfId="0" applyNumberFormat="1" applyAlignment="1">
      <alignment horizontal="center" vertical="center" wrapText="1"/>
    </xf>
    <xf numFmtId="164" fontId="9" fillId="0" borderId="0" xfId="0" applyNumberFormat="1" applyFont="1" applyAlignment="1">
      <alignment horizontal="right" vertical="center"/>
    </xf>
    <xf numFmtId="164" fontId="10" fillId="0" borderId="2" xfId="0" applyNumberFormat="1" applyFont="1" applyBorder="1" applyAlignment="1">
      <alignment horizontal="center" vertical="center" wrapText="1"/>
    </xf>
    <xf numFmtId="164" fontId="10" fillId="0" borderId="3" xfId="0" applyNumberFormat="1" applyFont="1" applyBorder="1" applyAlignment="1">
      <alignment horizontal="center" vertical="center" wrapText="1"/>
    </xf>
    <xf numFmtId="164" fontId="10" fillId="0" borderId="4" xfId="0" applyNumberFormat="1" applyFont="1" applyBorder="1" applyAlignment="1">
      <alignment horizontal="center" vertical="center" wrapText="1"/>
    </xf>
    <xf numFmtId="164" fontId="11" fillId="0" borderId="30" xfId="0" applyNumberFormat="1" applyFont="1" applyBorder="1" applyAlignment="1">
      <alignment horizontal="center" vertical="center" wrapText="1"/>
    </xf>
    <xf numFmtId="164" fontId="11" fillId="0" borderId="2" xfId="0" applyNumberFormat="1" applyFont="1" applyBorder="1" applyAlignment="1">
      <alignment horizontal="center"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164" fontId="11" fillId="0" borderId="4" xfId="0" applyNumberFormat="1" applyFont="1" applyBorder="1" applyAlignment="1">
      <alignment horizontal="center" vertical="center" wrapText="1"/>
    </xf>
    <xf numFmtId="164" fontId="0" fillId="0" borderId="31" xfId="0" applyNumberFormat="1" applyBorder="1" applyAlignment="1">
      <alignment horizontal="left" vertical="center" wrapText="1" indent="1"/>
    </xf>
    <xf numFmtId="164" fontId="12" fillId="0" borderId="8" xfId="0" applyNumberFormat="1" applyFont="1" applyBorder="1" applyAlignment="1">
      <alignment horizontal="left" vertical="center" wrapText="1" indent="1"/>
    </xf>
    <xf numFmtId="164" fontId="0" fillId="0" borderId="32" xfId="0" applyNumberFormat="1" applyBorder="1" applyAlignment="1">
      <alignment horizontal="left" vertical="center" wrapText="1" indent="1"/>
    </xf>
    <xf numFmtId="164" fontId="12" fillId="0" borderId="10" xfId="0" applyNumberFormat="1" applyFont="1" applyBorder="1" applyAlignment="1">
      <alignment horizontal="left" vertical="center" wrapText="1" indent="1"/>
    </xf>
    <xf numFmtId="164" fontId="12" fillId="0" borderId="33" xfId="0" applyNumberFormat="1" applyFont="1" applyBorder="1" applyAlignment="1">
      <alignment horizontal="left" vertical="center" wrapText="1" indent="1"/>
    </xf>
    <xf numFmtId="164" fontId="16" fillId="0" borderId="30" xfId="0" applyNumberFormat="1" applyFont="1" applyBorder="1" applyAlignment="1">
      <alignment horizontal="left" vertical="center" wrapText="1" indent="1"/>
    </xf>
    <xf numFmtId="164" fontId="11" fillId="0" borderId="2" xfId="0" applyNumberFormat="1" applyFont="1" applyBorder="1" applyAlignment="1">
      <alignment horizontal="left" vertical="center" wrapText="1" indent="1"/>
    </xf>
    <xf numFmtId="164" fontId="11" fillId="0" borderId="3" xfId="0" applyNumberFormat="1" applyFont="1" applyBorder="1" applyAlignment="1">
      <alignment horizontal="right" vertical="center" wrapText="1" indent="1"/>
    </xf>
    <xf numFmtId="164" fontId="11" fillId="0" borderId="4" xfId="0" applyNumberFormat="1" applyFont="1" applyBorder="1" applyAlignment="1">
      <alignment horizontal="right" vertical="center" wrapText="1" indent="1"/>
    </xf>
    <xf numFmtId="164" fontId="0" fillId="0" borderId="34" xfId="0" applyNumberFormat="1" applyBorder="1" applyAlignment="1">
      <alignment horizontal="left" vertical="center" wrapText="1" indent="1"/>
    </xf>
    <xf numFmtId="164" fontId="12" fillId="0" borderId="19" xfId="0" applyNumberFormat="1" applyFont="1" applyBorder="1" applyAlignment="1">
      <alignment horizontal="left" vertical="center" wrapText="1" indent="1"/>
    </xf>
    <xf numFmtId="164" fontId="17" fillId="0" borderId="22" xfId="0" applyNumberFormat="1" applyFont="1" applyBorder="1" applyAlignment="1">
      <alignment horizontal="right" vertical="center" wrapText="1" indent="1"/>
    </xf>
    <xf numFmtId="164" fontId="17" fillId="0" borderId="11" xfId="0" applyNumberFormat="1" applyFont="1" applyBorder="1" applyAlignment="1">
      <alignment horizontal="right" vertical="center" wrapText="1" indent="1"/>
    </xf>
    <xf numFmtId="164" fontId="16" fillId="0" borderId="2" xfId="0" applyNumberFormat="1" applyFont="1" applyBorder="1" applyAlignment="1">
      <alignment horizontal="left" vertical="center" wrapText="1" indent="1"/>
    </xf>
    <xf numFmtId="164" fontId="16" fillId="0" borderId="35" xfId="0" applyNumberFormat="1" applyFont="1" applyBorder="1" applyAlignment="1">
      <alignment horizontal="right" vertical="center" wrapText="1" indent="1"/>
    </xf>
    <xf numFmtId="164" fontId="17" fillId="0" borderId="19" xfId="0" applyNumberFormat="1" applyFont="1" applyBorder="1" applyAlignment="1">
      <alignment horizontal="left" vertical="center" wrapText="1" indent="1"/>
    </xf>
    <xf numFmtId="164" fontId="17" fillId="0" borderId="9" xfId="0" applyNumberFormat="1" applyFont="1" applyBorder="1" applyAlignment="1">
      <alignment horizontal="right" vertical="center" wrapText="1" indent="1"/>
    </xf>
    <xf numFmtId="164" fontId="12" fillId="0" borderId="10" xfId="0" applyNumberFormat="1" applyFont="1" applyBorder="1" applyAlignment="1">
      <alignment horizontal="left" vertical="center" wrapText="1" indent="2"/>
    </xf>
    <xf numFmtId="164" fontId="12" fillId="0" borderId="11" xfId="0" applyNumberFormat="1" applyFont="1" applyBorder="1" applyAlignment="1">
      <alignment horizontal="left" vertical="center" wrapText="1" indent="2"/>
    </xf>
    <xf numFmtId="164" fontId="17" fillId="0" borderId="11" xfId="0" applyNumberFormat="1" applyFont="1" applyBorder="1" applyAlignment="1">
      <alignment horizontal="left" vertical="center" wrapText="1" indent="1"/>
    </xf>
    <xf numFmtId="164" fontId="12" fillId="0" borderId="8" xfId="0" applyNumberFormat="1" applyFont="1" applyBorder="1" applyAlignment="1">
      <alignment horizontal="left" vertical="center" wrapText="1" indent="2"/>
    </xf>
    <xf numFmtId="164" fontId="12" fillId="0" borderId="12" xfId="0" applyNumberFormat="1" applyFont="1" applyBorder="1" applyAlignment="1">
      <alignment horizontal="left" vertical="center" wrapText="1" indent="2"/>
    </xf>
    <xf numFmtId="164" fontId="12" fillId="0" borderId="24" xfId="5" applyNumberFormat="1" applyFont="1" applyBorder="1" applyAlignment="1">
      <alignment horizontal="right" vertical="center" wrapText="1" indent="1"/>
    </xf>
    <xf numFmtId="164" fontId="12" fillId="0" borderId="9" xfId="0" applyNumberFormat="1" applyFont="1" applyBorder="1" applyAlignment="1">
      <alignment horizontal="right" vertical="center" wrapText="1" indent="1"/>
    </xf>
    <xf numFmtId="164" fontId="12" fillId="0" borderId="23" xfId="0" applyNumberFormat="1" applyFont="1" applyBorder="1" applyAlignment="1">
      <alignment horizontal="right" vertical="center" wrapText="1" indent="1"/>
    </xf>
    <xf numFmtId="164" fontId="12" fillId="0" borderId="11" xfId="0" applyNumberFormat="1" applyFont="1" applyBorder="1" applyAlignment="1">
      <alignment horizontal="right" vertical="center" wrapText="1" indent="1"/>
    </xf>
    <xf numFmtId="164" fontId="12" fillId="0" borderId="24" xfId="0" applyNumberFormat="1" applyFont="1" applyBorder="1" applyAlignment="1">
      <alignment horizontal="right" vertical="center" wrapText="1" indent="1"/>
    </xf>
    <xf numFmtId="164" fontId="12" fillId="0" borderId="36" xfId="0" applyNumberFormat="1" applyFont="1" applyBorder="1" applyAlignment="1">
      <alignment horizontal="right" vertical="center" wrapText="1" indent="1"/>
    </xf>
    <xf numFmtId="164" fontId="12" fillId="0" borderId="0" xfId="0" applyNumberFormat="1" applyFont="1" applyAlignment="1">
      <alignment horizontal="left" vertical="center" wrapText="1" indent="1"/>
    </xf>
    <xf numFmtId="164" fontId="12" fillId="0" borderId="12" xfId="0" applyNumberFormat="1" applyFont="1" applyBorder="1" applyAlignment="1">
      <alignment horizontal="left" vertical="center" wrapText="1" indent="1"/>
    </xf>
    <xf numFmtId="164" fontId="12" fillId="0" borderId="13" xfId="0" applyNumberFormat="1" applyFont="1" applyBorder="1" applyAlignment="1">
      <alignment horizontal="right" vertical="center" wrapText="1" indent="1"/>
    </xf>
    <xf numFmtId="164" fontId="12" fillId="0" borderId="25" xfId="0" applyNumberFormat="1" applyFont="1" applyBorder="1" applyAlignment="1">
      <alignment horizontal="right" vertical="center" wrapText="1" indent="1"/>
    </xf>
    <xf numFmtId="164" fontId="12" fillId="0" borderId="37" xfId="0" applyNumberFormat="1" applyFont="1" applyBorder="1" applyAlignment="1">
      <alignment horizontal="right" vertical="center" wrapText="1" indent="1"/>
    </xf>
    <xf numFmtId="164" fontId="12" fillId="0" borderId="22" xfId="0" applyNumberFormat="1" applyFont="1" applyBorder="1" applyAlignment="1">
      <alignment horizontal="right" vertical="center" wrapText="1" indent="1"/>
    </xf>
    <xf numFmtId="164" fontId="12" fillId="0" borderId="38" xfId="0" applyNumberFormat="1" applyFont="1" applyBorder="1" applyAlignment="1">
      <alignment horizontal="right" vertical="center" wrapText="1" indent="1"/>
    </xf>
    <xf numFmtId="0" fontId="23" fillId="0" borderId="0" xfId="7"/>
    <xf numFmtId="0" fontId="25" fillId="0" borderId="47" xfId="7" applyFont="1" applyBorder="1" applyAlignment="1">
      <alignment horizontal="center"/>
    </xf>
    <xf numFmtId="0" fontId="25" fillId="0" borderId="48" xfId="7" applyFont="1" applyBorder="1" applyAlignment="1">
      <alignment horizontal="center"/>
    </xf>
    <xf numFmtId="0" fontId="26" fillId="0" borderId="49" xfId="7" applyFont="1" applyBorder="1"/>
    <xf numFmtId="3" fontId="26" fillId="0" borderId="40" xfId="7" applyNumberFormat="1" applyFont="1" applyBorder="1"/>
    <xf numFmtId="3" fontId="26" fillId="0" borderId="50" xfId="7" applyNumberFormat="1" applyFont="1" applyBorder="1"/>
    <xf numFmtId="3" fontId="26" fillId="0" borderId="51" xfId="7" applyNumberFormat="1" applyFont="1" applyBorder="1"/>
    <xf numFmtId="0" fontId="27" fillId="0" borderId="49" xfId="7" applyFont="1" applyBorder="1"/>
    <xf numFmtId="0" fontId="26" fillId="0" borderId="40" xfId="7" applyFont="1" applyBorder="1"/>
    <xf numFmtId="0" fontId="28" fillId="0" borderId="49" xfId="7" applyFont="1" applyBorder="1"/>
    <xf numFmtId="0" fontId="28" fillId="0" borderId="52" xfId="7" applyFont="1" applyBorder="1"/>
    <xf numFmtId="3" fontId="28" fillId="0" borderId="42" xfId="7" applyNumberFormat="1" applyFont="1" applyBorder="1"/>
    <xf numFmtId="0" fontId="23" fillId="0" borderId="51" xfId="7" applyBorder="1"/>
    <xf numFmtId="0" fontId="26" fillId="0" borderId="54" xfId="7" applyFont="1" applyBorder="1"/>
    <xf numFmtId="3" fontId="26" fillId="0" borderId="47" xfId="7" applyNumberFormat="1" applyFont="1" applyBorder="1"/>
    <xf numFmtId="3" fontId="26" fillId="0" borderId="48" xfId="7" applyNumberFormat="1" applyFont="1" applyBorder="1"/>
    <xf numFmtId="3" fontId="28" fillId="0" borderId="55" xfId="7" applyNumberFormat="1" applyFont="1" applyBorder="1"/>
    <xf numFmtId="0" fontId="18" fillId="0" borderId="0" xfId="6" applyFont="1"/>
    <xf numFmtId="0" fontId="22" fillId="0" borderId="0" xfId="6"/>
    <xf numFmtId="0" fontId="18" fillId="0" borderId="0" xfId="6" applyFont="1" applyAlignment="1">
      <alignment horizontal="center" wrapText="1"/>
    </xf>
    <xf numFmtId="0" fontId="18" fillId="0" borderId="0" xfId="6" applyFont="1" applyAlignment="1">
      <alignment horizontal="center"/>
    </xf>
    <xf numFmtId="0" fontId="22" fillId="0" borderId="0" xfId="6" applyAlignment="1">
      <alignment wrapText="1"/>
    </xf>
    <xf numFmtId="3" fontId="22" fillId="0" borderId="0" xfId="6" applyNumberFormat="1"/>
    <xf numFmtId="0" fontId="19" fillId="0" borderId="0" xfId="6" applyFont="1"/>
    <xf numFmtId="3" fontId="18" fillId="0" borderId="0" xfId="6" applyNumberFormat="1" applyFont="1"/>
    <xf numFmtId="0" fontId="2" fillId="0" borderId="49" xfId="7" applyFont="1" applyBorder="1"/>
    <xf numFmtId="0" fontId="2" fillId="0" borderId="40" xfId="7" applyFont="1" applyBorder="1"/>
    <xf numFmtId="0" fontId="18" fillId="0" borderId="0" xfId="6" applyFont="1" applyAlignment="1"/>
    <xf numFmtId="0" fontId="6" fillId="0" borderId="0" xfId="6" applyFont="1"/>
    <xf numFmtId="0" fontId="20" fillId="0" borderId="0" xfId="3" applyFont="1"/>
    <xf numFmtId="0" fontId="6" fillId="0" borderId="40" xfId="6" applyFont="1" applyBorder="1"/>
    <xf numFmtId="3" fontId="6" fillId="0" borderId="40" xfId="6" applyNumberFormat="1" applyFont="1" applyBorder="1"/>
    <xf numFmtId="3" fontId="20" fillId="2" borderId="40" xfId="3" applyNumberFormat="1" applyFont="1" applyFill="1" applyBorder="1"/>
    <xf numFmtId="0" fontId="0" fillId="0" borderId="40" xfId="0" applyBorder="1"/>
    <xf numFmtId="0" fontId="26" fillId="0" borderId="57" xfId="7" applyFont="1" applyBorder="1"/>
    <xf numFmtId="3" fontId="26" fillId="0" borderId="58" xfId="7" applyNumberFormat="1" applyFont="1" applyBorder="1"/>
    <xf numFmtId="3" fontId="26" fillId="0" borderId="59" xfId="7" applyNumberFormat="1" applyFont="1" applyBorder="1"/>
    <xf numFmtId="0" fontId="0" fillId="0" borderId="49" xfId="0" applyBorder="1"/>
    <xf numFmtId="0" fontId="0" fillId="0" borderId="51" xfId="0" applyBorder="1"/>
    <xf numFmtId="0" fontId="33" fillId="0" borderId="40" xfId="3" applyFont="1" applyBorder="1"/>
    <xf numFmtId="164" fontId="10" fillId="0" borderId="39" xfId="0" applyNumberFormat="1" applyFont="1" applyBorder="1" applyAlignment="1">
      <alignment horizontal="center" vertical="center" wrapText="1"/>
    </xf>
    <xf numFmtId="0" fontId="1" fillId="0" borderId="49" xfId="7" applyFont="1" applyBorder="1"/>
    <xf numFmtId="3" fontId="28" fillId="0" borderId="61" xfId="7" applyNumberFormat="1" applyFont="1" applyBorder="1"/>
    <xf numFmtId="3" fontId="28" fillId="0" borderId="62" xfId="7" applyNumberFormat="1" applyFont="1" applyBorder="1" applyAlignment="1"/>
    <xf numFmtId="9" fontId="23" fillId="0" borderId="0" xfId="10" applyFont="1"/>
    <xf numFmtId="0" fontId="19" fillId="0" borderId="40" xfId="6" applyFont="1" applyBorder="1"/>
    <xf numFmtId="0" fontId="6" fillId="0" borderId="63" xfId="6" applyFont="1" applyBorder="1"/>
    <xf numFmtId="164" fontId="8" fillId="0" borderId="1" xfId="5" applyNumberFormat="1" applyFont="1" applyBorder="1" applyAlignment="1">
      <alignment horizontal="left" vertical="center"/>
    </xf>
    <xf numFmtId="164" fontId="7" fillId="0" borderId="0" xfId="5" applyNumberFormat="1" applyFont="1" applyAlignment="1">
      <alignment horizontal="center" vertical="center"/>
    </xf>
    <xf numFmtId="164" fontId="8" fillId="0" borderId="1" xfId="5" applyNumberFormat="1" applyFont="1" applyBorder="1" applyAlignment="1">
      <alignment horizontal="left"/>
    </xf>
    <xf numFmtId="0" fontId="7" fillId="0" borderId="0" xfId="5" applyFont="1" applyAlignment="1">
      <alignment horizontal="center"/>
    </xf>
    <xf numFmtId="164" fontId="10" fillId="0" borderId="30" xfId="0" applyNumberFormat="1" applyFont="1" applyBorder="1" applyAlignment="1">
      <alignment horizontal="center" vertical="center" wrapText="1"/>
    </xf>
    <xf numFmtId="164" fontId="10" fillId="0" borderId="2" xfId="0" applyNumberFormat="1" applyFont="1" applyBorder="1" applyAlignment="1">
      <alignment horizontal="center" vertical="center" wrapText="1"/>
    </xf>
    <xf numFmtId="164" fontId="7" fillId="0" borderId="0" xfId="0" applyNumberFormat="1" applyFont="1" applyAlignment="1">
      <alignment horizontal="center" vertical="center" wrapText="1"/>
    </xf>
    <xf numFmtId="0" fontId="24" fillId="0" borderId="43" xfId="7" applyFont="1" applyBorder="1" applyAlignment="1">
      <alignment horizontal="center" vertical="center"/>
    </xf>
    <xf numFmtId="0" fontId="24" fillId="0" borderId="46" xfId="7" applyFont="1" applyBorder="1" applyAlignment="1">
      <alignment horizontal="center" vertical="center"/>
    </xf>
    <xf numFmtId="0" fontId="25" fillId="0" borderId="44" xfId="7" applyFont="1" applyBorder="1" applyAlignment="1">
      <alignment horizontal="center" vertical="center"/>
    </xf>
    <xf numFmtId="0" fontId="25" fillId="0" borderId="45" xfId="7" applyFont="1" applyBorder="1" applyAlignment="1">
      <alignment horizontal="center" vertical="center"/>
    </xf>
    <xf numFmtId="3" fontId="28" fillId="0" borderId="53" xfId="7" applyNumberFormat="1" applyFont="1" applyBorder="1" applyAlignment="1">
      <alignment horizontal="center"/>
    </xf>
    <xf numFmtId="3" fontId="28" fillId="0" borderId="60" xfId="7" applyNumberFormat="1" applyFont="1" applyBorder="1" applyAlignment="1">
      <alignment horizontal="center"/>
    </xf>
    <xf numFmtId="0" fontId="32" fillId="0" borderId="41" xfId="3" applyFont="1" applyBorder="1" applyAlignment="1">
      <alignment horizontal="center"/>
    </xf>
    <xf numFmtId="0" fontId="32" fillId="0" borderId="56" xfId="3" applyFont="1" applyBorder="1" applyAlignment="1">
      <alignment horizontal="center"/>
    </xf>
    <xf numFmtId="0" fontId="18" fillId="0" borderId="0" xfId="6" applyFont="1" applyAlignment="1">
      <alignment horizontal="center" wrapText="1"/>
    </xf>
    <xf numFmtId="0" fontId="31" fillId="0" borderId="0" xfId="6" applyFont="1" applyAlignment="1">
      <alignment horizontal="center"/>
    </xf>
    <xf numFmtId="0" fontId="30" fillId="0" borderId="41" xfId="6" applyFont="1" applyBorder="1" applyAlignment="1">
      <alignment horizontal="center"/>
    </xf>
    <xf numFmtId="0" fontId="30" fillId="0" borderId="56" xfId="6" applyFont="1" applyBorder="1" applyAlignment="1">
      <alignment horizontal="center"/>
    </xf>
  </cellXfs>
  <cellStyles count="11">
    <cellStyle name="Hiperhivatkozás" xfId="1" xr:uid="{00000000-0005-0000-0000-000000000000}"/>
    <cellStyle name="Már látott hiperhivatkozás" xfId="2" xr:uid="{00000000-0005-0000-0000-000001000000}"/>
    <cellStyle name="Normál" xfId="0" builtinId="0"/>
    <cellStyle name="Normál 2" xfId="3" xr:uid="{00000000-0005-0000-0000-000003000000}"/>
    <cellStyle name="Normál 2 2" xfId="6" xr:uid="{00000000-0005-0000-0000-000004000000}"/>
    <cellStyle name="Normál 3" xfId="4" xr:uid="{00000000-0005-0000-0000-000005000000}"/>
    <cellStyle name="Normál 3 2" xfId="8" xr:uid="{00000000-0005-0000-0000-000006000000}"/>
    <cellStyle name="Normál 3 2 2" xfId="9" xr:uid="{549E7431-8A56-4D8F-8761-A4DBC9AD94AC}"/>
    <cellStyle name="Normál 4" xfId="7" xr:uid="{00000000-0005-0000-0000-000007000000}"/>
    <cellStyle name="Normál_KVRENMUNKA" xfId="5" xr:uid="{00000000-0005-0000-0000-000008000000}"/>
    <cellStyle name="Százalék" xfId="10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0"/>
  </sheetPr>
  <dimension ref="A1:E149"/>
  <sheetViews>
    <sheetView view="pageBreakPreview" topLeftCell="A52" zoomScaleNormal="120" zoomScaleSheetLayoutView="100" workbookViewId="0">
      <selection activeCell="A62" sqref="A62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0</v>
      </c>
      <c r="B1" s="167"/>
      <c r="C1" s="167"/>
      <c r="D1" s="1"/>
    </row>
    <row r="2" spans="1:4" ht="15.95" customHeight="1" thickBot="1" x14ac:dyDescent="0.3">
      <c r="A2" s="166" t="s">
        <v>1</v>
      </c>
      <c r="B2" s="166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SUM(C6:C11)</f>
        <v>207401</v>
      </c>
      <c r="D5" s="14">
        <f>SUM(D6:D11)</f>
        <v>207401</v>
      </c>
    </row>
    <row r="6" spans="1:4" s="15" customFormat="1" ht="12" customHeight="1" x14ac:dyDescent="0.2">
      <c r="A6" s="16" t="s">
        <v>7</v>
      </c>
      <c r="B6" s="17" t="s">
        <v>8</v>
      </c>
      <c r="C6" s="66">
        <f>'4. mell.KÖH '!C6+'6. mell.Bölcsőde '!C6+'5. mell.Művelődési ház '!C6+'2.sz. Önkormányzat'!C6+'3.sz. VÜMESZ'!C6</f>
        <v>0</v>
      </c>
      <c r="D6" s="66">
        <f>'4. mell.KÖH '!D6+'6. mell.Bölcsőde '!D6+'5. mell.Művelődési ház '!D6+'2.sz. Önkormányzat'!D6+'3.sz. VÜMESZ'!D6</f>
        <v>0</v>
      </c>
    </row>
    <row r="7" spans="1:4" s="15" customFormat="1" ht="12" customHeight="1" x14ac:dyDescent="0.2">
      <c r="A7" s="18" t="s">
        <v>9</v>
      </c>
      <c r="B7" s="19" t="s">
        <v>10</v>
      </c>
      <c r="C7" s="66">
        <f>'4. mell.KÖH '!C7+'6. mell.Bölcsőde '!C7+'5. mell.Művelődési ház '!C7+'2.sz. Önkormányzat'!C7+'3.sz. VÜMESZ'!C7</f>
        <v>139313</v>
      </c>
      <c r="D7" s="66">
        <f>'4. mell.KÖH '!D7+'6. mell.Bölcsőde '!D7+'5. mell.Művelődési ház '!D7+'2.sz. Önkormányzat'!D7+'3.sz. VÜMESZ'!D7</f>
        <v>139313</v>
      </c>
    </row>
    <row r="8" spans="1:4" s="15" customFormat="1" ht="12" customHeight="1" x14ac:dyDescent="0.2">
      <c r="A8" s="18" t="s">
        <v>11</v>
      </c>
      <c r="B8" s="19" t="s">
        <v>12</v>
      </c>
      <c r="C8" s="66">
        <f>'4. mell.KÖH '!C8+'6. mell.Bölcsőde '!C8+'5. mell.Művelődési ház '!C8+'2.sz. Önkormányzat'!C8+'3.sz. VÜMESZ'!C8</f>
        <v>60434</v>
      </c>
      <c r="D8" s="66">
        <f>'4. mell.KÖH '!D8+'6. mell.Bölcsőde '!D8+'5. mell.Művelődési ház '!D8+'2.sz. Önkormányzat'!D8+'3.sz. VÜMESZ'!D8</f>
        <v>60434</v>
      </c>
    </row>
    <row r="9" spans="1:4" s="15" customFormat="1" ht="12" customHeight="1" x14ac:dyDescent="0.2">
      <c r="A9" s="18" t="s">
        <v>13</v>
      </c>
      <c r="B9" s="19" t="s">
        <v>14</v>
      </c>
      <c r="C9" s="66">
        <f>'4. mell.KÖH '!C9+'6. mell.Bölcsőde '!C9+'5. mell.Művelődési ház '!C9+'2.sz. Önkormányzat'!C9+'3.sz. VÜMESZ'!C9</f>
        <v>7654</v>
      </c>
      <c r="D9" s="66">
        <f>'4. mell.KÖH '!D9+'6. mell.Bölcsőde '!D9+'5. mell.Művelődési ház '!D9+'2.sz. Önkormányzat'!D9+'3.sz. VÜMESZ'!D9</f>
        <v>7654</v>
      </c>
    </row>
    <row r="10" spans="1:4" s="15" customFormat="1" ht="12" customHeight="1" x14ac:dyDescent="0.2">
      <c r="A10" s="18" t="s">
        <v>15</v>
      </c>
      <c r="B10" s="19" t="s">
        <v>16</v>
      </c>
      <c r="C10" s="66">
        <f>'4. mell.KÖH '!C10+'6. mell.Bölcsőde '!C10+'5. mell.Művelődési ház '!C10+'2.sz. Önkormányzat'!C10+'3.sz. VÜMESZ'!C10</f>
        <v>0</v>
      </c>
      <c r="D10" s="66">
        <f>'4. mell.KÖH '!D10+'6. mell.Bölcsőde '!D10+'5. mell.Művelődési ház '!D10+'2.sz. Önkormányzat'!D10+'3.sz. VÜMESZ'!D10</f>
        <v>0</v>
      </c>
    </row>
    <row r="11" spans="1:4" s="15" customFormat="1" ht="12" customHeight="1" thickBot="1" x14ac:dyDescent="0.25">
      <c r="A11" s="20" t="s">
        <v>17</v>
      </c>
      <c r="B11" s="21" t="s">
        <v>18</v>
      </c>
      <c r="C11" s="66">
        <f>'4. mell.KÖH '!C11+'6. mell.Bölcsőde '!C11+'5. mell.Művelődési ház '!C11+'2.sz. Önkormányzat'!C11+'3.sz. VÜMESZ'!C11</f>
        <v>0</v>
      </c>
      <c r="D11" s="66">
        <f>'4. mell.KÖH '!D11+'6. mell.Bölcsőde '!D11+'5. mell.Művelődési ház '!D11+'2.sz. Önkormányzat'!D11+'3.sz. VÜMESZ'!D11</f>
        <v>0</v>
      </c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SUM(C13:C17)</f>
        <v>50388</v>
      </c>
      <c r="D12" s="14">
        <f>SUM(D13:D17)</f>
        <v>50388</v>
      </c>
    </row>
    <row r="13" spans="1:4" s="15" customFormat="1" ht="12" customHeight="1" x14ac:dyDescent="0.2">
      <c r="A13" s="16" t="s">
        <v>21</v>
      </c>
      <c r="B13" s="17" t="s">
        <v>22</v>
      </c>
      <c r="C13" s="66">
        <f>'4. mell.KÖH '!C13+'6. mell.Bölcsőde '!C13+'5. mell.Művelődési ház '!C13+'2.sz. Önkormányzat'!C13+'3.sz. VÜMESZ'!C13</f>
        <v>0</v>
      </c>
      <c r="D13" s="66">
        <f>'4. mell.KÖH '!D13+'6. mell.Bölcsőde '!D13+'5. mell.Művelődési ház '!D13+'2.sz. Önkormányzat'!D13+'3.sz. VÜMESZ'!D13</f>
        <v>0</v>
      </c>
    </row>
    <row r="14" spans="1:4" s="15" customFormat="1" ht="12" customHeight="1" x14ac:dyDescent="0.2">
      <c r="A14" s="18" t="s">
        <v>23</v>
      </c>
      <c r="B14" s="19" t="s">
        <v>24</v>
      </c>
      <c r="C14" s="66">
        <f>'4. mell.KÖH '!C14+'6. mell.Bölcsőde '!C14+'5. mell.Művelődési ház '!C14+'2.sz. Önkormányzat'!C14+'3.sz. VÜMESZ'!C14</f>
        <v>0</v>
      </c>
      <c r="D14" s="66">
        <f>'4. mell.KÖH '!D14+'6. mell.Bölcsőde '!D14+'5. mell.Művelődési ház '!D14+'2.sz. Önkormányzat'!D14+'3.sz. VÜMESZ'!D14</f>
        <v>0</v>
      </c>
    </row>
    <row r="15" spans="1:4" s="15" customFormat="1" ht="12" customHeight="1" x14ac:dyDescent="0.2">
      <c r="A15" s="18" t="s">
        <v>25</v>
      </c>
      <c r="B15" s="19" t="s">
        <v>26</v>
      </c>
      <c r="C15" s="66">
        <f>'4. mell.KÖH '!C15+'6. mell.Bölcsőde '!C15+'5. mell.Művelődési ház '!C15+'2.sz. Önkormányzat'!C15+'3.sz. VÜMESZ'!C15</f>
        <v>0</v>
      </c>
      <c r="D15" s="66">
        <f>'4. mell.KÖH '!D15+'6. mell.Bölcsőde '!D15+'5. mell.Művelődési ház '!D15+'2.sz. Önkormányzat'!D15+'3.sz. VÜMESZ'!D15</f>
        <v>0</v>
      </c>
    </row>
    <row r="16" spans="1:4" s="15" customFormat="1" ht="12" customHeight="1" x14ac:dyDescent="0.2">
      <c r="A16" s="18" t="s">
        <v>27</v>
      </c>
      <c r="B16" s="19" t="s">
        <v>28</v>
      </c>
      <c r="C16" s="66">
        <f>'4. mell.KÖH '!C16+'6. mell.Bölcsőde '!C16+'5. mell.Művelődési ház '!C16+'2.sz. Önkormányzat'!C16+'3.sz. VÜMESZ'!C16</f>
        <v>0</v>
      </c>
      <c r="D16" s="66">
        <f>'4. mell.KÖH '!D16+'6. mell.Bölcsőde '!D16+'5. mell.Művelődési ház '!D16+'2.sz. Önkormányzat'!D16+'3.sz. VÜMESZ'!D16</f>
        <v>0</v>
      </c>
    </row>
    <row r="17" spans="1:4" s="15" customFormat="1" ht="12" customHeight="1" x14ac:dyDescent="0.2">
      <c r="A17" s="18" t="s">
        <v>29</v>
      </c>
      <c r="B17" s="19" t="s">
        <v>30</v>
      </c>
      <c r="C17" s="66">
        <f>'4. mell.KÖH '!C17+'6. mell.Bölcsőde '!C17+'5. mell.Művelődési ház '!C17+'2.sz. Önkormányzat'!C17+'3.sz. VÜMESZ'!C17</f>
        <v>50388</v>
      </c>
      <c r="D17" s="66">
        <f>'4. mell.KÖH '!D17+'6. mell.Bölcsőde '!D17+'5. mell.Művelődési ház '!D17+'2.sz. Önkormányzat'!D17+'3.sz. VÜMESZ'!D17</f>
        <v>50388</v>
      </c>
    </row>
    <row r="18" spans="1:4" s="15" customFormat="1" ht="12" customHeight="1" thickBot="1" x14ac:dyDescent="0.25">
      <c r="A18" s="20" t="s">
        <v>31</v>
      </c>
      <c r="B18" s="21" t="s">
        <v>32</v>
      </c>
      <c r="C18" s="66">
        <f>'4. mell.KÖH '!C18+'6. mell.Bölcsőde '!C18+'5. mell.Művelődési ház '!C18+'2.sz. Önkormányzat'!C18+'3.sz. VÜMESZ'!C18</f>
        <v>0</v>
      </c>
      <c r="D18" s="66">
        <f>'4. mell.KÖH '!D18+'6. mell.Bölcsőde '!D18+'5. mell.Művelődési ház '!D18+'2.sz. Önkormányzat'!D18+'3.sz. VÜMESZ'!D18</f>
        <v>0</v>
      </c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SUM(C20:C24)</f>
        <v>94419</v>
      </c>
      <c r="D19" s="14">
        <f>SUM(D20:D24)</f>
        <v>94419</v>
      </c>
    </row>
    <row r="20" spans="1:4" s="15" customFormat="1" ht="12" customHeight="1" x14ac:dyDescent="0.2">
      <c r="A20" s="16" t="s">
        <v>35</v>
      </c>
      <c r="B20" s="17" t="s">
        <v>36</v>
      </c>
      <c r="C20" s="66">
        <f>'4. mell.KÖH '!C20+'6. mell.Bölcsőde '!C20+'5. mell.Művelődési ház '!C20+'2.sz. Önkormányzat'!C20+'3.sz. VÜMESZ'!C20</f>
        <v>0</v>
      </c>
      <c r="D20" s="66">
        <f>'4. mell.KÖH '!D20+'6. mell.Bölcsőde '!D20+'5. mell.Művelődési ház '!D20+'2.sz. Önkormányzat'!D20+'3.sz. VÜMESZ'!D20</f>
        <v>0</v>
      </c>
    </row>
    <row r="21" spans="1:4" s="15" customFormat="1" ht="12" customHeight="1" x14ac:dyDescent="0.2">
      <c r="A21" s="18" t="s">
        <v>37</v>
      </c>
      <c r="B21" s="19" t="s">
        <v>38</v>
      </c>
      <c r="C21" s="66">
        <f>'4. mell.KÖH '!C21+'6. mell.Bölcsőde '!C21+'5. mell.Művelődési ház '!C21+'2.sz. Önkormányzat'!C21+'3.sz. VÜMESZ'!C21</f>
        <v>0</v>
      </c>
      <c r="D21" s="66">
        <f>'4. mell.KÖH '!D21+'6. mell.Bölcsőde '!D21+'5. mell.Művelődési ház '!D21+'2.sz. Önkormányzat'!D21+'3.sz. VÜMESZ'!D21</f>
        <v>0</v>
      </c>
    </row>
    <row r="22" spans="1:4" s="15" customFormat="1" ht="12" customHeight="1" x14ac:dyDescent="0.2">
      <c r="A22" s="18" t="s">
        <v>39</v>
      </c>
      <c r="B22" s="19" t="s">
        <v>40</v>
      </c>
      <c r="C22" s="66">
        <f>'4. mell.KÖH '!C22+'6. mell.Bölcsőde '!C22+'5. mell.Művelődési ház '!C22+'2.sz. Önkormányzat'!C22+'3.sz. VÜMESZ'!C22</f>
        <v>0</v>
      </c>
      <c r="D22" s="66">
        <f>'4. mell.KÖH '!D22+'6. mell.Bölcsőde '!D22+'5. mell.Művelődési ház '!D22+'2.sz. Önkormányzat'!D22+'3.sz. VÜMESZ'!D22</f>
        <v>0</v>
      </c>
    </row>
    <row r="23" spans="1:4" s="15" customFormat="1" ht="12" customHeight="1" x14ac:dyDescent="0.2">
      <c r="A23" s="18" t="s">
        <v>41</v>
      </c>
      <c r="B23" s="19" t="s">
        <v>42</v>
      </c>
      <c r="C23" s="66">
        <f>'4. mell.KÖH '!C23+'6. mell.Bölcsőde '!C23+'5. mell.Művelődési ház '!C23+'2.sz. Önkormányzat'!C23+'3.sz. VÜMESZ'!C23</f>
        <v>0</v>
      </c>
      <c r="D23" s="66">
        <f>'4. mell.KÖH '!D23+'6. mell.Bölcsőde '!D23+'5. mell.Művelődési ház '!D23+'2.sz. Önkormányzat'!D23+'3.sz. VÜMESZ'!D23</f>
        <v>0</v>
      </c>
    </row>
    <row r="24" spans="1:4" s="15" customFormat="1" ht="12" customHeight="1" x14ac:dyDescent="0.2">
      <c r="A24" s="18" t="s">
        <v>43</v>
      </c>
      <c r="B24" s="19" t="s">
        <v>44</v>
      </c>
      <c r="C24" s="66">
        <f>'4. mell.KÖH '!C24+'6. mell.Bölcsőde '!C24+'5. mell.Művelődési ház '!C24+'2.sz. Önkormányzat'!C24+'3.sz. VÜMESZ'!C24</f>
        <v>94419</v>
      </c>
      <c r="D24" s="66">
        <f>'4. mell.KÖH '!D24+'6. mell.Bölcsőde '!D24+'5. mell.Művelődési ház '!D24+'2.sz. Önkormányzat'!D24+'3.sz. VÜMESZ'!D24</f>
        <v>94419</v>
      </c>
    </row>
    <row r="25" spans="1:4" s="15" customFormat="1" ht="12" customHeight="1" thickBot="1" x14ac:dyDescent="0.25">
      <c r="A25" s="20" t="s">
        <v>45</v>
      </c>
      <c r="B25" s="21" t="s">
        <v>46</v>
      </c>
      <c r="C25" s="66">
        <f>'4. mell.KÖH '!C25+'6. mell.Bölcsőde '!C25+'5. mell.Művelődési ház '!C25+'2.sz. Önkormányzat'!C25+'3.sz. VÜMESZ'!C25</f>
        <v>94419</v>
      </c>
      <c r="D25" s="66">
        <f>'4. mell.KÖH '!D25+'6. mell.Bölcsőde '!D25+'5. mell.Művelődési ház '!D25+'2.sz. Önkormányzat'!D25+'3.sz. VÜMESZ'!D25</f>
        <v>94419</v>
      </c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SUM(C27,C30,C31,C32)</f>
        <v>972650</v>
      </c>
      <c r="D26" s="14">
        <f>SUM(D27,D30,D31,D32)</f>
        <v>948650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'4. mell.KÖH '!C27+'6. mell.Bölcsőde '!C27+'5. mell.Művelődési ház '!C27+'2.sz. Önkormányzat'!C27+'3.sz. VÜMESZ'!C27</f>
        <v>948000</v>
      </c>
      <c r="D27" s="66">
        <f>'4. mell.KÖH '!D27+'6. mell.Bölcsőde '!D27+'5. mell.Művelődési ház '!D27+'2.sz. Önkormányzat'!D27+'3.sz. VÜMESZ'!D27</f>
        <v>948000</v>
      </c>
    </row>
    <row r="28" spans="1:4" s="15" customFormat="1" ht="12" customHeight="1" x14ac:dyDescent="0.2">
      <c r="A28" s="18" t="s">
        <v>51</v>
      </c>
      <c r="B28" s="19" t="s">
        <v>371</v>
      </c>
      <c r="C28" s="66">
        <f>'4. mell.KÖH '!C28+'6. mell.Bölcsőde '!C28+'5. mell.Művelődési ház '!C28+'2.sz. Önkormányzat'!C28+'3.sz. VÜMESZ'!C28</f>
        <v>148000</v>
      </c>
      <c r="D28" s="66">
        <f>'4. mell.KÖH '!D28+'6. mell.Bölcsőde '!D28+'5. mell.Művelődési ház '!D28+'2.sz. Önkormányzat'!D28+'3.sz. VÜMESZ'!D28</f>
        <v>148000</v>
      </c>
    </row>
    <row r="29" spans="1:4" s="15" customFormat="1" ht="12" customHeight="1" x14ac:dyDescent="0.2">
      <c r="A29" s="18" t="s">
        <v>53</v>
      </c>
      <c r="B29" s="19" t="s">
        <v>54</v>
      </c>
      <c r="C29" s="66">
        <f>'4. mell.KÖH '!C29+'6. mell.Bölcsőde '!C29+'5. mell.Művelődési ház '!C29+'2.sz. Önkormányzat'!C29+'3.sz. VÜMESZ'!C29</f>
        <v>800000</v>
      </c>
      <c r="D29" s="66">
        <f>'4. mell.KÖH '!D29+'6. mell.Bölcsőde '!D29+'5. mell.Művelődési ház '!D29+'2.sz. Önkormányzat'!D29+'3.sz. VÜMESZ'!D29</f>
        <v>800000</v>
      </c>
    </row>
    <row r="30" spans="1:4" s="15" customFormat="1" ht="12" customHeight="1" x14ac:dyDescent="0.2">
      <c r="A30" s="18" t="s">
        <v>55</v>
      </c>
      <c r="B30" s="19" t="s">
        <v>56</v>
      </c>
      <c r="C30" s="66">
        <f>'4. mell.KÖH '!C30+'6. mell.Bölcsőde '!C30+'5. mell.Művelődési ház '!C30+'2.sz. Önkormányzat'!C30+'3.sz. VÜMESZ'!C30</f>
        <v>24000</v>
      </c>
      <c r="D30" s="66">
        <f>'4. mell.KÖH '!D30+'6. mell.Bölcsőde '!D30+'5. mell.Művelődési ház '!D30+'2.sz. Önkormányzat'!D30+'3.sz. VÜMESZ'!D30</f>
        <v>0</v>
      </c>
    </row>
    <row r="31" spans="1:4" s="15" customFormat="1" ht="12" customHeight="1" x14ac:dyDescent="0.2">
      <c r="A31" s="18" t="s">
        <v>57</v>
      </c>
      <c r="B31" s="19" t="s">
        <v>58</v>
      </c>
      <c r="C31" s="66">
        <f>'4. mell.KÖH '!C31+'6. mell.Bölcsőde '!C31+'5. mell.Művelődési ház '!C31+'2.sz. Önkormányzat'!C31+'3.sz. VÜMESZ'!C31</f>
        <v>200</v>
      </c>
      <c r="D31" s="66">
        <f>'4. mell.KÖH '!D31+'6. mell.Bölcsőde '!D31+'5. mell.Művelődési ház '!D31+'2.sz. Önkormányzat'!D31+'3.sz. VÜMESZ'!D31</f>
        <v>200</v>
      </c>
    </row>
    <row r="32" spans="1:4" s="15" customFormat="1" ht="12" customHeight="1" thickBot="1" x14ac:dyDescent="0.25">
      <c r="A32" s="20" t="s">
        <v>59</v>
      </c>
      <c r="B32" s="21" t="s">
        <v>60</v>
      </c>
      <c r="C32" s="66">
        <f>'4. mell.KÖH '!C32+'6. mell.Bölcsőde '!C32+'5. mell.Művelődési ház '!C32+'2.sz. Önkormányzat'!C32+'3.sz. VÜMESZ'!C32</f>
        <v>450</v>
      </c>
      <c r="D32" s="66">
        <f>'4. mell.KÖH '!D32+'6. mell.Bölcsőde '!D32+'5. mell.Művelődési ház '!D32+'2.sz. Önkormányzat'!D32+'3.sz. VÜMESZ'!D32</f>
        <v>450</v>
      </c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66325</v>
      </c>
      <c r="D33" s="14">
        <f>SUM(D34:D43)</f>
        <v>66018</v>
      </c>
    </row>
    <row r="34" spans="1:4" s="15" customFormat="1" ht="12" customHeight="1" x14ac:dyDescent="0.2">
      <c r="A34" s="16" t="s">
        <v>63</v>
      </c>
      <c r="B34" s="17" t="s">
        <v>64</v>
      </c>
      <c r="C34" s="66">
        <f>'4. mell.KÖH '!C34+'6. mell.Bölcsőde '!C34+'5. mell.Művelődési ház '!C34+'2.sz. Önkormányzat'!C34+'3.sz. VÜMESZ'!C34</f>
        <v>0</v>
      </c>
      <c r="D34" s="66">
        <f>'4. mell.KÖH '!D34+'6. mell.Bölcsőde '!D34+'5. mell.Művelődési ház '!D34+'2.sz. Önkormányzat'!D34+'3.sz. VÜMESZ'!D34</f>
        <v>0</v>
      </c>
    </row>
    <row r="35" spans="1:4" s="15" customFormat="1" ht="12" customHeight="1" x14ac:dyDescent="0.2">
      <c r="A35" s="18" t="s">
        <v>65</v>
      </c>
      <c r="B35" s="19" t="s">
        <v>66</v>
      </c>
      <c r="C35" s="66">
        <f>'4. mell.KÖH '!C35+'6. mell.Bölcsőde '!C35+'5. mell.Művelődési ház '!C35+'2.sz. Önkormányzat'!C35+'3.sz. VÜMESZ'!C35</f>
        <v>14168</v>
      </c>
      <c r="D35" s="66">
        <f>'4. mell.KÖH '!D35+'6. mell.Bölcsőde '!D35+'5. mell.Művelődési ház '!D35+'2.sz. Önkormányzat'!D35+'3.sz. VÜMESZ'!D35</f>
        <v>13861</v>
      </c>
    </row>
    <row r="36" spans="1:4" s="15" customFormat="1" ht="12" customHeight="1" x14ac:dyDescent="0.2">
      <c r="A36" s="18" t="s">
        <v>67</v>
      </c>
      <c r="B36" s="19" t="s">
        <v>68</v>
      </c>
      <c r="C36" s="66">
        <f>'4. mell.KÖH '!C36+'6. mell.Bölcsőde '!C36+'5. mell.Művelődési ház '!C36+'2.sz. Önkormányzat'!C36+'3.sz. VÜMESZ'!C36</f>
        <v>13326</v>
      </c>
      <c r="D36" s="66">
        <f>'4. mell.KÖH '!D36+'6. mell.Bölcsőde '!D36+'5. mell.Művelődési ház '!D36+'2.sz. Önkormányzat'!D36+'3.sz. VÜMESZ'!D36</f>
        <v>13326</v>
      </c>
    </row>
    <row r="37" spans="1:4" s="15" customFormat="1" ht="12" customHeight="1" x14ac:dyDescent="0.2">
      <c r="A37" s="18" t="s">
        <v>69</v>
      </c>
      <c r="B37" s="19" t="s">
        <v>70</v>
      </c>
      <c r="C37" s="66">
        <f>'4. mell.KÖH '!C37+'6. mell.Bölcsőde '!C37+'5. mell.Művelődési ház '!C37+'2.sz. Önkormányzat'!C37+'3.sz. VÜMESZ'!C37</f>
        <v>7861</v>
      </c>
      <c r="D37" s="66">
        <f>'4. mell.KÖH '!D37+'6. mell.Bölcsőde '!D37+'5. mell.Művelődési ház '!D37+'2.sz. Önkormányzat'!D37+'3.sz. VÜMESZ'!D37</f>
        <v>7861</v>
      </c>
    </row>
    <row r="38" spans="1:4" s="15" customFormat="1" ht="12" customHeight="1" x14ac:dyDescent="0.2">
      <c r="A38" s="18" t="s">
        <v>71</v>
      </c>
      <c r="B38" s="19" t="s">
        <v>72</v>
      </c>
      <c r="C38" s="66">
        <f>'4. mell.KÖH '!C38+'6. mell.Bölcsőde '!C38+'5. mell.Művelődési ház '!C38+'2.sz. Önkormányzat'!C38+'3.sz. VÜMESZ'!C38</f>
        <v>17248</v>
      </c>
      <c r="D38" s="66">
        <f>'4. mell.KÖH '!D38+'6. mell.Bölcsőde '!D38+'5. mell.Művelődési ház '!D38+'2.sz. Önkormányzat'!D38+'3.sz. VÜMESZ'!D38</f>
        <v>17248</v>
      </c>
    </row>
    <row r="39" spans="1:4" s="15" customFormat="1" ht="12" customHeight="1" x14ac:dyDescent="0.2">
      <c r="A39" s="18" t="s">
        <v>73</v>
      </c>
      <c r="B39" s="19" t="s">
        <v>74</v>
      </c>
      <c r="C39" s="66">
        <f>'4. mell.KÖH '!C39+'6. mell.Bölcsőde '!C39+'5. mell.Művelődési ház '!C39+'2.sz. Önkormányzat'!C39+'3.sz. VÜMESZ'!C39</f>
        <v>7993</v>
      </c>
      <c r="D39" s="66">
        <f>'4. mell.KÖH '!D39+'6. mell.Bölcsőde '!D39+'5. mell.Művelődési ház '!D39+'2.sz. Önkormányzat'!D39+'3.sz. VÜMESZ'!D39</f>
        <v>7993</v>
      </c>
    </row>
    <row r="40" spans="1:4" s="15" customFormat="1" ht="12" customHeight="1" x14ac:dyDescent="0.2">
      <c r="A40" s="18" t="s">
        <v>75</v>
      </c>
      <c r="B40" s="19" t="s">
        <v>76</v>
      </c>
      <c r="C40" s="66">
        <f>'4. mell.KÖH '!C40+'6. mell.Bölcsőde '!C40+'5. mell.Művelődési ház '!C40+'2.sz. Önkormányzat'!C40+'3.sz. VÜMESZ'!C40</f>
        <v>0</v>
      </c>
      <c r="D40" s="66">
        <f>'4. mell.KÖH '!D40+'6. mell.Bölcsőde '!D40+'5. mell.Művelődési ház '!D40+'2.sz. Önkormányzat'!D40+'3.sz. VÜMESZ'!D40</f>
        <v>0</v>
      </c>
    </row>
    <row r="41" spans="1:4" s="15" customFormat="1" ht="12" customHeight="1" x14ac:dyDescent="0.2">
      <c r="A41" s="18" t="s">
        <v>77</v>
      </c>
      <c r="B41" s="19" t="s">
        <v>78</v>
      </c>
      <c r="C41" s="66">
        <f>'4. mell.KÖH '!C41+'6. mell.Bölcsőde '!C41+'5. mell.Művelődési ház '!C41+'2.sz. Önkormányzat'!C41+'3.sz. VÜMESZ'!C41</f>
        <v>100</v>
      </c>
      <c r="D41" s="66">
        <f>'4. mell.KÖH '!D41+'6. mell.Bölcsőde '!D41+'5. mell.Művelődési ház '!D41+'2.sz. Önkormányzat'!D41+'3.sz. VÜMESZ'!D41</f>
        <v>100</v>
      </c>
    </row>
    <row r="42" spans="1:4" s="15" customFormat="1" ht="12" customHeight="1" x14ac:dyDescent="0.2">
      <c r="A42" s="18" t="s">
        <v>79</v>
      </c>
      <c r="B42" s="19" t="s">
        <v>80</v>
      </c>
      <c r="C42" s="66">
        <f>'4. mell.KÖH '!C42+'6. mell.Bölcsőde '!C42+'5. mell.Művelődési ház '!C42+'2.sz. Önkormányzat'!C42+'3.sz. VÜMESZ'!C42</f>
        <v>0</v>
      </c>
      <c r="D42" s="66">
        <f>'4. mell.KÖH '!D42+'6. mell.Bölcsőde '!D42+'5. mell.Művelődési ház '!D42+'2.sz. Önkormányzat'!D42+'3.sz. VÜMESZ'!D42</f>
        <v>0</v>
      </c>
    </row>
    <row r="43" spans="1:4" s="15" customFormat="1" ht="12" customHeight="1" thickBot="1" x14ac:dyDescent="0.25">
      <c r="A43" s="20" t="s">
        <v>81</v>
      </c>
      <c r="B43" s="21" t="s">
        <v>82</v>
      </c>
      <c r="C43" s="66">
        <f>'4. mell.KÖH '!C43+'6. mell.Bölcsőde '!C43+'5. mell.Művelődési ház '!C43+'2.sz. Önkormányzat'!C43+'3.sz. VÜMESZ'!C43</f>
        <v>5629</v>
      </c>
      <c r="D43" s="66">
        <f>'4. mell.KÖH '!D43+'6. mell.Bölcsőde '!D43+'5. mell.Művelődési ház '!D43+'2.sz. Önkormányzat'!D43+'3.sz. VÜMESZ'!D43</f>
        <v>5629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6500</v>
      </c>
      <c r="D44" s="14">
        <f>SUM(D45:D49)</f>
        <v>6500</v>
      </c>
    </row>
    <row r="45" spans="1:4" s="15" customFormat="1" ht="12" customHeight="1" x14ac:dyDescent="0.2">
      <c r="A45" s="16" t="s">
        <v>85</v>
      </c>
      <c r="B45" s="17" t="s">
        <v>86</v>
      </c>
      <c r="C45" s="66">
        <f>'4. mell.KÖH '!C45+'6. mell.Bölcsőde '!C45+'5. mell.Művelődési ház '!C45+'2.sz. Önkormányzat'!C45+'3.sz. VÜMESZ'!C45</f>
        <v>0</v>
      </c>
      <c r="D45" s="66">
        <f>'4. mell.KÖH '!D45+'6. mell.Bölcsőde '!D45+'5. mell.Művelődési ház '!D45+'2.sz. Önkormányzat'!D45+'3.sz. VÜMESZ'!D45</f>
        <v>0</v>
      </c>
    </row>
    <row r="46" spans="1:4" s="15" customFormat="1" ht="12" customHeight="1" x14ac:dyDescent="0.2">
      <c r="A46" s="18" t="s">
        <v>87</v>
      </c>
      <c r="B46" s="19" t="s">
        <v>88</v>
      </c>
      <c r="C46" s="66">
        <f>'4. mell.KÖH '!C46+'6. mell.Bölcsőde '!C46+'5. mell.Művelődési ház '!C46+'2.sz. Önkormányzat'!C46+'3.sz. VÜMESZ'!C46</f>
        <v>6500</v>
      </c>
      <c r="D46" s="66">
        <f>'4. mell.KÖH '!D46+'6. mell.Bölcsőde '!D46+'5. mell.Művelődési ház '!D46+'2.sz. Önkormányzat'!D46+'3.sz. VÜMESZ'!D46</f>
        <v>6500</v>
      </c>
    </row>
    <row r="47" spans="1:4" s="15" customFormat="1" ht="12" customHeight="1" x14ac:dyDescent="0.2">
      <c r="A47" s="18" t="s">
        <v>89</v>
      </c>
      <c r="B47" s="19" t="s">
        <v>90</v>
      </c>
      <c r="C47" s="66">
        <f>'4. mell.KÖH '!C47+'6. mell.Bölcsőde '!C47+'5. mell.Művelődési ház '!C47+'2.sz. Önkormányzat'!C47+'3.sz. VÜMESZ'!C47</f>
        <v>0</v>
      </c>
      <c r="D47" s="66">
        <f>'4. mell.KÖH '!D47+'6. mell.Bölcsőde '!D47+'5. mell.Művelődési ház '!D47+'2.sz. Önkormányzat'!D47+'3.sz. VÜMESZ'!D47</f>
        <v>0</v>
      </c>
    </row>
    <row r="48" spans="1:4" s="15" customFormat="1" ht="12" customHeight="1" x14ac:dyDescent="0.2">
      <c r="A48" s="18" t="s">
        <v>91</v>
      </c>
      <c r="B48" s="19" t="s">
        <v>92</v>
      </c>
      <c r="C48" s="66">
        <f>'4. mell.KÖH '!C48+'6. mell.Bölcsőde '!C48+'5. mell.Művelődési ház '!C48+'2.sz. Önkormányzat'!C48+'3.sz. VÜMESZ'!C48</f>
        <v>0</v>
      </c>
      <c r="D48" s="66">
        <f>'4. mell.KÖH '!D48+'6. mell.Bölcsőde '!D48+'5. mell.Művelődési ház '!D48+'2.sz. Önkormányzat'!D48+'3.sz. VÜMESZ'!D48</f>
        <v>0</v>
      </c>
    </row>
    <row r="49" spans="1:4" s="15" customFormat="1" ht="12" customHeight="1" thickBot="1" x14ac:dyDescent="0.25">
      <c r="A49" s="20" t="s">
        <v>93</v>
      </c>
      <c r="B49" s="21" t="s">
        <v>94</v>
      </c>
      <c r="C49" s="66">
        <f>'4. mell.KÖH '!C49+'6. mell.Bölcsőde '!C49+'5. mell.Művelődési ház '!C49+'2.sz. Önkormányzat'!C49+'3.sz. VÜMESZ'!C49</f>
        <v>0</v>
      </c>
      <c r="D49" s="66">
        <f>'4. mell.KÖH '!D49+'6. mell.Bölcsőde '!D49+'5. mell.Művelődési ház '!D49+'2.sz. Önkormányzat'!D49+'3.sz. VÜMESZ'!D49</f>
        <v>0</v>
      </c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SUM(C51:C54)</f>
        <v>0</v>
      </c>
      <c r="D50" s="14">
        <f>SUM(D51:D54)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6">
        <f>'4. mell.KÖH '!C51+'6. mell.Bölcsőde '!C51+'5. mell.Művelődési ház '!C51+'2.sz. Önkormányzat'!C51+'3.sz. VÜMESZ'!C51</f>
        <v>0</v>
      </c>
      <c r="D51" s="66">
        <f>'4. mell.KÖH '!D51+'6. mell.Bölcsőde '!D51+'5. mell.Művelődési ház '!D51+'2.sz. Önkormányzat'!D51+'3.sz. VÜMESZ'!D51</f>
        <v>0</v>
      </c>
    </row>
    <row r="52" spans="1:4" s="15" customFormat="1" ht="12" customHeight="1" x14ac:dyDescent="0.2">
      <c r="A52" s="18" t="s">
        <v>99</v>
      </c>
      <c r="B52" s="19" t="s">
        <v>100</v>
      </c>
      <c r="C52" s="66">
        <f>'4. mell.KÖH '!C52+'6. mell.Bölcsőde '!C52+'5. mell.Művelődési ház '!C52+'2.sz. Önkormányzat'!C52+'3.sz. VÜMESZ'!C52</f>
        <v>0</v>
      </c>
      <c r="D52" s="66">
        <f>'4. mell.KÖH '!D52+'6. mell.Bölcsőde '!D52+'5. mell.Művelődési ház '!D52+'2.sz. Önkormányzat'!D52+'3.sz. VÜMESZ'!D52</f>
        <v>0</v>
      </c>
    </row>
    <row r="53" spans="1:4" s="15" customFormat="1" ht="12" customHeight="1" x14ac:dyDescent="0.2">
      <c r="A53" s="18" t="s">
        <v>101</v>
      </c>
      <c r="B53" s="19" t="s">
        <v>102</v>
      </c>
      <c r="C53" s="66">
        <f>'4. mell.KÖH '!C53+'6. mell.Bölcsőde '!C53+'5. mell.Művelődési ház '!C53+'2.sz. Önkormányzat'!C53+'3.sz. VÜMESZ'!C53</f>
        <v>0</v>
      </c>
      <c r="D53" s="66">
        <f>'4. mell.KÖH '!D53+'6. mell.Bölcsőde '!D53+'5. mell.Művelődési ház '!D53+'2.sz. Önkormányzat'!D53+'3.sz. VÜMESZ'!D53</f>
        <v>0</v>
      </c>
    </row>
    <row r="54" spans="1:4" s="15" customFormat="1" ht="12" customHeight="1" thickBot="1" x14ac:dyDescent="0.25">
      <c r="A54" s="20" t="s">
        <v>103</v>
      </c>
      <c r="B54" s="21" t="s">
        <v>104</v>
      </c>
      <c r="C54" s="66">
        <f>'4. mell.KÖH '!C54+'6. mell.Bölcsőde '!C54+'5. mell.Művelődési ház '!C54+'2.sz. Önkormányzat'!C54+'3.sz. VÜMESZ'!C54</f>
        <v>0</v>
      </c>
      <c r="D54" s="66">
        <f>'4. mell.KÖH '!D54+'6. mell.Bölcsőde '!D54+'5. mell.Művelődési ház '!D54+'2.sz. Önkormányzat'!D54+'3.sz. VÜMESZ'!D54</f>
        <v>0</v>
      </c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SUM(C56:C59)</f>
        <v>0</v>
      </c>
      <c r="D55" s="14">
        <f>SUM(D56:D59)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6">
        <f>'4. mell.KÖH '!C56+'6. mell.Bölcsőde '!C56+'5. mell.Művelődési ház '!C56+'2.sz. Önkormányzat'!C56+'3.sz. VÜMESZ'!C56</f>
        <v>0</v>
      </c>
      <c r="D56" s="66">
        <f>'4. mell.KÖH '!D56+'6. mell.Bölcsőde '!D56+'5. mell.Művelődési ház '!D56+'2.sz. Önkormányzat'!D56+'3.sz. VÜMESZ'!D56</f>
        <v>0</v>
      </c>
    </row>
    <row r="57" spans="1:4" s="15" customFormat="1" ht="12" customHeight="1" x14ac:dyDescent="0.2">
      <c r="A57" s="18" t="s">
        <v>109</v>
      </c>
      <c r="B57" s="19" t="s">
        <v>110</v>
      </c>
      <c r="C57" s="66">
        <f>'4. mell.KÖH '!C57+'6. mell.Bölcsőde '!C57+'5. mell.Művelődési ház '!C57+'2.sz. Önkormányzat'!C57+'3.sz. VÜMESZ'!C57</f>
        <v>0</v>
      </c>
      <c r="D57" s="66">
        <f>'4. mell.KÖH '!D57+'6. mell.Bölcsőde '!D57+'5. mell.Művelődési ház '!D57+'2.sz. Önkormányzat'!D57+'3.sz. VÜMESZ'!D57</f>
        <v>0</v>
      </c>
    </row>
    <row r="58" spans="1:4" s="15" customFormat="1" ht="12" customHeight="1" x14ac:dyDescent="0.2">
      <c r="A58" s="18" t="s">
        <v>111</v>
      </c>
      <c r="B58" s="19" t="s">
        <v>112</v>
      </c>
      <c r="C58" s="66">
        <f>'4. mell.KÖH '!C58+'6. mell.Bölcsőde '!C58+'5. mell.Művelődési ház '!C58+'2.sz. Önkormányzat'!C58+'3.sz. VÜMESZ'!C58</f>
        <v>0</v>
      </c>
      <c r="D58" s="66">
        <f>'4. mell.KÖH '!D58+'6. mell.Bölcsőde '!D58+'5. mell.Művelődési ház '!D58+'2.sz. Önkormányzat'!D58+'3.sz. VÜMESZ'!D58</f>
        <v>0</v>
      </c>
    </row>
    <row r="59" spans="1:4" s="15" customFormat="1" ht="12" customHeight="1" thickBot="1" x14ac:dyDescent="0.25">
      <c r="A59" s="20" t="s">
        <v>113</v>
      </c>
      <c r="B59" s="21" t="s">
        <v>114</v>
      </c>
      <c r="C59" s="66">
        <f>'4. mell.KÖH '!C59+'6. mell.Bölcsőde '!C59+'5. mell.Művelődési ház '!C59+'2.sz. Önkormányzat'!C59+'3.sz. VÜMESZ'!C59</f>
        <v>0</v>
      </c>
      <c r="D59" s="66">
        <f>'4. mell.KÖH '!D59+'6. mell.Bölcsőde '!D59+'5. mell.Művelődési ház '!D59+'2.sz. Önkormányzat'!D59+'3.sz. VÜMESZ'!D59</f>
        <v>0</v>
      </c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C5+C12+C19+C26+C33+C44+C50</f>
        <v>1397683</v>
      </c>
      <c r="D60" s="14">
        <f>D5+D12+D19+D26+D33+D44+D50</f>
        <v>1373376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6">
        <f>'4. mell.KÖH '!C62+'6. mell.Bölcsőde '!C62+'5. mell.Művelődési ház '!C62+'2.sz. Önkormányzat'!C62+'3.sz. VÜMESZ'!C62</f>
        <v>0</v>
      </c>
      <c r="D62" s="66">
        <f>'4. mell.KÖH '!D62+'6. mell.Bölcsőde '!D62+'5. mell.Művelődési ház '!D62+'2.sz. Önkormányzat'!D62+'3.sz. VÜMESZ'!D62</f>
        <v>0</v>
      </c>
    </row>
    <row r="63" spans="1:4" s="15" customFormat="1" ht="12" customHeight="1" x14ac:dyDescent="0.2">
      <c r="A63" s="18" t="s">
        <v>121</v>
      </c>
      <c r="B63" s="19" t="s">
        <v>122</v>
      </c>
      <c r="C63" s="66">
        <f>'4. mell.KÖH '!C63+'6. mell.Bölcsőde '!C63+'5. mell.Művelődési ház '!C63+'2.sz. Önkormányzat'!C63+'3.sz. VÜMESZ'!C63</f>
        <v>0</v>
      </c>
      <c r="D63" s="66">
        <f>'4. mell.KÖH '!D63+'6. mell.Bölcsőde '!D63+'5. mell.Művelődési ház '!D63+'2.sz. Önkormányzat'!D63+'3.sz. VÜMESZ'!D63</f>
        <v>0</v>
      </c>
    </row>
    <row r="64" spans="1:4" s="15" customFormat="1" ht="12" customHeight="1" thickBot="1" x14ac:dyDescent="0.25">
      <c r="A64" s="20" t="s">
        <v>123</v>
      </c>
      <c r="B64" s="24" t="s">
        <v>124</v>
      </c>
      <c r="C64" s="66">
        <f>'4. mell.KÖH '!C64+'6. mell.Bölcsőde '!C64+'5. mell.Művelődési ház '!C64+'2.sz. Önkormányzat'!C64+'3.sz. VÜMESZ'!C64</f>
        <v>0</v>
      </c>
      <c r="D64" s="66">
        <f>'4. mell.KÖH '!D64+'6. mell.Bölcsőde '!D64+'5. mell.Művelődési ház '!D64+'2.sz. Önkormányzat'!D64+'3.sz. VÜMESZ'!D64</f>
        <v>0</v>
      </c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6">
        <f>'4. mell.KÖH '!C66+'6. mell.Bölcsőde '!C66+'5. mell.Művelődési ház '!C66+'2.sz. Önkormányzat'!C66+'3.sz. VÜMESZ'!C66</f>
        <v>0</v>
      </c>
      <c r="D66" s="66">
        <f>'4. mell.KÖH '!D66+'6. mell.Bölcsőde '!D66+'5. mell.Művelődési ház '!D66+'2.sz. Önkormányzat'!D66+'3.sz. VÜMESZ'!D66</f>
        <v>0</v>
      </c>
    </row>
    <row r="67" spans="1:4" s="15" customFormat="1" ht="12" customHeight="1" x14ac:dyDescent="0.2">
      <c r="A67" s="18" t="s">
        <v>129</v>
      </c>
      <c r="B67" s="19" t="s">
        <v>130</v>
      </c>
      <c r="C67" s="66">
        <f>'4. mell.KÖH '!C67+'6. mell.Bölcsőde '!C67+'5. mell.Művelődési ház '!C67+'2.sz. Önkormányzat'!C67+'3.sz. VÜMESZ'!C67</f>
        <v>0</v>
      </c>
      <c r="D67" s="66">
        <f>'4. mell.KÖH '!D67+'6. mell.Bölcsőde '!D67+'5. mell.Művelődési ház '!D67+'2.sz. Önkormányzat'!D67+'3.sz. VÜMESZ'!D67</f>
        <v>0</v>
      </c>
    </row>
    <row r="68" spans="1:4" s="15" customFormat="1" ht="12" customHeight="1" x14ac:dyDescent="0.2">
      <c r="A68" s="18" t="s">
        <v>131</v>
      </c>
      <c r="B68" s="19" t="s">
        <v>132</v>
      </c>
      <c r="C68" s="66">
        <f>'4. mell.KÖH '!C68+'6. mell.Bölcsőde '!C68+'5. mell.Művelődési ház '!C68+'2.sz. Önkormányzat'!C68+'3.sz. VÜMESZ'!C68</f>
        <v>0</v>
      </c>
      <c r="D68" s="66">
        <f>'4. mell.KÖH '!D68+'6. mell.Bölcsőde '!D68+'5. mell.Művelődési ház '!D68+'2.sz. Önkormányzat'!D68+'3.sz. VÜMESZ'!D68</f>
        <v>0</v>
      </c>
    </row>
    <row r="69" spans="1:4" s="15" customFormat="1" ht="12" customHeight="1" thickBot="1" x14ac:dyDescent="0.25">
      <c r="A69" s="20" t="s">
        <v>133</v>
      </c>
      <c r="B69" s="21" t="s">
        <v>134</v>
      </c>
      <c r="C69" s="66">
        <f>'4. mell.KÖH '!C69+'6. mell.Bölcsőde '!C69+'5. mell.Művelődési ház '!C69+'2.sz. Önkormányzat'!C69+'3.sz. VÜMESZ'!C69</f>
        <v>0</v>
      </c>
      <c r="D69" s="66">
        <f>'4. mell.KÖH '!D69+'6. mell.Bölcsőde '!D69+'5. mell.Művelődési ház '!D69+'2.sz. Önkormányzat'!D69+'3.sz. VÜMESZ'!D69</f>
        <v>0</v>
      </c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557500</v>
      </c>
      <c r="D70" s="14">
        <f>SUM(D71:D72)</f>
        <v>614979</v>
      </c>
    </row>
    <row r="71" spans="1:4" s="15" customFormat="1" ht="12" customHeight="1" x14ac:dyDescent="0.2">
      <c r="A71" s="16" t="s">
        <v>137</v>
      </c>
      <c r="B71" s="17" t="s">
        <v>138</v>
      </c>
      <c r="C71" s="66">
        <f>'4. mell.KÖH '!C71+'6. mell.Bölcsőde '!C71+'5. mell.Művelődési ház '!C71+'2.sz. Önkormányzat'!C71+'3.sz. VÜMESZ'!C71</f>
        <v>557500</v>
      </c>
      <c r="D71" s="66">
        <f>'4. mell.KÖH '!D71+'6. mell.Bölcsőde '!D71+'5. mell.Művelődési ház '!D71+'2.sz. Önkormányzat'!D71+'3.sz. VÜMESZ'!D71</f>
        <v>614979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6">
        <f>'4. mell.KÖH '!C72+'6. mell.Bölcsőde '!C72+'5. mell.Művelődési ház '!C72+'2.sz. Önkormányzat'!C72+'3.sz. VÜMESZ'!C72</f>
        <v>0</v>
      </c>
      <c r="D72" s="66">
        <f>'4. mell.KÖH '!D72+'6. mell.Bölcsőde '!D72+'5. mell.Művelődési ház '!D72+'2.sz. Önkormányzat'!D72+'3.sz. VÜMESZ'!D72</f>
        <v>0</v>
      </c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0</v>
      </c>
      <c r="D73" s="14">
        <f>SUM(D74:D76)</f>
        <v>0</v>
      </c>
    </row>
    <row r="74" spans="1:4" s="15" customFormat="1" ht="12" customHeight="1" x14ac:dyDescent="0.2">
      <c r="A74" s="16" t="s">
        <v>143</v>
      </c>
      <c r="B74" s="17" t="s">
        <v>144</v>
      </c>
      <c r="C74" s="66">
        <f>'4. mell.KÖH '!C74+'6. mell.Bölcsőde '!C74+'5. mell.Művelődési ház '!C74+'2.sz. Önkormányzat'!C74+'3.sz. VÜMESZ'!C74</f>
        <v>0</v>
      </c>
      <c r="D74" s="66">
        <f>'4. mell.KÖH '!D74+'6. mell.Bölcsőde '!D74+'5. mell.Művelődési ház '!D74+'2.sz. Önkormányzat'!D74+'3.sz. VÜMESZ'!D74</f>
        <v>0</v>
      </c>
    </row>
    <row r="75" spans="1:4" s="15" customFormat="1" ht="12" customHeight="1" x14ac:dyDescent="0.2">
      <c r="A75" s="18" t="s">
        <v>145</v>
      </c>
      <c r="B75" s="19" t="s">
        <v>146</v>
      </c>
      <c r="C75" s="66">
        <f>'4. mell.KÖH '!C75+'6. mell.Bölcsőde '!C75+'5. mell.Művelődési ház '!C75+'2.sz. Önkormányzat'!C75+'3.sz. VÜMESZ'!C75</f>
        <v>0</v>
      </c>
      <c r="D75" s="66">
        <f>'4. mell.KÖH '!D75+'6. mell.Bölcsőde '!D75+'5. mell.Művelődési ház '!D75+'2.sz. Önkormányzat'!D75+'3.sz. VÜMESZ'!D75</f>
        <v>0</v>
      </c>
    </row>
    <row r="76" spans="1:4" s="15" customFormat="1" ht="12" customHeight="1" thickBot="1" x14ac:dyDescent="0.25">
      <c r="A76" s="20" t="s">
        <v>147</v>
      </c>
      <c r="B76" s="21" t="s">
        <v>354</v>
      </c>
      <c r="C76" s="66"/>
      <c r="D76" s="66"/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6">
        <f>'4. mell.KÖH '!C78+'6. mell.Bölcsőde '!C78+'5. mell.Művelődési ház '!C78+'2.sz. Önkormányzat'!C78+'3.sz. VÜMESZ'!C78</f>
        <v>0</v>
      </c>
      <c r="D78" s="66">
        <f>'4. mell.KÖH '!D78+'6. mell.Bölcsőde '!D78+'5. mell.Művelődési ház '!D78+'2.sz. Önkormányzat'!D78+'3.sz. VÜMESZ'!D78</f>
        <v>0</v>
      </c>
    </row>
    <row r="79" spans="1:4" s="15" customFormat="1" ht="12" customHeight="1" x14ac:dyDescent="0.2">
      <c r="A79" s="26" t="s">
        <v>152</v>
      </c>
      <c r="B79" s="19" t="s">
        <v>153</v>
      </c>
      <c r="C79" s="66">
        <f>'4. mell.KÖH '!C79+'6. mell.Bölcsőde '!C79+'5. mell.Művelődési ház '!C79+'2.sz. Önkormányzat'!C79+'3.sz. VÜMESZ'!C79</f>
        <v>0</v>
      </c>
      <c r="D79" s="66">
        <f>'4. mell.KÖH '!D79+'6. mell.Bölcsőde '!D79+'5. mell.Művelődési ház '!D79+'2.sz. Önkormányzat'!D79+'3.sz. VÜMESZ'!D79</f>
        <v>0</v>
      </c>
    </row>
    <row r="80" spans="1:4" s="15" customFormat="1" ht="12" customHeight="1" x14ac:dyDescent="0.2">
      <c r="A80" s="26" t="s">
        <v>154</v>
      </c>
      <c r="B80" s="19" t="s">
        <v>155</v>
      </c>
      <c r="C80" s="66">
        <f>'4. mell.KÖH '!C80+'6. mell.Bölcsőde '!C80+'5. mell.Művelődési ház '!C80+'2.sz. Önkormányzat'!C80+'3.sz. VÜMESZ'!C80</f>
        <v>0</v>
      </c>
      <c r="D80" s="66">
        <f>'4. mell.KÖH '!D80+'6. mell.Bölcsőde '!D80+'5. mell.Művelődési ház '!D80+'2.sz. Önkormányzat'!D80+'3.sz. VÜMESZ'!D80</f>
        <v>0</v>
      </c>
    </row>
    <row r="81" spans="1:4" s="15" customFormat="1" ht="12" customHeight="1" thickBot="1" x14ac:dyDescent="0.25">
      <c r="A81" s="27" t="s">
        <v>156</v>
      </c>
      <c r="B81" s="21" t="s">
        <v>157</v>
      </c>
      <c r="C81" s="66">
        <f>'4. mell.KÖH '!C81+'6. mell.Bölcsőde '!C81+'5. mell.Művelődési ház '!C81+'2.sz. Önkormányzat'!C81+'3.sz. VÜMESZ'!C81</f>
        <v>0</v>
      </c>
      <c r="D81" s="66">
        <f>'4. mell.KÖH '!D81+'6. mell.Bölcsőde '!D81+'5. mell.Művelődési ház '!D81+'2.sz. Önkormányzat'!D81+'3.sz. VÜMESZ'!D81</f>
        <v>0</v>
      </c>
    </row>
    <row r="82" spans="1:4" s="15" customFormat="1" ht="13.5" customHeight="1" thickBot="1" x14ac:dyDescent="0.25">
      <c r="A82" s="23" t="s">
        <v>158</v>
      </c>
      <c r="B82" s="22" t="s">
        <v>159</v>
      </c>
      <c r="C82" s="14">
        <f>'4. mell.KÖH '!C82+'6. mell.Bölcsőde '!C82+'5. mell.Művelődési ház '!C82+'2.sz. Önkormányzat'!C82+'3.sz. VÜMESZ'!C82</f>
        <v>0</v>
      </c>
      <c r="D82" s="14">
        <f>'4. mell.KÖH '!D82+'6. mell.Bölcsőde '!D82+'5. mell.Művelődési ház '!D82+'2.sz. Önkormányzat'!D82+'3.sz. VÜMESZ'!D82</f>
        <v>0</v>
      </c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C61+C65+C70+C73+C77+C82</f>
        <v>557500</v>
      </c>
      <c r="D83" s="14">
        <f>D61+D65+D70+D73+D77+D82</f>
        <v>614979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C60+C83</f>
        <v>1955183</v>
      </c>
      <c r="D84" s="14">
        <f>D60+D83</f>
        <v>1988355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164</v>
      </c>
      <c r="B86" s="167"/>
      <c r="C86" s="167"/>
      <c r="D86" s="1"/>
    </row>
    <row r="87" spans="1:4" ht="16.5" customHeight="1" thickBot="1" x14ac:dyDescent="0.3">
      <c r="A87" s="168" t="s">
        <v>165</v>
      </c>
      <c r="B87" s="168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14">
        <f>SUM(C91:C95)</f>
        <v>1266405</v>
      </c>
      <c r="D90" s="14">
        <f>SUM(D91:D95)</f>
        <v>1264783</v>
      </c>
    </row>
    <row r="91" spans="1:4" ht="12" customHeight="1" x14ac:dyDescent="0.25">
      <c r="A91" s="42" t="s">
        <v>7</v>
      </c>
      <c r="B91" s="43" t="s">
        <v>168</v>
      </c>
      <c r="C91" s="106">
        <f>'4. mell.KÖH '!C91+'6. mell.Bölcsőde '!C91+'5. mell.Művelődési ház '!C91+'2.sz. Önkormányzat'!C91+'3.sz. VÜMESZ'!C91</f>
        <v>409571</v>
      </c>
      <c r="D91" s="106">
        <f>'4. mell.KÖH '!D91+'6. mell.Bölcsőde '!D91+'5. mell.Művelődési ház '!D91+'2.sz. Önkormányzat'!D91+'3.sz. VÜMESZ'!D91</f>
        <v>409571</v>
      </c>
    </row>
    <row r="92" spans="1:4" ht="12" customHeight="1" x14ac:dyDescent="0.25">
      <c r="A92" s="18" t="s">
        <v>9</v>
      </c>
      <c r="B92" s="44" t="s">
        <v>169</v>
      </c>
      <c r="C92" s="106">
        <f>'4. mell.KÖH '!C92+'6. mell.Bölcsőde '!C92+'5. mell.Művelődési ház '!C92+'2.sz. Önkormányzat'!C92+'3.sz. VÜMESZ'!C92</f>
        <v>73247</v>
      </c>
      <c r="D92" s="106">
        <f>'4. mell.KÖH '!D92+'6. mell.Bölcsőde '!D92+'5. mell.Művelődési ház '!D92+'2.sz. Önkormányzat'!D92+'3.sz. VÜMESZ'!D92</f>
        <v>70046</v>
      </c>
    </row>
    <row r="93" spans="1:4" ht="12" customHeight="1" x14ac:dyDescent="0.25">
      <c r="A93" s="18" t="s">
        <v>11</v>
      </c>
      <c r="B93" s="44" t="s">
        <v>170</v>
      </c>
      <c r="C93" s="106">
        <f>'4. mell.KÖH '!C93+'6. mell.Bölcsőde '!C93+'5. mell.Művelődési ház '!C93+'2.sz. Önkormányzat'!C93+'3.sz. VÜMESZ'!C93</f>
        <v>414971</v>
      </c>
      <c r="D93" s="106">
        <f>'4. mell.KÖH '!D93+'6. mell.Bölcsőde '!D93+'5. mell.Művelődési ház '!D93+'2.sz. Önkormányzat'!D93+'3.sz. VÜMESZ'!D93</f>
        <v>414971</v>
      </c>
    </row>
    <row r="94" spans="1:4" ht="12" customHeight="1" x14ac:dyDescent="0.25">
      <c r="A94" s="18" t="s">
        <v>13</v>
      </c>
      <c r="B94" s="45" t="s">
        <v>171</v>
      </c>
      <c r="C94" s="106">
        <f>'4. mell.KÖH '!C94+'6. mell.Bölcsőde '!C94+'5. mell.Művelődési ház '!C94+'2.sz. Önkormányzat'!C94+'3.sz. VÜMESZ'!C94</f>
        <v>6600</v>
      </c>
      <c r="D94" s="106">
        <f>'4. mell.KÖH '!D94+'6. mell.Bölcsőde '!D94+'5. mell.Művelődési ház '!D94+'2.sz. Önkormányzat'!D94+'3.sz. VÜMESZ'!D94</f>
        <v>6600</v>
      </c>
    </row>
    <row r="95" spans="1:4" ht="12" customHeight="1" x14ac:dyDescent="0.25">
      <c r="A95" s="18" t="s">
        <v>172</v>
      </c>
      <c r="B95" s="46" t="s">
        <v>173</v>
      </c>
      <c r="C95" s="106">
        <f>'4. mell.KÖH '!C95+'6. mell.Bölcsőde '!C95+'5. mell.Művelődési ház '!C95+'2.sz. Önkormányzat'!C95+'3.sz. VÜMESZ'!C95</f>
        <v>362016</v>
      </c>
      <c r="D95" s="106">
        <f>'4. mell.KÖH '!D95+'6. mell.Bölcsőde '!D95+'5. mell.Művelődési ház '!D95+'2.sz. Önkormányzat'!D95+'3.sz. VÜMESZ'!D95</f>
        <v>363595</v>
      </c>
    </row>
    <row r="96" spans="1:4" ht="12" customHeight="1" x14ac:dyDescent="0.25">
      <c r="A96" s="18" t="s">
        <v>17</v>
      </c>
      <c r="B96" s="44" t="s">
        <v>174</v>
      </c>
      <c r="C96" s="106">
        <f>'4. mell.KÖH '!C96+'6. mell.Bölcsőde '!C96+'5. mell.Művelődési ház '!C96+'2.sz. Önkormányzat'!C96+'3.sz. VÜMESZ'!C96</f>
        <v>46368</v>
      </c>
      <c r="D96" s="106">
        <f>'4. mell.KÖH '!D96+'6. mell.Bölcsőde '!D96+'5. mell.Művelődési ház '!D96+'2.sz. Önkormányzat'!D96+'3.sz. VÜMESZ'!D96</f>
        <v>46368</v>
      </c>
    </row>
    <row r="97" spans="1:4" ht="12" customHeight="1" x14ac:dyDescent="0.25">
      <c r="A97" s="18" t="s">
        <v>175</v>
      </c>
      <c r="B97" s="47" t="s">
        <v>176</v>
      </c>
      <c r="C97" s="106">
        <f>'4. mell.KÖH '!C97+'6. mell.Bölcsőde '!C97+'5. mell.Művelődési ház '!C97+'2.sz. Önkormányzat'!C97+'3.sz. VÜMESZ'!C97</f>
        <v>0</v>
      </c>
      <c r="D97" s="106">
        <f>'4. mell.KÖH '!D97+'6. mell.Bölcsőde '!D97+'5. mell.Művelődési ház '!D97+'2.sz. Önkormányzat'!D97+'3.sz. VÜMESZ'!D97</f>
        <v>0</v>
      </c>
    </row>
    <row r="98" spans="1:4" ht="12" customHeight="1" x14ac:dyDescent="0.25">
      <c r="A98" s="18" t="s">
        <v>177</v>
      </c>
      <c r="B98" s="48" t="s">
        <v>178</v>
      </c>
      <c r="C98" s="106">
        <f>'4. mell.KÖH '!C98+'6. mell.Bölcsőde '!C98+'5. mell.Művelődési ház '!C98+'2.sz. Önkormányzat'!C98+'3.sz. VÜMESZ'!C98</f>
        <v>0</v>
      </c>
      <c r="D98" s="106">
        <f>'4. mell.KÖH '!D98+'6. mell.Bölcsőde '!D98+'5. mell.Művelődési ház '!D98+'2.sz. Önkormányzat'!D98+'3.sz. VÜMESZ'!D98</f>
        <v>0</v>
      </c>
    </row>
    <row r="99" spans="1:4" ht="12" customHeight="1" x14ac:dyDescent="0.25">
      <c r="A99" s="18" t="s">
        <v>179</v>
      </c>
      <c r="B99" s="48" t="s">
        <v>180</v>
      </c>
      <c r="C99" s="106">
        <f>'4. mell.KÖH '!C99+'6. mell.Bölcsőde '!C99+'5. mell.Művelődési ház '!C99+'2.sz. Önkormányzat'!C99+'3.sz. VÜMESZ'!C99</f>
        <v>0</v>
      </c>
      <c r="D99" s="106">
        <f>'4. mell.KÖH '!D99+'6. mell.Bölcsőde '!D99+'5. mell.Művelődési ház '!D99+'2.sz. Önkormányzat'!D99+'3.sz. VÜMESZ'!D99</f>
        <v>0</v>
      </c>
    </row>
    <row r="100" spans="1:4" ht="12" customHeight="1" x14ac:dyDescent="0.25">
      <c r="A100" s="18" t="s">
        <v>181</v>
      </c>
      <c r="B100" s="47" t="s">
        <v>182</v>
      </c>
      <c r="C100" s="106">
        <f>'4. mell.KÖH '!C100+'6. mell.Bölcsőde '!C100+'5. mell.Művelődési ház '!C100+'2.sz. Önkormányzat'!C100+'3.sz. VÜMESZ'!C100</f>
        <v>273420</v>
      </c>
      <c r="D100" s="106">
        <f>'4. mell.KÖH '!D100+'6. mell.Bölcsőde '!D100+'5. mell.Művelődési ház '!D100+'2.sz. Önkormányzat'!D100+'3.sz. VÜMESZ'!D100</f>
        <v>274999</v>
      </c>
    </row>
    <row r="101" spans="1:4" ht="12" customHeight="1" x14ac:dyDescent="0.25">
      <c r="A101" s="18" t="s">
        <v>183</v>
      </c>
      <c r="B101" s="47" t="s">
        <v>184</v>
      </c>
      <c r="C101" s="106">
        <f>'4. mell.KÖH '!C101+'6. mell.Bölcsőde '!C101+'5. mell.Művelődési ház '!C101+'2.sz. Önkormányzat'!C101+'3.sz. VÜMESZ'!C101</f>
        <v>0</v>
      </c>
      <c r="D101" s="106">
        <f>'4. mell.KÖH '!D101+'6. mell.Bölcsőde '!D101+'5. mell.Művelődési ház '!D101+'2.sz. Önkormányzat'!D101+'3.sz. VÜMESZ'!D101</f>
        <v>0</v>
      </c>
    </row>
    <row r="102" spans="1:4" ht="12" customHeight="1" x14ac:dyDescent="0.25">
      <c r="A102" s="18" t="s">
        <v>185</v>
      </c>
      <c r="B102" s="48" t="s">
        <v>186</v>
      </c>
      <c r="C102" s="106">
        <f>'4. mell.KÖH '!C102+'6. mell.Bölcsőde '!C102+'5. mell.Művelődési ház '!C102+'2.sz. Önkormányzat'!C102+'3.sz. VÜMESZ'!C102</f>
        <v>1365</v>
      </c>
      <c r="D102" s="106">
        <f>'4. mell.KÖH '!D102+'6. mell.Bölcsőde '!D102+'5. mell.Művelődési ház '!D102+'2.sz. Önkormányzat'!D102+'3.sz. VÜMESZ'!D102</f>
        <v>1365</v>
      </c>
    </row>
    <row r="103" spans="1:4" ht="12" customHeight="1" x14ac:dyDescent="0.25">
      <c r="A103" s="49" t="s">
        <v>187</v>
      </c>
      <c r="B103" s="50" t="s">
        <v>188</v>
      </c>
      <c r="C103" s="106">
        <f>'4. mell.KÖH '!C103+'6. mell.Bölcsőde '!C103+'5. mell.Művelődési ház '!C103+'2.sz. Önkormányzat'!C103+'3.sz. VÜMESZ'!C103</f>
        <v>0</v>
      </c>
      <c r="D103" s="106">
        <f>'4. mell.KÖH '!D103+'6. mell.Bölcsőde '!D103+'5. mell.Művelődési ház '!D103+'2.sz. Önkormányzat'!D103+'3.sz. VÜMESZ'!D103</f>
        <v>0</v>
      </c>
    </row>
    <row r="104" spans="1:4" ht="12" customHeight="1" x14ac:dyDescent="0.25">
      <c r="A104" s="18" t="s">
        <v>189</v>
      </c>
      <c r="B104" s="50" t="s">
        <v>190</v>
      </c>
      <c r="C104" s="106">
        <f>'4. mell.KÖH '!C104+'6. mell.Bölcsőde '!C104+'5. mell.Művelődési ház '!C104+'2.sz. Önkormányzat'!C104+'3.sz. VÜMESZ'!C104</f>
        <v>0</v>
      </c>
      <c r="D104" s="106">
        <f>'4. mell.KÖH '!D104+'6. mell.Bölcsőde '!D104+'5. mell.Művelődési ház '!D104+'2.sz. Önkormányzat'!D104+'3.sz. VÜMESZ'!D104</f>
        <v>0</v>
      </c>
    </row>
    <row r="105" spans="1:4" ht="12" customHeight="1" thickBot="1" x14ac:dyDescent="0.3">
      <c r="A105" s="51" t="s">
        <v>191</v>
      </c>
      <c r="B105" s="52" t="s">
        <v>192</v>
      </c>
      <c r="C105" s="106">
        <f>'4. mell.KÖH '!C105+'6. mell.Bölcsőde '!C105+'5. mell.Művelődési ház '!C105+'2.sz. Önkormányzat'!C105+'3.sz. VÜMESZ'!C105</f>
        <v>40863</v>
      </c>
      <c r="D105" s="106">
        <f>'4. mell.KÖH '!D105+'6. mell.Bölcsőde '!D105+'5. mell.Művelődési ház '!D105+'2.sz. Önkormányzat'!D105+'3.sz. VÜMESZ'!D105</f>
        <v>40863</v>
      </c>
    </row>
    <row r="106" spans="1:4" ht="12" customHeight="1" thickBot="1" x14ac:dyDescent="0.3">
      <c r="A106" s="12" t="s">
        <v>19</v>
      </c>
      <c r="B106" s="53" t="s">
        <v>193</v>
      </c>
      <c r="C106" s="14">
        <f>SUM(C107,C109,C111)</f>
        <v>490778</v>
      </c>
      <c r="D106" s="14">
        <f>SUM(D107,D109,D111)</f>
        <v>490778</v>
      </c>
    </row>
    <row r="107" spans="1:4" ht="12" customHeight="1" x14ac:dyDescent="0.25">
      <c r="A107" s="16" t="s">
        <v>21</v>
      </c>
      <c r="B107" s="44" t="s">
        <v>194</v>
      </c>
      <c r="C107" s="106">
        <f>'4. mell.KÖH '!C107+'6. mell.Bölcsőde '!C107+'5. mell.Művelődési ház '!C107+'2.sz. Önkormányzat'!C107+'3.sz. VÜMESZ'!C107</f>
        <v>268644</v>
      </c>
      <c r="D107" s="106">
        <f>'4. mell.KÖH '!D107+'6. mell.Bölcsőde '!D107+'5. mell.Művelődési ház '!D107+'2.sz. Önkormányzat'!D107+'3.sz. VÜMESZ'!D107</f>
        <v>268644</v>
      </c>
    </row>
    <row r="108" spans="1:4" ht="12" customHeight="1" x14ac:dyDescent="0.25">
      <c r="A108" s="16" t="s">
        <v>23</v>
      </c>
      <c r="B108" s="54" t="s">
        <v>195</v>
      </c>
      <c r="C108" s="106">
        <f>'4. mell.KÖH '!C108+'6. mell.Bölcsőde '!C108+'5. mell.Művelődési ház '!C108+'2.sz. Önkormányzat'!C108+'3.sz. VÜMESZ'!C108</f>
        <v>94419</v>
      </c>
      <c r="D108" s="106">
        <f>'4. mell.KÖH '!D108+'6. mell.Bölcsőde '!D108+'5. mell.Művelődési ház '!D108+'2.sz. Önkormányzat'!D108+'3.sz. VÜMESZ'!D108</f>
        <v>94419</v>
      </c>
    </row>
    <row r="109" spans="1:4" ht="12" customHeight="1" x14ac:dyDescent="0.25">
      <c r="A109" s="16" t="s">
        <v>25</v>
      </c>
      <c r="B109" s="54" t="s">
        <v>196</v>
      </c>
      <c r="C109" s="106">
        <f>'4. mell.KÖH '!C109+'6. mell.Bölcsőde '!C109+'5. mell.Művelődési ház '!C109+'2.sz. Önkormányzat'!C109+'3.sz. VÜMESZ'!C109</f>
        <v>212134</v>
      </c>
      <c r="D109" s="106">
        <f>'4. mell.KÖH '!D109+'6. mell.Bölcsőde '!D109+'5. mell.Művelődési ház '!D109+'2.sz. Önkormányzat'!D109+'3.sz. VÜMESZ'!D109</f>
        <v>212134</v>
      </c>
    </row>
    <row r="110" spans="1:4" ht="12" customHeight="1" x14ac:dyDescent="0.25">
      <c r="A110" s="16" t="s">
        <v>27</v>
      </c>
      <c r="B110" s="54" t="s">
        <v>197</v>
      </c>
      <c r="C110" s="106">
        <f>'4. mell.KÖH '!C110+'6. mell.Bölcsőde '!C110+'5. mell.Művelődési ház '!C110+'2.sz. Önkormányzat'!C110+'3.sz. VÜMESZ'!C110</f>
        <v>0</v>
      </c>
      <c r="D110" s="106">
        <f>'4. mell.KÖH '!D110+'6. mell.Bölcsőde '!D110+'5. mell.Művelődési ház '!D110+'2.sz. Önkormányzat'!D110+'3.sz. VÜMESZ'!D110</f>
        <v>0</v>
      </c>
    </row>
    <row r="111" spans="1:4" ht="12" customHeight="1" x14ac:dyDescent="0.25">
      <c r="A111" s="16" t="s">
        <v>29</v>
      </c>
      <c r="B111" s="55" t="s">
        <v>198</v>
      </c>
      <c r="C111" s="106">
        <f>'4. mell.KÖH '!C111+'6. mell.Bölcsőde '!C111+'5. mell.Művelődési ház '!C111+'2.sz. Önkormányzat'!C111+'3.sz. VÜMESZ'!C111</f>
        <v>10000</v>
      </c>
      <c r="D111" s="106">
        <f>'4. mell.KÖH '!D111+'6. mell.Bölcsőde '!D111+'5. mell.Művelődési ház '!D111+'2.sz. Önkormányzat'!D111+'3.sz. VÜMESZ'!D111</f>
        <v>10000</v>
      </c>
    </row>
    <row r="112" spans="1:4" ht="12" customHeight="1" x14ac:dyDescent="0.25">
      <c r="A112" s="16" t="s">
        <v>31</v>
      </c>
      <c r="B112" s="56" t="s">
        <v>199</v>
      </c>
      <c r="C112" s="106">
        <f>'4. mell.KÖH '!C112+'6. mell.Bölcsőde '!C112+'5. mell.Művelődési ház '!C112+'2.sz. Önkormányzat'!C112+'3.sz. VÜMESZ'!C112</f>
        <v>0</v>
      </c>
      <c r="D112" s="106">
        <f>'4. mell.KÖH '!D112+'6. mell.Bölcsőde '!D112+'5. mell.Művelődési ház '!D112+'2.sz. Önkormányzat'!D112+'3.sz. VÜMESZ'!D112</f>
        <v>0</v>
      </c>
    </row>
    <row r="113" spans="1:4" ht="12" customHeight="1" x14ac:dyDescent="0.25">
      <c r="A113" s="16" t="s">
        <v>200</v>
      </c>
      <c r="B113" s="57" t="s">
        <v>201</v>
      </c>
      <c r="C113" s="106">
        <f>'4. mell.KÖH '!C113+'6. mell.Bölcsőde '!C113+'5. mell.Művelődési ház '!C113+'2.sz. Önkormányzat'!C113+'3.sz. VÜMESZ'!C113</f>
        <v>0</v>
      </c>
      <c r="D113" s="106">
        <f>'4. mell.KÖH '!D113+'6. mell.Bölcsőde '!D113+'5. mell.Művelődési ház '!D113+'2.sz. Önkormányzat'!D113+'3.sz. VÜMESZ'!D113</f>
        <v>0</v>
      </c>
    </row>
    <row r="114" spans="1:4" ht="16.5" customHeight="1" x14ac:dyDescent="0.25">
      <c r="A114" s="16" t="s">
        <v>202</v>
      </c>
      <c r="B114" s="48" t="s">
        <v>180</v>
      </c>
      <c r="C114" s="106">
        <f>'4. mell.KÖH '!C114+'6. mell.Bölcsőde '!C114+'5. mell.Művelődési ház '!C114+'2.sz. Önkormányzat'!C114+'3.sz. VÜMESZ'!C114</f>
        <v>0</v>
      </c>
      <c r="D114" s="106">
        <f>'4. mell.KÖH '!D114+'6. mell.Bölcsőde '!D114+'5. mell.Művelődési ház '!D114+'2.sz. Önkormányzat'!D114+'3.sz. VÜMESZ'!D114</f>
        <v>0</v>
      </c>
    </row>
    <row r="115" spans="1:4" ht="12" customHeight="1" x14ac:dyDescent="0.25">
      <c r="A115" s="16" t="s">
        <v>203</v>
      </c>
      <c r="B115" s="48" t="s">
        <v>204</v>
      </c>
      <c r="C115" s="106">
        <f>'4. mell.KÖH '!C115+'6. mell.Bölcsőde '!C115+'5. mell.Művelődési ház '!C115+'2.sz. Önkormányzat'!C115+'3.sz. VÜMESZ'!C115</f>
        <v>0</v>
      </c>
      <c r="D115" s="106">
        <f>'4. mell.KÖH '!D115+'6. mell.Bölcsőde '!D115+'5. mell.Művelődési ház '!D115+'2.sz. Önkormányzat'!D115+'3.sz. VÜMESZ'!D115</f>
        <v>0</v>
      </c>
    </row>
    <row r="116" spans="1:4" ht="12" customHeight="1" x14ac:dyDescent="0.25">
      <c r="A116" s="16" t="s">
        <v>205</v>
      </c>
      <c r="B116" s="48" t="s">
        <v>206</v>
      </c>
      <c r="C116" s="106">
        <f>'4. mell.KÖH '!C116+'6. mell.Bölcsőde '!C116+'5. mell.Művelődési ház '!C116+'2.sz. Önkormányzat'!C116+'3.sz. VÜMESZ'!C116</f>
        <v>0</v>
      </c>
      <c r="D116" s="106">
        <f>'4. mell.KÖH '!D116+'6. mell.Bölcsőde '!D116+'5. mell.Művelődési ház '!D116+'2.sz. Önkormányzat'!D116+'3.sz. VÜMESZ'!D116</f>
        <v>0</v>
      </c>
    </row>
    <row r="117" spans="1:4" ht="12" customHeight="1" x14ac:dyDescent="0.25">
      <c r="A117" s="16" t="s">
        <v>207</v>
      </c>
      <c r="B117" s="48" t="s">
        <v>186</v>
      </c>
      <c r="C117" s="106">
        <f>'4. mell.KÖH '!C117+'6. mell.Bölcsőde '!C117+'5. mell.Művelődési ház '!C117+'2.sz. Önkormányzat'!C117+'3.sz. VÜMESZ'!C117</f>
        <v>0</v>
      </c>
      <c r="D117" s="106">
        <f>'4. mell.KÖH '!D117+'6. mell.Bölcsőde '!D117+'5. mell.Művelődési ház '!D117+'2.sz. Önkormányzat'!D117+'3.sz. VÜMESZ'!D117</f>
        <v>0</v>
      </c>
    </row>
    <row r="118" spans="1:4" ht="12" customHeight="1" x14ac:dyDescent="0.25">
      <c r="A118" s="16" t="s">
        <v>208</v>
      </c>
      <c r="B118" s="48" t="s">
        <v>209</v>
      </c>
      <c r="C118" s="106">
        <f>'4. mell.KÖH '!C118+'6. mell.Bölcsőde '!C118+'5. mell.Művelődési ház '!C118+'2.sz. Önkormányzat'!C118+'3.sz. VÜMESZ'!C118</f>
        <v>0</v>
      </c>
      <c r="D118" s="106">
        <f>'4. mell.KÖH '!D118+'6. mell.Bölcsőde '!D118+'5. mell.Művelődési ház '!D118+'2.sz. Önkormányzat'!D118+'3.sz. VÜMESZ'!D118</f>
        <v>0</v>
      </c>
    </row>
    <row r="119" spans="1:4" ht="16.5" customHeight="1" thickBot="1" x14ac:dyDescent="0.3">
      <c r="A119" s="49" t="s">
        <v>210</v>
      </c>
      <c r="B119" s="48" t="s">
        <v>211</v>
      </c>
      <c r="C119" s="106">
        <f>'4. mell.KÖH '!C119+'6. mell.Bölcsőde '!C119+'5. mell.Művelődési ház '!C119+'2.sz. Önkormányzat'!C119+'3.sz. VÜMESZ'!C119</f>
        <v>10000</v>
      </c>
      <c r="D119" s="106">
        <f>'4. mell.KÖH '!D119+'6. mell.Bölcsőde '!D119+'5. mell.Művelődési ház '!D119+'2.sz. Önkormányzat'!D119+'3.sz. VÜMESZ'!D119</f>
        <v>10000</v>
      </c>
    </row>
    <row r="120" spans="1:4" ht="12" customHeight="1" thickBot="1" x14ac:dyDescent="0.3">
      <c r="A120" s="12" t="s">
        <v>33</v>
      </c>
      <c r="B120" s="13" t="s">
        <v>212</v>
      </c>
      <c r="C120" s="14">
        <f>SUM(C121:C122)</f>
        <v>198000</v>
      </c>
      <c r="D120" s="14">
        <f>SUM(D121:D122)</f>
        <v>232794</v>
      </c>
    </row>
    <row r="121" spans="1:4" ht="12" customHeight="1" x14ac:dyDescent="0.25">
      <c r="A121" s="16" t="s">
        <v>35</v>
      </c>
      <c r="B121" s="58" t="s">
        <v>213</v>
      </c>
      <c r="C121" s="106">
        <f>'4. mell.KÖH '!C121+'6. mell.Bölcsőde '!C121+'5. mell.Művelődési ház '!C121+'2.sz. Önkormányzat'!C121+'3.sz. VÜMESZ'!C121</f>
        <v>25000</v>
      </c>
      <c r="D121" s="106">
        <f>'4. mell.KÖH '!D121+'6. mell.Bölcsőde '!D121+'5. mell.Művelődési ház '!D121+'2.sz. Önkormányzat'!D121+'3.sz. VÜMESZ'!D121</f>
        <v>59794</v>
      </c>
    </row>
    <row r="122" spans="1:4" ht="12" customHeight="1" thickBot="1" x14ac:dyDescent="0.3">
      <c r="A122" s="20" t="s">
        <v>37</v>
      </c>
      <c r="B122" s="54" t="s">
        <v>214</v>
      </c>
      <c r="C122" s="106">
        <f>'4. mell.KÖH '!C122+'6. mell.Bölcsőde '!C122+'5. mell.Művelődési ház '!C122+'2.sz. Önkormányzat'!C122+'3.sz. VÜMESZ'!C122</f>
        <v>173000</v>
      </c>
      <c r="D122" s="106">
        <f>'4. mell.KÖH '!D122+'6. mell.Bölcsőde '!D122+'5. mell.Művelődési ház '!D122+'2.sz. Önkormányzat'!D122+'3.sz. VÜMESZ'!D122</f>
        <v>173000</v>
      </c>
    </row>
    <row r="123" spans="1:4" ht="12" customHeight="1" thickBot="1" x14ac:dyDescent="0.3">
      <c r="A123" s="12" t="s">
        <v>215</v>
      </c>
      <c r="B123" s="13" t="s">
        <v>216</v>
      </c>
      <c r="C123" s="14">
        <f>C90+C106+C120</f>
        <v>1955183</v>
      </c>
      <c r="D123" s="14">
        <f>D90+D106+D120</f>
        <v>1988355</v>
      </c>
    </row>
    <row r="124" spans="1:4" ht="12" customHeight="1" thickBot="1" x14ac:dyDescent="0.3">
      <c r="A124" s="12" t="s">
        <v>61</v>
      </c>
      <c r="B124" s="13" t="s">
        <v>217</v>
      </c>
      <c r="C124" s="14">
        <f>'4. mell.KÖH '!C124+'6. mell.Bölcsőde '!C124+'5. mell.Művelődési ház '!C124+'2.sz. Önkormányzat'!C124+'3.sz. VÜMESZ'!C124</f>
        <v>0</v>
      </c>
      <c r="D124" s="14">
        <f>'4. mell.KÖH '!D124+'6. mell.Bölcsőde '!D124+'5. mell.Művelődési ház '!D124+'2.sz. Önkormányzat'!D124+'3.sz. VÜMESZ'!D124</f>
        <v>0</v>
      </c>
    </row>
    <row r="125" spans="1:4" ht="12" customHeight="1" x14ac:dyDescent="0.25">
      <c r="A125" s="16" t="s">
        <v>63</v>
      </c>
      <c r="B125" s="58" t="s">
        <v>218</v>
      </c>
      <c r="C125" s="106">
        <f>'4. mell.KÖH '!C125+'6. mell.Bölcsőde '!C125+'5. mell.Művelődési ház '!C125+'2.sz. Önkormányzat'!C125+'3.sz. VÜMESZ'!C125</f>
        <v>0</v>
      </c>
      <c r="D125" s="106">
        <f>'4. mell.KÖH '!D125+'6. mell.Bölcsőde '!D125+'5. mell.Művelődési ház '!D125+'2.sz. Önkormányzat'!D125+'3.sz. VÜMESZ'!D125</f>
        <v>0</v>
      </c>
    </row>
    <row r="126" spans="1:4" ht="12" customHeight="1" x14ac:dyDescent="0.25">
      <c r="A126" s="16" t="s">
        <v>65</v>
      </c>
      <c r="B126" s="58" t="s">
        <v>219</v>
      </c>
      <c r="C126" s="106">
        <f>'4. mell.KÖH '!C126+'6. mell.Bölcsőde '!C126+'5. mell.Művelődési ház '!C126+'2.sz. Önkormányzat'!C126+'3.sz. VÜMESZ'!C126</f>
        <v>0</v>
      </c>
      <c r="D126" s="106">
        <f>'4. mell.KÖH '!D126+'6. mell.Bölcsőde '!D126+'5. mell.Művelődési ház '!D126+'2.sz. Önkormányzat'!D126+'3.sz. VÜMESZ'!D126</f>
        <v>0</v>
      </c>
    </row>
    <row r="127" spans="1:4" ht="12" customHeight="1" thickBot="1" x14ac:dyDescent="0.3">
      <c r="A127" s="49" t="s">
        <v>67</v>
      </c>
      <c r="B127" s="59" t="s">
        <v>220</v>
      </c>
      <c r="C127" s="106">
        <f>'4. mell.KÖH '!C127+'6. mell.Bölcsőde '!C127+'5. mell.Művelődési ház '!C127+'2.sz. Önkormányzat'!C127+'3.sz. VÜMESZ'!C127</f>
        <v>0</v>
      </c>
      <c r="D127" s="106">
        <f>'4. mell.KÖH '!D127+'6. mell.Bölcsőde '!D127+'5. mell.Művelődési ház '!D127+'2.sz. Önkormányzat'!D127+'3.sz. VÜMESZ'!D127</f>
        <v>0</v>
      </c>
    </row>
    <row r="128" spans="1:4" ht="12" customHeight="1" thickBot="1" x14ac:dyDescent="0.3">
      <c r="A128" s="12" t="s">
        <v>83</v>
      </c>
      <c r="B128" s="13" t="s">
        <v>221</v>
      </c>
      <c r="C128" s="14">
        <f>'4. mell.KÖH '!C128+'6. mell.Bölcsőde '!C128+'5. mell.Művelődési ház '!C128+'2.sz. Önkormányzat'!C128+'3.sz. VÜMESZ'!C128</f>
        <v>0</v>
      </c>
      <c r="D128" s="14">
        <f>'4. mell.KÖH '!D128+'6. mell.Bölcsőde '!D128+'5. mell.Művelődési ház '!D128+'2.sz. Önkormányzat'!D128+'3.sz. VÜMESZ'!D128</f>
        <v>0</v>
      </c>
    </row>
    <row r="129" spans="1:5" ht="12" customHeight="1" x14ac:dyDescent="0.25">
      <c r="A129" s="16" t="s">
        <v>85</v>
      </c>
      <c r="B129" s="58" t="s">
        <v>222</v>
      </c>
      <c r="C129" s="106">
        <f>'4. mell.KÖH '!C129+'6. mell.Bölcsőde '!C129+'5. mell.Művelődési ház '!C129+'2.sz. Önkormányzat'!C129+'3.sz. VÜMESZ'!C129</f>
        <v>0</v>
      </c>
      <c r="D129" s="106">
        <f>'4. mell.KÖH '!D129+'6. mell.Bölcsőde '!D129+'5. mell.Művelődési ház '!D129+'2.sz. Önkormányzat'!D129+'3.sz. VÜMESZ'!D129</f>
        <v>0</v>
      </c>
    </row>
    <row r="130" spans="1:5" ht="12" customHeight="1" x14ac:dyDescent="0.25">
      <c r="A130" s="16" t="s">
        <v>87</v>
      </c>
      <c r="B130" s="58" t="s">
        <v>223</v>
      </c>
      <c r="C130" s="106">
        <f>'4. mell.KÖH '!C130+'6. mell.Bölcsőde '!C130+'5. mell.Művelődési ház '!C130+'2.sz. Önkormányzat'!C130+'3.sz. VÜMESZ'!C130</f>
        <v>0</v>
      </c>
      <c r="D130" s="106">
        <f>'4. mell.KÖH '!D130+'6. mell.Bölcsőde '!D130+'5. mell.Művelődési ház '!D130+'2.sz. Önkormányzat'!D130+'3.sz. VÜMESZ'!D130</f>
        <v>0</v>
      </c>
    </row>
    <row r="131" spans="1:5" ht="12" customHeight="1" x14ac:dyDescent="0.25">
      <c r="A131" s="16" t="s">
        <v>89</v>
      </c>
      <c r="B131" s="58" t="s">
        <v>224</v>
      </c>
      <c r="C131" s="106">
        <f>'4. mell.KÖH '!C131+'6. mell.Bölcsőde '!C131+'5. mell.Művelődési ház '!C131+'2.sz. Önkormányzat'!C131+'3.sz. VÜMESZ'!C131</f>
        <v>0</v>
      </c>
      <c r="D131" s="106">
        <f>'4. mell.KÖH '!D131+'6. mell.Bölcsőde '!D131+'5. mell.Művelődési ház '!D131+'2.sz. Önkormányzat'!D131+'3.sz. VÜMESZ'!D131</f>
        <v>0</v>
      </c>
    </row>
    <row r="132" spans="1:5" ht="12" customHeight="1" thickBot="1" x14ac:dyDescent="0.3">
      <c r="A132" s="49" t="s">
        <v>91</v>
      </c>
      <c r="B132" s="59" t="s">
        <v>225</v>
      </c>
      <c r="C132" s="106">
        <f>'4. mell.KÖH '!C132+'6. mell.Bölcsőde '!C132+'5. mell.Művelődési ház '!C132+'2.sz. Önkormányzat'!C132+'3.sz. VÜMESZ'!C132</f>
        <v>0</v>
      </c>
      <c r="D132" s="106">
        <f>'4. mell.KÖH '!D132+'6. mell.Bölcsőde '!D132+'5. mell.Művelődési ház '!D132+'2.sz. Önkormányzat'!D132+'3.sz. VÜMESZ'!D132</f>
        <v>0</v>
      </c>
    </row>
    <row r="133" spans="1:5" ht="12" customHeight="1" thickBot="1" x14ac:dyDescent="0.3">
      <c r="A133" s="12" t="s">
        <v>226</v>
      </c>
      <c r="B133" s="13" t="s">
        <v>227</v>
      </c>
      <c r="C133" s="14"/>
      <c r="D133" s="14"/>
    </row>
    <row r="134" spans="1:5" ht="12" customHeight="1" x14ac:dyDescent="0.25">
      <c r="A134" s="16" t="s">
        <v>97</v>
      </c>
      <c r="B134" s="58" t="s">
        <v>228</v>
      </c>
      <c r="C134" s="106">
        <f>'4. mell.KÖH '!C134+'6. mell.Bölcsőde '!C134+'5. mell.Művelődési ház '!C134+'2.sz. Önkormányzat'!C134+'3.sz. VÜMESZ'!C134</f>
        <v>0</v>
      </c>
      <c r="D134" s="106">
        <f>'4. mell.KÖH '!D134+'6. mell.Bölcsőde '!D134+'5. mell.Művelődési ház '!D134+'2.sz. Önkormányzat'!D134+'3.sz. VÜMESZ'!D134</f>
        <v>0</v>
      </c>
    </row>
    <row r="135" spans="1:5" ht="12" customHeight="1" x14ac:dyDescent="0.25">
      <c r="A135" s="16" t="s">
        <v>99</v>
      </c>
      <c r="B135" s="58" t="s">
        <v>229</v>
      </c>
      <c r="C135" s="106">
        <f>'4. mell.KÖH '!C135+'6. mell.Bölcsőde '!C135+'5. mell.Művelődési ház '!C135+'2.sz. Önkormányzat'!C135+'3.sz. VÜMESZ'!C135</f>
        <v>0</v>
      </c>
      <c r="D135" s="106">
        <f>'4. mell.KÖH '!D135+'6. mell.Bölcsőde '!D135+'5. mell.Művelődési ház '!D135+'2.sz. Önkormányzat'!D135+'3.sz. VÜMESZ'!D135</f>
        <v>0</v>
      </c>
    </row>
    <row r="136" spans="1:5" ht="12" customHeight="1" x14ac:dyDescent="0.25">
      <c r="A136" s="16" t="s">
        <v>101</v>
      </c>
      <c r="B136" s="58" t="s">
        <v>353</v>
      </c>
      <c r="C136" s="106"/>
      <c r="D136" s="106"/>
    </row>
    <row r="137" spans="1:5" ht="12" customHeight="1" thickBot="1" x14ac:dyDescent="0.3">
      <c r="A137" s="49" t="s">
        <v>103</v>
      </c>
      <c r="B137" s="59" t="s">
        <v>231</v>
      </c>
      <c r="C137" s="106">
        <f>'4. mell.KÖH '!C137+'6. mell.Bölcsőde '!C137+'5. mell.Művelődési ház '!C137+'2.sz. Önkormányzat'!C137+'3.sz. VÜMESZ'!C137</f>
        <v>0</v>
      </c>
      <c r="D137" s="106">
        <f>'4. mell.KÖH '!D137+'6. mell.Bölcsőde '!D137+'5. mell.Művelődési ház '!D137+'2.sz. Önkormányzat'!D137+'3.sz. VÜMESZ'!D137</f>
        <v>0</v>
      </c>
    </row>
    <row r="138" spans="1:5" ht="12" customHeight="1" thickBot="1" x14ac:dyDescent="0.3">
      <c r="A138" s="12" t="s">
        <v>105</v>
      </c>
      <c r="B138" s="13" t="s">
        <v>232</v>
      </c>
      <c r="C138" s="14">
        <f>'4. mell.KÖH '!C138+'6. mell.Bölcsőde '!C138+'5. mell.Művelődési ház '!C138+'2.sz. Önkormányzat'!C138+'3.sz. VÜMESZ'!C138</f>
        <v>0</v>
      </c>
      <c r="D138" s="14">
        <f>'4. mell.KÖH '!D138+'6. mell.Bölcsőde '!D138+'5. mell.Művelődési ház '!D138+'2.sz. Önkormányzat'!D138+'3.sz. VÜMESZ'!D138</f>
        <v>0</v>
      </c>
    </row>
    <row r="139" spans="1:5" ht="12" customHeight="1" x14ac:dyDescent="0.25">
      <c r="A139" s="16" t="s">
        <v>107</v>
      </c>
      <c r="B139" s="58" t="s">
        <v>233</v>
      </c>
      <c r="C139" s="106">
        <f>'4. mell.KÖH '!C139+'6. mell.Bölcsőde '!C139+'5. mell.Művelődési ház '!C139+'2.sz. Önkormányzat'!C139+'3.sz. VÜMESZ'!C139</f>
        <v>0</v>
      </c>
      <c r="D139" s="106">
        <f>'4. mell.KÖH '!D139+'6. mell.Bölcsőde '!D139+'5. mell.Művelődési ház '!D139+'2.sz. Önkormányzat'!D139+'3.sz. VÜMESZ'!D139</f>
        <v>0</v>
      </c>
    </row>
    <row r="140" spans="1:5" ht="12" customHeight="1" x14ac:dyDescent="0.25">
      <c r="A140" s="16" t="s">
        <v>109</v>
      </c>
      <c r="B140" s="58" t="s">
        <v>234</v>
      </c>
      <c r="C140" s="106">
        <f>'4. mell.KÖH '!C140+'6. mell.Bölcsőde '!C140+'5. mell.Művelődési ház '!C140+'2.sz. Önkormányzat'!C140+'3.sz. VÜMESZ'!C140</f>
        <v>0</v>
      </c>
      <c r="D140" s="106">
        <f>'4. mell.KÖH '!D140+'6. mell.Bölcsőde '!D140+'5. mell.Művelődési ház '!D140+'2.sz. Önkormányzat'!D140+'3.sz. VÜMESZ'!D140</f>
        <v>0</v>
      </c>
    </row>
    <row r="141" spans="1:5" ht="12" customHeight="1" x14ac:dyDescent="0.25">
      <c r="A141" s="16" t="s">
        <v>111</v>
      </c>
      <c r="B141" s="58" t="s">
        <v>235</v>
      </c>
      <c r="C141" s="106">
        <f>'4. mell.KÖH '!C141+'6. mell.Bölcsőde '!C141+'5. mell.Művelődési ház '!C141+'2.sz. Önkormányzat'!C141+'3.sz. VÜMESZ'!C141</f>
        <v>0</v>
      </c>
      <c r="D141" s="106">
        <f>'4. mell.KÖH '!D141+'6. mell.Bölcsőde '!D141+'5. mell.Művelődési ház '!D141+'2.sz. Önkormányzat'!D141+'3.sz. VÜMESZ'!D141</f>
        <v>0</v>
      </c>
    </row>
    <row r="142" spans="1:5" ht="12" customHeight="1" thickBot="1" x14ac:dyDescent="0.3">
      <c r="A142" s="16" t="s">
        <v>113</v>
      </c>
      <c r="B142" s="58" t="s">
        <v>236</v>
      </c>
      <c r="C142" s="106">
        <f>'4. mell.KÖH '!C142+'6. mell.Bölcsőde '!C142+'5. mell.Művelődési ház '!C142+'2.sz. Önkormányzat'!C142+'3.sz. VÜMESZ'!C142</f>
        <v>0</v>
      </c>
      <c r="D142" s="106">
        <f>'4. mell.KÖH '!D142+'6. mell.Bölcsőde '!D142+'5. mell.Művelődési ház '!D142+'2.sz. Önkormányzat'!D142+'3.sz. VÜMESZ'!D142</f>
        <v>0</v>
      </c>
    </row>
    <row r="143" spans="1:5" ht="15" customHeight="1" thickBot="1" x14ac:dyDescent="0.3">
      <c r="A143" s="12" t="s">
        <v>115</v>
      </c>
      <c r="B143" s="13" t="s">
        <v>237</v>
      </c>
      <c r="C143" s="14">
        <f>C124+C128+C133+C138</f>
        <v>0</v>
      </c>
      <c r="D143" s="14">
        <f>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14">
        <f>C123+C143</f>
        <v>1955183</v>
      </c>
      <c r="D144" s="14">
        <f>D123+D143</f>
        <v>1988355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-557500</v>
      </c>
      <c r="D148" s="14">
        <f>+D60-D123</f>
        <v>-614979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557500</v>
      </c>
      <c r="D149" s="14">
        <f>+D83-D143</f>
        <v>614979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80" firstPageNumber="0" orientation="portrait" r:id="rId1"/>
  <headerFooter alignWithMargins="0">
    <oddHeader>&amp;R&amp;"Times New Roman CE,Félkövér dőlt"&amp;11 1.sz melléklet</oddHeader>
  </headerFooter>
  <rowBreaks count="1" manualBreakCount="1">
    <brk id="8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50"/>
  </sheetPr>
  <dimension ref="A1:E149"/>
  <sheetViews>
    <sheetView view="pageBreakPreview" zoomScaleNormal="120" zoomScaleSheetLayoutView="100" workbookViewId="0">
      <selection activeCell="D138" sqref="D138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247</v>
      </c>
      <c r="B1" s="167"/>
      <c r="C1" s="167"/>
      <c r="D1" s="1"/>
    </row>
    <row r="2" spans="1:4" ht="15.95" customHeight="1" thickBot="1" x14ac:dyDescent="0.3">
      <c r="A2" s="166" t="s">
        <v>1</v>
      </c>
      <c r="B2" s="166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207401</v>
      </c>
      <c r="D5" s="14">
        <f>+D6+D7+D8+D9+D10+D11</f>
        <v>207401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>
        <v>139313</v>
      </c>
      <c r="D7" s="64">
        <v>139313</v>
      </c>
    </row>
    <row r="8" spans="1:4" s="15" customFormat="1" ht="12" customHeight="1" x14ac:dyDescent="0.2">
      <c r="A8" s="18" t="s">
        <v>11</v>
      </c>
      <c r="B8" s="19" t="s">
        <v>12</v>
      </c>
      <c r="C8" s="64">
        <v>60434</v>
      </c>
      <c r="D8" s="64">
        <v>60434</v>
      </c>
    </row>
    <row r="9" spans="1:4" s="15" customFormat="1" ht="12" customHeight="1" x14ac:dyDescent="0.2">
      <c r="A9" s="18" t="s">
        <v>13</v>
      </c>
      <c r="B9" s="19" t="s">
        <v>14</v>
      </c>
      <c r="C9" s="64">
        <v>7654</v>
      </c>
      <c r="D9" s="64">
        <v>7654</v>
      </c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SUM(C13:C17)</f>
        <v>50388</v>
      </c>
      <c r="D12" s="14">
        <f>SUM(D13:D17)</f>
        <v>50388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>
        <v>50388</v>
      </c>
      <c r="D17" s="64">
        <v>50388</v>
      </c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94419</v>
      </c>
      <c r="D19" s="14">
        <f>+D20+D21+D22+D23+D24</f>
        <v>94419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>
        <v>94419</v>
      </c>
      <c r="D24" s="64">
        <v>94419</v>
      </c>
    </row>
    <row r="25" spans="1:4" s="15" customFormat="1" ht="12" customHeight="1" thickBot="1" x14ac:dyDescent="0.25">
      <c r="A25" s="20" t="s">
        <v>45</v>
      </c>
      <c r="B25" s="21" t="s">
        <v>46</v>
      </c>
      <c r="C25" s="65">
        <v>94419</v>
      </c>
      <c r="D25" s="65">
        <v>94419</v>
      </c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972650</v>
      </c>
      <c r="D26" s="14">
        <f>+D27+D30+D31+D32</f>
        <v>948650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C28+C29</f>
        <v>948000</v>
      </c>
      <c r="D27" s="66">
        <f>D28+D29</f>
        <v>948000</v>
      </c>
    </row>
    <row r="28" spans="1:4" s="15" customFormat="1" ht="12" customHeight="1" x14ac:dyDescent="0.2">
      <c r="A28" s="18" t="s">
        <v>51</v>
      </c>
      <c r="B28" s="19" t="s">
        <v>52</v>
      </c>
      <c r="C28" s="64">
        <v>148000</v>
      </c>
      <c r="D28" s="64">
        <v>148000</v>
      </c>
    </row>
    <row r="29" spans="1:4" s="15" customFormat="1" ht="12" customHeight="1" x14ac:dyDescent="0.2">
      <c r="A29" s="18" t="s">
        <v>53</v>
      </c>
      <c r="B29" s="19" t="s">
        <v>54</v>
      </c>
      <c r="C29" s="64">
        <v>800000</v>
      </c>
      <c r="D29" s="64">
        <v>800000</v>
      </c>
    </row>
    <row r="30" spans="1:4" s="15" customFormat="1" ht="12" customHeight="1" x14ac:dyDescent="0.2">
      <c r="A30" s="18" t="s">
        <v>55</v>
      </c>
      <c r="B30" s="19" t="s">
        <v>56</v>
      </c>
      <c r="C30" s="64">
        <v>24000</v>
      </c>
      <c r="D30" s="64">
        <v>0</v>
      </c>
    </row>
    <row r="31" spans="1:4" s="15" customFormat="1" ht="12" customHeight="1" x14ac:dyDescent="0.2">
      <c r="A31" s="18" t="s">
        <v>57</v>
      </c>
      <c r="B31" s="19" t="s">
        <v>58</v>
      </c>
      <c r="C31" s="64">
        <v>200</v>
      </c>
      <c r="D31" s="64">
        <v>200</v>
      </c>
    </row>
    <row r="32" spans="1:4" s="15" customFormat="1" ht="12" customHeight="1" thickBot="1" x14ac:dyDescent="0.25">
      <c r="A32" s="20" t="s">
        <v>59</v>
      </c>
      <c r="B32" s="21" t="s">
        <v>60</v>
      </c>
      <c r="C32" s="65">
        <v>450</v>
      </c>
      <c r="D32" s="65">
        <v>450</v>
      </c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26418</v>
      </c>
      <c r="D33" s="14">
        <f>SUM(D34:D43)</f>
        <v>26111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4795</v>
      </c>
      <c r="D35" s="64">
        <v>4488</v>
      </c>
    </row>
    <row r="36" spans="1:4" s="15" customFormat="1" ht="12" customHeight="1" x14ac:dyDescent="0.2">
      <c r="A36" s="18" t="s">
        <v>67</v>
      </c>
      <c r="B36" s="19" t="s">
        <v>68</v>
      </c>
      <c r="C36" s="64">
        <v>12497</v>
      </c>
      <c r="D36" s="64">
        <v>12497</v>
      </c>
    </row>
    <row r="37" spans="1:4" s="15" customFormat="1" ht="12" customHeight="1" x14ac:dyDescent="0.2">
      <c r="A37" s="18" t="s">
        <v>69</v>
      </c>
      <c r="B37" s="19" t="s">
        <v>70</v>
      </c>
      <c r="C37" s="64">
        <v>7861</v>
      </c>
      <c r="D37" s="64">
        <v>7861</v>
      </c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>
        <v>1165</v>
      </c>
      <c r="D39" s="64">
        <v>1165</v>
      </c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>
        <v>100</v>
      </c>
      <c r="D41" s="64">
        <v>100</v>
      </c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6500</v>
      </c>
      <c r="D44" s="14">
        <f>SUM(D45:D49)</f>
        <v>6500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>
        <v>6500</v>
      </c>
      <c r="D46" s="64">
        <v>6500</v>
      </c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1357776</v>
      </c>
      <c r="D60" s="14">
        <f>+D5+D12+D19+D26+D33+D44+D50+D55</f>
        <v>1333469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550000</v>
      </c>
      <c r="D70" s="14">
        <f>SUM(D71:D72)</f>
        <v>603848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550000</v>
      </c>
      <c r="D71" s="64">
        <v>603848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0</v>
      </c>
      <c r="D73" s="14">
        <f>SUM(D74:D76)</f>
        <v>0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354</v>
      </c>
      <c r="C76" s="64"/>
      <c r="D76" s="64"/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550000</v>
      </c>
      <c r="D83" s="14">
        <f>+D61+D65+D70+D73+D77+D82</f>
        <v>603848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1907776</v>
      </c>
      <c r="D84" s="14">
        <f>+D60+D83</f>
        <v>1937317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248</v>
      </c>
      <c r="B86" s="167"/>
      <c r="C86" s="167"/>
      <c r="D86" s="1"/>
    </row>
    <row r="87" spans="1:4" ht="16.5" customHeight="1" thickBot="1" x14ac:dyDescent="0.3">
      <c r="A87" s="168" t="s">
        <v>165</v>
      </c>
      <c r="B87" s="168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745451</v>
      </c>
      <c r="D90" s="41">
        <f>SUM(D91:D95)</f>
        <v>746336</v>
      </c>
    </row>
    <row r="91" spans="1:4" ht="12" customHeight="1" x14ac:dyDescent="0.25">
      <c r="A91" s="42" t="s">
        <v>7</v>
      </c>
      <c r="B91" s="43" t="s">
        <v>168</v>
      </c>
      <c r="C91" s="68">
        <v>104381</v>
      </c>
      <c r="D91" s="68">
        <v>104381</v>
      </c>
    </row>
    <row r="92" spans="1:4" ht="12" customHeight="1" x14ac:dyDescent="0.25">
      <c r="A92" s="18" t="s">
        <v>9</v>
      </c>
      <c r="B92" s="44" t="s">
        <v>169</v>
      </c>
      <c r="C92" s="64">
        <v>16961</v>
      </c>
      <c r="D92" s="64">
        <v>16267</v>
      </c>
    </row>
    <row r="93" spans="1:4" ht="12" customHeight="1" x14ac:dyDescent="0.25">
      <c r="A93" s="18" t="s">
        <v>11</v>
      </c>
      <c r="B93" s="44" t="s">
        <v>170</v>
      </c>
      <c r="C93" s="65">
        <v>255493</v>
      </c>
      <c r="D93" s="65">
        <v>255493</v>
      </c>
    </row>
    <row r="94" spans="1:4" ht="12" customHeight="1" x14ac:dyDescent="0.25">
      <c r="A94" s="18" t="s">
        <v>13</v>
      </c>
      <c r="B94" s="45" t="s">
        <v>171</v>
      </c>
      <c r="C94" s="65">
        <v>6600</v>
      </c>
      <c r="D94" s="65">
        <v>6600</v>
      </c>
    </row>
    <row r="95" spans="1:4" ht="12" customHeight="1" x14ac:dyDescent="0.25">
      <c r="A95" s="18" t="s">
        <v>172</v>
      </c>
      <c r="B95" s="46" t="s">
        <v>173</v>
      </c>
      <c r="C95" s="65">
        <f>SUM(C96:C105)</f>
        <v>362016</v>
      </c>
      <c r="D95" s="65">
        <f>SUM(D96:D105)</f>
        <v>363595</v>
      </c>
    </row>
    <row r="96" spans="1:4" ht="12" customHeight="1" x14ac:dyDescent="0.25">
      <c r="A96" s="18" t="s">
        <v>17</v>
      </c>
      <c r="B96" s="44" t="s">
        <v>386</v>
      </c>
      <c r="C96" s="65">
        <v>46368</v>
      </c>
      <c r="D96" s="65">
        <v>46368</v>
      </c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387</v>
      </c>
      <c r="C100" s="65">
        <v>273420</v>
      </c>
      <c r="D100" s="65">
        <v>274999</v>
      </c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>
        <v>1365</v>
      </c>
      <c r="D102" s="65">
        <v>1365</v>
      </c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352</v>
      </c>
      <c r="C105" s="69">
        <v>40863</v>
      </c>
      <c r="D105" s="69">
        <v>40863</v>
      </c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485884</v>
      </c>
      <c r="D106" s="14">
        <f>+D107+D109+D111</f>
        <v>485884</v>
      </c>
    </row>
    <row r="107" spans="1:4" ht="12" customHeight="1" x14ac:dyDescent="0.25">
      <c r="A107" s="16" t="s">
        <v>21</v>
      </c>
      <c r="B107" s="44" t="s">
        <v>194</v>
      </c>
      <c r="C107" s="63">
        <v>263750</v>
      </c>
      <c r="D107" s="63">
        <v>263750</v>
      </c>
    </row>
    <row r="108" spans="1:4" ht="12" customHeight="1" x14ac:dyDescent="0.25">
      <c r="A108" s="16" t="s">
        <v>23</v>
      </c>
      <c r="B108" s="54" t="s">
        <v>195</v>
      </c>
      <c r="C108" s="63">
        <v>94419</v>
      </c>
      <c r="D108" s="63">
        <v>94419</v>
      </c>
    </row>
    <row r="109" spans="1:4" ht="12" customHeight="1" x14ac:dyDescent="0.25">
      <c r="A109" s="16" t="s">
        <v>25</v>
      </c>
      <c r="B109" s="54" t="s">
        <v>196</v>
      </c>
      <c r="C109" s="64">
        <v>212134</v>
      </c>
      <c r="D109" s="64">
        <v>212134</v>
      </c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>
        <v>10000</v>
      </c>
      <c r="D111" s="70">
        <v>10000</v>
      </c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>
        <v>10000</v>
      </c>
      <c r="D119" s="71">
        <v>10000</v>
      </c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198000</v>
      </c>
      <c r="D120" s="14">
        <f>+D121+D122</f>
        <v>232794</v>
      </c>
    </row>
    <row r="121" spans="1:4" ht="12" customHeight="1" x14ac:dyDescent="0.25">
      <c r="A121" s="16" t="s">
        <v>35</v>
      </c>
      <c r="B121" s="58" t="s">
        <v>213</v>
      </c>
      <c r="C121" s="63">
        <v>25000</v>
      </c>
      <c r="D121" s="63">
        <v>59794</v>
      </c>
    </row>
    <row r="122" spans="1:4" ht="12" customHeight="1" thickBot="1" x14ac:dyDescent="0.3">
      <c r="A122" s="20" t="s">
        <v>37</v>
      </c>
      <c r="B122" s="54" t="s">
        <v>359</v>
      </c>
      <c r="C122" s="65">
        <v>173000</v>
      </c>
      <c r="D122" s="65">
        <v>173000</v>
      </c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1429335</v>
      </c>
      <c r="D123" s="14">
        <f>+D90+D106+D120</f>
        <v>1465014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478441</v>
      </c>
      <c r="D133" s="14">
        <f>+D134+D135+D136+D137</f>
        <v>472303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339</v>
      </c>
      <c r="C136" s="70">
        <v>478441</v>
      </c>
      <c r="D136" s="70">
        <v>472303</v>
      </c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478441</v>
      </c>
      <c r="D143" s="73">
        <f>+D124+D128+D133+D138</f>
        <v>472303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1907776</v>
      </c>
      <c r="D144" s="73">
        <f>+D123+D143</f>
        <v>1937317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-71559</v>
      </c>
      <c r="D148" s="14">
        <f>+D60-D123</f>
        <v>-131545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71559</v>
      </c>
      <c r="D149" s="14">
        <f>+D83-D143</f>
        <v>131545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2.sz. melléklet</oddHeader>
  </headerFooter>
  <rowBreaks count="1" manualBreakCount="1">
    <brk id="8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50"/>
  </sheetPr>
  <dimension ref="A1:E149"/>
  <sheetViews>
    <sheetView view="pageBreakPreview" topLeftCell="A70" zoomScaleNormal="120" zoomScaleSheetLayoutView="100" workbookViewId="0">
      <selection activeCell="D96" sqref="D96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343</v>
      </c>
      <c r="B1" s="167"/>
      <c r="C1" s="167"/>
      <c r="D1" s="1"/>
    </row>
    <row r="2" spans="1:4" ht="15.95" customHeight="1" thickBot="1" x14ac:dyDescent="0.3">
      <c r="A2" s="166" t="s">
        <v>1</v>
      </c>
      <c r="B2" s="166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388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32154</v>
      </c>
      <c r="D33" s="14">
        <f>SUM(D34:D43)</f>
        <v>32154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8598</v>
      </c>
      <c r="D35" s="64">
        <v>8598</v>
      </c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>
        <v>16718</v>
      </c>
      <c r="D38" s="64">
        <v>16718</v>
      </c>
    </row>
    <row r="39" spans="1:4" s="15" customFormat="1" ht="12" customHeight="1" x14ac:dyDescent="0.2">
      <c r="A39" s="18" t="s">
        <v>73</v>
      </c>
      <c r="B39" s="19" t="s">
        <v>74</v>
      </c>
      <c r="C39" s="64">
        <v>6828</v>
      </c>
      <c r="D39" s="64">
        <v>6828</v>
      </c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>
        <v>10</v>
      </c>
      <c r="D43" s="65">
        <v>10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241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32154</v>
      </c>
      <c r="D60" s="14">
        <f>+D5+D12+D19+D26+D33+D44+D50+D55</f>
        <v>32154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1500</v>
      </c>
      <c r="D70" s="14">
        <f>SUM(D71:D72)</f>
        <v>3664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1500</v>
      </c>
      <c r="D71" s="64">
        <v>3664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256495</v>
      </c>
      <c r="D73" s="14">
        <f>SUM(D74:D76)</f>
        <v>253234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336</v>
      </c>
      <c r="C76" s="64">
        <v>256495</v>
      </c>
      <c r="D76" s="64">
        <v>253234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257995</v>
      </c>
      <c r="D83" s="14">
        <f>+D61+D65+D70+D73+D77+D82</f>
        <v>256898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290149</v>
      </c>
      <c r="D84" s="14">
        <f>+D60+D83</f>
        <v>289052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372</v>
      </c>
      <c r="B86" s="167"/>
      <c r="C86" s="167"/>
      <c r="D86" s="1"/>
    </row>
    <row r="87" spans="1:4" ht="16.5" customHeight="1" thickBot="1" x14ac:dyDescent="0.3">
      <c r="A87" s="168" t="s">
        <v>165</v>
      </c>
      <c r="B87" s="168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287655</v>
      </c>
      <c r="D90" s="41">
        <f>SUM(D91:D95)</f>
        <v>286558</v>
      </c>
    </row>
    <row r="91" spans="1:4" ht="12" customHeight="1" x14ac:dyDescent="0.25">
      <c r="A91" s="42" t="s">
        <v>7</v>
      </c>
      <c r="B91" s="43" t="s">
        <v>168</v>
      </c>
      <c r="C91" s="68">
        <v>140711</v>
      </c>
      <c r="D91" s="68">
        <v>140711</v>
      </c>
    </row>
    <row r="92" spans="1:4" ht="12" customHeight="1" x14ac:dyDescent="0.25">
      <c r="A92" s="18" t="s">
        <v>9</v>
      </c>
      <c r="B92" s="44" t="s">
        <v>169</v>
      </c>
      <c r="C92" s="64">
        <v>26591</v>
      </c>
      <c r="D92" s="64">
        <v>25494</v>
      </c>
    </row>
    <row r="93" spans="1:4" ht="12" customHeight="1" x14ac:dyDescent="0.25">
      <c r="A93" s="18" t="s">
        <v>11</v>
      </c>
      <c r="B93" s="44" t="s">
        <v>170</v>
      </c>
      <c r="C93" s="65">
        <v>120353</v>
      </c>
      <c r="D93" s="65">
        <v>120353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/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/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2494</v>
      </c>
      <c r="D106" s="14">
        <f>+D107+D109+D111</f>
        <v>2494</v>
      </c>
    </row>
    <row r="107" spans="1:4" ht="12" customHeight="1" x14ac:dyDescent="0.25">
      <c r="A107" s="16" t="s">
        <v>21</v>
      </c>
      <c r="B107" s="44" t="s">
        <v>194</v>
      </c>
      <c r="C107" s="63">
        <v>2494</v>
      </c>
      <c r="D107" s="63">
        <v>2494</v>
      </c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290149</v>
      </c>
      <c r="D123" s="14">
        <f>+D90+D106+D120</f>
        <v>289052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290149</v>
      </c>
      <c r="D144" s="73">
        <f>+D123+D143</f>
        <v>289052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-257995</v>
      </c>
      <c r="D148" s="14">
        <f>+D60-D123</f>
        <v>-256898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257995</v>
      </c>
      <c r="D149" s="14">
        <f>+D83-D143</f>
        <v>256898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90" firstPageNumber="0" orientation="portrait" r:id="rId1"/>
  <headerFooter alignWithMargins="0">
    <oddHeader>&amp;R3.sz. melléklet</oddHeader>
  </headerFooter>
  <rowBreaks count="1" manualBreakCount="1">
    <brk id="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50"/>
  </sheetPr>
  <dimension ref="A1:E149"/>
  <sheetViews>
    <sheetView view="pageBreakPreview" topLeftCell="A73" zoomScaleNormal="120" zoomScaleSheetLayoutView="100" workbookViewId="0">
      <selection activeCell="D97" sqref="D97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240</v>
      </c>
      <c r="B1" s="167"/>
      <c r="C1" s="167"/>
      <c r="D1" s="1"/>
    </row>
    <row r="2" spans="1:4" ht="15.95" customHeight="1" thickBot="1" x14ac:dyDescent="0.3">
      <c r="A2" s="166" t="s">
        <v>1</v>
      </c>
      <c r="B2" s="166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388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1204</v>
      </c>
      <c r="D33" s="14">
        <f>SUM(D34:D43)</f>
        <v>1204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375</v>
      </c>
      <c r="D35" s="64">
        <v>375</v>
      </c>
    </row>
    <row r="36" spans="1:4" s="15" customFormat="1" ht="12" customHeight="1" x14ac:dyDescent="0.2">
      <c r="A36" s="18" t="s">
        <v>67</v>
      </c>
      <c r="B36" s="19" t="s">
        <v>68</v>
      </c>
      <c r="C36" s="64">
        <v>829</v>
      </c>
      <c r="D36" s="64">
        <v>829</v>
      </c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/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241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1204</v>
      </c>
      <c r="D60" s="14">
        <f>+D5+D12+D19+D26+D33+D44+D50+D55</f>
        <v>1204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4000</v>
      </c>
      <c r="D70" s="14">
        <f>SUM(D71:D72)</f>
        <v>3342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4000</v>
      </c>
      <c r="D71" s="64">
        <v>3342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112369</v>
      </c>
      <c r="D73" s="14">
        <f>SUM(D74:D76)</f>
        <v>112223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336</v>
      </c>
      <c r="C76" s="64">
        <v>112369</v>
      </c>
      <c r="D76" s="64">
        <v>112223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116369</v>
      </c>
      <c r="D83" s="14">
        <f>+D61+D65+D70+D73+D77+D82</f>
        <v>115565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117573</v>
      </c>
      <c r="D84" s="14">
        <f>+D60+D83</f>
        <v>116769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242</v>
      </c>
      <c r="B86" s="167"/>
      <c r="C86" s="167"/>
      <c r="D86" s="1"/>
    </row>
    <row r="87" spans="1:4" ht="16.5" customHeight="1" thickBot="1" x14ac:dyDescent="0.3">
      <c r="A87" s="168" t="s">
        <v>165</v>
      </c>
      <c r="B87" s="168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SUM(C91:C93)</f>
        <v>117573</v>
      </c>
      <c r="D90" s="41">
        <f>SUM(D91:D93)</f>
        <v>116769</v>
      </c>
    </row>
    <row r="91" spans="1:4" ht="12" customHeight="1" x14ac:dyDescent="0.25">
      <c r="A91" s="42" t="s">
        <v>7</v>
      </c>
      <c r="B91" s="43" t="s">
        <v>168</v>
      </c>
      <c r="C91" s="68">
        <v>89972</v>
      </c>
      <c r="D91" s="68">
        <v>89972</v>
      </c>
    </row>
    <row r="92" spans="1:4" ht="12" customHeight="1" x14ac:dyDescent="0.25">
      <c r="A92" s="18" t="s">
        <v>9</v>
      </c>
      <c r="B92" s="44" t="s">
        <v>169</v>
      </c>
      <c r="C92" s="64">
        <v>16599</v>
      </c>
      <c r="D92" s="64">
        <v>15795</v>
      </c>
    </row>
    <row r="93" spans="1:4" ht="12" customHeight="1" x14ac:dyDescent="0.25">
      <c r="A93" s="18" t="s">
        <v>11</v>
      </c>
      <c r="B93" s="44" t="s">
        <v>170</v>
      </c>
      <c r="C93" s="65">
        <v>11002</v>
      </c>
      <c r="D93" s="65">
        <v>11002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/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/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0</v>
      </c>
      <c r="D106" s="14">
        <f>+D107+D109+D111</f>
        <v>0</v>
      </c>
    </row>
    <row r="107" spans="1:4" ht="12" customHeight="1" x14ac:dyDescent="0.25">
      <c r="A107" s="16" t="s">
        <v>21</v>
      </c>
      <c r="B107" s="44" t="s">
        <v>194</v>
      </c>
      <c r="C107" s="63"/>
      <c r="D107" s="63"/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117573</v>
      </c>
      <c r="D123" s="14">
        <f>+D90+D106+D120</f>
        <v>116769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117573</v>
      </c>
      <c r="D144" s="73">
        <f>+D123+D143</f>
        <v>116769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-116369</v>
      </c>
      <c r="D148" s="14">
        <f>+D60-D123</f>
        <v>-115565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116369</v>
      </c>
      <c r="D149" s="14">
        <f>+D83-D143</f>
        <v>115565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4. sz. melléklet</oddHeader>
  </headerFooter>
  <rowBreaks count="1" manualBreakCount="1">
    <brk id="8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50"/>
  </sheetPr>
  <dimension ref="A1:E149"/>
  <sheetViews>
    <sheetView view="pageBreakPreview" topLeftCell="A109" zoomScaleNormal="120" zoomScaleSheetLayoutView="100" workbookViewId="0">
      <selection activeCell="H147" sqref="H147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245</v>
      </c>
      <c r="B1" s="167"/>
      <c r="C1" s="167"/>
      <c r="D1" s="1"/>
    </row>
    <row r="2" spans="1:4" ht="15.95" customHeight="1" thickBot="1" x14ac:dyDescent="0.3">
      <c r="A2" s="3" t="s">
        <v>1</v>
      </c>
      <c r="B2" s="3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/>
      <c r="D27" s="66"/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6019</v>
      </c>
      <c r="D33" s="14">
        <f>SUM(D34:D43)</f>
        <v>6019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>
        <v>400</v>
      </c>
      <c r="D35" s="64">
        <v>400</v>
      </c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/>
      <c r="D38" s="64"/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/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>
        <v>5619</v>
      </c>
      <c r="D43" s="65">
        <v>5619</v>
      </c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6019</v>
      </c>
      <c r="D60" s="14">
        <f>+D5+D12+D19+D26+D33+D44+D50+D55</f>
        <v>6019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1000</v>
      </c>
      <c r="D70" s="14">
        <f>SUM(D71:D72)</f>
        <v>1793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1000</v>
      </c>
      <c r="D71" s="64">
        <v>1793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53970</v>
      </c>
      <c r="D73" s="14">
        <f>SUM(D74:D76)</f>
        <v>52916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338</v>
      </c>
      <c r="C76" s="64">
        <v>53970</v>
      </c>
      <c r="D76" s="64">
        <v>52916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54970</v>
      </c>
      <c r="D83" s="14">
        <f>+D61+D65+D70+D73+D77+D82</f>
        <v>54709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60989</v>
      </c>
      <c r="D84" s="14">
        <f>+D60+D83</f>
        <v>60728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246</v>
      </c>
      <c r="B86" s="167"/>
      <c r="C86" s="167"/>
      <c r="D86" s="1"/>
    </row>
    <row r="87" spans="1:4" ht="16.5" customHeight="1" thickBot="1" x14ac:dyDescent="0.3">
      <c r="A87" s="34" t="s">
        <v>165</v>
      </c>
      <c r="B87" s="34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58589</v>
      </c>
      <c r="D90" s="41">
        <f>SUM(D91:D95)</f>
        <v>58328</v>
      </c>
    </row>
    <row r="91" spans="1:4" ht="12" customHeight="1" x14ac:dyDescent="0.25">
      <c r="A91" s="42" t="s">
        <v>7</v>
      </c>
      <c r="B91" s="43" t="s">
        <v>168</v>
      </c>
      <c r="C91" s="68">
        <v>32309</v>
      </c>
      <c r="D91" s="68">
        <v>32309</v>
      </c>
    </row>
    <row r="92" spans="1:4" ht="12" customHeight="1" x14ac:dyDescent="0.25">
      <c r="A92" s="18" t="s">
        <v>9</v>
      </c>
      <c r="B92" s="44" t="s">
        <v>169</v>
      </c>
      <c r="C92" s="64">
        <v>5832</v>
      </c>
      <c r="D92" s="64">
        <v>5571</v>
      </c>
    </row>
    <row r="93" spans="1:4" ht="12" customHeight="1" x14ac:dyDescent="0.25">
      <c r="A93" s="18" t="s">
        <v>11</v>
      </c>
      <c r="B93" s="44" t="s">
        <v>170</v>
      </c>
      <c r="C93" s="65">
        <v>20448</v>
      </c>
      <c r="D93" s="65">
        <v>20448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/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/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2400</v>
      </c>
      <c r="D106" s="14">
        <f>+D107+D109+D111</f>
        <v>2400</v>
      </c>
    </row>
    <row r="107" spans="1:4" ht="12" customHeight="1" x14ac:dyDescent="0.25">
      <c r="A107" s="16" t="s">
        <v>21</v>
      </c>
      <c r="B107" s="44" t="s">
        <v>194</v>
      </c>
      <c r="C107" s="63">
        <v>2400</v>
      </c>
      <c r="D107" s="63">
        <v>2400</v>
      </c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60989</v>
      </c>
      <c r="D123" s="14">
        <f>+D90+D106+D120</f>
        <v>60728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60989</v>
      </c>
      <c r="D144" s="73">
        <f>+D123+D143</f>
        <v>60728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-54970</v>
      </c>
      <c r="D148" s="14">
        <f>+D60-D123</f>
        <v>-54709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54970</v>
      </c>
      <c r="D149" s="14">
        <f>+D83-D143</f>
        <v>54709</v>
      </c>
    </row>
  </sheetData>
  <sheetProtection selectLockedCells="1" selectUnlockedCells="1"/>
  <mergeCells count="4">
    <mergeCell ref="A1:C1"/>
    <mergeCell ref="A86:C86"/>
    <mergeCell ref="A146:C146"/>
    <mergeCell ref="A147:B147"/>
  </mergeCells>
  <printOptions horizontalCentered="1"/>
  <pageMargins left="0.78740157480314965" right="0.78740157480314965" top="1.1417322834645669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5.sz. melléklet</oddHeader>
  </headerFooter>
  <rowBreaks count="1" manualBreakCount="1">
    <brk id="8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50"/>
  </sheetPr>
  <dimension ref="A1:E149"/>
  <sheetViews>
    <sheetView tabSelected="1" view="pageBreakPreview" zoomScaleNormal="120" zoomScaleSheetLayoutView="100" workbookViewId="0">
      <selection activeCell="F95" sqref="F95"/>
    </sheetView>
  </sheetViews>
  <sheetFormatPr defaultRowHeight="7.5" customHeight="1" x14ac:dyDescent="0.25"/>
  <cols>
    <col min="1" max="1" width="9.5" style="1" customWidth="1"/>
    <col min="2" max="2" width="91.6640625" style="1" customWidth="1"/>
    <col min="3" max="4" width="21.6640625" style="2" customWidth="1"/>
    <col min="5" max="16384" width="9.33203125" style="1"/>
  </cols>
  <sheetData>
    <row r="1" spans="1:4" ht="15.95" customHeight="1" x14ac:dyDescent="0.25">
      <c r="A1" s="167" t="s">
        <v>243</v>
      </c>
      <c r="B1" s="167"/>
      <c r="C1" s="167"/>
      <c r="D1" s="1"/>
    </row>
    <row r="2" spans="1:4" ht="15.95" customHeight="1" thickBot="1" x14ac:dyDescent="0.3">
      <c r="A2" s="166" t="s">
        <v>1</v>
      </c>
      <c r="B2" s="166"/>
      <c r="C2" s="4" t="s">
        <v>2</v>
      </c>
      <c r="D2" s="4" t="s">
        <v>2</v>
      </c>
    </row>
    <row r="3" spans="1:4" ht="38.1" customHeight="1" thickBot="1" x14ac:dyDescent="0.3">
      <c r="A3" s="5" t="s">
        <v>3</v>
      </c>
      <c r="B3" s="6" t="s">
        <v>4</v>
      </c>
      <c r="C3" s="7" t="s">
        <v>385</v>
      </c>
      <c r="D3" s="7" t="s">
        <v>419</v>
      </c>
    </row>
    <row r="4" spans="1:4" s="11" customFormat="1" ht="12" customHeight="1" thickBot="1" x14ac:dyDescent="0.25">
      <c r="A4" s="8">
        <v>1</v>
      </c>
      <c r="B4" s="9">
        <v>2</v>
      </c>
      <c r="C4" s="10">
        <v>3</v>
      </c>
      <c r="D4" s="10">
        <v>3</v>
      </c>
    </row>
    <row r="5" spans="1:4" s="15" customFormat="1" ht="12" customHeight="1" thickBot="1" x14ac:dyDescent="0.25">
      <c r="A5" s="12" t="s">
        <v>5</v>
      </c>
      <c r="B5" s="13" t="s">
        <v>6</v>
      </c>
      <c r="C5" s="14">
        <f>+C6+C7+C8+C9+C10+C11</f>
        <v>0</v>
      </c>
      <c r="D5" s="14">
        <f>+D6+D7+D8+D9+D10+D11</f>
        <v>0</v>
      </c>
    </row>
    <row r="6" spans="1:4" s="15" customFormat="1" ht="12" customHeight="1" x14ac:dyDescent="0.2">
      <c r="A6" s="16" t="s">
        <v>7</v>
      </c>
      <c r="B6" s="17" t="s">
        <v>8</v>
      </c>
      <c r="C6" s="63"/>
      <c r="D6" s="63"/>
    </row>
    <row r="7" spans="1:4" s="15" customFormat="1" ht="12" customHeight="1" x14ac:dyDescent="0.2">
      <c r="A7" s="18" t="s">
        <v>9</v>
      </c>
      <c r="B7" s="19" t="s">
        <v>10</v>
      </c>
      <c r="C7" s="64"/>
      <c r="D7" s="64"/>
    </row>
    <row r="8" spans="1:4" s="15" customFormat="1" ht="12" customHeight="1" x14ac:dyDescent="0.2">
      <c r="A8" s="18" t="s">
        <v>11</v>
      </c>
      <c r="B8" s="19" t="s">
        <v>12</v>
      </c>
      <c r="C8" s="64"/>
      <c r="D8" s="64"/>
    </row>
    <row r="9" spans="1:4" s="15" customFormat="1" ht="12" customHeight="1" x14ac:dyDescent="0.2">
      <c r="A9" s="18" t="s">
        <v>13</v>
      </c>
      <c r="B9" s="19" t="s">
        <v>14</v>
      </c>
      <c r="C9" s="64"/>
      <c r="D9" s="64"/>
    </row>
    <row r="10" spans="1:4" s="15" customFormat="1" ht="12" customHeight="1" x14ac:dyDescent="0.2">
      <c r="A10" s="18" t="s">
        <v>15</v>
      </c>
      <c r="B10" s="19" t="s">
        <v>16</v>
      </c>
      <c r="C10" s="64"/>
      <c r="D10" s="64"/>
    </row>
    <row r="11" spans="1:4" s="15" customFormat="1" ht="12" customHeight="1" thickBot="1" x14ac:dyDescent="0.25">
      <c r="A11" s="20" t="s">
        <v>17</v>
      </c>
      <c r="B11" s="21" t="s">
        <v>18</v>
      </c>
      <c r="C11" s="64"/>
      <c r="D11" s="64"/>
    </row>
    <row r="12" spans="1:4" s="15" customFormat="1" ht="12" customHeight="1" thickBot="1" x14ac:dyDescent="0.25">
      <c r="A12" s="12" t="s">
        <v>19</v>
      </c>
      <c r="B12" s="22" t="s">
        <v>20</v>
      </c>
      <c r="C12" s="14">
        <f>+C13+C14+C15+C16+C17</f>
        <v>0</v>
      </c>
      <c r="D12" s="14">
        <f>+D13+D14+D15+D16+D17</f>
        <v>0</v>
      </c>
    </row>
    <row r="13" spans="1:4" s="15" customFormat="1" ht="12" customHeight="1" x14ac:dyDescent="0.2">
      <c r="A13" s="16" t="s">
        <v>21</v>
      </c>
      <c r="B13" s="17" t="s">
        <v>22</v>
      </c>
      <c r="C13" s="63"/>
      <c r="D13" s="63"/>
    </row>
    <row r="14" spans="1:4" s="15" customFormat="1" ht="12" customHeight="1" x14ac:dyDescent="0.2">
      <c r="A14" s="18" t="s">
        <v>23</v>
      </c>
      <c r="B14" s="19" t="s">
        <v>24</v>
      </c>
      <c r="C14" s="64"/>
      <c r="D14" s="64"/>
    </row>
    <row r="15" spans="1:4" s="15" customFormat="1" ht="12" customHeight="1" x14ac:dyDescent="0.2">
      <c r="A15" s="18" t="s">
        <v>25</v>
      </c>
      <c r="B15" s="19" t="s">
        <v>26</v>
      </c>
      <c r="C15" s="64"/>
      <c r="D15" s="64"/>
    </row>
    <row r="16" spans="1:4" s="15" customFormat="1" ht="12" customHeight="1" x14ac:dyDescent="0.2">
      <c r="A16" s="18" t="s">
        <v>27</v>
      </c>
      <c r="B16" s="19" t="s">
        <v>28</v>
      </c>
      <c r="C16" s="64"/>
      <c r="D16" s="64"/>
    </row>
    <row r="17" spans="1:4" s="15" customFormat="1" ht="12" customHeight="1" x14ac:dyDescent="0.2">
      <c r="A17" s="18" t="s">
        <v>29</v>
      </c>
      <c r="B17" s="19" t="s">
        <v>30</v>
      </c>
      <c r="C17" s="64"/>
      <c r="D17" s="64"/>
    </row>
    <row r="18" spans="1:4" s="15" customFormat="1" ht="12" customHeight="1" thickBot="1" x14ac:dyDescent="0.25">
      <c r="A18" s="20" t="s">
        <v>31</v>
      </c>
      <c r="B18" s="21" t="s">
        <v>32</v>
      </c>
      <c r="C18" s="65"/>
      <c r="D18" s="65"/>
    </row>
    <row r="19" spans="1:4" s="15" customFormat="1" ht="12" customHeight="1" thickBot="1" x14ac:dyDescent="0.25">
      <c r="A19" s="12" t="s">
        <v>33</v>
      </c>
      <c r="B19" s="13" t="s">
        <v>34</v>
      </c>
      <c r="C19" s="14">
        <f>+C20+C21+C22+C23+C24</f>
        <v>0</v>
      </c>
      <c r="D19" s="14">
        <f>+D20+D21+D22+D23+D24</f>
        <v>0</v>
      </c>
    </row>
    <row r="20" spans="1:4" s="15" customFormat="1" ht="12" customHeight="1" x14ac:dyDescent="0.2">
      <c r="A20" s="16" t="s">
        <v>35</v>
      </c>
      <c r="B20" s="17" t="s">
        <v>36</v>
      </c>
      <c r="C20" s="63"/>
      <c r="D20" s="63"/>
    </row>
    <row r="21" spans="1:4" s="15" customFormat="1" ht="12" customHeight="1" x14ac:dyDescent="0.2">
      <c r="A21" s="18" t="s">
        <v>37</v>
      </c>
      <c r="B21" s="19" t="s">
        <v>38</v>
      </c>
      <c r="C21" s="64"/>
      <c r="D21" s="64"/>
    </row>
    <row r="22" spans="1:4" s="15" customFormat="1" ht="12" customHeight="1" x14ac:dyDescent="0.2">
      <c r="A22" s="18" t="s">
        <v>39</v>
      </c>
      <c r="B22" s="19" t="s">
        <v>40</v>
      </c>
      <c r="C22" s="64"/>
      <c r="D22" s="64"/>
    </row>
    <row r="23" spans="1:4" s="15" customFormat="1" ht="12" customHeight="1" x14ac:dyDescent="0.2">
      <c r="A23" s="18" t="s">
        <v>41</v>
      </c>
      <c r="B23" s="19" t="s">
        <v>42</v>
      </c>
      <c r="C23" s="64"/>
      <c r="D23" s="64"/>
    </row>
    <row r="24" spans="1:4" s="15" customFormat="1" ht="12" customHeight="1" x14ac:dyDescent="0.2">
      <c r="A24" s="18" t="s">
        <v>43</v>
      </c>
      <c r="B24" s="19" t="s">
        <v>44</v>
      </c>
      <c r="C24" s="64"/>
      <c r="D24" s="64"/>
    </row>
    <row r="25" spans="1:4" s="15" customFormat="1" ht="12" customHeight="1" thickBot="1" x14ac:dyDescent="0.25">
      <c r="A25" s="20" t="s">
        <v>45</v>
      </c>
      <c r="B25" s="21" t="s">
        <v>46</v>
      </c>
      <c r="C25" s="65"/>
      <c r="D25" s="65"/>
    </row>
    <row r="26" spans="1:4" s="15" customFormat="1" ht="12" customHeight="1" thickBot="1" x14ac:dyDescent="0.25">
      <c r="A26" s="12" t="s">
        <v>47</v>
      </c>
      <c r="B26" s="13" t="s">
        <v>48</v>
      </c>
      <c r="C26" s="14">
        <f>+C27+C30+C31+C32</f>
        <v>0</v>
      </c>
      <c r="D26" s="14">
        <f>+D27+D30+D31+D32</f>
        <v>0</v>
      </c>
    </row>
    <row r="27" spans="1:4" s="15" customFormat="1" ht="12" customHeight="1" x14ac:dyDescent="0.2">
      <c r="A27" s="16" t="s">
        <v>49</v>
      </c>
      <c r="B27" s="17" t="s">
        <v>50</v>
      </c>
      <c r="C27" s="66">
        <f>+C28+C29</f>
        <v>0</v>
      </c>
      <c r="D27" s="66">
        <f>+D28+D29</f>
        <v>0</v>
      </c>
    </row>
    <row r="28" spans="1:4" s="15" customFormat="1" ht="12" customHeight="1" x14ac:dyDescent="0.2">
      <c r="A28" s="18" t="s">
        <v>51</v>
      </c>
      <c r="B28" s="19" t="s">
        <v>52</v>
      </c>
      <c r="C28" s="64"/>
      <c r="D28" s="64"/>
    </row>
    <row r="29" spans="1:4" s="15" customFormat="1" ht="12" customHeight="1" x14ac:dyDescent="0.2">
      <c r="A29" s="18" t="s">
        <v>53</v>
      </c>
      <c r="B29" s="19" t="s">
        <v>54</v>
      </c>
      <c r="C29" s="64"/>
      <c r="D29" s="64"/>
    </row>
    <row r="30" spans="1:4" s="15" customFormat="1" ht="12" customHeight="1" x14ac:dyDescent="0.2">
      <c r="A30" s="18" t="s">
        <v>55</v>
      </c>
      <c r="B30" s="19" t="s">
        <v>56</v>
      </c>
      <c r="C30" s="64"/>
      <c r="D30" s="64"/>
    </row>
    <row r="31" spans="1:4" s="15" customFormat="1" ht="12" customHeight="1" x14ac:dyDescent="0.2">
      <c r="A31" s="18" t="s">
        <v>57</v>
      </c>
      <c r="B31" s="19" t="s">
        <v>58</v>
      </c>
      <c r="C31" s="64"/>
      <c r="D31" s="64"/>
    </row>
    <row r="32" spans="1:4" s="15" customFormat="1" ht="12" customHeight="1" thickBot="1" x14ac:dyDescent="0.25">
      <c r="A32" s="20" t="s">
        <v>59</v>
      </c>
      <c r="B32" s="21" t="s">
        <v>60</v>
      </c>
      <c r="C32" s="65"/>
      <c r="D32" s="65"/>
    </row>
    <row r="33" spans="1:4" s="15" customFormat="1" ht="12" customHeight="1" thickBot="1" x14ac:dyDescent="0.25">
      <c r="A33" s="12" t="s">
        <v>61</v>
      </c>
      <c r="B33" s="13" t="s">
        <v>62</v>
      </c>
      <c r="C33" s="14">
        <f>SUM(C34:C43)</f>
        <v>530</v>
      </c>
      <c r="D33" s="14">
        <f>SUM(D34:D43)</f>
        <v>530</v>
      </c>
    </row>
    <row r="34" spans="1:4" s="15" customFormat="1" ht="12" customHeight="1" x14ac:dyDescent="0.2">
      <c r="A34" s="16" t="s">
        <v>63</v>
      </c>
      <c r="B34" s="17" t="s">
        <v>64</v>
      </c>
      <c r="C34" s="63"/>
      <c r="D34" s="63"/>
    </row>
    <row r="35" spans="1:4" s="15" customFormat="1" ht="12" customHeight="1" x14ac:dyDescent="0.2">
      <c r="A35" s="18" t="s">
        <v>65</v>
      </c>
      <c r="B35" s="19" t="s">
        <v>66</v>
      </c>
      <c r="C35" s="64"/>
      <c r="D35" s="64"/>
    </row>
    <row r="36" spans="1:4" s="15" customFormat="1" ht="12" customHeight="1" x14ac:dyDescent="0.2">
      <c r="A36" s="18" t="s">
        <v>67</v>
      </c>
      <c r="B36" s="19" t="s">
        <v>68</v>
      </c>
      <c r="C36" s="64"/>
      <c r="D36" s="64"/>
    </row>
    <row r="37" spans="1:4" s="15" customFormat="1" ht="12" customHeight="1" x14ac:dyDescent="0.2">
      <c r="A37" s="18" t="s">
        <v>69</v>
      </c>
      <c r="B37" s="19" t="s">
        <v>70</v>
      </c>
      <c r="C37" s="64"/>
      <c r="D37" s="64"/>
    </row>
    <row r="38" spans="1:4" s="15" customFormat="1" ht="12" customHeight="1" x14ac:dyDescent="0.2">
      <c r="A38" s="18" t="s">
        <v>71</v>
      </c>
      <c r="B38" s="19" t="s">
        <v>72</v>
      </c>
      <c r="C38" s="64">
        <v>530</v>
      </c>
      <c r="D38" s="64">
        <v>530</v>
      </c>
    </row>
    <row r="39" spans="1:4" s="15" customFormat="1" ht="12" customHeight="1" x14ac:dyDescent="0.2">
      <c r="A39" s="18" t="s">
        <v>73</v>
      </c>
      <c r="B39" s="19" t="s">
        <v>74</v>
      </c>
      <c r="C39" s="64"/>
      <c r="D39" s="64"/>
    </row>
    <row r="40" spans="1:4" s="15" customFormat="1" ht="12" customHeight="1" x14ac:dyDescent="0.2">
      <c r="A40" s="18" t="s">
        <v>75</v>
      </c>
      <c r="B40" s="19" t="s">
        <v>76</v>
      </c>
      <c r="C40" s="64"/>
      <c r="D40" s="64"/>
    </row>
    <row r="41" spans="1:4" s="15" customFormat="1" ht="12" customHeight="1" x14ac:dyDescent="0.2">
      <c r="A41" s="18" t="s">
        <v>77</v>
      </c>
      <c r="B41" s="19" t="s">
        <v>78</v>
      </c>
      <c r="C41" s="64"/>
      <c r="D41" s="64"/>
    </row>
    <row r="42" spans="1:4" s="15" customFormat="1" ht="12" customHeight="1" x14ac:dyDescent="0.2">
      <c r="A42" s="18" t="s">
        <v>79</v>
      </c>
      <c r="B42" s="19" t="s">
        <v>80</v>
      </c>
      <c r="C42" s="64"/>
      <c r="D42" s="64"/>
    </row>
    <row r="43" spans="1:4" s="15" customFormat="1" ht="12" customHeight="1" thickBot="1" x14ac:dyDescent="0.25">
      <c r="A43" s="20" t="s">
        <v>81</v>
      </c>
      <c r="B43" s="21" t="s">
        <v>82</v>
      </c>
      <c r="C43" s="65"/>
      <c r="D43" s="65"/>
    </row>
    <row r="44" spans="1:4" s="15" customFormat="1" ht="12" customHeight="1" thickBot="1" x14ac:dyDescent="0.25">
      <c r="A44" s="12" t="s">
        <v>83</v>
      </c>
      <c r="B44" s="13" t="s">
        <v>84</v>
      </c>
      <c r="C44" s="14">
        <f>SUM(C45:C49)</f>
        <v>0</v>
      </c>
      <c r="D44" s="14">
        <f>SUM(D45:D49)</f>
        <v>0</v>
      </c>
    </row>
    <row r="45" spans="1:4" s="15" customFormat="1" ht="12" customHeight="1" x14ac:dyDescent="0.2">
      <c r="A45" s="16" t="s">
        <v>85</v>
      </c>
      <c r="B45" s="17" t="s">
        <v>86</v>
      </c>
      <c r="C45" s="63"/>
      <c r="D45" s="63"/>
    </row>
    <row r="46" spans="1:4" s="15" customFormat="1" ht="12" customHeight="1" x14ac:dyDescent="0.2">
      <c r="A46" s="18" t="s">
        <v>87</v>
      </c>
      <c r="B46" s="19" t="s">
        <v>88</v>
      </c>
      <c r="C46" s="64"/>
      <c r="D46" s="64"/>
    </row>
    <row r="47" spans="1:4" s="15" customFormat="1" ht="12" customHeight="1" x14ac:dyDescent="0.2">
      <c r="A47" s="18" t="s">
        <v>89</v>
      </c>
      <c r="B47" s="19" t="s">
        <v>90</v>
      </c>
      <c r="C47" s="64"/>
      <c r="D47" s="64"/>
    </row>
    <row r="48" spans="1:4" s="15" customFormat="1" ht="12" customHeight="1" x14ac:dyDescent="0.2">
      <c r="A48" s="18" t="s">
        <v>91</v>
      </c>
      <c r="B48" s="19" t="s">
        <v>92</v>
      </c>
      <c r="C48" s="64"/>
      <c r="D48" s="64"/>
    </row>
    <row r="49" spans="1:4" s="15" customFormat="1" ht="12" customHeight="1" thickBot="1" x14ac:dyDescent="0.25">
      <c r="A49" s="20" t="s">
        <v>93</v>
      </c>
      <c r="B49" s="21" t="s">
        <v>94</v>
      </c>
      <c r="C49" s="65"/>
      <c r="D49" s="65"/>
    </row>
    <row r="50" spans="1:4" s="15" customFormat="1" ht="12" customHeight="1" thickBot="1" x14ac:dyDescent="0.25">
      <c r="A50" s="12" t="s">
        <v>95</v>
      </c>
      <c r="B50" s="13" t="s">
        <v>96</v>
      </c>
      <c r="C50" s="14">
        <f>SUM(C51:C53)</f>
        <v>0</v>
      </c>
      <c r="D50" s="14">
        <f>SUM(D51:D53)</f>
        <v>0</v>
      </c>
    </row>
    <row r="51" spans="1:4" s="15" customFormat="1" ht="12" customHeight="1" x14ac:dyDescent="0.2">
      <c r="A51" s="16" t="s">
        <v>97</v>
      </c>
      <c r="B51" s="17" t="s">
        <v>98</v>
      </c>
      <c r="C51" s="63"/>
      <c r="D51" s="63"/>
    </row>
    <row r="52" spans="1:4" s="15" customFormat="1" ht="12" customHeight="1" x14ac:dyDescent="0.2">
      <c r="A52" s="18" t="s">
        <v>99</v>
      </c>
      <c r="B52" s="19" t="s">
        <v>100</v>
      </c>
      <c r="C52" s="64"/>
      <c r="D52" s="64"/>
    </row>
    <row r="53" spans="1:4" s="15" customFormat="1" ht="12" customHeight="1" x14ac:dyDescent="0.2">
      <c r="A53" s="18" t="s">
        <v>101</v>
      </c>
      <c r="B53" s="19" t="s">
        <v>102</v>
      </c>
      <c r="C53" s="64"/>
      <c r="D53" s="64"/>
    </row>
    <row r="54" spans="1:4" s="15" customFormat="1" ht="12" customHeight="1" thickBot="1" x14ac:dyDescent="0.25">
      <c r="A54" s="20" t="s">
        <v>103</v>
      </c>
      <c r="B54" s="21" t="s">
        <v>104</v>
      </c>
      <c r="C54" s="65"/>
      <c r="D54" s="65"/>
    </row>
    <row r="55" spans="1:4" s="15" customFormat="1" ht="12" customHeight="1" thickBot="1" x14ac:dyDescent="0.25">
      <c r="A55" s="12" t="s">
        <v>105</v>
      </c>
      <c r="B55" s="22" t="s">
        <v>106</v>
      </c>
      <c r="C55" s="14">
        <f>SUM(C56:C58)</f>
        <v>0</v>
      </c>
      <c r="D55" s="14">
        <f>SUM(D56:D58)</f>
        <v>0</v>
      </c>
    </row>
    <row r="56" spans="1:4" s="15" customFormat="1" ht="12" customHeight="1" x14ac:dyDescent="0.2">
      <c r="A56" s="16" t="s">
        <v>107</v>
      </c>
      <c r="B56" s="17" t="s">
        <v>108</v>
      </c>
      <c r="C56" s="64"/>
      <c r="D56" s="64"/>
    </row>
    <row r="57" spans="1:4" s="15" customFormat="1" ht="12" customHeight="1" x14ac:dyDescent="0.2">
      <c r="A57" s="18" t="s">
        <v>109</v>
      </c>
      <c r="B57" s="19" t="s">
        <v>110</v>
      </c>
      <c r="C57" s="64"/>
      <c r="D57" s="64"/>
    </row>
    <row r="58" spans="1:4" s="15" customFormat="1" ht="12" customHeight="1" x14ac:dyDescent="0.2">
      <c r="A58" s="18" t="s">
        <v>111</v>
      </c>
      <c r="B58" s="19" t="s">
        <v>112</v>
      </c>
      <c r="C58" s="64"/>
      <c r="D58" s="64"/>
    </row>
    <row r="59" spans="1:4" s="15" customFormat="1" ht="12" customHeight="1" thickBot="1" x14ac:dyDescent="0.25">
      <c r="A59" s="20" t="s">
        <v>113</v>
      </c>
      <c r="B59" s="21" t="s">
        <v>114</v>
      </c>
      <c r="C59" s="64"/>
      <c r="D59" s="64"/>
    </row>
    <row r="60" spans="1:4" s="15" customFormat="1" ht="12" customHeight="1" thickBot="1" x14ac:dyDescent="0.25">
      <c r="A60" s="12" t="s">
        <v>115</v>
      </c>
      <c r="B60" s="13" t="s">
        <v>116</v>
      </c>
      <c r="C60" s="14">
        <f>+C5+C12+C19+C26+C33+C44+C50+C55</f>
        <v>530</v>
      </c>
      <c r="D60" s="14">
        <f>+D5+D12+D19+D26+D33+D44+D50+D55</f>
        <v>530</v>
      </c>
    </row>
    <row r="61" spans="1:4" s="15" customFormat="1" ht="12" customHeight="1" thickBot="1" x14ac:dyDescent="0.25">
      <c r="A61" s="23" t="s">
        <v>117</v>
      </c>
      <c r="B61" s="22" t="s">
        <v>118</v>
      </c>
      <c r="C61" s="14">
        <f>SUM(C62:C64)</f>
        <v>0</v>
      </c>
      <c r="D61" s="14">
        <f>SUM(D62:D64)</f>
        <v>0</v>
      </c>
    </row>
    <row r="62" spans="1:4" s="15" customFormat="1" ht="12" customHeight="1" x14ac:dyDescent="0.2">
      <c r="A62" s="16" t="s">
        <v>119</v>
      </c>
      <c r="B62" s="17" t="s">
        <v>120</v>
      </c>
      <c r="C62" s="64"/>
      <c r="D62" s="64"/>
    </row>
    <row r="63" spans="1:4" s="15" customFormat="1" ht="12" customHeight="1" x14ac:dyDescent="0.2">
      <c r="A63" s="18" t="s">
        <v>121</v>
      </c>
      <c r="B63" s="19" t="s">
        <v>122</v>
      </c>
      <c r="C63" s="64"/>
      <c r="D63" s="64"/>
    </row>
    <row r="64" spans="1:4" s="15" customFormat="1" ht="12" customHeight="1" thickBot="1" x14ac:dyDescent="0.25">
      <c r="A64" s="20" t="s">
        <v>123</v>
      </c>
      <c r="B64" s="24" t="s">
        <v>124</v>
      </c>
      <c r="C64" s="64"/>
      <c r="D64" s="64"/>
    </row>
    <row r="65" spans="1:4" s="15" customFormat="1" ht="12" customHeight="1" thickBot="1" x14ac:dyDescent="0.25">
      <c r="A65" s="23" t="s">
        <v>125</v>
      </c>
      <c r="B65" s="22" t="s">
        <v>126</v>
      </c>
      <c r="C65" s="14">
        <f>SUM(C66:C69)</f>
        <v>0</v>
      </c>
      <c r="D65" s="14">
        <f>SUM(D66:D69)</f>
        <v>0</v>
      </c>
    </row>
    <row r="66" spans="1:4" s="15" customFormat="1" ht="12" customHeight="1" x14ac:dyDescent="0.2">
      <c r="A66" s="16" t="s">
        <v>127</v>
      </c>
      <c r="B66" s="17" t="s">
        <v>128</v>
      </c>
      <c r="C66" s="64"/>
      <c r="D66" s="64"/>
    </row>
    <row r="67" spans="1:4" s="15" customFormat="1" ht="12" customHeight="1" x14ac:dyDescent="0.2">
      <c r="A67" s="18" t="s">
        <v>129</v>
      </c>
      <c r="B67" s="19" t="s">
        <v>130</v>
      </c>
      <c r="C67" s="64"/>
      <c r="D67" s="64"/>
    </row>
    <row r="68" spans="1:4" s="15" customFormat="1" ht="12" customHeight="1" x14ac:dyDescent="0.2">
      <c r="A68" s="18" t="s">
        <v>131</v>
      </c>
      <c r="B68" s="19" t="s">
        <v>132</v>
      </c>
      <c r="C68" s="64"/>
      <c r="D68" s="64"/>
    </row>
    <row r="69" spans="1:4" s="15" customFormat="1" ht="12" customHeight="1" thickBot="1" x14ac:dyDescent="0.25">
      <c r="A69" s="20" t="s">
        <v>133</v>
      </c>
      <c r="B69" s="21" t="s">
        <v>134</v>
      </c>
      <c r="C69" s="64"/>
      <c r="D69" s="64"/>
    </row>
    <row r="70" spans="1:4" s="15" customFormat="1" ht="12" customHeight="1" thickBot="1" x14ac:dyDescent="0.25">
      <c r="A70" s="23" t="s">
        <v>135</v>
      </c>
      <c r="B70" s="22" t="s">
        <v>136</v>
      </c>
      <c r="C70" s="14">
        <f>SUM(C71:C72)</f>
        <v>1000</v>
      </c>
      <c r="D70" s="14">
        <f>SUM(D71:D72)</f>
        <v>2332</v>
      </c>
    </row>
    <row r="71" spans="1:4" s="15" customFormat="1" ht="12" customHeight="1" x14ac:dyDescent="0.2">
      <c r="A71" s="16" t="s">
        <v>137</v>
      </c>
      <c r="B71" s="17" t="s">
        <v>138</v>
      </c>
      <c r="C71" s="64">
        <v>1000</v>
      </c>
      <c r="D71" s="64">
        <v>2332</v>
      </c>
    </row>
    <row r="72" spans="1:4" s="15" customFormat="1" ht="12" customHeight="1" thickBot="1" x14ac:dyDescent="0.25">
      <c r="A72" s="20" t="s">
        <v>139</v>
      </c>
      <c r="B72" s="21" t="s">
        <v>140</v>
      </c>
      <c r="C72" s="64"/>
      <c r="D72" s="64"/>
    </row>
    <row r="73" spans="1:4" s="15" customFormat="1" ht="12" customHeight="1" thickBot="1" x14ac:dyDescent="0.25">
      <c r="A73" s="23" t="s">
        <v>141</v>
      </c>
      <c r="B73" s="22" t="s">
        <v>142</v>
      </c>
      <c r="C73" s="14">
        <f>SUM(C74:C76)</f>
        <v>55607</v>
      </c>
      <c r="D73" s="14">
        <f>SUM(D74:D76)</f>
        <v>53930</v>
      </c>
    </row>
    <row r="74" spans="1:4" s="15" customFormat="1" ht="12" customHeight="1" x14ac:dyDescent="0.2">
      <c r="A74" s="16" t="s">
        <v>143</v>
      </c>
      <c r="B74" s="17" t="s">
        <v>144</v>
      </c>
      <c r="C74" s="64"/>
      <c r="D74" s="64"/>
    </row>
    <row r="75" spans="1:4" s="15" customFormat="1" ht="12" customHeight="1" x14ac:dyDescent="0.2">
      <c r="A75" s="18" t="s">
        <v>145</v>
      </c>
      <c r="B75" s="19" t="s">
        <v>146</v>
      </c>
      <c r="C75" s="64"/>
      <c r="D75" s="64"/>
    </row>
    <row r="76" spans="1:4" s="15" customFormat="1" ht="12" customHeight="1" thickBot="1" x14ac:dyDescent="0.25">
      <c r="A76" s="20" t="s">
        <v>147</v>
      </c>
      <c r="B76" s="21" t="s">
        <v>337</v>
      </c>
      <c r="C76" s="64">
        <v>55607</v>
      </c>
      <c r="D76" s="64">
        <v>53930</v>
      </c>
    </row>
    <row r="77" spans="1:4" s="15" customFormat="1" ht="12" customHeight="1" thickBot="1" x14ac:dyDescent="0.25">
      <c r="A77" s="23" t="s">
        <v>148</v>
      </c>
      <c r="B77" s="22" t="s">
        <v>149</v>
      </c>
      <c r="C77" s="14">
        <f>SUM(C78:C81)</f>
        <v>0</v>
      </c>
      <c r="D77" s="14">
        <f>SUM(D78:D81)</f>
        <v>0</v>
      </c>
    </row>
    <row r="78" spans="1:4" s="15" customFormat="1" ht="12" customHeight="1" x14ac:dyDescent="0.2">
      <c r="A78" s="25" t="s">
        <v>150</v>
      </c>
      <c r="B78" s="17" t="s">
        <v>151</v>
      </c>
      <c r="C78" s="64"/>
      <c r="D78" s="64"/>
    </row>
    <row r="79" spans="1:4" s="15" customFormat="1" ht="12" customHeight="1" x14ac:dyDescent="0.2">
      <c r="A79" s="26" t="s">
        <v>152</v>
      </c>
      <c r="B79" s="19" t="s">
        <v>153</v>
      </c>
      <c r="C79" s="64"/>
      <c r="D79" s="64"/>
    </row>
    <row r="80" spans="1:4" s="15" customFormat="1" ht="12" customHeight="1" x14ac:dyDescent="0.2">
      <c r="A80" s="26" t="s">
        <v>154</v>
      </c>
      <c r="B80" s="19" t="s">
        <v>155</v>
      </c>
      <c r="C80" s="64"/>
      <c r="D80" s="64"/>
    </row>
    <row r="81" spans="1:4" s="15" customFormat="1" ht="12" customHeight="1" thickBot="1" x14ac:dyDescent="0.25">
      <c r="A81" s="27" t="s">
        <v>156</v>
      </c>
      <c r="B81" s="21" t="s">
        <v>157</v>
      </c>
      <c r="C81" s="64"/>
      <c r="D81" s="64"/>
    </row>
    <row r="82" spans="1:4" s="15" customFormat="1" ht="13.5" customHeight="1" thickBot="1" x14ac:dyDescent="0.25">
      <c r="A82" s="23" t="s">
        <v>158</v>
      </c>
      <c r="B82" s="22" t="s">
        <v>159</v>
      </c>
      <c r="C82" s="67"/>
      <c r="D82" s="67"/>
    </row>
    <row r="83" spans="1:4" s="15" customFormat="1" ht="15.75" customHeight="1" thickBot="1" x14ac:dyDescent="0.25">
      <c r="A83" s="23" t="s">
        <v>160</v>
      </c>
      <c r="B83" s="28" t="s">
        <v>161</v>
      </c>
      <c r="C83" s="14">
        <f>+C61+C65+C70+C73+C77+C82</f>
        <v>56607</v>
      </c>
      <c r="D83" s="14">
        <f>+D61+D65+D70+D73+D77+D82</f>
        <v>56262</v>
      </c>
    </row>
    <row r="84" spans="1:4" s="15" customFormat="1" ht="16.5" customHeight="1" thickBot="1" x14ac:dyDescent="0.25">
      <c r="A84" s="29" t="s">
        <v>162</v>
      </c>
      <c r="B84" s="30" t="s">
        <v>163</v>
      </c>
      <c r="C84" s="14">
        <f>+C60+C83</f>
        <v>57137</v>
      </c>
      <c r="D84" s="14">
        <f>+D60+D83</f>
        <v>56792</v>
      </c>
    </row>
    <row r="85" spans="1:4" s="15" customFormat="1" ht="15.75" customHeight="1" x14ac:dyDescent="0.2">
      <c r="A85" s="31"/>
      <c r="B85" s="32"/>
      <c r="C85" s="33"/>
      <c r="D85" s="33"/>
    </row>
    <row r="86" spans="1:4" ht="16.5" customHeight="1" x14ac:dyDescent="0.25">
      <c r="A86" s="167" t="s">
        <v>244</v>
      </c>
      <c r="B86" s="167"/>
      <c r="C86" s="167"/>
      <c r="D86" s="1"/>
    </row>
    <row r="87" spans="1:4" ht="16.5" customHeight="1" thickBot="1" x14ac:dyDescent="0.3">
      <c r="A87" s="168" t="s">
        <v>165</v>
      </c>
      <c r="B87" s="168"/>
      <c r="C87" s="35" t="s">
        <v>2</v>
      </c>
      <c r="D87" s="35" t="s">
        <v>2</v>
      </c>
    </row>
    <row r="88" spans="1:4" ht="38.1" customHeight="1" thickBot="1" x14ac:dyDescent="0.3">
      <c r="A88" s="5" t="s">
        <v>3</v>
      </c>
      <c r="B88" s="6" t="s">
        <v>166</v>
      </c>
      <c r="C88" s="7" t="s">
        <v>385</v>
      </c>
      <c r="D88" s="7" t="s">
        <v>419</v>
      </c>
    </row>
    <row r="89" spans="1:4" s="11" customFormat="1" ht="12" customHeight="1" thickBot="1" x14ac:dyDescent="0.25">
      <c r="A89" s="36">
        <v>1</v>
      </c>
      <c r="B89" s="37">
        <v>2</v>
      </c>
      <c r="C89" s="38">
        <v>3</v>
      </c>
      <c r="D89" s="38">
        <v>3</v>
      </c>
    </row>
    <row r="90" spans="1:4" ht="12" customHeight="1" thickBot="1" x14ac:dyDescent="0.3">
      <c r="A90" s="39" t="s">
        <v>5</v>
      </c>
      <c r="B90" s="40" t="s">
        <v>167</v>
      </c>
      <c r="C90" s="41">
        <f>SUM(C91:C95)</f>
        <v>57137</v>
      </c>
      <c r="D90" s="41">
        <f>SUM(D91:D95)</f>
        <v>56792</v>
      </c>
    </row>
    <row r="91" spans="1:4" ht="12" customHeight="1" x14ac:dyDescent="0.25">
      <c r="A91" s="42" t="s">
        <v>7</v>
      </c>
      <c r="B91" s="43" t="s">
        <v>168</v>
      </c>
      <c r="C91" s="68">
        <v>42198</v>
      </c>
      <c r="D91" s="68">
        <v>42198</v>
      </c>
    </row>
    <row r="92" spans="1:4" ht="12" customHeight="1" x14ac:dyDescent="0.25">
      <c r="A92" s="18" t="s">
        <v>9</v>
      </c>
      <c r="B92" s="44" t="s">
        <v>169</v>
      </c>
      <c r="C92" s="64">
        <v>7264</v>
      </c>
      <c r="D92" s="64">
        <v>6919</v>
      </c>
    </row>
    <row r="93" spans="1:4" ht="12" customHeight="1" x14ac:dyDescent="0.25">
      <c r="A93" s="18" t="s">
        <v>11</v>
      </c>
      <c r="B93" s="44" t="s">
        <v>170</v>
      </c>
      <c r="C93" s="65">
        <v>7675</v>
      </c>
      <c r="D93" s="65">
        <v>7675</v>
      </c>
    </row>
    <row r="94" spans="1:4" ht="12" customHeight="1" x14ac:dyDescent="0.25">
      <c r="A94" s="18" t="s">
        <v>13</v>
      </c>
      <c r="B94" s="45" t="s">
        <v>171</v>
      </c>
      <c r="C94" s="65"/>
      <c r="D94" s="65"/>
    </row>
    <row r="95" spans="1:4" ht="12" customHeight="1" x14ac:dyDescent="0.25">
      <c r="A95" s="18" t="s">
        <v>172</v>
      </c>
      <c r="B95" s="46" t="s">
        <v>173</v>
      </c>
      <c r="C95" s="65"/>
      <c r="D95" s="65"/>
    </row>
    <row r="96" spans="1:4" ht="12" customHeight="1" x14ac:dyDescent="0.25">
      <c r="A96" s="18" t="s">
        <v>17</v>
      </c>
      <c r="B96" s="44" t="s">
        <v>174</v>
      </c>
      <c r="C96" s="65"/>
      <c r="D96" s="65"/>
    </row>
    <row r="97" spans="1:4" ht="12" customHeight="1" x14ac:dyDescent="0.25">
      <c r="A97" s="18" t="s">
        <v>175</v>
      </c>
      <c r="B97" s="47" t="s">
        <v>176</v>
      </c>
      <c r="C97" s="65"/>
      <c r="D97" s="65"/>
    </row>
    <row r="98" spans="1:4" ht="12" customHeight="1" x14ac:dyDescent="0.25">
      <c r="A98" s="18" t="s">
        <v>177</v>
      </c>
      <c r="B98" s="48" t="s">
        <v>178</v>
      </c>
      <c r="C98" s="65"/>
      <c r="D98" s="65"/>
    </row>
    <row r="99" spans="1:4" ht="12" customHeight="1" x14ac:dyDescent="0.25">
      <c r="A99" s="18" t="s">
        <v>179</v>
      </c>
      <c r="B99" s="48" t="s">
        <v>180</v>
      </c>
      <c r="C99" s="65"/>
      <c r="D99" s="65"/>
    </row>
    <row r="100" spans="1:4" ht="12" customHeight="1" x14ac:dyDescent="0.25">
      <c r="A100" s="18" t="s">
        <v>181</v>
      </c>
      <c r="B100" s="47" t="s">
        <v>182</v>
      </c>
      <c r="C100" s="65"/>
      <c r="D100" s="65"/>
    </row>
    <row r="101" spans="1:4" ht="12" customHeight="1" x14ac:dyDescent="0.25">
      <c r="A101" s="18" t="s">
        <v>183</v>
      </c>
      <c r="B101" s="47" t="s">
        <v>184</v>
      </c>
      <c r="C101" s="65"/>
      <c r="D101" s="65"/>
    </row>
    <row r="102" spans="1:4" ht="12" customHeight="1" x14ac:dyDescent="0.25">
      <c r="A102" s="18" t="s">
        <v>185</v>
      </c>
      <c r="B102" s="48" t="s">
        <v>186</v>
      </c>
      <c r="C102" s="65"/>
      <c r="D102" s="65"/>
    </row>
    <row r="103" spans="1:4" ht="12" customHeight="1" x14ac:dyDescent="0.25">
      <c r="A103" s="49" t="s">
        <v>187</v>
      </c>
      <c r="B103" s="50" t="s">
        <v>188</v>
      </c>
      <c r="C103" s="65"/>
      <c r="D103" s="65"/>
    </row>
    <row r="104" spans="1:4" ht="12" customHeight="1" x14ac:dyDescent="0.25">
      <c r="A104" s="18" t="s">
        <v>189</v>
      </c>
      <c r="B104" s="50" t="s">
        <v>190</v>
      </c>
      <c r="C104" s="65"/>
      <c r="D104" s="65"/>
    </row>
    <row r="105" spans="1:4" ht="12" customHeight="1" thickBot="1" x14ac:dyDescent="0.3">
      <c r="A105" s="51" t="s">
        <v>191</v>
      </c>
      <c r="B105" s="52" t="s">
        <v>192</v>
      </c>
      <c r="C105" s="69"/>
      <c r="D105" s="69"/>
    </row>
    <row r="106" spans="1:4" ht="12" customHeight="1" thickBot="1" x14ac:dyDescent="0.3">
      <c r="A106" s="12" t="s">
        <v>19</v>
      </c>
      <c r="B106" s="53" t="s">
        <v>193</v>
      </c>
      <c r="C106" s="14">
        <f>+C107+C109+C111</f>
        <v>0</v>
      </c>
      <c r="D106" s="14">
        <f>+D107+D109+D111</f>
        <v>0</v>
      </c>
    </row>
    <row r="107" spans="1:4" ht="12" customHeight="1" x14ac:dyDescent="0.25">
      <c r="A107" s="16" t="s">
        <v>21</v>
      </c>
      <c r="B107" s="44" t="s">
        <v>194</v>
      </c>
      <c r="C107" s="63"/>
      <c r="D107" s="63"/>
    </row>
    <row r="108" spans="1:4" ht="12" customHeight="1" x14ac:dyDescent="0.25">
      <c r="A108" s="16" t="s">
        <v>23</v>
      </c>
      <c r="B108" s="54" t="s">
        <v>195</v>
      </c>
      <c r="C108" s="63"/>
      <c r="D108" s="63"/>
    </row>
    <row r="109" spans="1:4" ht="12" customHeight="1" x14ac:dyDescent="0.25">
      <c r="A109" s="16" t="s">
        <v>25</v>
      </c>
      <c r="B109" s="54" t="s">
        <v>196</v>
      </c>
      <c r="C109" s="64"/>
      <c r="D109" s="64"/>
    </row>
    <row r="110" spans="1:4" ht="12" customHeight="1" x14ac:dyDescent="0.25">
      <c r="A110" s="16" t="s">
        <v>27</v>
      </c>
      <c r="B110" s="54" t="s">
        <v>197</v>
      </c>
      <c r="C110" s="70"/>
      <c r="D110" s="70"/>
    </row>
    <row r="111" spans="1:4" ht="12" customHeight="1" x14ac:dyDescent="0.25">
      <c r="A111" s="16" t="s">
        <v>29</v>
      </c>
      <c r="B111" s="55" t="s">
        <v>198</v>
      </c>
      <c r="C111" s="70"/>
      <c r="D111" s="70"/>
    </row>
    <row r="112" spans="1:4" ht="12" customHeight="1" x14ac:dyDescent="0.25">
      <c r="A112" s="16" t="s">
        <v>31</v>
      </c>
      <c r="B112" s="56" t="s">
        <v>199</v>
      </c>
      <c r="C112" s="70"/>
      <c r="D112" s="70"/>
    </row>
    <row r="113" spans="1:4" ht="12" customHeight="1" x14ac:dyDescent="0.25">
      <c r="A113" s="16" t="s">
        <v>200</v>
      </c>
      <c r="B113" s="57" t="s">
        <v>201</v>
      </c>
      <c r="C113" s="70"/>
      <c r="D113" s="70"/>
    </row>
    <row r="114" spans="1:4" ht="15.75" customHeight="1" x14ac:dyDescent="0.25">
      <c r="A114" s="16" t="s">
        <v>202</v>
      </c>
      <c r="B114" s="48" t="s">
        <v>180</v>
      </c>
      <c r="C114" s="70"/>
      <c r="D114" s="70"/>
    </row>
    <row r="115" spans="1:4" ht="12" customHeight="1" x14ac:dyDescent="0.25">
      <c r="A115" s="16" t="s">
        <v>203</v>
      </c>
      <c r="B115" s="48" t="s">
        <v>204</v>
      </c>
      <c r="C115" s="70"/>
      <c r="D115" s="70"/>
    </row>
    <row r="116" spans="1:4" ht="12" customHeight="1" x14ac:dyDescent="0.25">
      <c r="A116" s="16" t="s">
        <v>205</v>
      </c>
      <c r="B116" s="48" t="s">
        <v>206</v>
      </c>
      <c r="C116" s="70"/>
      <c r="D116" s="70"/>
    </row>
    <row r="117" spans="1:4" ht="12" customHeight="1" x14ac:dyDescent="0.25">
      <c r="A117" s="16" t="s">
        <v>207</v>
      </c>
      <c r="B117" s="48" t="s">
        <v>186</v>
      </c>
      <c r="C117" s="70"/>
      <c r="D117" s="70"/>
    </row>
    <row r="118" spans="1:4" ht="12" customHeight="1" x14ac:dyDescent="0.25">
      <c r="A118" s="16" t="s">
        <v>208</v>
      </c>
      <c r="B118" s="48" t="s">
        <v>209</v>
      </c>
      <c r="C118" s="70"/>
      <c r="D118" s="70"/>
    </row>
    <row r="119" spans="1:4" ht="16.5" customHeight="1" thickBot="1" x14ac:dyDescent="0.3">
      <c r="A119" s="49" t="s">
        <v>210</v>
      </c>
      <c r="B119" s="48" t="s">
        <v>211</v>
      </c>
      <c r="C119" s="71"/>
      <c r="D119" s="71"/>
    </row>
    <row r="120" spans="1:4" ht="12" customHeight="1" thickBot="1" x14ac:dyDescent="0.3">
      <c r="A120" s="12" t="s">
        <v>33</v>
      </c>
      <c r="B120" s="13" t="s">
        <v>212</v>
      </c>
      <c r="C120" s="14">
        <f>+C121+C122</f>
        <v>0</v>
      </c>
      <c r="D120" s="14">
        <f>+D121+D122</f>
        <v>0</v>
      </c>
    </row>
    <row r="121" spans="1:4" ht="12" customHeight="1" x14ac:dyDescent="0.25">
      <c r="A121" s="16" t="s">
        <v>35</v>
      </c>
      <c r="B121" s="58" t="s">
        <v>213</v>
      </c>
      <c r="C121" s="63"/>
      <c r="D121" s="63"/>
    </row>
    <row r="122" spans="1:4" ht="12" customHeight="1" thickBot="1" x14ac:dyDescent="0.3">
      <c r="A122" s="20" t="s">
        <v>37</v>
      </c>
      <c r="B122" s="54" t="s">
        <v>214</v>
      </c>
      <c r="C122" s="65"/>
      <c r="D122" s="65"/>
    </row>
    <row r="123" spans="1:4" ht="12" customHeight="1" thickBot="1" x14ac:dyDescent="0.3">
      <c r="A123" s="12" t="s">
        <v>215</v>
      </c>
      <c r="B123" s="13" t="s">
        <v>216</v>
      </c>
      <c r="C123" s="14">
        <f>+C90+C106+C120</f>
        <v>57137</v>
      </c>
      <c r="D123" s="14">
        <f>+D90+D106+D120</f>
        <v>56792</v>
      </c>
    </row>
    <row r="124" spans="1:4" ht="12" customHeight="1" thickBot="1" x14ac:dyDescent="0.3">
      <c r="A124" s="12" t="s">
        <v>61</v>
      </c>
      <c r="B124" s="13" t="s">
        <v>217</v>
      </c>
      <c r="C124" s="14">
        <f>+C125+C126+C127</f>
        <v>0</v>
      </c>
      <c r="D124" s="14">
        <f>+D125+D126+D127</f>
        <v>0</v>
      </c>
    </row>
    <row r="125" spans="1:4" ht="12" customHeight="1" x14ac:dyDescent="0.25">
      <c r="A125" s="16" t="s">
        <v>63</v>
      </c>
      <c r="B125" s="58" t="s">
        <v>218</v>
      </c>
      <c r="C125" s="70"/>
      <c r="D125" s="70"/>
    </row>
    <row r="126" spans="1:4" ht="12" customHeight="1" x14ac:dyDescent="0.25">
      <c r="A126" s="16" t="s">
        <v>65</v>
      </c>
      <c r="B126" s="58" t="s">
        <v>219</v>
      </c>
      <c r="C126" s="70"/>
      <c r="D126" s="70"/>
    </row>
    <row r="127" spans="1:4" ht="12" customHeight="1" thickBot="1" x14ac:dyDescent="0.3">
      <c r="A127" s="49" t="s">
        <v>67</v>
      </c>
      <c r="B127" s="59" t="s">
        <v>220</v>
      </c>
      <c r="C127" s="70"/>
      <c r="D127" s="70"/>
    </row>
    <row r="128" spans="1:4" ht="12" customHeight="1" thickBot="1" x14ac:dyDescent="0.3">
      <c r="A128" s="12" t="s">
        <v>83</v>
      </c>
      <c r="B128" s="13" t="s">
        <v>221</v>
      </c>
      <c r="C128" s="14">
        <f>+C129+C130+C131+C132</f>
        <v>0</v>
      </c>
      <c r="D128" s="14">
        <f>+D129+D130+D131+D132</f>
        <v>0</v>
      </c>
    </row>
    <row r="129" spans="1:5" ht="12" customHeight="1" x14ac:dyDescent="0.25">
      <c r="A129" s="16" t="s">
        <v>85</v>
      </c>
      <c r="B129" s="58" t="s">
        <v>222</v>
      </c>
      <c r="C129" s="70"/>
      <c r="D129" s="70"/>
    </row>
    <row r="130" spans="1:5" ht="12" customHeight="1" x14ac:dyDescent="0.25">
      <c r="A130" s="16" t="s">
        <v>87</v>
      </c>
      <c r="B130" s="58" t="s">
        <v>223</v>
      </c>
      <c r="C130" s="70"/>
      <c r="D130" s="70"/>
    </row>
    <row r="131" spans="1:5" ht="12" customHeight="1" x14ac:dyDescent="0.25">
      <c r="A131" s="16" t="s">
        <v>89</v>
      </c>
      <c r="B131" s="58" t="s">
        <v>224</v>
      </c>
      <c r="C131" s="70"/>
      <c r="D131" s="70"/>
    </row>
    <row r="132" spans="1:5" ht="12" customHeight="1" thickBot="1" x14ac:dyDescent="0.3">
      <c r="A132" s="49" t="s">
        <v>91</v>
      </c>
      <c r="B132" s="59" t="s">
        <v>225</v>
      </c>
      <c r="C132" s="70"/>
      <c r="D132" s="70"/>
    </row>
    <row r="133" spans="1:5" ht="12" customHeight="1" thickBot="1" x14ac:dyDescent="0.3">
      <c r="A133" s="12" t="s">
        <v>226</v>
      </c>
      <c r="B133" s="13" t="s">
        <v>227</v>
      </c>
      <c r="C133" s="14">
        <f>+C134+C135+C136+C137</f>
        <v>0</v>
      </c>
      <c r="D133" s="14">
        <f>+D134+D135+D136+D137</f>
        <v>0</v>
      </c>
    </row>
    <row r="134" spans="1:5" ht="12" customHeight="1" x14ac:dyDescent="0.25">
      <c r="A134" s="16" t="s">
        <v>97</v>
      </c>
      <c r="B134" s="58" t="s">
        <v>228</v>
      </c>
      <c r="C134" s="70"/>
      <c r="D134" s="70"/>
    </row>
    <row r="135" spans="1:5" ht="12" customHeight="1" x14ac:dyDescent="0.25">
      <c r="A135" s="16" t="s">
        <v>99</v>
      </c>
      <c r="B135" s="58" t="s">
        <v>229</v>
      </c>
      <c r="C135" s="70"/>
      <c r="D135" s="70"/>
    </row>
    <row r="136" spans="1:5" ht="12" customHeight="1" x14ac:dyDescent="0.25">
      <c r="A136" s="16" t="s">
        <v>101</v>
      </c>
      <c r="B136" s="58" t="s">
        <v>230</v>
      </c>
      <c r="C136" s="70"/>
      <c r="D136" s="70"/>
    </row>
    <row r="137" spans="1:5" ht="12" customHeight="1" thickBot="1" x14ac:dyDescent="0.3">
      <c r="A137" s="49" t="s">
        <v>103</v>
      </c>
      <c r="B137" s="59" t="s">
        <v>231</v>
      </c>
      <c r="C137" s="70"/>
      <c r="D137" s="70"/>
    </row>
    <row r="138" spans="1:5" ht="12" customHeight="1" thickBot="1" x14ac:dyDescent="0.3">
      <c r="A138" s="12" t="s">
        <v>105</v>
      </c>
      <c r="B138" s="13" t="s">
        <v>232</v>
      </c>
      <c r="C138" s="72">
        <f>+C139+C140+C141+C142</f>
        <v>0</v>
      </c>
      <c r="D138" s="72">
        <f>+D139+D140+D141+D142</f>
        <v>0</v>
      </c>
    </row>
    <row r="139" spans="1:5" ht="12" customHeight="1" x14ac:dyDescent="0.25">
      <c r="A139" s="16" t="s">
        <v>107</v>
      </c>
      <c r="B139" s="58" t="s">
        <v>233</v>
      </c>
      <c r="C139" s="70"/>
      <c r="D139" s="70"/>
    </row>
    <row r="140" spans="1:5" ht="12" customHeight="1" x14ac:dyDescent="0.25">
      <c r="A140" s="16" t="s">
        <v>109</v>
      </c>
      <c r="B140" s="58" t="s">
        <v>234</v>
      </c>
      <c r="C140" s="70"/>
      <c r="D140" s="70"/>
    </row>
    <row r="141" spans="1:5" ht="12" customHeight="1" x14ac:dyDescent="0.25">
      <c r="A141" s="16" t="s">
        <v>111</v>
      </c>
      <c r="B141" s="58" t="s">
        <v>235</v>
      </c>
      <c r="C141" s="70"/>
      <c r="D141" s="70"/>
    </row>
    <row r="142" spans="1:5" ht="12" customHeight="1" thickBot="1" x14ac:dyDescent="0.3">
      <c r="A142" s="16" t="s">
        <v>113</v>
      </c>
      <c r="B142" s="58" t="s">
        <v>236</v>
      </c>
      <c r="C142" s="70"/>
      <c r="D142" s="70"/>
    </row>
    <row r="143" spans="1:5" ht="15" customHeight="1" thickBot="1" x14ac:dyDescent="0.3">
      <c r="A143" s="12" t="s">
        <v>115</v>
      </c>
      <c r="B143" s="13" t="s">
        <v>237</v>
      </c>
      <c r="C143" s="73">
        <f>+C124+C128+C133+C138</f>
        <v>0</v>
      </c>
      <c r="D143" s="73">
        <f>+D124+D128+D133+D138</f>
        <v>0</v>
      </c>
      <c r="E143" s="60"/>
    </row>
    <row r="144" spans="1:5" s="15" customFormat="1" ht="12.95" customHeight="1" thickBot="1" x14ac:dyDescent="0.25">
      <c r="A144" s="61" t="s">
        <v>238</v>
      </c>
      <c r="B144" s="62" t="s">
        <v>239</v>
      </c>
      <c r="C144" s="73">
        <f>+C123+C143</f>
        <v>57137</v>
      </c>
      <c r="D144" s="73">
        <f>+D123+D143</f>
        <v>56792</v>
      </c>
    </row>
    <row r="146" spans="1:4" ht="15.75" customHeight="1" x14ac:dyDescent="0.25">
      <c r="A146" s="169" t="s">
        <v>355</v>
      </c>
      <c r="B146" s="169"/>
      <c r="C146" s="169"/>
      <c r="D146" s="1"/>
    </row>
    <row r="147" spans="1:4" ht="15" customHeight="1" thickBot="1" x14ac:dyDescent="0.3">
      <c r="A147" s="166" t="s">
        <v>356</v>
      </c>
      <c r="B147" s="166"/>
      <c r="C147" s="4" t="s">
        <v>2</v>
      </c>
      <c r="D147" s="4" t="s">
        <v>2</v>
      </c>
    </row>
    <row r="148" spans="1:4" ht="13.5" customHeight="1" thickBot="1" x14ac:dyDescent="0.3">
      <c r="A148" s="12">
        <v>1</v>
      </c>
      <c r="B148" s="53" t="s">
        <v>357</v>
      </c>
      <c r="C148" s="14">
        <f>+C60-C123</f>
        <v>-56607</v>
      </c>
      <c r="D148" s="14">
        <f>+D60-D123</f>
        <v>-56262</v>
      </c>
    </row>
    <row r="149" spans="1:4" ht="27.75" customHeight="1" thickBot="1" x14ac:dyDescent="0.3">
      <c r="A149" s="12" t="s">
        <v>19</v>
      </c>
      <c r="B149" s="53" t="s">
        <v>358</v>
      </c>
      <c r="C149" s="14">
        <f>+C83-C143</f>
        <v>56607</v>
      </c>
      <c r="D149" s="14">
        <f>+D83-D143</f>
        <v>56262</v>
      </c>
    </row>
  </sheetData>
  <sheetProtection selectLockedCells="1" selectUnlockedCells="1"/>
  <mergeCells count="6">
    <mergeCell ref="A147:B147"/>
    <mergeCell ref="A1:C1"/>
    <mergeCell ref="A2:B2"/>
    <mergeCell ref="A86:C86"/>
    <mergeCell ref="A87:B87"/>
    <mergeCell ref="A146:C146"/>
  </mergeCells>
  <printOptions horizontalCentered="1"/>
  <pageMargins left="0.78740157480314965" right="0.78740157480314965" top="1.299212598425197" bottom="0.86614173228346458" header="0.78740157480314965" footer="0.51181102362204722"/>
  <pageSetup paperSize="8" scale="90" firstPageNumber="0" orientation="portrait" r:id="rId1"/>
  <headerFooter alignWithMargins="0">
    <oddHeader>&amp;R&amp;"Times New Roman CE,Félkövér dőlt"&amp;11 6.sz. melléklet</oddHeader>
  </headerFooter>
  <rowBreaks count="1" manualBreakCount="1">
    <brk id="8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indexed="50"/>
  </sheetPr>
  <dimension ref="A1:G65"/>
  <sheetViews>
    <sheetView view="pageBreakPreview" zoomScaleNormal="120" zoomScaleSheetLayoutView="100" workbookViewId="0">
      <selection activeCell="J8" sqref="J8"/>
    </sheetView>
  </sheetViews>
  <sheetFormatPr defaultRowHeight="12.75" x14ac:dyDescent="0.2"/>
  <cols>
    <col min="1" max="1" width="7" customWidth="1"/>
    <col min="2" max="2" width="55.1640625" customWidth="1"/>
    <col min="3" max="4" width="16.6640625" customWidth="1"/>
    <col min="5" max="5" width="55.1640625" customWidth="1"/>
    <col min="6" max="7" width="16.6640625" customWidth="1"/>
  </cols>
  <sheetData>
    <row r="1" spans="1:7" ht="31.5" customHeight="1" x14ac:dyDescent="0.2">
      <c r="A1" s="74"/>
      <c r="B1" s="172" t="s">
        <v>249</v>
      </c>
      <c r="C1" s="172"/>
      <c r="D1" s="172"/>
      <c r="E1" s="172"/>
      <c r="F1" s="172"/>
    </row>
    <row r="2" spans="1:7" ht="14.25" thickBot="1" x14ac:dyDescent="0.25">
      <c r="A2" s="74"/>
      <c r="B2" s="75"/>
      <c r="C2" s="74"/>
      <c r="D2" s="74"/>
      <c r="E2" s="74"/>
      <c r="F2" s="76" t="s">
        <v>250</v>
      </c>
      <c r="G2" s="76" t="s">
        <v>250</v>
      </c>
    </row>
    <row r="3" spans="1:7" ht="13.5" customHeight="1" thickBot="1" x14ac:dyDescent="0.25">
      <c r="A3" s="170" t="s">
        <v>3</v>
      </c>
      <c r="B3" s="171" t="s">
        <v>251</v>
      </c>
      <c r="C3" s="171"/>
      <c r="D3" s="159"/>
      <c r="E3" s="170" t="s">
        <v>252</v>
      </c>
      <c r="F3" s="170"/>
    </row>
    <row r="4" spans="1:7" ht="24.75" thickBot="1" x14ac:dyDescent="0.25">
      <c r="A4" s="170"/>
      <c r="B4" s="77" t="s">
        <v>253</v>
      </c>
      <c r="C4" s="78" t="s">
        <v>385</v>
      </c>
      <c r="D4" s="78" t="s">
        <v>419</v>
      </c>
      <c r="E4" s="77" t="s">
        <v>253</v>
      </c>
      <c r="F4" s="79" t="s">
        <v>385</v>
      </c>
      <c r="G4" s="79" t="s">
        <v>419</v>
      </c>
    </row>
    <row r="5" spans="1:7" ht="13.5" thickBot="1" x14ac:dyDescent="0.25">
      <c r="A5" s="80">
        <v>1</v>
      </c>
      <c r="B5" s="81">
        <v>2</v>
      </c>
      <c r="C5" s="82" t="s">
        <v>33</v>
      </c>
      <c r="D5" s="82" t="s">
        <v>33</v>
      </c>
      <c r="E5" s="81">
        <v>6</v>
      </c>
      <c r="F5" s="83">
        <v>7</v>
      </c>
      <c r="G5" s="83">
        <v>7</v>
      </c>
    </row>
    <row r="6" spans="1:7" x14ac:dyDescent="0.2">
      <c r="A6" s="84" t="s">
        <v>5</v>
      </c>
      <c r="B6" s="85" t="s">
        <v>254</v>
      </c>
      <c r="C6" s="107">
        <f>'1.sz. Globális önkormányzat'!C5</f>
        <v>207401</v>
      </c>
      <c r="D6" s="107">
        <f>'1.sz. Globális önkormányzat'!D5</f>
        <v>207401</v>
      </c>
      <c r="E6" s="85" t="s">
        <v>255</v>
      </c>
      <c r="F6" s="108">
        <f>'1.sz. Globális önkormányzat'!C91</f>
        <v>409571</v>
      </c>
      <c r="G6" s="108">
        <f>'1.sz. Globális önkormányzat'!D91</f>
        <v>409571</v>
      </c>
    </row>
    <row r="7" spans="1:7" x14ac:dyDescent="0.2">
      <c r="A7" s="86" t="s">
        <v>19</v>
      </c>
      <c r="B7" s="87" t="s">
        <v>256</v>
      </c>
      <c r="C7" s="109">
        <f>'1.sz. Globális önkormányzat'!C12</f>
        <v>50388</v>
      </c>
      <c r="D7" s="109">
        <f>'1.sz. Globális önkormányzat'!D12</f>
        <v>50388</v>
      </c>
      <c r="E7" s="87" t="s">
        <v>169</v>
      </c>
      <c r="F7" s="110">
        <f>'1.sz. Globális önkormányzat'!C92</f>
        <v>73247</v>
      </c>
      <c r="G7" s="110">
        <f>'1.sz. Globális önkormányzat'!D92</f>
        <v>70046</v>
      </c>
    </row>
    <row r="8" spans="1:7" x14ac:dyDescent="0.2">
      <c r="A8" s="86" t="s">
        <v>33</v>
      </c>
      <c r="B8" s="87" t="s">
        <v>257</v>
      </c>
      <c r="C8" s="109">
        <f>'1.sz. Globális önkormányzat'!C18</f>
        <v>0</v>
      </c>
      <c r="D8" s="109">
        <f>'1.sz. Globális önkormányzat'!D18</f>
        <v>0</v>
      </c>
      <c r="E8" s="87" t="s">
        <v>258</v>
      </c>
      <c r="F8" s="110">
        <f>'1.sz. Globális önkormányzat'!C93</f>
        <v>414971</v>
      </c>
      <c r="G8" s="110">
        <f>'1.sz. Globális önkormányzat'!D93</f>
        <v>414971</v>
      </c>
    </row>
    <row r="9" spans="1:7" x14ac:dyDescent="0.2">
      <c r="A9" s="86" t="s">
        <v>215</v>
      </c>
      <c r="B9" s="87" t="s">
        <v>259</v>
      </c>
      <c r="C9" s="109">
        <f>'1.sz. Globális önkormányzat'!C26</f>
        <v>972650</v>
      </c>
      <c r="D9" s="109">
        <f>'1.sz. Globális önkormányzat'!D26</f>
        <v>948650</v>
      </c>
      <c r="E9" s="87" t="s">
        <v>171</v>
      </c>
      <c r="F9" s="110">
        <f>'1.sz. Globális önkormányzat'!C94</f>
        <v>6600</v>
      </c>
      <c r="G9" s="110">
        <f>'1.sz. Globális önkormányzat'!D94</f>
        <v>6600</v>
      </c>
    </row>
    <row r="10" spans="1:7" x14ac:dyDescent="0.2">
      <c r="A10" s="86" t="s">
        <v>61</v>
      </c>
      <c r="B10" s="88" t="s">
        <v>260</v>
      </c>
      <c r="C10" s="109">
        <f>'1.sz. Globális önkormányzat'!C50</f>
        <v>0</v>
      </c>
      <c r="D10" s="109">
        <f>'1.sz. Globális önkormányzat'!D50</f>
        <v>0</v>
      </c>
      <c r="E10" s="87" t="s">
        <v>173</v>
      </c>
      <c r="F10" s="110">
        <f>'1.sz. Globális önkormányzat'!C95</f>
        <v>362016</v>
      </c>
      <c r="G10" s="110">
        <f>'1.sz. Globális önkormányzat'!D95</f>
        <v>363595</v>
      </c>
    </row>
    <row r="11" spans="1:7" x14ac:dyDescent="0.2">
      <c r="A11" s="86" t="s">
        <v>83</v>
      </c>
      <c r="B11" s="87" t="s">
        <v>340</v>
      </c>
      <c r="C11" s="111">
        <f>'1.sz. Globális önkormányzat'!C54</f>
        <v>0</v>
      </c>
      <c r="D11" s="111">
        <f>'1.sz. Globális önkormányzat'!D54</f>
        <v>0</v>
      </c>
      <c r="E11" s="87" t="s">
        <v>261</v>
      </c>
      <c r="F11" s="110">
        <f>'2.sz. Önkormányzat'!C120</f>
        <v>198000</v>
      </c>
      <c r="G11" s="110">
        <f>'2.sz. Önkormányzat'!D120</f>
        <v>232794</v>
      </c>
    </row>
    <row r="12" spans="1:7" x14ac:dyDescent="0.2">
      <c r="A12" s="86" t="s">
        <v>226</v>
      </c>
      <c r="B12" s="87" t="s">
        <v>82</v>
      </c>
      <c r="C12" s="109">
        <f>'1.sz. Globális önkormányzat'!C33</f>
        <v>66325</v>
      </c>
      <c r="D12" s="109">
        <f>'1.sz. Globális önkormányzat'!D33</f>
        <v>66018</v>
      </c>
      <c r="E12" s="87"/>
      <c r="F12" s="110"/>
      <c r="G12" s="110"/>
    </row>
    <row r="13" spans="1:7" x14ac:dyDescent="0.2">
      <c r="A13" s="86" t="s">
        <v>105</v>
      </c>
      <c r="B13" s="87" t="s">
        <v>262</v>
      </c>
      <c r="C13" s="109"/>
      <c r="D13" s="109"/>
      <c r="E13" s="87"/>
      <c r="F13" s="110"/>
      <c r="G13" s="110"/>
    </row>
    <row r="14" spans="1:7" x14ac:dyDescent="0.2">
      <c r="A14" s="86" t="s">
        <v>115</v>
      </c>
      <c r="B14" s="112"/>
      <c r="C14" s="111"/>
      <c r="D14" s="111"/>
      <c r="E14" s="87"/>
      <c r="F14" s="110"/>
      <c r="G14" s="110"/>
    </row>
    <row r="15" spans="1:7" x14ac:dyDescent="0.2">
      <c r="A15" s="86" t="s">
        <v>238</v>
      </c>
      <c r="B15" s="87"/>
      <c r="C15" s="109"/>
      <c r="D15" s="109"/>
      <c r="E15" s="87"/>
      <c r="F15" s="110"/>
      <c r="G15" s="110"/>
    </row>
    <row r="16" spans="1:7" x14ac:dyDescent="0.2">
      <c r="A16" s="86" t="s">
        <v>263</v>
      </c>
      <c r="B16" s="87"/>
      <c r="C16" s="109"/>
      <c r="D16" s="109"/>
      <c r="E16" s="87"/>
      <c r="F16" s="110"/>
      <c r="G16" s="110"/>
    </row>
    <row r="17" spans="1:7" ht="13.5" thickBot="1" x14ac:dyDescent="0.25">
      <c r="A17" s="86" t="s">
        <v>264</v>
      </c>
      <c r="B17" s="113"/>
      <c r="C17" s="114"/>
      <c r="D17" s="114"/>
      <c r="E17" s="87"/>
      <c r="F17" s="115"/>
      <c r="G17" s="115"/>
    </row>
    <row r="18" spans="1:7" ht="13.5" thickBot="1" x14ac:dyDescent="0.25">
      <c r="A18" s="89" t="s">
        <v>265</v>
      </c>
      <c r="B18" s="90" t="s">
        <v>266</v>
      </c>
      <c r="C18" s="91">
        <f>+C6+C7+C9+C10+C12+C13+C14+C15+C16+C17</f>
        <v>1296764</v>
      </c>
      <c r="D18" s="91">
        <f>+D6+D7+D9+D10+D12+D13+D14+D15+D16+D17</f>
        <v>1272457</v>
      </c>
      <c r="E18" s="90" t="s">
        <v>267</v>
      </c>
      <c r="F18" s="92">
        <f>SUM(F6:F17)</f>
        <v>1464405</v>
      </c>
      <c r="G18" s="92">
        <f>SUM(G6:G17)</f>
        <v>1497577</v>
      </c>
    </row>
    <row r="19" spans="1:7" x14ac:dyDescent="0.2">
      <c r="A19" s="93" t="s">
        <v>268</v>
      </c>
      <c r="B19" s="94" t="s">
        <v>269</v>
      </c>
      <c r="C19" s="95">
        <f>+C20+C21+C22+C23</f>
        <v>0</v>
      </c>
      <c r="D19" s="95">
        <f>+D20+D21+D22+D23</f>
        <v>0</v>
      </c>
      <c r="E19" s="87" t="s">
        <v>270</v>
      </c>
      <c r="F19" s="116"/>
      <c r="G19" s="116"/>
    </row>
    <row r="20" spans="1:7" x14ac:dyDescent="0.2">
      <c r="A20" s="86" t="s">
        <v>271</v>
      </c>
      <c r="B20" s="87" t="s">
        <v>272</v>
      </c>
      <c r="C20" s="109"/>
      <c r="D20" s="109"/>
      <c r="E20" s="87" t="s">
        <v>273</v>
      </c>
      <c r="F20" s="110"/>
      <c r="G20" s="110"/>
    </row>
    <row r="21" spans="1:7" x14ac:dyDescent="0.2">
      <c r="A21" s="86" t="s">
        <v>274</v>
      </c>
      <c r="B21" s="87" t="s">
        <v>275</v>
      </c>
      <c r="C21" s="109"/>
      <c r="D21" s="109"/>
      <c r="E21" s="87" t="s">
        <v>276</v>
      </c>
      <c r="F21" s="110"/>
      <c r="G21" s="110"/>
    </row>
    <row r="22" spans="1:7" x14ac:dyDescent="0.2">
      <c r="A22" s="86" t="s">
        <v>277</v>
      </c>
      <c r="B22" s="87" t="s">
        <v>278</v>
      </c>
      <c r="C22" s="109"/>
      <c r="D22" s="109"/>
      <c r="E22" s="87" t="s">
        <v>279</v>
      </c>
      <c r="F22" s="110"/>
      <c r="G22" s="110"/>
    </row>
    <row r="23" spans="1:7" x14ac:dyDescent="0.2">
      <c r="A23" s="86" t="s">
        <v>280</v>
      </c>
      <c r="B23" s="87" t="s">
        <v>281</v>
      </c>
      <c r="C23" s="109"/>
      <c r="D23" s="109"/>
      <c r="E23" s="94" t="s">
        <v>282</v>
      </c>
      <c r="F23" s="110"/>
      <c r="G23" s="110"/>
    </row>
    <row r="24" spans="1:7" x14ac:dyDescent="0.2">
      <c r="A24" s="86" t="s">
        <v>283</v>
      </c>
      <c r="B24" s="87" t="s">
        <v>284</v>
      </c>
      <c r="C24" s="96">
        <f>+C25+C26</f>
        <v>0</v>
      </c>
      <c r="D24" s="96">
        <f>+D25+D26</f>
        <v>0</v>
      </c>
      <c r="E24" s="87" t="s">
        <v>285</v>
      </c>
      <c r="F24" s="110"/>
      <c r="G24" s="110"/>
    </row>
    <row r="25" spans="1:7" x14ac:dyDescent="0.2">
      <c r="A25" s="93" t="s">
        <v>286</v>
      </c>
      <c r="B25" s="94" t="s">
        <v>287</v>
      </c>
      <c r="C25" s="117"/>
      <c r="D25" s="117"/>
      <c r="E25" s="85" t="s">
        <v>288</v>
      </c>
      <c r="F25" s="116"/>
      <c r="G25" s="116"/>
    </row>
    <row r="26" spans="1:7" ht="13.5" thickBot="1" x14ac:dyDescent="0.25">
      <c r="A26" s="86" t="s">
        <v>289</v>
      </c>
      <c r="B26" s="87" t="s">
        <v>290</v>
      </c>
      <c r="C26" s="109"/>
      <c r="D26" s="109"/>
      <c r="E26" s="87"/>
      <c r="F26" s="110"/>
      <c r="G26" s="110"/>
    </row>
    <row r="27" spans="1:7" ht="21.75" thickBot="1" x14ac:dyDescent="0.25">
      <c r="A27" s="89" t="s">
        <v>291</v>
      </c>
      <c r="B27" s="90" t="s">
        <v>292</v>
      </c>
      <c r="C27" s="91">
        <f>+C19+C24</f>
        <v>0</v>
      </c>
      <c r="D27" s="91">
        <f>+D19+D24</f>
        <v>0</v>
      </c>
      <c r="E27" s="90" t="s">
        <v>293</v>
      </c>
      <c r="F27" s="92">
        <f>SUM(F19:F26)</f>
        <v>0</v>
      </c>
      <c r="G27" s="92">
        <f>SUM(G19:G26)</f>
        <v>0</v>
      </c>
    </row>
    <row r="28" spans="1:7" ht="13.5" thickBot="1" x14ac:dyDescent="0.25">
      <c r="A28" s="89" t="s">
        <v>294</v>
      </c>
      <c r="B28" s="97" t="s">
        <v>295</v>
      </c>
      <c r="C28" s="98">
        <f>+C18+C27</f>
        <v>1296764</v>
      </c>
      <c r="D28" s="98">
        <f>+D18+D27</f>
        <v>1272457</v>
      </c>
      <c r="E28" s="97" t="s">
        <v>296</v>
      </c>
      <c r="F28" s="98">
        <f>+F18+F27</f>
        <v>1464405</v>
      </c>
      <c r="G28" s="98">
        <f>+G18+G27</f>
        <v>1497577</v>
      </c>
    </row>
    <row r="29" spans="1:7" ht="13.5" thickBot="1" x14ac:dyDescent="0.25">
      <c r="A29" s="89" t="s">
        <v>297</v>
      </c>
      <c r="B29" s="97" t="s">
        <v>298</v>
      </c>
      <c r="C29" s="98">
        <f>IF(C18-F18&lt;0,F18-C18,"-")</f>
        <v>167641</v>
      </c>
      <c r="D29" s="98">
        <f>IF(D18-G18&lt;0,G18-D18,"-")</f>
        <v>225120</v>
      </c>
      <c r="E29" s="97" t="s">
        <v>299</v>
      </c>
      <c r="F29" s="98" t="str">
        <f>IF(C18-F18&gt;0,C18-F18,"-")</f>
        <v>-</v>
      </c>
      <c r="G29" s="98" t="str">
        <f>IF(D18-G18&gt;0,D18-G18,"-")</f>
        <v>-</v>
      </c>
    </row>
    <row r="30" spans="1:7" ht="13.5" thickBot="1" x14ac:dyDescent="0.25">
      <c r="A30" s="89" t="s">
        <v>300</v>
      </c>
      <c r="B30" s="97" t="s">
        <v>301</v>
      </c>
      <c r="C30" s="98">
        <f>IF(C18+C19-F28&lt;0,F28-(C18+C19),"-")</f>
        <v>167641</v>
      </c>
      <c r="D30" s="98">
        <f>IF(D18+D19-G28&lt;0,G28-(D18+D19),"-")</f>
        <v>225120</v>
      </c>
      <c r="E30" s="97" t="s">
        <v>302</v>
      </c>
      <c r="F30" s="98" t="str">
        <f>IF(C18+C19-F28&gt;0,C18+C19-F28,"-")</f>
        <v>-</v>
      </c>
      <c r="G30" s="98" t="str">
        <f>IF(D18+D19-G28&gt;0,D18+D19-G28,"-")</f>
        <v>-</v>
      </c>
    </row>
    <row r="32" spans="1:7" ht="15.75" x14ac:dyDescent="0.2">
      <c r="A32" s="74"/>
      <c r="B32" s="172" t="s">
        <v>303</v>
      </c>
      <c r="C32" s="172"/>
      <c r="D32" s="172"/>
      <c r="E32" s="172"/>
      <c r="F32" s="172"/>
    </row>
    <row r="33" spans="1:7" ht="14.25" thickBot="1" x14ac:dyDescent="0.25">
      <c r="A33" s="74"/>
      <c r="B33" s="75"/>
      <c r="C33" s="74"/>
      <c r="D33" s="74"/>
      <c r="E33" s="74"/>
      <c r="F33" s="76"/>
      <c r="G33" s="76"/>
    </row>
    <row r="34" spans="1:7" ht="13.5" thickBot="1" x14ac:dyDescent="0.25">
      <c r="A34" s="170" t="s">
        <v>3</v>
      </c>
      <c r="B34" s="171" t="s">
        <v>251</v>
      </c>
      <c r="C34" s="171"/>
      <c r="D34" s="159"/>
      <c r="E34" s="170" t="s">
        <v>252</v>
      </c>
      <c r="F34" s="170"/>
    </row>
    <row r="35" spans="1:7" ht="24.75" thickBot="1" x14ac:dyDescent="0.25">
      <c r="A35" s="170"/>
      <c r="B35" s="77" t="s">
        <v>253</v>
      </c>
      <c r="C35" s="78" t="s">
        <v>385</v>
      </c>
      <c r="D35" s="78" t="s">
        <v>419</v>
      </c>
      <c r="E35" s="77" t="s">
        <v>253</v>
      </c>
      <c r="F35" s="78" t="s">
        <v>385</v>
      </c>
      <c r="G35" s="78" t="s">
        <v>419</v>
      </c>
    </row>
    <row r="36" spans="1:7" ht="13.5" thickBot="1" x14ac:dyDescent="0.25">
      <c r="A36" s="80">
        <v>1</v>
      </c>
      <c r="B36" s="81">
        <v>2</v>
      </c>
      <c r="C36" s="82">
        <v>3</v>
      </c>
      <c r="D36" s="82">
        <v>3</v>
      </c>
      <c r="E36" s="81">
        <v>5</v>
      </c>
      <c r="F36" s="83">
        <v>6</v>
      </c>
      <c r="G36" s="83">
        <v>6</v>
      </c>
    </row>
    <row r="37" spans="1:7" x14ac:dyDescent="0.2">
      <c r="A37" s="84" t="s">
        <v>5</v>
      </c>
      <c r="B37" s="85" t="s">
        <v>304</v>
      </c>
      <c r="C37" s="107">
        <f>'1.sz. Globális önkormányzat'!C19</f>
        <v>94419</v>
      </c>
      <c r="D37" s="107">
        <f>'1.sz. Globális önkormányzat'!D19</f>
        <v>94419</v>
      </c>
      <c r="E37" s="85" t="s">
        <v>194</v>
      </c>
      <c r="F37" s="108">
        <f>'1.sz. Globális önkormányzat'!C107</f>
        <v>268644</v>
      </c>
      <c r="G37" s="108">
        <f>'1.sz. Globális önkormányzat'!D107</f>
        <v>268644</v>
      </c>
    </row>
    <row r="38" spans="1:7" x14ac:dyDescent="0.2">
      <c r="A38" s="86" t="s">
        <v>19</v>
      </c>
      <c r="B38" s="87" t="s">
        <v>305</v>
      </c>
      <c r="C38" s="109">
        <f>'1.sz. Globális önkormányzat'!C25</f>
        <v>94419</v>
      </c>
      <c r="D38" s="109">
        <f>'1.sz. Globális önkormányzat'!D25</f>
        <v>94419</v>
      </c>
      <c r="E38" s="87" t="s">
        <v>306</v>
      </c>
      <c r="F38" s="110">
        <f>'1.sz. Globális önkormányzat'!C108</f>
        <v>94419</v>
      </c>
      <c r="G38" s="110">
        <f>'1.sz. Globális önkormányzat'!D108</f>
        <v>94419</v>
      </c>
    </row>
    <row r="39" spans="1:7" x14ac:dyDescent="0.2">
      <c r="A39" s="86" t="s">
        <v>33</v>
      </c>
      <c r="B39" s="87" t="s">
        <v>307</v>
      </c>
      <c r="C39" s="109">
        <f>'1.sz. Globális önkormányzat'!C44</f>
        <v>6500</v>
      </c>
      <c r="D39" s="109">
        <f>'1.sz. Globális önkormányzat'!D44</f>
        <v>6500</v>
      </c>
      <c r="E39" s="87" t="s">
        <v>196</v>
      </c>
      <c r="F39" s="110">
        <f>'1.sz. Globális önkormányzat'!C109</f>
        <v>212134</v>
      </c>
      <c r="G39" s="110">
        <f>'1.sz. Globális önkormányzat'!D109</f>
        <v>212134</v>
      </c>
    </row>
    <row r="40" spans="1:7" x14ac:dyDescent="0.2">
      <c r="A40" s="86" t="s">
        <v>215</v>
      </c>
      <c r="B40" s="87" t="s">
        <v>308</v>
      </c>
      <c r="C40" s="109">
        <f>'1.sz. Globális önkormányzat'!C55</f>
        <v>0</v>
      </c>
      <c r="D40" s="109">
        <f>'1.sz. Globális önkormányzat'!D55</f>
        <v>0</v>
      </c>
      <c r="E40" s="87" t="s">
        <v>309</v>
      </c>
      <c r="F40" s="110">
        <f>'1.sz. Globális önkormányzat'!C110</f>
        <v>0</v>
      </c>
      <c r="G40" s="110">
        <f>'1.sz. Globális önkormányzat'!D110</f>
        <v>0</v>
      </c>
    </row>
    <row r="41" spans="1:7" x14ac:dyDescent="0.2">
      <c r="A41" s="86" t="s">
        <v>61</v>
      </c>
      <c r="B41" s="87" t="s">
        <v>310</v>
      </c>
      <c r="C41" s="109">
        <f>'1.sz. Globális önkormányzat'!C59</f>
        <v>0</v>
      </c>
      <c r="D41" s="109">
        <f>'1.sz. Globális önkormányzat'!D59</f>
        <v>0</v>
      </c>
      <c r="E41" s="87" t="s">
        <v>198</v>
      </c>
      <c r="F41" s="110">
        <f>'1.sz. Globális önkormányzat'!C111</f>
        <v>10000</v>
      </c>
      <c r="G41" s="110">
        <f>'1.sz. Globális önkormányzat'!D111</f>
        <v>10000</v>
      </c>
    </row>
    <row r="42" spans="1:7" x14ac:dyDescent="0.2">
      <c r="A42" s="86" t="s">
        <v>83</v>
      </c>
      <c r="B42" s="87" t="s">
        <v>311</v>
      </c>
      <c r="C42" s="111"/>
      <c r="D42" s="111"/>
      <c r="E42" s="87"/>
      <c r="F42" s="110"/>
      <c r="G42" s="110"/>
    </row>
    <row r="43" spans="1:7" x14ac:dyDescent="0.2">
      <c r="A43" s="86" t="s">
        <v>226</v>
      </c>
      <c r="B43" s="87"/>
      <c r="C43" s="109"/>
      <c r="D43" s="109"/>
      <c r="E43" s="87"/>
      <c r="F43" s="110"/>
      <c r="G43" s="110"/>
    </row>
    <row r="44" spans="1:7" x14ac:dyDescent="0.2">
      <c r="A44" s="86" t="s">
        <v>105</v>
      </c>
      <c r="B44" s="87"/>
      <c r="C44" s="109"/>
      <c r="D44" s="109"/>
      <c r="E44" s="87"/>
      <c r="F44" s="110"/>
      <c r="G44" s="110"/>
    </row>
    <row r="45" spans="1:7" x14ac:dyDescent="0.2">
      <c r="A45" s="86" t="s">
        <v>115</v>
      </c>
      <c r="B45" s="87"/>
      <c r="C45" s="111"/>
      <c r="D45" s="111"/>
      <c r="E45" s="87"/>
      <c r="F45" s="110"/>
      <c r="G45" s="110"/>
    </row>
    <row r="46" spans="1:7" x14ac:dyDescent="0.2">
      <c r="A46" s="86" t="s">
        <v>238</v>
      </c>
      <c r="B46" s="87"/>
      <c r="C46" s="111"/>
      <c r="D46" s="111"/>
      <c r="E46" s="87"/>
      <c r="F46" s="110"/>
      <c r="G46" s="110"/>
    </row>
    <row r="47" spans="1:7" ht="13.5" thickBot="1" x14ac:dyDescent="0.25">
      <c r="A47" s="93" t="s">
        <v>263</v>
      </c>
      <c r="B47" s="94"/>
      <c r="C47" s="118"/>
      <c r="D47" s="118"/>
      <c r="E47" s="94"/>
      <c r="F47" s="116"/>
      <c r="G47" s="116"/>
    </row>
    <row r="48" spans="1:7" ht="13.5" thickBot="1" x14ac:dyDescent="0.25">
      <c r="A48" s="89" t="s">
        <v>264</v>
      </c>
      <c r="B48" s="90" t="s">
        <v>312</v>
      </c>
      <c r="C48" s="91">
        <f>+C37+C39+C40+C42+C43+C44+C45+C46+C47</f>
        <v>100919</v>
      </c>
      <c r="D48" s="91">
        <f>+D37+D39+D40+D42+D43+D44+D45+D46+D47</f>
        <v>100919</v>
      </c>
      <c r="E48" s="90" t="s">
        <v>313</v>
      </c>
      <c r="F48" s="92">
        <f>+F37+F39+F41+F42+F43+F44+F45+F46+F47</f>
        <v>490778</v>
      </c>
      <c r="G48" s="92">
        <f>+G37+G39+G41+G42+G43+G44+G45+G46+G47</f>
        <v>490778</v>
      </c>
    </row>
    <row r="49" spans="1:7" x14ac:dyDescent="0.2">
      <c r="A49" s="84" t="s">
        <v>265</v>
      </c>
      <c r="B49" s="99" t="s">
        <v>314</v>
      </c>
      <c r="C49" s="100">
        <f>+C50+C51+C52+C53+C54</f>
        <v>557500</v>
      </c>
      <c r="D49" s="100">
        <f>+D50+D51+D52+D53+D54</f>
        <v>614979</v>
      </c>
      <c r="E49" s="87" t="s">
        <v>270</v>
      </c>
      <c r="F49" s="108"/>
      <c r="G49" s="108"/>
    </row>
    <row r="50" spans="1:7" x14ac:dyDescent="0.2">
      <c r="A50" s="86" t="s">
        <v>268</v>
      </c>
      <c r="B50" s="101" t="s">
        <v>315</v>
      </c>
      <c r="C50" s="109">
        <f>'1.sz. Globális önkormányzat'!C70</f>
        <v>557500</v>
      </c>
      <c r="D50" s="109">
        <f>'1.sz. Globális önkormányzat'!D70</f>
        <v>614979</v>
      </c>
      <c r="E50" s="87" t="s">
        <v>316</v>
      </c>
      <c r="F50" s="110"/>
      <c r="G50" s="110"/>
    </row>
    <row r="51" spans="1:7" x14ac:dyDescent="0.2">
      <c r="A51" s="84" t="s">
        <v>271</v>
      </c>
      <c r="B51" s="101" t="s">
        <v>317</v>
      </c>
      <c r="C51" s="109"/>
      <c r="D51" s="109"/>
      <c r="E51" s="87" t="s">
        <v>276</v>
      </c>
      <c r="F51" s="110"/>
      <c r="G51" s="110"/>
    </row>
    <row r="52" spans="1:7" x14ac:dyDescent="0.2">
      <c r="A52" s="86" t="s">
        <v>274</v>
      </c>
      <c r="B52" s="101" t="s">
        <v>318</v>
      </c>
      <c r="C52" s="109"/>
      <c r="D52" s="109"/>
      <c r="E52" s="87" t="s">
        <v>279</v>
      </c>
      <c r="F52" s="110"/>
      <c r="G52" s="110"/>
    </row>
    <row r="53" spans="1:7" x14ac:dyDescent="0.2">
      <c r="A53" s="84" t="s">
        <v>277</v>
      </c>
      <c r="B53" s="101" t="s">
        <v>319</v>
      </c>
      <c r="C53" s="109"/>
      <c r="D53" s="109"/>
      <c r="E53" s="94" t="s">
        <v>282</v>
      </c>
      <c r="F53" s="110"/>
      <c r="G53" s="110"/>
    </row>
    <row r="54" spans="1:7" x14ac:dyDescent="0.2">
      <c r="A54" s="86" t="s">
        <v>280</v>
      </c>
      <c r="B54" s="102" t="s">
        <v>320</v>
      </c>
      <c r="C54" s="109"/>
      <c r="D54" s="109"/>
      <c r="E54" s="87" t="s">
        <v>321</v>
      </c>
      <c r="F54" s="110"/>
      <c r="G54" s="110"/>
    </row>
    <row r="55" spans="1:7" x14ac:dyDescent="0.2">
      <c r="A55" s="84" t="s">
        <v>283</v>
      </c>
      <c r="B55" s="103" t="s">
        <v>322</v>
      </c>
      <c r="C55" s="96">
        <f>+C56+C57+C58+C59+C60</f>
        <v>0</v>
      </c>
      <c r="D55" s="96">
        <f>+D56+D57+D58+D59+D60</f>
        <v>0</v>
      </c>
      <c r="E55" s="85" t="s">
        <v>288</v>
      </c>
      <c r="F55" s="110"/>
      <c r="G55" s="110"/>
    </row>
    <row r="56" spans="1:7" x14ac:dyDescent="0.2">
      <c r="A56" s="86" t="s">
        <v>286</v>
      </c>
      <c r="B56" s="102" t="s">
        <v>323</v>
      </c>
      <c r="C56" s="109"/>
      <c r="D56" s="109"/>
      <c r="E56" s="85" t="s">
        <v>324</v>
      </c>
      <c r="F56" s="110"/>
      <c r="G56" s="110"/>
    </row>
    <row r="57" spans="1:7" x14ac:dyDescent="0.2">
      <c r="A57" s="84" t="s">
        <v>289</v>
      </c>
      <c r="B57" s="102" t="s">
        <v>325</v>
      </c>
      <c r="C57" s="109"/>
      <c r="D57" s="109"/>
      <c r="E57" s="85" t="s">
        <v>229</v>
      </c>
      <c r="F57" s="110">
        <f>'1.sz. Globális önkormányzat'!C135</f>
        <v>0</v>
      </c>
      <c r="G57" s="110">
        <f>'1.sz. Globális önkormányzat'!D135</f>
        <v>0</v>
      </c>
    </row>
    <row r="58" spans="1:7" x14ac:dyDescent="0.2">
      <c r="A58" s="86" t="s">
        <v>291</v>
      </c>
      <c r="B58" s="101" t="s">
        <v>326</v>
      </c>
      <c r="C58" s="109"/>
      <c r="D58" s="109"/>
      <c r="E58" s="85"/>
      <c r="F58" s="110"/>
      <c r="G58" s="110"/>
    </row>
    <row r="59" spans="1:7" x14ac:dyDescent="0.2">
      <c r="A59" s="84" t="s">
        <v>294</v>
      </c>
      <c r="B59" s="104" t="s">
        <v>327</v>
      </c>
      <c r="C59" s="109"/>
      <c r="D59" s="109"/>
      <c r="E59" s="87"/>
      <c r="F59" s="110"/>
      <c r="G59" s="110"/>
    </row>
    <row r="60" spans="1:7" ht="13.5" thickBot="1" x14ac:dyDescent="0.25">
      <c r="A60" s="86" t="s">
        <v>297</v>
      </c>
      <c r="B60" s="105" t="s">
        <v>328</v>
      </c>
      <c r="C60" s="109"/>
      <c r="D60" s="109"/>
      <c r="E60" s="85"/>
      <c r="F60" s="110"/>
      <c r="G60" s="110"/>
    </row>
    <row r="61" spans="1:7" ht="21.75" thickBot="1" x14ac:dyDescent="0.25">
      <c r="A61" s="89" t="s">
        <v>300</v>
      </c>
      <c r="B61" s="90" t="s">
        <v>329</v>
      </c>
      <c r="C61" s="91">
        <f>+C49+C55</f>
        <v>557500</v>
      </c>
      <c r="D61" s="91">
        <f>+D49+D55</f>
        <v>614979</v>
      </c>
      <c r="E61" s="90" t="s">
        <v>330</v>
      </c>
      <c r="F61" s="92">
        <f>SUM(F49:F60)</f>
        <v>0</v>
      </c>
      <c r="G61" s="92">
        <f>SUM(G49:G60)</f>
        <v>0</v>
      </c>
    </row>
    <row r="62" spans="1:7" ht="13.5" thickBot="1" x14ac:dyDescent="0.25">
      <c r="A62" s="89" t="s">
        <v>331</v>
      </c>
      <c r="B62" s="97" t="s">
        <v>332</v>
      </c>
      <c r="C62" s="98">
        <f>+C48+C61</f>
        <v>658419</v>
      </c>
      <c r="D62" s="98">
        <f>+D48+D61</f>
        <v>715898</v>
      </c>
      <c r="E62" s="97" t="s">
        <v>333</v>
      </c>
      <c r="F62" s="98">
        <f>+F48+F61</f>
        <v>490778</v>
      </c>
      <c r="G62" s="98">
        <f>+G48+G61</f>
        <v>490778</v>
      </c>
    </row>
    <row r="63" spans="1:7" ht="13.5" thickBot="1" x14ac:dyDescent="0.25">
      <c r="A63" s="89" t="s">
        <v>334</v>
      </c>
      <c r="B63" s="97" t="s">
        <v>298</v>
      </c>
      <c r="C63" s="98">
        <f>IF(C48-F48&lt;0,F48-C48,"-")</f>
        <v>389859</v>
      </c>
      <c r="D63" s="98">
        <f>IF(D48-G48&lt;0,G48-D48,"-")</f>
        <v>389859</v>
      </c>
      <c r="E63" s="97" t="s">
        <v>299</v>
      </c>
      <c r="F63" s="98" t="str">
        <f>IF(C48-F48&gt;0,C48-F48,"-")</f>
        <v>-</v>
      </c>
      <c r="G63" s="98" t="str">
        <f>IF(D48-G48&gt;0,D48-G48,"-")</f>
        <v>-</v>
      </c>
    </row>
    <row r="64" spans="1:7" ht="13.5" thickBot="1" x14ac:dyDescent="0.25">
      <c r="A64" s="89" t="s">
        <v>335</v>
      </c>
      <c r="B64" s="97" t="s">
        <v>301</v>
      </c>
      <c r="C64" s="98" t="str">
        <f>IF(C48+C49-F62&lt;0,F62-(C48+C49),"-")</f>
        <v>-</v>
      </c>
      <c r="D64" s="98" t="str">
        <f>IF(D48+D49-G62&lt;0,G62-(D48+D49),"-")</f>
        <v>-</v>
      </c>
      <c r="E64" s="97" t="s">
        <v>302</v>
      </c>
      <c r="F64" s="98">
        <f>IF(C48+C49-F62&gt;0,C48+C49-F62,"-")</f>
        <v>167641</v>
      </c>
      <c r="G64" s="98">
        <f>IF(D48+D49-G62&gt;0,D48+D49-G62,"-")</f>
        <v>225120</v>
      </c>
    </row>
    <row r="65" spans="1:7" ht="13.5" thickBot="1" x14ac:dyDescent="0.25">
      <c r="A65" s="89">
        <v>29</v>
      </c>
      <c r="B65" s="97" t="s">
        <v>341</v>
      </c>
      <c r="C65" s="98">
        <f>C28+C62</f>
        <v>1955183</v>
      </c>
      <c r="D65" s="98">
        <f>D28+D62</f>
        <v>1988355</v>
      </c>
      <c r="E65" s="97" t="s">
        <v>342</v>
      </c>
      <c r="F65" s="98">
        <f>F28+F62</f>
        <v>1955183</v>
      </c>
      <c r="G65" s="98">
        <f>G28+G62</f>
        <v>1988355</v>
      </c>
    </row>
  </sheetData>
  <sheetProtection selectLockedCells="1" selectUnlockedCells="1"/>
  <mergeCells count="8">
    <mergeCell ref="A34:A35"/>
    <mergeCell ref="B34:C34"/>
    <mergeCell ref="E34:F34"/>
    <mergeCell ref="B1:F1"/>
    <mergeCell ref="A3:A4"/>
    <mergeCell ref="B3:C3"/>
    <mergeCell ref="E3:F3"/>
    <mergeCell ref="B32:F32"/>
  </mergeCells>
  <pageMargins left="0.70833333333333337" right="0.70833333333333337" top="0.74861111111111112" bottom="0.74791666666666667" header="0.31527777777777777" footer="0.51180555555555551"/>
  <pageSetup paperSize="9" scale="44" firstPageNumber="0" orientation="landscape" r:id="rId1"/>
  <headerFooter alignWithMargins="0">
    <oddHeader>&amp;C7.sz. melléklet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A1BBAE-6C22-46C9-99F9-B25504FA51EC}">
  <sheetPr>
    <tabColor rgb="FF92D050"/>
    <pageSetUpPr fitToPage="1"/>
  </sheetPr>
  <dimension ref="A1:E43"/>
  <sheetViews>
    <sheetView view="pageBreakPreview" topLeftCell="A10" zoomScaleNormal="100" zoomScaleSheetLayoutView="100" workbookViewId="0">
      <selection activeCell="H10" sqref="H10"/>
    </sheetView>
  </sheetViews>
  <sheetFormatPr defaultRowHeight="12.75" x14ac:dyDescent="0.2"/>
  <cols>
    <col min="1" max="1" width="69" style="119" customWidth="1"/>
    <col min="2" max="4" width="15.83203125" style="119" customWidth="1"/>
    <col min="5" max="5" width="19" style="119" customWidth="1"/>
    <col min="6" max="16384" width="9.33203125" style="119"/>
  </cols>
  <sheetData>
    <row r="1" spans="1:5" ht="15.75" x14ac:dyDescent="0.2">
      <c r="A1" s="173" t="s">
        <v>389</v>
      </c>
      <c r="B1" s="175" t="s">
        <v>360</v>
      </c>
      <c r="C1" s="176"/>
    </row>
    <row r="2" spans="1:5" ht="16.5" thickBot="1" x14ac:dyDescent="0.3">
      <c r="A2" s="174"/>
      <c r="B2" s="120" t="s">
        <v>361</v>
      </c>
      <c r="C2" s="121" t="s">
        <v>362</v>
      </c>
      <c r="D2" s="121" t="s">
        <v>420</v>
      </c>
    </row>
    <row r="3" spans="1:5" ht="15" x14ac:dyDescent="0.25">
      <c r="A3" s="153" t="s">
        <v>376</v>
      </c>
      <c r="B3" s="154">
        <v>50000</v>
      </c>
      <c r="C3" s="155"/>
      <c r="D3" s="155">
        <v>50000</v>
      </c>
    </row>
    <row r="4" spans="1:5" ht="15" x14ac:dyDescent="0.25">
      <c r="A4" s="122" t="s">
        <v>363</v>
      </c>
      <c r="B4" s="123"/>
      <c r="C4" s="124">
        <v>68000</v>
      </c>
      <c r="D4" s="124">
        <v>68000</v>
      </c>
    </row>
    <row r="5" spans="1:5" ht="15" x14ac:dyDescent="0.25">
      <c r="A5" s="122" t="s">
        <v>390</v>
      </c>
      <c r="B5" s="123">
        <v>22000</v>
      </c>
      <c r="C5" s="124"/>
      <c r="D5" s="124">
        <v>22000</v>
      </c>
    </row>
    <row r="6" spans="1:5" ht="15" x14ac:dyDescent="0.25">
      <c r="A6" s="122" t="s">
        <v>391</v>
      </c>
      <c r="B6" s="123"/>
      <c r="C6" s="124">
        <v>5000</v>
      </c>
      <c r="D6" s="124">
        <v>5000</v>
      </c>
      <c r="E6"/>
    </row>
    <row r="7" spans="1:5" ht="15" x14ac:dyDescent="0.25">
      <c r="A7" s="122" t="s">
        <v>374</v>
      </c>
      <c r="B7" s="123"/>
      <c r="C7" s="124">
        <v>25000</v>
      </c>
      <c r="D7" s="124">
        <v>25000</v>
      </c>
    </row>
    <row r="8" spans="1:5" ht="15" x14ac:dyDescent="0.25">
      <c r="A8" s="122" t="s">
        <v>392</v>
      </c>
      <c r="B8" s="123">
        <v>25000</v>
      </c>
      <c r="C8" s="124"/>
      <c r="D8" s="124">
        <v>25000</v>
      </c>
    </row>
    <row r="9" spans="1:5" ht="15" x14ac:dyDescent="0.25">
      <c r="A9" s="122" t="s">
        <v>393</v>
      </c>
      <c r="B9" s="123">
        <v>5000</v>
      </c>
      <c r="C9" s="124"/>
      <c r="D9" s="124">
        <v>5000</v>
      </c>
    </row>
    <row r="10" spans="1:5" ht="15" x14ac:dyDescent="0.25">
      <c r="A10" s="122" t="s">
        <v>375</v>
      </c>
      <c r="B10" s="123"/>
      <c r="C10" s="124">
        <v>15000</v>
      </c>
      <c r="D10" s="124">
        <v>15000</v>
      </c>
    </row>
    <row r="11" spans="1:5" ht="15" x14ac:dyDescent="0.25">
      <c r="A11" s="122" t="s">
        <v>377</v>
      </c>
      <c r="B11" s="123"/>
      <c r="C11" s="124">
        <v>11000</v>
      </c>
      <c r="D11" s="124">
        <v>11000</v>
      </c>
    </row>
    <row r="12" spans="1:5" ht="15" x14ac:dyDescent="0.25">
      <c r="A12" s="122" t="s">
        <v>394</v>
      </c>
      <c r="B12" s="123"/>
      <c r="C12" s="124">
        <v>5000</v>
      </c>
      <c r="D12" s="124">
        <v>5000</v>
      </c>
    </row>
    <row r="13" spans="1:5" ht="15" x14ac:dyDescent="0.25">
      <c r="A13" s="122" t="s">
        <v>395</v>
      </c>
      <c r="B13" s="123"/>
      <c r="C13" s="124">
        <v>20000</v>
      </c>
      <c r="D13" s="124">
        <v>20000</v>
      </c>
    </row>
    <row r="14" spans="1:5" ht="15" x14ac:dyDescent="0.25">
      <c r="A14" s="122" t="s">
        <v>364</v>
      </c>
      <c r="B14" s="123"/>
      <c r="C14" s="124">
        <v>38000</v>
      </c>
      <c r="D14" s="124">
        <v>38000</v>
      </c>
    </row>
    <row r="15" spans="1:5" ht="15" x14ac:dyDescent="0.25">
      <c r="A15" s="122" t="s">
        <v>378</v>
      </c>
      <c r="B15" s="123"/>
      <c r="C15" s="124">
        <v>2000</v>
      </c>
      <c r="D15" s="124">
        <v>2000</v>
      </c>
    </row>
    <row r="16" spans="1:5" ht="15" x14ac:dyDescent="0.25">
      <c r="A16" s="122" t="s">
        <v>396</v>
      </c>
      <c r="B16" s="123"/>
      <c r="C16" s="124">
        <v>9000</v>
      </c>
      <c r="D16" s="124">
        <v>9000</v>
      </c>
    </row>
    <row r="17" spans="1:5" ht="15" x14ac:dyDescent="0.25">
      <c r="A17" s="122" t="s">
        <v>397</v>
      </c>
      <c r="B17" s="123">
        <v>3500</v>
      </c>
      <c r="C17" s="124"/>
      <c r="D17" s="124">
        <v>3500</v>
      </c>
    </row>
    <row r="18" spans="1:5" ht="15" x14ac:dyDescent="0.25">
      <c r="A18" s="122" t="s">
        <v>398</v>
      </c>
      <c r="B18" s="123">
        <v>4000</v>
      </c>
      <c r="C18" s="124"/>
      <c r="D18" s="124">
        <v>4000</v>
      </c>
    </row>
    <row r="19" spans="1:5" ht="15" x14ac:dyDescent="0.25">
      <c r="A19" s="122" t="s">
        <v>399</v>
      </c>
      <c r="B19" s="123"/>
      <c r="C19" s="124">
        <v>5000</v>
      </c>
      <c r="D19" s="124">
        <v>5000</v>
      </c>
    </row>
    <row r="20" spans="1:5" ht="15" x14ac:dyDescent="0.25">
      <c r="A20" s="122" t="s">
        <v>400</v>
      </c>
      <c r="B20" s="123"/>
      <c r="C20" s="124">
        <v>4000</v>
      </c>
      <c r="D20" s="124">
        <v>4000</v>
      </c>
    </row>
    <row r="21" spans="1:5" ht="15" x14ac:dyDescent="0.25">
      <c r="A21" s="122" t="s">
        <v>418</v>
      </c>
      <c r="B21" s="123">
        <v>30000</v>
      </c>
      <c r="C21" s="124"/>
      <c r="D21" s="124">
        <v>30000</v>
      </c>
    </row>
    <row r="22" spans="1:5" ht="15" x14ac:dyDescent="0.25">
      <c r="A22" s="122" t="s">
        <v>401</v>
      </c>
      <c r="B22" s="123">
        <v>8000</v>
      </c>
      <c r="C22" s="124"/>
      <c r="D22" s="124">
        <v>8000</v>
      </c>
    </row>
    <row r="23" spans="1:5" ht="15" x14ac:dyDescent="0.25">
      <c r="A23" s="122" t="s">
        <v>402</v>
      </c>
      <c r="B23" s="123"/>
      <c r="C23" s="124">
        <v>3000</v>
      </c>
      <c r="D23" s="124">
        <v>3000</v>
      </c>
    </row>
    <row r="24" spans="1:5" customFormat="1" x14ac:dyDescent="0.2">
      <c r="A24" s="156"/>
      <c r="B24" s="152"/>
      <c r="C24" s="157"/>
      <c r="D24" s="157"/>
      <c r="E24" s="119"/>
    </row>
    <row r="25" spans="1:5" ht="15" x14ac:dyDescent="0.25">
      <c r="A25" s="126" t="s">
        <v>379</v>
      </c>
      <c r="B25" s="123"/>
      <c r="C25" s="125"/>
      <c r="D25" s="125"/>
    </row>
    <row r="26" spans="1:5" ht="15" x14ac:dyDescent="0.25">
      <c r="A26" s="122" t="s">
        <v>380</v>
      </c>
      <c r="B26" s="123">
        <v>3000</v>
      </c>
      <c r="C26" s="124"/>
      <c r="D26" s="124">
        <v>3000</v>
      </c>
    </row>
    <row r="27" spans="1:5" ht="15" x14ac:dyDescent="0.25">
      <c r="A27" s="122" t="s">
        <v>381</v>
      </c>
      <c r="B27" s="123"/>
      <c r="C27" s="124">
        <v>2134</v>
      </c>
      <c r="D27" s="124">
        <v>2134</v>
      </c>
    </row>
    <row r="28" spans="1:5" ht="15" x14ac:dyDescent="0.25">
      <c r="A28" s="122"/>
      <c r="B28" s="123"/>
      <c r="C28" s="124"/>
      <c r="D28" s="124"/>
    </row>
    <row r="29" spans="1:5" ht="15" x14ac:dyDescent="0.25">
      <c r="A29" s="126" t="s">
        <v>365</v>
      </c>
      <c r="B29" s="123"/>
      <c r="C29" s="124"/>
      <c r="D29" s="124"/>
    </row>
    <row r="30" spans="1:5" ht="15" x14ac:dyDescent="0.25">
      <c r="A30" s="122" t="s">
        <v>366</v>
      </c>
      <c r="B30" s="127">
        <v>3000</v>
      </c>
      <c r="C30" s="125"/>
      <c r="D30" s="125">
        <v>3000</v>
      </c>
    </row>
    <row r="31" spans="1:5" ht="15" x14ac:dyDescent="0.25">
      <c r="A31" s="122" t="s">
        <v>367</v>
      </c>
      <c r="B31" s="123">
        <v>10000</v>
      </c>
      <c r="C31" s="131"/>
      <c r="D31" s="131">
        <v>10000</v>
      </c>
    </row>
    <row r="32" spans="1:5" ht="15" x14ac:dyDescent="0.25">
      <c r="A32" s="144" t="s">
        <v>403</v>
      </c>
      <c r="B32" s="145">
        <v>2000</v>
      </c>
      <c r="C32" s="131"/>
      <c r="D32" s="131">
        <v>2000</v>
      </c>
    </row>
    <row r="33" spans="1:5" ht="15" x14ac:dyDescent="0.25">
      <c r="A33" s="160" t="s">
        <v>421</v>
      </c>
      <c r="B33" s="145"/>
      <c r="C33" s="131"/>
      <c r="D33" s="131"/>
    </row>
    <row r="34" spans="1:5" ht="15" x14ac:dyDescent="0.25">
      <c r="A34" s="160"/>
      <c r="B34" s="145"/>
      <c r="C34" s="131"/>
      <c r="D34" s="131"/>
    </row>
    <row r="35" spans="1:5" ht="15" x14ac:dyDescent="0.25">
      <c r="A35" s="128" t="s">
        <v>349</v>
      </c>
      <c r="B35" s="123"/>
      <c r="C35" s="125"/>
      <c r="D35" s="125"/>
    </row>
    <row r="36" spans="1:5" ht="15" x14ac:dyDescent="0.25">
      <c r="A36" s="122" t="s">
        <v>404</v>
      </c>
      <c r="B36" s="123">
        <v>25000</v>
      </c>
      <c r="C36" s="125"/>
      <c r="D36" s="125">
        <v>25000</v>
      </c>
    </row>
    <row r="37" spans="1:5" ht="15" x14ac:dyDescent="0.25">
      <c r="A37" s="122"/>
      <c r="B37" s="123"/>
      <c r="C37" s="125"/>
      <c r="D37" s="125"/>
    </row>
    <row r="38" spans="1:5" ht="15" x14ac:dyDescent="0.25">
      <c r="A38" s="128" t="s">
        <v>350</v>
      </c>
      <c r="B38" s="123"/>
      <c r="C38" s="125"/>
      <c r="D38" s="125"/>
    </row>
    <row r="39" spans="1:5" ht="15" x14ac:dyDescent="0.25">
      <c r="A39" s="122" t="s">
        <v>405</v>
      </c>
      <c r="B39" s="123">
        <v>73250</v>
      </c>
      <c r="C39" s="124"/>
      <c r="D39" s="124">
        <v>73250</v>
      </c>
    </row>
    <row r="40" spans="1:5" ht="15" x14ac:dyDescent="0.25">
      <c r="A40" s="122"/>
      <c r="B40" s="123"/>
      <c r="C40" s="125"/>
      <c r="D40" s="125"/>
    </row>
    <row r="41" spans="1:5" ht="15.75" thickBot="1" x14ac:dyDescent="0.3">
      <c r="A41" s="132"/>
      <c r="B41" s="133"/>
      <c r="C41" s="134"/>
      <c r="D41" s="134"/>
    </row>
    <row r="42" spans="1:5" ht="15.75" thickBot="1" x14ac:dyDescent="0.3">
      <c r="A42" s="129" t="s">
        <v>346</v>
      </c>
      <c r="B42" s="130">
        <f>SUM(B3:B41)</f>
        <v>263750</v>
      </c>
      <c r="C42" s="135">
        <f>SUM(C3:C41)</f>
        <v>212134</v>
      </c>
      <c r="D42" s="161"/>
    </row>
    <row r="43" spans="1:5" ht="15.75" thickBot="1" x14ac:dyDescent="0.3">
      <c r="A43" s="129" t="s">
        <v>368</v>
      </c>
      <c r="B43" s="177">
        <f>SUM(B42+C42)</f>
        <v>475884</v>
      </c>
      <c r="C43" s="178"/>
      <c r="D43" s="162">
        <f>SUM(D3:D41)</f>
        <v>475884</v>
      </c>
      <c r="E43" s="163" t="e">
        <f>#REF!/D43</f>
        <v>#REF!</v>
      </c>
    </row>
  </sheetData>
  <mergeCells count="3">
    <mergeCell ref="A1:A2"/>
    <mergeCell ref="B1:C1"/>
    <mergeCell ref="B43:C43"/>
  </mergeCells>
  <pageMargins left="0.70866141732283472" right="0.31496062992125984" top="0.9055118110236221" bottom="0.74803149606299213" header="0.31496062992125984" footer="0.31496062992125984"/>
  <pageSetup paperSize="9" scale="88" orientation="portrait" r:id="rId1"/>
  <headerFooter>
    <oddHeader>&amp;C&amp;"Arial Narrow,Félkövér"&amp;12Beruházás, felújítás 2020&amp;R8. sz. melléklet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E1C533-37B3-403E-AD63-2B98C70A3F70}">
  <sheetPr>
    <tabColor rgb="FF92D050"/>
  </sheetPr>
  <dimension ref="A1:K46"/>
  <sheetViews>
    <sheetView view="pageBreakPreview" topLeftCell="A10" zoomScaleNormal="120" zoomScaleSheetLayoutView="100" workbookViewId="0">
      <selection activeCell="E18" sqref="E18"/>
    </sheetView>
  </sheetViews>
  <sheetFormatPr defaultRowHeight="12.75" x14ac:dyDescent="0.2"/>
  <cols>
    <col min="1" max="1" width="9.33203125" style="137"/>
    <col min="2" max="2" width="48.1640625" style="137" customWidth="1"/>
    <col min="3" max="3" width="12.5" style="137" customWidth="1"/>
    <col min="4" max="4" width="13" style="137" customWidth="1"/>
    <col min="5" max="5" width="16.5" style="137" customWidth="1"/>
    <col min="6" max="8" width="9.33203125" style="137"/>
    <col min="9" max="9" width="12.6640625" style="137" customWidth="1"/>
    <col min="10" max="11" width="15" style="137" customWidth="1"/>
    <col min="12" max="16384" width="9.33203125" style="137"/>
  </cols>
  <sheetData>
    <row r="1" spans="1:11" ht="15.75" customHeight="1" x14ac:dyDescent="0.25">
      <c r="A1" s="136"/>
      <c r="B1" s="136"/>
      <c r="C1" s="136"/>
      <c r="D1" s="136"/>
      <c r="E1" s="136"/>
      <c r="F1" s="136"/>
      <c r="G1" s="136"/>
      <c r="H1" s="136"/>
      <c r="I1" s="136"/>
    </row>
    <row r="2" spans="1:11" ht="18.75" x14ac:dyDescent="0.3">
      <c r="A2" s="182" t="s">
        <v>406</v>
      </c>
      <c r="B2" s="182"/>
      <c r="C2" s="182"/>
      <c r="D2" s="182"/>
      <c r="E2" s="146"/>
      <c r="F2" s="146"/>
      <c r="G2" s="146"/>
      <c r="H2" s="146"/>
      <c r="I2" s="146"/>
    </row>
    <row r="3" spans="1:11" ht="15.75" customHeight="1" x14ac:dyDescent="0.25">
      <c r="A3" s="181"/>
      <c r="B3" s="181"/>
      <c r="C3" s="181"/>
      <c r="D3" s="181"/>
      <c r="E3" s="181"/>
      <c r="F3" s="181"/>
      <c r="G3" s="181"/>
      <c r="H3" s="181"/>
      <c r="I3" s="181"/>
      <c r="J3" s="138"/>
      <c r="K3" s="138"/>
    </row>
    <row r="4" spans="1:11" ht="15.75" x14ac:dyDescent="0.25">
      <c r="A4" s="139"/>
      <c r="B4" s="139"/>
      <c r="C4" s="139"/>
      <c r="D4" s="139"/>
      <c r="E4" s="139"/>
      <c r="F4" s="140"/>
      <c r="G4" s="140"/>
      <c r="H4" s="140"/>
      <c r="I4" s="140"/>
      <c r="J4" s="139"/>
      <c r="K4" s="139"/>
    </row>
    <row r="5" spans="1:11" ht="15.75" x14ac:dyDescent="0.25">
      <c r="B5" s="183" t="s">
        <v>414</v>
      </c>
      <c r="C5" s="184"/>
      <c r="D5" s="149" t="s">
        <v>422</v>
      </c>
      <c r="J5" s="141"/>
      <c r="K5" s="141"/>
    </row>
    <row r="6" spans="1:11" ht="15.75" x14ac:dyDescent="0.25">
      <c r="B6" s="149" t="s">
        <v>344</v>
      </c>
      <c r="C6" s="149">
        <v>10633</v>
      </c>
      <c r="D6" s="165">
        <v>10633</v>
      </c>
      <c r="E6" s="141"/>
    </row>
    <row r="7" spans="1:11" ht="15.75" x14ac:dyDescent="0.25">
      <c r="B7" s="149" t="s">
        <v>382</v>
      </c>
      <c r="C7" s="149">
        <v>504</v>
      </c>
      <c r="D7" s="149">
        <v>504</v>
      </c>
      <c r="E7" s="141"/>
    </row>
    <row r="8" spans="1:11" ht="16.5" customHeight="1" x14ac:dyDescent="0.25">
      <c r="B8" s="150" t="s">
        <v>345</v>
      </c>
      <c r="C8" s="149">
        <v>50</v>
      </c>
      <c r="D8" s="149">
        <v>50</v>
      </c>
    </row>
    <row r="9" spans="1:11" ht="16.5" customHeight="1" x14ac:dyDescent="0.25">
      <c r="B9" s="150" t="s">
        <v>407</v>
      </c>
      <c r="C9" s="149">
        <v>3999</v>
      </c>
      <c r="D9" s="149">
        <v>3999</v>
      </c>
    </row>
    <row r="10" spans="1:11" ht="15.75" x14ac:dyDescent="0.25">
      <c r="B10" s="150" t="s">
        <v>373</v>
      </c>
      <c r="C10" s="149">
        <v>4100</v>
      </c>
      <c r="D10" s="149">
        <v>4100</v>
      </c>
    </row>
    <row r="11" spans="1:11" ht="15.75" x14ac:dyDescent="0.25">
      <c r="B11" s="150" t="s">
        <v>351</v>
      </c>
      <c r="C11" s="149">
        <v>800</v>
      </c>
      <c r="D11" s="149">
        <v>800</v>
      </c>
    </row>
    <row r="12" spans="1:11" ht="15.75" x14ac:dyDescent="0.25">
      <c r="B12" s="149" t="s">
        <v>383</v>
      </c>
      <c r="C12" s="149">
        <v>3696</v>
      </c>
      <c r="D12" s="149">
        <v>3696</v>
      </c>
      <c r="E12" s="141"/>
    </row>
    <row r="13" spans="1:11" ht="15.75" x14ac:dyDescent="0.25">
      <c r="B13" s="149" t="s">
        <v>408</v>
      </c>
      <c r="C13" s="149">
        <v>7287</v>
      </c>
      <c r="D13" s="149">
        <v>7287</v>
      </c>
      <c r="E13" s="141"/>
    </row>
    <row r="14" spans="1:11" ht="15.75" x14ac:dyDescent="0.25">
      <c r="B14" s="149" t="s">
        <v>409</v>
      </c>
      <c r="C14" s="149">
        <v>235</v>
      </c>
      <c r="D14" s="149">
        <v>235</v>
      </c>
      <c r="E14" s="141"/>
    </row>
    <row r="15" spans="1:11" ht="15.75" x14ac:dyDescent="0.25">
      <c r="B15" s="149" t="s">
        <v>410</v>
      </c>
      <c r="C15" s="149">
        <v>435</v>
      </c>
      <c r="D15" s="149">
        <v>435</v>
      </c>
      <c r="E15" s="141"/>
    </row>
    <row r="16" spans="1:11" ht="15.75" x14ac:dyDescent="0.25">
      <c r="B16" s="149" t="s">
        <v>424</v>
      </c>
      <c r="C16" s="149">
        <v>241681</v>
      </c>
      <c r="D16" s="149">
        <v>241106</v>
      </c>
      <c r="E16" s="141"/>
    </row>
    <row r="17" spans="2:5" ht="15.75" x14ac:dyDescent="0.25">
      <c r="B17" s="149" t="s">
        <v>423</v>
      </c>
      <c r="C17" s="149"/>
      <c r="D17" s="149">
        <v>1564</v>
      </c>
      <c r="E17" s="141"/>
    </row>
    <row r="18" spans="2:5" ht="15.75" x14ac:dyDescent="0.25">
      <c r="B18" s="149" t="s">
        <v>425</v>
      </c>
      <c r="C18" s="149"/>
      <c r="D18" s="149">
        <v>600</v>
      </c>
      <c r="E18" s="141"/>
    </row>
    <row r="19" spans="2:5" ht="15.75" x14ac:dyDescent="0.25">
      <c r="B19" s="149" t="s">
        <v>368</v>
      </c>
      <c r="C19" s="149">
        <v>273420</v>
      </c>
      <c r="D19" s="149">
        <v>274999</v>
      </c>
      <c r="E19" s="141"/>
    </row>
    <row r="20" spans="2:5" ht="15.75" x14ac:dyDescent="0.25">
      <c r="B20" s="147"/>
      <c r="C20" s="147"/>
      <c r="E20" s="141"/>
    </row>
    <row r="21" spans="2:5" ht="16.5" customHeight="1" x14ac:dyDescent="0.25">
      <c r="B21" s="179" t="s">
        <v>415</v>
      </c>
      <c r="C21" s="180"/>
      <c r="D21" s="164"/>
      <c r="E21" s="143"/>
    </row>
    <row r="22" spans="2:5" ht="16.5" customHeight="1" x14ac:dyDescent="0.25">
      <c r="B22" s="158" t="s">
        <v>347</v>
      </c>
      <c r="C22" s="158">
        <v>700</v>
      </c>
      <c r="D22" s="158">
        <v>700</v>
      </c>
      <c r="E22" s="143"/>
    </row>
    <row r="23" spans="2:5" ht="16.5" customHeight="1" x14ac:dyDescent="0.25">
      <c r="B23" s="158" t="s">
        <v>348</v>
      </c>
      <c r="C23" s="158">
        <v>26163</v>
      </c>
      <c r="D23" s="158">
        <v>26163</v>
      </c>
      <c r="E23" s="143"/>
    </row>
    <row r="24" spans="2:5" ht="16.5" customHeight="1" x14ac:dyDescent="0.25">
      <c r="B24" s="158" t="s">
        <v>369</v>
      </c>
      <c r="C24" s="158">
        <v>1000</v>
      </c>
      <c r="D24" s="158">
        <v>1000</v>
      </c>
      <c r="E24" s="143"/>
    </row>
    <row r="25" spans="2:5" ht="16.5" customHeight="1" x14ac:dyDescent="0.25">
      <c r="B25" s="158" t="s">
        <v>370</v>
      </c>
      <c r="C25" s="158">
        <v>2000</v>
      </c>
      <c r="D25" s="158">
        <v>2000</v>
      </c>
      <c r="E25" s="143"/>
    </row>
    <row r="26" spans="2:5" ht="16.5" customHeight="1" x14ac:dyDescent="0.25">
      <c r="B26" s="158" t="s">
        <v>384</v>
      </c>
      <c r="C26" s="158">
        <v>8000</v>
      </c>
      <c r="D26" s="158">
        <v>8000</v>
      </c>
      <c r="E26" s="143"/>
    </row>
    <row r="27" spans="2:5" ht="16.5" customHeight="1" x14ac:dyDescent="0.25">
      <c r="B27" s="158" t="s">
        <v>411</v>
      </c>
      <c r="C27" s="158">
        <v>3000</v>
      </c>
      <c r="D27" s="158">
        <v>3000</v>
      </c>
      <c r="E27" s="143"/>
    </row>
    <row r="28" spans="2:5" ht="16.5" customHeight="1" x14ac:dyDescent="0.25">
      <c r="B28" s="158" t="s">
        <v>368</v>
      </c>
      <c r="C28" s="158">
        <f>SUM(C22:C27)</f>
        <v>40863</v>
      </c>
      <c r="D28" s="158">
        <f>SUM(D22:D27)</f>
        <v>40863</v>
      </c>
      <c r="E28" s="143"/>
    </row>
    <row r="29" spans="2:5" ht="16.5" customHeight="1" x14ac:dyDescent="0.25">
      <c r="B29" s="148"/>
      <c r="C29" s="148"/>
      <c r="D29" s="142"/>
      <c r="E29" s="143"/>
    </row>
    <row r="30" spans="2:5" ht="16.5" customHeight="1" x14ac:dyDescent="0.25">
      <c r="B30" s="179" t="s">
        <v>416</v>
      </c>
      <c r="C30" s="180"/>
      <c r="D30" s="164"/>
      <c r="E30" s="143"/>
    </row>
    <row r="31" spans="2:5" ht="16.5" customHeight="1" x14ac:dyDescent="0.25">
      <c r="B31" s="158" t="s">
        <v>412</v>
      </c>
      <c r="C31" s="151">
        <v>1365</v>
      </c>
      <c r="D31" s="151">
        <v>1365</v>
      </c>
      <c r="E31" s="143"/>
    </row>
    <row r="32" spans="2:5" ht="16.5" customHeight="1" x14ac:dyDescent="0.25">
      <c r="B32" s="148"/>
      <c r="C32" s="148"/>
      <c r="D32" s="142"/>
      <c r="E32" s="143"/>
    </row>
    <row r="33" spans="2:11" ht="16.5" customHeight="1" x14ac:dyDescent="0.25">
      <c r="B33" s="179" t="s">
        <v>413</v>
      </c>
      <c r="C33" s="180"/>
      <c r="D33" s="164"/>
      <c r="E33" s="143"/>
    </row>
    <row r="34" spans="2:11" ht="16.5" customHeight="1" x14ac:dyDescent="0.25">
      <c r="B34" s="158" t="s">
        <v>417</v>
      </c>
      <c r="C34" s="151">
        <v>10000</v>
      </c>
      <c r="D34" s="151">
        <v>10000</v>
      </c>
      <c r="F34" s="136"/>
      <c r="G34" s="142"/>
      <c r="H34" s="142"/>
      <c r="I34" s="142"/>
      <c r="J34" s="143"/>
      <c r="K34" s="143"/>
    </row>
    <row r="35" spans="2:11" ht="16.5" customHeight="1" x14ac:dyDescent="0.25">
      <c r="F35" s="136"/>
      <c r="G35" s="142"/>
      <c r="H35" s="142"/>
      <c r="I35" s="142"/>
      <c r="J35" s="143"/>
      <c r="K35" s="143"/>
    </row>
    <row r="36" spans="2:11" ht="16.5" customHeight="1" x14ac:dyDescent="0.25">
      <c r="F36" s="136"/>
      <c r="G36" s="142"/>
      <c r="H36" s="142"/>
      <c r="I36" s="142"/>
      <c r="J36" s="143"/>
      <c r="K36" s="143"/>
    </row>
    <row r="37" spans="2:11" ht="16.5" customHeight="1" x14ac:dyDescent="0.25">
      <c r="F37" s="136"/>
      <c r="G37" s="142"/>
      <c r="H37" s="142"/>
      <c r="I37" s="142"/>
      <c r="J37" s="143"/>
      <c r="K37" s="143"/>
    </row>
    <row r="38" spans="2:11" ht="16.5" customHeight="1" x14ac:dyDescent="0.25">
      <c r="F38" s="136"/>
      <c r="G38" s="142"/>
      <c r="H38" s="142"/>
      <c r="I38" s="142"/>
      <c r="J38" s="143"/>
      <c r="K38" s="143"/>
    </row>
    <row r="39" spans="2:11" ht="16.5" customHeight="1" x14ac:dyDescent="0.25">
      <c r="F39" s="136"/>
      <c r="G39" s="142"/>
      <c r="H39" s="142"/>
      <c r="I39" s="142"/>
      <c r="J39" s="143"/>
      <c r="K39" s="143"/>
    </row>
    <row r="40" spans="2:11" ht="16.5" customHeight="1" x14ac:dyDescent="0.25">
      <c r="F40" s="136"/>
      <c r="G40" s="142"/>
      <c r="H40" s="142"/>
      <c r="I40" s="142"/>
      <c r="J40" s="143"/>
      <c r="K40" s="143"/>
    </row>
    <row r="41" spans="2:11" ht="16.5" customHeight="1" x14ac:dyDescent="0.25">
      <c r="F41" s="136"/>
      <c r="G41" s="142"/>
      <c r="H41" s="142"/>
      <c r="I41" s="142"/>
      <c r="J41" s="143"/>
      <c r="K41" s="143"/>
    </row>
    <row r="45" spans="2:11" ht="15.75" customHeight="1" x14ac:dyDescent="0.2"/>
    <row r="46" spans="2:11" ht="16.5" customHeight="1" x14ac:dyDescent="0.2"/>
  </sheetData>
  <sheetProtection selectLockedCells="1" selectUnlockedCells="1"/>
  <mergeCells count="7">
    <mergeCell ref="B33:C33"/>
    <mergeCell ref="A3:E3"/>
    <mergeCell ref="F3:I3"/>
    <mergeCell ref="A2:D2"/>
    <mergeCell ref="B30:C30"/>
    <mergeCell ref="B21:C21"/>
    <mergeCell ref="B5:C5"/>
  </mergeCells>
  <printOptions horizontalCentered="1"/>
  <pageMargins left="0.70866141732283472" right="0.70866141732283472" top="0.74803149606299213" bottom="0.74803149606299213" header="0.31496062992125984" footer="0.51181102362204722"/>
  <pageSetup paperSize="9" scale="78" firstPageNumber="0" orientation="portrait" r:id="rId1"/>
  <headerFooter alignWithMargins="0">
    <oddHeader>&amp;R&amp;12 9.sz.melléklet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9</vt:i4>
      </vt:variant>
      <vt:variant>
        <vt:lpstr>Névvel ellátott tartományok</vt:lpstr>
      </vt:variant>
      <vt:variant>
        <vt:i4>9</vt:i4>
      </vt:variant>
    </vt:vector>
  </HeadingPairs>
  <TitlesOfParts>
    <vt:vector size="18" baseType="lpstr">
      <vt:lpstr>1.sz. Globális önkormányzat</vt:lpstr>
      <vt:lpstr>2.sz. Önkormányzat</vt:lpstr>
      <vt:lpstr>3.sz. VÜMESZ</vt:lpstr>
      <vt:lpstr>4. mell.KÖH </vt:lpstr>
      <vt:lpstr>5. mell.Művelődési ház </vt:lpstr>
      <vt:lpstr>6. mell.Bölcsőde </vt:lpstr>
      <vt:lpstr>7.sz. működési és felhalm.mérle</vt:lpstr>
      <vt:lpstr>8. sz felhalmozási </vt:lpstr>
      <vt:lpstr>9. mell.támogatások</vt:lpstr>
      <vt:lpstr>'1.sz. Globális önkormányzat'!Nyomtatási_terület</vt:lpstr>
      <vt:lpstr>'2.sz. Önkormányzat'!Nyomtatási_terület</vt:lpstr>
      <vt:lpstr>'3.sz. VÜMESZ'!Nyomtatási_terület</vt:lpstr>
      <vt:lpstr>'4. mell.KÖH '!Nyomtatási_terület</vt:lpstr>
      <vt:lpstr>'5. mell.Művelődési ház '!Nyomtatási_terület</vt:lpstr>
      <vt:lpstr>'6. mell.Bölcsőde '!Nyomtatási_terület</vt:lpstr>
      <vt:lpstr>'7.sz. működési és felhalm.mérle'!Nyomtatási_terület</vt:lpstr>
      <vt:lpstr>'8. sz felhalmozási '!Nyomtatási_terület</vt:lpstr>
      <vt:lpstr>'9. mell.támogatások'!Nyomtatási_terület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Winkler András</dc:creator>
  <cp:lastModifiedBy>Tóth Piroska</cp:lastModifiedBy>
  <cp:lastPrinted>2020-06-09T08:32:30Z</cp:lastPrinted>
  <dcterms:created xsi:type="dcterms:W3CDTF">2015-05-13T12:35:38Z</dcterms:created>
  <dcterms:modified xsi:type="dcterms:W3CDTF">2020-06-09T09:48:23Z</dcterms:modified>
</cp:coreProperties>
</file>