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uts\Desktop\"/>
    </mc:Choice>
  </mc:AlternateContent>
  <bookViews>
    <workbookView xWindow="0" yWindow="0" windowWidth="23040" windowHeight="9192"/>
  </bookViews>
  <sheets>
    <sheet name="1. melléklet" sheetId="1" r:id="rId1"/>
    <sheet name="2. melléklet" sheetId="4" r:id="rId2"/>
    <sheet name="3. melléklet" sheetId="5" r:id="rId3"/>
    <sheet name="4.1. melléklet" sheetId="23" r:id="rId4"/>
    <sheet name="4.2. melléklet" sheetId="19" r:id="rId5"/>
    <sheet name="4.3. melléklet " sheetId="28" r:id="rId6"/>
    <sheet name="5. melléklet" sheetId="6" r:id="rId7"/>
    <sheet name="6. melléklet" sheetId="7" r:id="rId8"/>
    <sheet name="6.1. melléklet" sheetId="20" r:id="rId9"/>
    <sheet name="6.2. melléklet" sheetId="25" r:id="rId10"/>
    <sheet name="7. melléklet" sheetId="10" r:id="rId11"/>
    <sheet name="7.1. melléklet" sheetId="21" r:id="rId12"/>
    <sheet name="7.2. melléklet" sheetId="27" r:id="rId13"/>
    <sheet name="8. melléklet" sheetId="11" r:id="rId14"/>
    <sheet name="9. melléklet" sheetId="12" r:id="rId15"/>
    <sheet name="10. melléklet" sheetId="13" r:id="rId16"/>
    <sheet name="11. melléklet" sheetId="14" r:id="rId17"/>
    <sheet name="12. sz melléklet" sheetId="15" state="hidden" r:id="rId18"/>
    <sheet name="13. melléklet" sheetId="16" r:id="rId19"/>
    <sheet name="14. sz melléklet" sheetId="17" state="hidden" r:id="rId20"/>
    <sheet name="15. melléklet" sheetId="22" r:id="rId21"/>
    <sheet name="Pénzkészlet változás" sheetId="29" r:id="rId22"/>
    <sheet name="Vagyonkimutatás" sheetId="30" r:id="rId23"/>
  </sheets>
  <externalReferences>
    <externalReference r:id="rId24"/>
  </externalReferences>
  <calcPr calcId="162913"/>
</workbook>
</file>

<file path=xl/calcChain.xml><?xml version="1.0" encoding="utf-8"?>
<calcChain xmlns="http://schemas.openxmlformats.org/spreadsheetml/2006/main">
  <c r="C57" i="30" l="1"/>
  <c r="D57" i="30"/>
  <c r="B57" i="30"/>
  <c r="C21" i="30"/>
  <c r="D21" i="30"/>
  <c r="B21" i="30"/>
  <c r="F9" i="22"/>
  <c r="D9" i="22"/>
  <c r="M45" i="22"/>
  <c r="M42" i="22"/>
  <c r="M41" i="22"/>
  <c r="M31" i="22"/>
  <c r="M18" i="22"/>
  <c r="M16" i="22"/>
  <c r="M9" i="22"/>
  <c r="E37" i="22"/>
  <c r="F37" i="22"/>
  <c r="G37" i="22"/>
  <c r="H37" i="22"/>
  <c r="I37" i="22"/>
  <c r="J37" i="22"/>
  <c r="K37" i="22"/>
  <c r="L37" i="22"/>
  <c r="L25" i="22" s="1"/>
  <c r="F15" i="22"/>
  <c r="G15" i="22"/>
  <c r="H15" i="22"/>
  <c r="I15" i="22"/>
  <c r="J15" i="22"/>
  <c r="K15" i="22"/>
  <c r="L15" i="22"/>
  <c r="L10" i="22" s="1"/>
  <c r="G74" i="22"/>
  <c r="H74" i="22"/>
  <c r="I74" i="22"/>
  <c r="J74" i="22"/>
  <c r="K74" i="22"/>
  <c r="L74" i="22"/>
  <c r="E74" i="22"/>
  <c r="E56" i="22"/>
  <c r="F56" i="22"/>
  <c r="E62" i="22"/>
  <c r="F62" i="22"/>
  <c r="E68" i="22"/>
  <c r="F68" i="22"/>
  <c r="F67" i="22" s="1"/>
  <c r="F74" i="22" s="1"/>
  <c r="E67" i="22"/>
  <c r="E66" i="22"/>
  <c r="F66" i="22"/>
  <c r="I28" i="22"/>
  <c r="F41" i="22"/>
  <c r="F28" i="22"/>
  <c r="M28" i="22" s="1"/>
  <c r="F25" i="22"/>
  <c r="G25" i="22"/>
  <c r="I25" i="22"/>
  <c r="J25" i="22"/>
  <c r="K25" i="22"/>
  <c r="M23" i="22"/>
  <c r="M24" i="22"/>
  <c r="M26" i="22"/>
  <c r="M27" i="22"/>
  <c r="M29" i="22"/>
  <c r="M22" i="22"/>
  <c r="M11" i="22"/>
  <c r="M12" i="22"/>
  <c r="M13" i="22"/>
  <c r="M14" i="22"/>
  <c r="F22" i="22"/>
  <c r="J36" i="1"/>
  <c r="K36" i="1"/>
  <c r="I36" i="1"/>
  <c r="I20" i="12"/>
  <c r="J20" i="12"/>
  <c r="I19" i="12"/>
  <c r="J19" i="12"/>
  <c r="J18" i="12"/>
  <c r="I18" i="12"/>
  <c r="J17" i="12"/>
  <c r="I17" i="12"/>
  <c r="J16" i="12"/>
  <c r="I16" i="12"/>
  <c r="I15" i="12"/>
  <c r="J15" i="12"/>
  <c r="J14" i="12"/>
  <c r="I14" i="12"/>
  <c r="J13" i="12"/>
  <c r="I13" i="12"/>
  <c r="J12" i="12"/>
  <c r="I12" i="12"/>
  <c r="J11" i="12"/>
  <c r="I11" i="12"/>
  <c r="J10" i="12"/>
  <c r="I10" i="12"/>
  <c r="F24" i="12"/>
  <c r="F23" i="12"/>
  <c r="E23" i="12"/>
  <c r="F20" i="12"/>
  <c r="E20" i="12"/>
  <c r="F19" i="12"/>
  <c r="F17" i="12"/>
  <c r="E17" i="12"/>
  <c r="F16" i="12"/>
  <c r="E16" i="12"/>
  <c r="E15" i="12"/>
  <c r="F15" i="12"/>
  <c r="F14" i="12"/>
  <c r="E14" i="12"/>
  <c r="F13" i="12"/>
  <c r="E13" i="12"/>
  <c r="F12" i="12"/>
  <c r="E12" i="12"/>
  <c r="F11" i="12"/>
  <c r="E11" i="12"/>
  <c r="D41" i="28"/>
  <c r="E41" i="28"/>
  <c r="D29" i="28"/>
  <c r="D37" i="28"/>
  <c r="E37" i="28"/>
  <c r="D33" i="28"/>
  <c r="E33" i="28"/>
  <c r="H12" i="1"/>
  <c r="K12" i="1" s="1"/>
  <c r="H11" i="1"/>
  <c r="K19" i="1"/>
  <c r="K51" i="1"/>
  <c r="K48" i="1"/>
  <c r="K44" i="1"/>
  <c r="K45" i="1"/>
  <c r="K43" i="1"/>
  <c r="H43" i="1"/>
  <c r="H39" i="1"/>
  <c r="H38" i="1"/>
  <c r="K38" i="1"/>
  <c r="K39" i="1"/>
  <c r="K40" i="1"/>
  <c r="K41" i="1"/>
  <c r="K37" i="1"/>
  <c r="H37" i="1"/>
  <c r="K47" i="1"/>
  <c r="H42" i="1"/>
  <c r="K42" i="1" s="1"/>
  <c r="E47" i="1"/>
  <c r="E52" i="1"/>
  <c r="E53" i="1" s="1"/>
  <c r="E51" i="1"/>
  <c r="E48" i="1"/>
  <c r="E46" i="1"/>
  <c r="E45" i="1"/>
  <c r="E44" i="1"/>
  <c r="E43" i="1"/>
  <c r="E36" i="1"/>
  <c r="E41" i="1"/>
  <c r="E40" i="1"/>
  <c r="E39" i="1"/>
  <c r="E38" i="1"/>
  <c r="E37" i="1"/>
  <c r="G43" i="1"/>
  <c r="G40" i="1"/>
  <c r="G39" i="1"/>
  <c r="G38" i="1"/>
  <c r="G37" i="1"/>
  <c r="D48" i="1"/>
  <c r="D45" i="1"/>
  <c r="D44" i="1"/>
  <c r="D43" i="1"/>
  <c r="D41" i="1"/>
  <c r="D40" i="1"/>
  <c r="D39" i="1"/>
  <c r="D38" i="1"/>
  <c r="D37" i="1"/>
  <c r="K20" i="1"/>
  <c r="K21" i="1"/>
  <c r="K11" i="1"/>
  <c r="G21" i="1"/>
  <c r="G20" i="1" s="1"/>
  <c r="K25" i="1"/>
  <c r="J25" i="1"/>
  <c r="I25" i="1"/>
  <c r="H25" i="1"/>
  <c r="F25" i="1"/>
  <c r="G25" i="1"/>
  <c r="H20" i="1"/>
  <c r="H19" i="1"/>
  <c r="G14" i="1"/>
  <c r="H14" i="1"/>
  <c r="H21" i="1"/>
  <c r="E19" i="10"/>
  <c r="G12" i="1"/>
  <c r="G11" i="1"/>
  <c r="K16" i="1"/>
  <c r="K17" i="1"/>
  <c r="K15" i="1"/>
  <c r="K14" i="1"/>
  <c r="K13" i="1"/>
  <c r="K10" i="1"/>
  <c r="J10" i="1"/>
  <c r="D19" i="1"/>
  <c r="E19" i="1"/>
  <c r="E20" i="1"/>
  <c r="E27" i="1"/>
  <c r="E18" i="1"/>
  <c r="D26" i="1"/>
  <c r="E26" i="1"/>
  <c r="E22" i="1"/>
  <c r="D22" i="1"/>
  <c r="E21" i="1"/>
  <c r="D21" i="1"/>
  <c r="E17" i="1"/>
  <c r="D17" i="1"/>
  <c r="E16" i="1"/>
  <c r="D16" i="1"/>
  <c r="E15" i="1"/>
  <c r="D15" i="1"/>
  <c r="E14" i="1"/>
  <c r="E13" i="1"/>
  <c r="D13" i="1"/>
  <c r="E12" i="1"/>
  <c r="D12" i="1"/>
  <c r="E11" i="1"/>
  <c r="E9" i="1" s="1"/>
  <c r="D11" i="1"/>
  <c r="E10" i="1"/>
  <c r="D10" i="1"/>
  <c r="E27" i="5"/>
  <c r="F11" i="5"/>
  <c r="F26" i="4"/>
  <c r="E26" i="4"/>
  <c r="D13" i="21"/>
  <c r="D17" i="21"/>
  <c r="D21" i="21"/>
  <c r="D25" i="21"/>
  <c r="D29" i="21"/>
  <c r="D33" i="21"/>
  <c r="D37" i="21"/>
  <c r="D41" i="21"/>
  <c r="F49" i="10"/>
  <c r="C11" i="29"/>
  <c r="B11" i="29"/>
  <c r="C7" i="29"/>
  <c r="B7" i="29"/>
  <c r="F10" i="22"/>
  <c r="G10" i="22"/>
  <c r="I10" i="22"/>
  <c r="J10" i="22"/>
  <c r="K10" i="22"/>
  <c r="G9" i="22"/>
  <c r="I9" i="22"/>
  <c r="I40" i="22" s="1"/>
  <c r="I46" i="22" s="1"/>
  <c r="I47" i="22" s="1"/>
  <c r="J9" i="22"/>
  <c r="K9" i="22"/>
  <c r="D17" i="20"/>
  <c r="D13" i="20"/>
  <c r="D25" i="28"/>
  <c r="D21" i="28"/>
  <c r="D17" i="28"/>
  <c r="D13" i="28"/>
  <c r="D47" i="23"/>
  <c r="D43" i="23"/>
  <c r="D39" i="23"/>
  <c r="D35" i="23"/>
  <c r="D31" i="23"/>
  <c r="D27" i="23"/>
  <c r="D23" i="23"/>
  <c r="D19" i="23"/>
  <c r="D15" i="23"/>
  <c r="D11" i="23"/>
  <c r="D49" i="19"/>
  <c r="D45" i="19"/>
  <c r="D41" i="19"/>
  <c r="D37" i="19"/>
  <c r="D33" i="19"/>
  <c r="D29" i="19"/>
  <c r="D25" i="19"/>
  <c r="D21" i="19"/>
  <c r="D17" i="19"/>
  <c r="D13" i="19"/>
  <c r="H62" i="22"/>
  <c r="J62" i="22"/>
  <c r="K62" i="22"/>
  <c r="G56" i="22"/>
  <c r="H56" i="22"/>
  <c r="K56" i="22"/>
  <c r="G68" i="22"/>
  <c r="H68" i="22"/>
  <c r="J68" i="22"/>
  <c r="M58" i="22"/>
  <c r="G41" i="22"/>
  <c r="H41" i="22"/>
  <c r="J41" i="22"/>
  <c r="K41" i="22"/>
  <c r="J28" i="22"/>
  <c r="K28" i="22"/>
  <c r="K46" i="22"/>
  <c r="K47" i="22" s="1"/>
  <c r="M30" i="22"/>
  <c r="E21" i="22"/>
  <c r="M21" i="22" s="1"/>
  <c r="H19" i="22"/>
  <c r="F40" i="22" l="1"/>
  <c r="F46" i="22" s="1"/>
  <c r="F47" i="22" s="1"/>
  <c r="M15" i="22"/>
  <c r="M10" i="22"/>
  <c r="L9" i="22"/>
  <c r="M40" i="22"/>
  <c r="M25" i="22"/>
  <c r="H36" i="1"/>
  <c r="H46" i="1" s="1"/>
  <c r="K46" i="1" s="1"/>
  <c r="H52" i="1"/>
  <c r="E42" i="1"/>
  <c r="G19" i="1"/>
  <c r="H9" i="1"/>
  <c r="H18" i="1" s="1"/>
  <c r="K18" i="1" s="1"/>
  <c r="G9" i="1"/>
  <c r="G18" i="1" s="1"/>
  <c r="G26" i="1" s="1"/>
  <c r="G27" i="1" s="1"/>
  <c r="K9" i="1"/>
  <c r="C15" i="29"/>
  <c r="B15" i="29"/>
  <c r="H66" i="22"/>
  <c r="K66" i="22"/>
  <c r="E42" i="22"/>
  <c r="D35" i="5"/>
  <c r="F30" i="5"/>
  <c r="F29" i="5"/>
  <c r="H29" i="22" s="1"/>
  <c r="E49" i="10"/>
  <c r="F39" i="10"/>
  <c r="E50" i="6"/>
  <c r="D24" i="6"/>
  <c r="D38" i="6"/>
  <c r="D47" i="6"/>
  <c r="C47" i="6"/>
  <c r="C38" i="6"/>
  <c r="I49" i="1"/>
  <c r="I50" i="1"/>
  <c r="H26" i="1" l="1"/>
  <c r="H27" i="1" s="1"/>
  <c r="K27" i="1" s="1"/>
  <c r="K52" i="1"/>
  <c r="H53" i="1"/>
  <c r="K53" i="1" s="1"/>
  <c r="H28" i="22"/>
  <c r="H25" i="22" s="1"/>
  <c r="E24" i="6"/>
  <c r="E38" i="6"/>
  <c r="E47" i="6"/>
  <c r="J49" i="1"/>
  <c r="J50" i="1"/>
  <c r="G42" i="1"/>
  <c r="G41" i="1"/>
  <c r="D51" i="1"/>
  <c r="J51" i="1" s="1"/>
  <c r="D25" i="1"/>
  <c r="C23" i="1"/>
  <c r="I23" i="1" s="1"/>
  <c r="D23" i="1"/>
  <c r="J23" i="1" s="1"/>
  <c r="J22" i="1"/>
  <c r="J24" i="1"/>
  <c r="G10" i="1"/>
  <c r="F49" i="4"/>
  <c r="E46" i="4"/>
  <c r="E45" i="4" s="1"/>
  <c r="E40" i="4"/>
  <c r="F40" i="4"/>
  <c r="J16" i="1" s="1"/>
  <c r="E37" i="4"/>
  <c r="J13" i="1"/>
  <c r="F33" i="4"/>
  <c r="E22" i="4"/>
  <c r="E19" i="4"/>
  <c r="F15" i="4"/>
  <c r="F16" i="4"/>
  <c r="E10" i="4"/>
  <c r="E45" i="22"/>
  <c r="J48" i="1"/>
  <c r="E34" i="5"/>
  <c r="H18" i="22"/>
  <c r="E20" i="22"/>
  <c r="E17" i="5"/>
  <c r="E11" i="5"/>
  <c r="E47" i="23"/>
  <c r="E43" i="23"/>
  <c r="E39" i="23"/>
  <c r="E35" i="23"/>
  <c r="E31" i="23"/>
  <c r="E27" i="23"/>
  <c r="E23" i="23"/>
  <c r="E19" i="23"/>
  <c r="E15" i="23"/>
  <c r="E11" i="23"/>
  <c r="E49" i="19"/>
  <c r="E45" i="19"/>
  <c r="E41" i="19"/>
  <c r="E37" i="19"/>
  <c r="E33" i="19"/>
  <c r="E29" i="19"/>
  <c r="E25" i="19"/>
  <c r="E21" i="19"/>
  <c r="E17" i="19"/>
  <c r="E13" i="19"/>
  <c r="E29" i="28"/>
  <c r="E25" i="28"/>
  <c r="E21" i="28"/>
  <c r="E17" i="28"/>
  <c r="E13" i="28"/>
  <c r="D48" i="6"/>
  <c r="E48" i="6"/>
  <c r="D52" i="6"/>
  <c r="D33" i="6"/>
  <c r="D31" i="6"/>
  <c r="E31" i="6"/>
  <c r="F61" i="7"/>
  <c r="E61" i="7"/>
  <c r="E49" i="7"/>
  <c r="E48" i="7" s="1"/>
  <c r="E39" i="7"/>
  <c r="E38" i="7" s="1"/>
  <c r="F39" i="7"/>
  <c r="E33" i="7"/>
  <c r="F33" i="7"/>
  <c r="E30" i="7"/>
  <c r="F30" i="7"/>
  <c r="E29" i="7"/>
  <c r="F29" i="7"/>
  <c r="F19" i="7"/>
  <c r="E19" i="7"/>
  <c r="E14" i="7"/>
  <c r="F14" i="7"/>
  <c r="E11" i="7"/>
  <c r="F11" i="7"/>
  <c r="E10" i="7"/>
  <c r="E21" i="20"/>
  <c r="E17" i="20"/>
  <c r="E13" i="20"/>
  <c r="D39" i="25"/>
  <c r="E39" i="25"/>
  <c r="D33" i="25"/>
  <c r="E33" i="25"/>
  <c r="D32" i="25"/>
  <c r="E32" i="25"/>
  <c r="D27" i="25"/>
  <c r="E27" i="25"/>
  <c r="E23" i="25"/>
  <c r="D21" i="25"/>
  <c r="E21" i="25"/>
  <c r="D15" i="25"/>
  <c r="D8" i="25" s="1"/>
  <c r="D42" i="25" s="1"/>
  <c r="E15" i="25"/>
  <c r="E8" i="25" s="1"/>
  <c r="E42" i="25" s="1"/>
  <c r="E61" i="10"/>
  <c r="F50" i="10"/>
  <c r="F55" i="10"/>
  <c r="F56" i="10"/>
  <c r="F57" i="10"/>
  <c r="F58" i="10"/>
  <c r="F59" i="10"/>
  <c r="F60" i="10"/>
  <c r="E48" i="10"/>
  <c r="E39" i="10"/>
  <c r="E38" i="10" s="1"/>
  <c r="E33" i="10"/>
  <c r="F33" i="10"/>
  <c r="F31" i="10"/>
  <c r="F32" i="10"/>
  <c r="F30" i="10"/>
  <c r="E29" i="10"/>
  <c r="F21" i="10"/>
  <c r="F22" i="10"/>
  <c r="F23" i="10"/>
  <c r="F20" i="10"/>
  <c r="E10" i="10"/>
  <c r="E45" i="21"/>
  <c r="E41" i="21"/>
  <c r="E37" i="21"/>
  <c r="E33" i="21"/>
  <c r="E29" i="21"/>
  <c r="E25" i="21"/>
  <c r="E21" i="21"/>
  <c r="E17" i="21"/>
  <c r="E13" i="21"/>
  <c r="D39" i="27"/>
  <c r="E39" i="27"/>
  <c r="D33" i="27"/>
  <c r="E33" i="27"/>
  <c r="D32" i="27"/>
  <c r="E32" i="27"/>
  <c r="D27" i="27"/>
  <c r="D23" i="27" s="1"/>
  <c r="E27" i="27"/>
  <c r="E23" i="27"/>
  <c r="D21" i="27"/>
  <c r="E21" i="27"/>
  <c r="D15" i="27"/>
  <c r="D8" i="27" s="1"/>
  <c r="D42" i="27" s="1"/>
  <c r="E15" i="27"/>
  <c r="E8" i="27" s="1"/>
  <c r="E42" i="27" s="1"/>
  <c r="E33" i="6" l="1"/>
  <c r="K26" i="1"/>
  <c r="E41" i="22"/>
  <c r="F46" i="4"/>
  <c r="F45" i="4" s="1"/>
  <c r="J21" i="1"/>
  <c r="E36" i="4"/>
  <c r="E65" i="7"/>
  <c r="E67" i="7" s="1"/>
  <c r="J38" i="1"/>
  <c r="E42" i="7"/>
  <c r="F10" i="7"/>
  <c r="E25" i="22"/>
  <c r="E65" i="10"/>
  <c r="E67" i="10" s="1"/>
  <c r="F38" i="7"/>
  <c r="M20" i="22"/>
  <c r="E10" i="22"/>
  <c r="E9" i="22" s="1"/>
  <c r="J40" i="1"/>
  <c r="J17" i="1"/>
  <c r="J44" i="1"/>
  <c r="E42" i="10"/>
  <c r="F48" i="10"/>
  <c r="F19" i="10"/>
  <c r="E10" i="5"/>
  <c r="E33" i="5" s="1"/>
  <c r="J20" i="1"/>
  <c r="E10" i="6"/>
  <c r="D10" i="6"/>
  <c r="D54" i="6" s="1"/>
  <c r="D47" i="1"/>
  <c r="J47" i="1" s="1"/>
  <c r="F37" i="4"/>
  <c r="F22" i="4"/>
  <c r="E18" i="4"/>
  <c r="E9" i="4" s="1"/>
  <c r="F19" i="4"/>
  <c r="F10" i="4"/>
  <c r="F34" i="5"/>
  <c r="F17" i="5"/>
  <c r="J41" i="1" s="1"/>
  <c r="F49" i="7"/>
  <c r="F48" i="7" s="1"/>
  <c r="D23" i="25"/>
  <c r="F29" i="10"/>
  <c r="H9" i="22" l="1"/>
  <c r="H40" i="22" s="1"/>
  <c r="H46" i="22" s="1"/>
  <c r="H47" i="22" s="1"/>
  <c r="H10" i="22"/>
  <c r="E44" i="4"/>
  <c r="E52" i="4" s="1"/>
  <c r="F36" i="4"/>
  <c r="J37" i="1"/>
  <c r="F42" i="7"/>
  <c r="F65" i="10"/>
  <c r="F67" i="10" s="1"/>
  <c r="F65" i="7"/>
  <c r="F67" i="7" s="1"/>
  <c r="E19" i="12"/>
  <c r="F10" i="10"/>
  <c r="J12" i="1"/>
  <c r="J39" i="1"/>
  <c r="D36" i="1"/>
  <c r="F10" i="5"/>
  <c r="F18" i="4"/>
  <c r="E24" i="5"/>
  <c r="E39" i="5" s="1"/>
  <c r="E40" i="5" s="1"/>
  <c r="C24" i="6"/>
  <c r="D14" i="1" l="1"/>
  <c r="J14" i="1" s="1"/>
  <c r="J15" i="1"/>
  <c r="G36" i="1"/>
  <c r="G46" i="1" s="1"/>
  <c r="G52" i="1" s="1"/>
  <c r="G53" i="1" s="1"/>
  <c r="E22" i="22"/>
  <c r="M56" i="22"/>
  <c r="M66" i="22" s="1"/>
  <c r="J43" i="1"/>
  <c r="J11" i="1"/>
  <c r="J9" i="1" s="1"/>
  <c r="F9" i="4"/>
  <c r="F44" i="4" s="1"/>
  <c r="F52" i="4" s="1"/>
  <c r="D9" i="1"/>
  <c r="C29" i="21"/>
  <c r="D18" i="1" l="1"/>
  <c r="J18" i="1" s="1"/>
  <c r="D12" i="16"/>
  <c r="C12" i="16"/>
  <c r="D27" i="1" l="1"/>
  <c r="G22" i="22"/>
  <c r="J22" i="22"/>
  <c r="G19" i="22"/>
  <c r="C10" i="11"/>
  <c r="D10" i="11"/>
  <c r="B10" i="11"/>
  <c r="H20" i="12" l="1"/>
  <c r="C49" i="28"/>
  <c r="C45" i="28"/>
  <c r="C41" i="28"/>
  <c r="C37" i="28"/>
  <c r="C33" i="28"/>
  <c r="C29" i="28"/>
  <c r="C25" i="28"/>
  <c r="C21" i="28"/>
  <c r="C17" i="28"/>
  <c r="C13" i="28"/>
  <c r="F20" i="1"/>
  <c r="D22" i="4"/>
  <c r="D39" i="10"/>
  <c r="D19" i="10"/>
  <c r="C39" i="27"/>
  <c r="C33" i="27"/>
  <c r="C32" i="27"/>
  <c r="C27" i="27"/>
  <c r="C21" i="27"/>
  <c r="C15" i="27"/>
  <c r="C8" i="27" s="1"/>
  <c r="D62" i="10" s="1"/>
  <c r="C39" i="25"/>
  <c r="C33" i="25"/>
  <c r="C32" i="25"/>
  <c r="C27" i="25"/>
  <c r="C23" i="25" s="1"/>
  <c r="C21" i="25"/>
  <c r="C15" i="25"/>
  <c r="D39" i="7"/>
  <c r="C23" i="27" l="1"/>
  <c r="C42" i="27"/>
  <c r="C8" i="25"/>
  <c r="C37" i="19"/>
  <c r="C47" i="23"/>
  <c r="C43" i="23"/>
  <c r="C39" i="23"/>
  <c r="C35" i="23"/>
  <c r="C31" i="23"/>
  <c r="C27" i="23"/>
  <c r="C23" i="23"/>
  <c r="C19" i="23"/>
  <c r="C15" i="23"/>
  <c r="C11" i="23"/>
  <c r="C41" i="19"/>
  <c r="C33" i="19"/>
  <c r="C29" i="19"/>
  <c r="C25" i="19"/>
  <c r="C21" i="19"/>
  <c r="D58" i="22"/>
  <c r="J59" i="22"/>
  <c r="J56" i="22" s="1"/>
  <c r="J66" i="22" s="1"/>
  <c r="D69" i="22"/>
  <c r="D68" i="22" s="1"/>
  <c r="G65" i="22"/>
  <c r="G62" i="22" s="1"/>
  <c r="G66" i="22" s="1"/>
  <c r="D45" i="22"/>
  <c r="D42" i="22"/>
  <c r="G30" i="22"/>
  <c r="G28" i="22" s="1"/>
  <c r="G18" i="22"/>
  <c r="D17" i="22"/>
  <c r="D20" i="22"/>
  <c r="D21" i="22"/>
  <c r="D16" i="22"/>
  <c r="D14" i="22"/>
  <c r="D13" i="22"/>
  <c r="D12" i="22"/>
  <c r="M73" i="22"/>
  <c r="M72" i="22"/>
  <c r="J71" i="22"/>
  <c r="J67" i="22" s="1"/>
  <c r="G71" i="22"/>
  <c r="D71" i="22"/>
  <c r="M71" i="22" s="1"/>
  <c r="M70" i="22"/>
  <c r="G67" i="22"/>
  <c r="D41" i="22" l="1"/>
  <c r="C42" i="25"/>
  <c r="D62" i="7"/>
  <c r="D67" i="22"/>
  <c r="M44" i="22" l="1"/>
  <c r="M43" i="22"/>
  <c r="M33" i="22"/>
  <c r="M32" i="22"/>
  <c r="D15" i="22"/>
  <c r="D31" i="16"/>
  <c r="C31" i="16"/>
  <c r="C49" i="19"/>
  <c r="D49" i="10"/>
  <c r="F10" i="1"/>
  <c r="F11" i="1"/>
  <c r="G40" i="22" l="1"/>
  <c r="G46" i="22" s="1"/>
  <c r="G47" i="22" s="1"/>
  <c r="J40" i="22"/>
  <c r="J46" i="22" s="1"/>
  <c r="J47" i="22" s="1"/>
  <c r="D32" i="5"/>
  <c r="N27" i="17" l="1"/>
  <c r="M27" i="17"/>
  <c r="L27" i="17"/>
  <c r="K27" i="17"/>
  <c r="J27" i="17"/>
  <c r="I27" i="17"/>
  <c r="H27" i="17"/>
  <c r="G27" i="17"/>
  <c r="F27" i="17"/>
  <c r="E27" i="17"/>
  <c r="N16" i="17"/>
  <c r="M16" i="17"/>
  <c r="L16" i="17"/>
  <c r="K16" i="17"/>
  <c r="J16" i="17"/>
  <c r="I16" i="17"/>
  <c r="H16" i="17"/>
  <c r="G16" i="17"/>
  <c r="F16" i="17"/>
  <c r="E16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45" i="21"/>
  <c r="C41" i="21"/>
  <c r="C37" i="21"/>
  <c r="C33" i="21"/>
  <c r="C25" i="21"/>
  <c r="C21" i="21"/>
  <c r="C17" i="21"/>
  <c r="C13" i="21"/>
  <c r="D61" i="10"/>
  <c r="D39" i="22" s="1"/>
  <c r="D48" i="10"/>
  <c r="D24" i="22" s="1"/>
  <c r="D38" i="10"/>
  <c r="D33" i="10"/>
  <c r="F17" i="1" s="1"/>
  <c r="D30" i="10"/>
  <c r="D14" i="10"/>
  <c r="D11" i="10"/>
  <c r="D10" i="10" s="1"/>
  <c r="C21" i="20"/>
  <c r="C17" i="20"/>
  <c r="C13" i="20"/>
  <c r="D61" i="7"/>
  <c r="D38" i="22" s="1"/>
  <c r="D56" i="7"/>
  <c r="D49" i="7"/>
  <c r="D38" i="7"/>
  <c r="D33" i="7"/>
  <c r="F16" i="1" s="1"/>
  <c r="D30" i="7"/>
  <c r="D19" i="7"/>
  <c r="F12" i="1" s="1"/>
  <c r="D14" i="7"/>
  <c r="D11" i="7"/>
  <c r="C52" i="6"/>
  <c r="E52" i="6" s="1"/>
  <c r="E54" i="6" s="1"/>
  <c r="C48" i="6"/>
  <c r="C31" i="6"/>
  <c r="C45" i="19"/>
  <c r="C17" i="19"/>
  <c r="C13" i="19"/>
  <c r="D34" i="5"/>
  <c r="D28" i="5"/>
  <c r="D17" i="5"/>
  <c r="C41" i="1" s="1"/>
  <c r="I41" i="1" s="1"/>
  <c r="D11" i="5"/>
  <c r="D11" i="22" s="1"/>
  <c r="D49" i="4"/>
  <c r="D22" i="12" s="1"/>
  <c r="D46" i="4"/>
  <c r="C20" i="1" s="1"/>
  <c r="I20" i="1" s="1"/>
  <c r="D40" i="4"/>
  <c r="D64" i="22" s="1"/>
  <c r="D37" i="4"/>
  <c r="D63" i="22" s="1"/>
  <c r="D26" i="4"/>
  <c r="D19" i="4"/>
  <c r="D10" i="4"/>
  <c r="C51" i="1"/>
  <c r="I51" i="1" s="1"/>
  <c r="C48" i="1"/>
  <c r="I48" i="1" s="1"/>
  <c r="F47" i="1"/>
  <c r="F45" i="1"/>
  <c r="F44" i="1"/>
  <c r="F43" i="1"/>
  <c r="F41" i="1"/>
  <c r="F40" i="1"/>
  <c r="C40" i="1"/>
  <c r="F39" i="1"/>
  <c r="C39" i="1"/>
  <c r="I39" i="1" s="1"/>
  <c r="F38" i="1"/>
  <c r="C38" i="1"/>
  <c r="F37" i="1"/>
  <c r="C37" i="1"/>
  <c r="I37" i="1" s="1"/>
  <c r="F19" i="1"/>
  <c r="C25" i="1"/>
  <c r="C24" i="1"/>
  <c r="I24" i="1" s="1"/>
  <c r="C22" i="1"/>
  <c r="I22" i="1" s="1"/>
  <c r="F21" i="1"/>
  <c r="C21" i="1"/>
  <c r="C17" i="1"/>
  <c r="C16" i="1"/>
  <c r="I16" i="1" s="1"/>
  <c r="F13" i="1"/>
  <c r="C13" i="1"/>
  <c r="I17" i="1" l="1"/>
  <c r="I13" i="1"/>
  <c r="I21" i="1"/>
  <c r="I38" i="1"/>
  <c r="I40" i="1"/>
  <c r="D29" i="22"/>
  <c r="D28" i="22" s="1"/>
  <c r="C10" i="14"/>
  <c r="D21" i="12"/>
  <c r="D20" i="12" s="1"/>
  <c r="J28" i="17"/>
  <c r="M28" i="17"/>
  <c r="L28" i="17"/>
  <c r="H28" i="17"/>
  <c r="E28" i="17"/>
  <c r="G28" i="17"/>
  <c r="K28" i="17"/>
  <c r="I28" i="17"/>
  <c r="F28" i="17"/>
  <c r="N28" i="17"/>
  <c r="D10" i="22"/>
  <c r="D27" i="5"/>
  <c r="C45" i="1" s="1"/>
  <c r="I45" i="1" s="1"/>
  <c r="D18" i="4"/>
  <c r="C11" i="1" s="1"/>
  <c r="I11" i="1" s="1"/>
  <c r="D37" i="22"/>
  <c r="D48" i="7"/>
  <c r="D23" i="22" s="1"/>
  <c r="D10" i="7"/>
  <c r="D62" i="22"/>
  <c r="C10" i="1"/>
  <c r="I10" i="1" s="1"/>
  <c r="D57" i="22"/>
  <c r="C15" i="1"/>
  <c r="C12" i="1"/>
  <c r="I12" i="1" s="1"/>
  <c r="D60" i="22"/>
  <c r="C10" i="6"/>
  <c r="D25" i="5" s="1"/>
  <c r="D26" i="22" s="1"/>
  <c r="C33" i="6"/>
  <c r="D26" i="5" s="1"/>
  <c r="D65" i="10"/>
  <c r="D67" i="10" s="1"/>
  <c r="F20" i="13"/>
  <c r="I18" i="13"/>
  <c r="F42" i="1"/>
  <c r="I11" i="13"/>
  <c r="G15" i="14"/>
  <c r="E20" i="13"/>
  <c r="I14" i="13"/>
  <c r="D36" i="4"/>
  <c r="D29" i="7"/>
  <c r="D42" i="7" s="1"/>
  <c r="D29" i="10"/>
  <c r="D42" i="10" s="1"/>
  <c r="D20" i="13"/>
  <c r="H20" i="13"/>
  <c r="C36" i="1"/>
  <c r="I16" i="13"/>
  <c r="C19" i="1"/>
  <c r="I19" i="1" s="1"/>
  <c r="D23" i="12"/>
  <c r="F36" i="1"/>
  <c r="C47" i="1"/>
  <c r="I47" i="1" s="1"/>
  <c r="I8" i="13"/>
  <c r="F15" i="1"/>
  <c r="F14" i="1" s="1"/>
  <c r="D45" i="4"/>
  <c r="D10" i="5"/>
  <c r="F27" i="5" l="1"/>
  <c r="E29" i="22"/>
  <c r="C14" i="1"/>
  <c r="I14" i="1" s="1"/>
  <c r="I15" i="1"/>
  <c r="H12" i="12"/>
  <c r="D13" i="12"/>
  <c r="H13" i="12"/>
  <c r="D14" i="12"/>
  <c r="H18" i="12"/>
  <c r="H14" i="12"/>
  <c r="H10" i="12"/>
  <c r="D12" i="12"/>
  <c r="D17" i="12"/>
  <c r="D18" i="12"/>
  <c r="H11" i="12"/>
  <c r="C27" i="17"/>
  <c r="C44" i="1"/>
  <c r="I44" i="1" s="1"/>
  <c r="D27" i="22"/>
  <c r="C43" i="1"/>
  <c r="I43" i="1" s="1"/>
  <c r="C54" i="6"/>
  <c r="D9" i="4"/>
  <c r="D44" i="4" s="1"/>
  <c r="D52" i="4" s="1"/>
  <c r="D59" i="22"/>
  <c r="D22" i="22"/>
  <c r="D65" i="7"/>
  <c r="D67" i="7" s="1"/>
  <c r="F46" i="1"/>
  <c r="F52" i="1" s="1"/>
  <c r="F53" i="1" s="1"/>
  <c r="I20" i="13"/>
  <c r="D24" i="5"/>
  <c r="D33" i="5" s="1"/>
  <c r="D39" i="5" s="1"/>
  <c r="D40" i="5" s="1"/>
  <c r="F9" i="1"/>
  <c r="F18" i="1" s="1"/>
  <c r="F26" i="1" s="1"/>
  <c r="F27" i="1" s="1"/>
  <c r="D11" i="12"/>
  <c r="C9" i="1"/>
  <c r="F24" i="5" l="1"/>
  <c r="F33" i="5" s="1"/>
  <c r="F39" i="5" s="1"/>
  <c r="F40" i="5" s="1"/>
  <c r="E28" i="22"/>
  <c r="J45" i="1"/>
  <c r="J24" i="12" s="1"/>
  <c r="D42" i="1"/>
  <c r="H15" i="12"/>
  <c r="D16" i="12"/>
  <c r="D19" i="12" s="1"/>
  <c r="H16" i="12"/>
  <c r="D15" i="12"/>
  <c r="H17" i="12"/>
  <c r="D56" i="22"/>
  <c r="C42" i="1"/>
  <c r="I42" i="1" s="1"/>
  <c r="D25" i="22"/>
  <c r="C18" i="1"/>
  <c r="I18" i="1" s="1"/>
  <c r="I9" i="1"/>
  <c r="D46" i="1" l="1"/>
  <c r="J42" i="1"/>
  <c r="H19" i="12"/>
  <c r="H24" i="12" s="1"/>
  <c r="D24" i="12"/>
  <c r="O27" i="17"/>
  <c r="C46" i="1"/>
  <c r="I46" i="1" s="1"/>
  <c r="D66" i="22"/>
  <c r="D40" i="22"/>
  <c r="C26" i="1"/>
  <c r="I26" i="1" s="1"/>
  <c r="E40" i="22" l="1"/>
  <c r="J46" i="1"/>
  <c r="D52" i="1"/>
  <c r="C52" i="1"/>
  <c r="D74" i="22"/>
  <c r="D46" i="22"/>
  <c r="C27" i="1"/>
  <c r="I27" i="1" s="1"/>
  <c r="E46" i="22" l="1"/>
  <c r="C53" i="1"/>
  <c r="I53" i="1" s="1"/>
  <c r="I52" i="1"/>
  <c r="D53" i="1"/>
  <c r="J53" i="1" s="1"/>
  <c r="J52" i="1"/>
  <c r="D47" i="22"/>
  <c r="D16" i="17"/>
  <c r="E47" i="22" l="1"/>
  <c r="D27" i="17"/>
  <c r="D28" i="17" l="1"/>
  <c r="F38" i="10"/>
  <c r="F42" i="10" s="1"/>
  <c r="J19" i="1" l="1"/>
  <c r="E24" i="12" l="1"/>
  <c r="J27" i="1"/>
  <c r="J26" i="1"/>
  <c r="O16" i="17"/>
  <c r="O28" i="17" s="1"/>
  <c r="C16" i="17"/>
  <c r="M69" i="22" l="1"/>
  <c r="M68" i="22"/>
  <c r="M67" i="22"/>
  <c r="C28" i="17"/>
</calcChain>
</file>

<file path=xl/sharedStrings.xml><?xml version="1.0" encoding="utf-8"?>
<sst xmlns="http://schemas.openxmlformats.org/spreadsheetml/2006/main" count="1313" uniqueCount="436">
  <si>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</si>
  <si>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</si>
  <si>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</si>
  <si>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</si>
  <si>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</si>
  <si>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</si>
  <si>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</si>
  <si>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</si>
  <si>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</si>
  <si>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</si>
  <si>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</si>
  <si>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</si>
  <si>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</si>
  <si>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</si>
  <si>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</si>
  <si>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</si>
  <si>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</si>
  <si>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</si>
  <si>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III. Finanszírozási bevételek</t>
  </si>
  <si>
    <t>Költségvetési hiány belső finanszírozása</t>
  </si>
  <si>
    <t>1. Előző évi költségvetési maradvány igénybevétele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</si>
  <si>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</si>
  <si>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</si>
  <si>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</si>
  <si>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</si>
  <si>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</si>
  <si>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</si>
  <si>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</si>
  <si>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</si>
  <si>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</si>
  <si>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</si>
  <si>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</si>
  <si>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</si>
  <si>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</si>
  <si>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</si>
  <si>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</si>
  <si>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</si>
  <si>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</si>
  <si>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</si>
  <si>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</si>
  <si>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</si>
  <si>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</si>
  <si>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</si>
  <si>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</si>
  <si>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</si>
  <si>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</si>
  <si>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</si>
  <si>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</si>
  <si>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</si>
  <si>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</si>
  <si>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</si>
  <si>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</si>
  <si>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</si>
  <si>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</si>
  <si>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</si>
  <si>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</si>
  <si>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</si>
  <si>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</si>
  <si>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</si>
  <si>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</si>
  <si>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</si>
  <si>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</si>
  <si>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</si>
  <si>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</si>
  <si>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</si>
  <si>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</si>
  <si>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</si>
  <si>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</si>
  <si>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</si>
  <si>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</si>
  <si>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</si>
  <si>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</si>
  <si>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</si>
  <si>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</si>
  <si>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</si>
  <si>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</si>
  <si>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</si>
  <si>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</si>
  <si>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</si>
  <si>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</si>
  <si>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</si>
  <si>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</si>
  <si>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</si>
  <si>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</si>
  <si>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</si>
  <si>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</si>
  <si>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</si>
  <si>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</si>
  <si>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</si>
  <si>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</si>
  <si>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</si>
  <si>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</si>
  <si>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</si>
  <si>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</si>
  <si>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</si>
  <si>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</si>
  <si>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</si>
  <si>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</si>
  <si>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</si>
  <si>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</si>
  <si>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</si>
  <si>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</si>
  <si>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</si>
  <si>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</si>
  <si>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</si>
  <si>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</si>
  <si>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</si>
  <si>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</si>
  <si>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2019. évi eredeti előirányzat</t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</si>
  <si>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</si>
  <si>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</si>
  <si>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</si>
  <si>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</si>
  <si>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</si>
  <si>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</si>
  <si>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</si>
  <si>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</si>
  <si>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</si>
  <si>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</si>
  <si>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</si>
  <si>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</si>
  <si>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</si>
  <si>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</si>
  <si>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</si>
  <si>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</si>
  <si>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</si>
  <si>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</si>
  <si>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</si>
  <si>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</si>
  <si>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</si>
  <si>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</si>
  <si>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Intézmény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</si>
  <si>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</si>
  <si>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</si>
  <si>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</si>
  <si>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</si>
  <si>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</si>
  <si>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</si>
  <si>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</si>
  <si>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</si>
  <si>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</si>
  <si>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</si>
  <si>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</si>
  <si>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</si>
  <si>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</si>
  <si>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</si>
  <si>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</si>
  <si>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</si>
  <si>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</si>
  <si>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</si>
  <si>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</si>
  <si>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</si>
  <si>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</si>
  <si>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</si>
  <si>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</si>
  <si>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</si>
  <si>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</si>
  <si>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</si>
  <si>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</si>
  <si>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</si>
  <si>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</si>
  <si>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</si>
  <si>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</si>
  <si>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</si>
  <si>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</si>
  <si>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</si>
  <si>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</si>
  <si>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</si>
  <si>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</si>
  <si>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</si>
  <si>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</si>
  <si>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</si>
  <si>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</si>
  <si>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</si>
  <si>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</si>
  <si>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</si>
  <si>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</si>
  <si>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</si>
  <si>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</si>
  <si>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</si>
  <si>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</si>
  <si>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</si>
  <si>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</si>
  <si>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</si>
  <si>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</si>
  <si>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</si>
  <si>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</si>
  <si>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</si>
  <si>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</si>
  <si>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</si>
  <si>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</si>
  <si>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</si>
  <si>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</si>
  <si>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</si>
  <si>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</si>
  <si>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</si>
  <si>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</si>
  <si>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</si>
  <si>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</si>
  <si>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</si>
  <si>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</si>
  <si>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</si>
  <si>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</si>
  <si>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</si>
  <si>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</si>
  <si>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</si>
  <si>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</si>
  <si>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</si>
  <si>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</si>
  <si>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</si>
  <si>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</si>
  <si>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</si>
  <si>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</si>
  <si>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</si>
  <si>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</si>
  <si>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</si>
  <si>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</si>
  <si>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</si>
  <si>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</si>
  <si>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</si>
  <si>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</si>
  <si>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</si>
  <si>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</si>
  <si>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</si>
  <si>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</si>
  <si>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</si>
  <si>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</si>
  <si>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</si>
  <si>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</si>
  <si>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</si>
  <si>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</si>
  <si>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</si>
  <si>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</si>
  <si>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</si>
  <si>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</si>
  <si>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</si>
  <si>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</si>
  <si>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</si>
  <si>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</si>
  <si>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</si>
  <si>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</si>
  <si>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</si>
  <si>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</si>
  <si>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</si>
  <si>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</si>
  <si>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</si>
  <si>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</si>
  <si>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</si>
  <si>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</si>
  <si>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</si>
  <si>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</si>
  <si>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 xml:space="preserve"> </t>
  </si>
  <si>
    <t>Felhalmozási tartalék (pályázati önrészt és megvalósítás többletköltségeinek fedezetére)</t>
  </si>
  <si>
    <t>Működési céltartalék (lemondott tiszteletdíj előirányzata)</t>
  </si>
  <si>
    <t>2020. évi eredeti előirányzat</t>
  </si>
  <si>
    <t>2020. január 1-jén</t>
  </si>
  <si>
    <t>2020. január 1-jei tényleges nyitó létszám</t>
  </si>
  <si>
    <t>2020. január 1-jei munkajogi nyitólétszám (fő)</t>
  </si>
  <si>
    <t>Lébény Város Önkormányzat 2020. évi összevont költségvetési mérlege</t>
  </si>
  <si>
    <t>12. sz. melléklet az …./2020. (…) önkormányzati rendelethez</t>
  </si>
  <si>
    <t>2019. december 31-ig befolyt pályázati támogatás</t>
  </si>
  <si>
    <t>2020. évi tervezett bevétel</t>
  </si>
  <si>
    <t>14. sz. melléklet az …./2020. (…) önkormányzati rendelethez</t>
  </si>
  <si>
    <t>6. sz. melléklet az …./2020. (…) önkormányzati rendelethez 2. oldal</t>
  </si>
  <si>
    <t>7. sz. melléklet az …./2020. (…) önkormányzati rendelethez 2. oldal</t>
  </si>
  <si>
    <t>011130 Önkormányzati igazgatási feladatok</t>
  </si>
  <si>
    <t xml:space="preserve">011220 Adóigazgatási feladatok </t>
  </si>
  <si>
    <t>Közös Önkományzati Hivatal felhalmozási kiadásai (3. számú melléklet felhalmozási költségvetés részletezése)</t>
  </si>
  <si>
    <t>Számítástecnikai eszközök beszerzése</t>
  </si>
  <si>
    <t>Lébényi Óvoda - Bölcsőde felhalmozási kiadásai (3. számú melléklet felhalmozási költségvetés részletezése)</t>
  </si>
  <si>
    <t>Egyéb tárgyi eszközök (bútorok, konyhai felszerelések, fektetők)</t>
  </si>
  <si>
    <t>Számítástechnikai eszközök, programok</t>
  </si>
  <si>
    <t>Céltartalék (képviselői keret)</t>
  </si>
  <si>
    <t>Rendezési terv</t>
  </si>
  <si>
    <t>Informatikai eszközök beszerzése</t>
  </si>
  <si>
    <t>Közművelődés - eszközbeszerzés (MFP)</t>
  </si>
  <si>
    <t>Önkormányzati tulajdonú közutak és járdák felújítása (Akácfa utca, Hunyadi utca) (MFP)</t>
  </si>
  <si>
    <t>011130 Önkormányzati igazgatás</t>
  </si>
  <si>
    <t>013320 Köztemető fenntartása, működtetése</t>
  </si>
  <si>
    <t>013350 Önkormányzati vagyonnal való gazdálkodással kapcsolatos feladatok</t>
  </si>
  <si>
    <t>032020 Tűz- és katasztrófavédelmi tevékenységek</t>
  </si>
  <si>
    <t>042180 Állategészségügyi tevékenységek</t>
  </si>
  <si>
    <t>045160 Közutak, hidak, alagutak üzemeltetése és fenntartása</t>
  </si>
  <si>
    <t>047410 Ár- és bevízvédelemmel összefüggő tevékenységek</t>
  </si>
  <si>
    <t>064010 Közvilágítás</t>
  </si>
  <si>
    <t>066010 Zöldterület- kezelés</t>
  </si>
  <si>
    <t>066020 Város- és községgazdálkodási feladatok</t>
  </si>
  <si>
    <t>072111 Háziorvosi alapellátás</t>
  </si>
  <si>
    <t>072311 Fogorvosi alapellátás</t>
  </si>
  <si>
    <t>074031 Család- és nővédelmi egészségügyi gondozás</t>
  </si>
  <si>
    <t>074032 Ifjúság-egészségügyi gondozás</t>
  </si>
  <si>
    <t>081030 Sportlétesítmények, edzőtáborok működtetése és fejlesztése</t>
  </si>
  <si>
    <t>081071 Üdülői szállashely-szolgáltatás és étkeztetés</t>
  </si>
  <si>
    <t>082044 Könyvtári szolgáltatás</t>
  </si>
  <si>
    <t>082091 Közművelődés, közösségi és társadalmi részvétel fejlesztése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</si>
  <si>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</si>
  <si>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</si>
  <si>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Iskolai intézményi étkeztetés</t>
  </si>
  <si>
    <t>102031 Idősek, demens betegek nappali ellátása</t>
  </si>
  <si>
    <t>104037 Intézményen kívüli étkeztetés</t>
  </si>
  <si>
    <t>107060 Települési  támogatások (természetbeni)</t>
  </si>
  <si>
    <t>VP6-7.2.1-7.4.1 Kültreületi utak fejlesztése, karbantartásához szükséges erő- és munkagépek beszerzése</t>
  </si>
  <si>
    <t>Agrárminisztérium</t>
  </si>
  <si>
    <t>2020. évi tervezett kiadás</t>
  </si>
  <si>
    <t>Egyéb kedvezmény (átvállalt közüzemi és működtetési díjak: tűzoltószertár, sport, háziorvos, fogorvos, egyesületek, köztemető)</t>
  </si>
  <si>
    <t>Működési céltartalék (lemondott képviselői tiszteletdíj)</t>
  </si>
  <si>
    <t>Leader</t>
  </si>
  <si>
    <t xml:space="preserve">VP6-19.2.1-81-1-17 kódszámú Természeti, Kulturális, Történelmi, Épített Örökségünket Fenntartó, Elérhetőséget javító és az identitástudatot növelő kezdeményezések támogatása </t>
  </si>
  <si>
    <t>Államháztartáson belüli megelőlegezés</t>
  </si>
  <si>
    <t>091110 Óvodai nevelés</t>
  </si>
  <si>
    <t>091120 Sajátos nevelési igényű gyermekek óvodai nevelése</t>
  </si>
  <si>
    <t>091130 Nemzetiségi óvodai nevelés</t>
  </si>
  <si>
    <t>091140 Óvoda működtetési feladatai</t>
  </si>
  <si>
    <t>096015 Óvodai étkezés</t>
  </si>
  <si>
    <t>104031 Bölcsőde</t>
  </si>
  <si>
    <t>Közvilágítási rendszer korszerűsítése</t>
  </si>
  <si>
    <t>Térfigyelő kamerarendszer bővítése</t>
  </si>
  <si>
    <t>7 személyes jármű beszerzés</t>
  </si>
  <si>
    <t>Piac vizesblokk kialakítás</t>
  </si>
  <si>
    <t>Tetőtér beépítés - tervezési díj</t>
  </si>
  <si>
    <t>Művelődési klub fűtéskorszerűsítés</t>
  </si>
  <si>
    <t>Útterv készítése</t>
  </si>
  <si>
    <t>Iskola utca parkoló</t>
  </si>
  <si>
    <t>Pályázati önrész (tartalék)</t>
  </si>
  <si>
    <t>Homlokrakodó</t>
  </si>
  <si>
    <t>2020. módosított előirányzat -2020.04.30.</t>
  </si>
  <si>
    <t>Módosítás</t>
  </si>
  <si>
    <t>2020. évi módosított előirányzat</t>
  </si>
  <si>
    <t>Ipari park útfelújítás - napelem park</t>
  </si>
  <si>
    <t>Felhalmozási célú átvett pénzeszköz - kölcsön visszatérülés</t>
  </si>
  <si>
    <t>Működési célú átvett pénzeszközök - kölcsön visszatérülés</t>
  </si>
  <si>
    <t>Egyéb felhalmozási célú támogatás  - kölcsönvisszatérülés</t>
  </si>
  <si>
    <t>074040 Fertőző megbetegedések megelőzése, járványügyi ellátás</t>
  </si>
  <si>
    <t>Felhalmozási célú átvett pénzeszközök - kölcsön visszatérülés</t>
  </si>
  <si>
    <t>módosított előirányzat</t>
  </si>
  <si>
    <t>2020. módosított előirányzat</t>
  </si>
  <si>
    <t>2020. évi teljesítés</t>
  </si>
  <si>
    <t xml:space="preserve">2020. módosított előirányzat </t>
  </si>
  <si>
    <t>Lébény Város Önkormányzat 2020. évi zárszámadási rendelethez</t>
  </si>
  <si>
    <t>Lébény Város Önkormányzat 2020. évi zárszámadási rendelet</t>
  </si>
  <si>
    <t>Lébény Város Önkormányzat 2020. évi zárszámadási rendelete</t>
  </si>
  <si>
    <t>Lébény Város Önkormányzat 2020. évi költségvetés zárszámadási rendelet</t>
  </si>
  <si>
    <t>2020. évi teljesítés összesen</t>
  </si>
  <si>
    <t>2020. év pénzeszközök alakulása</t>
  </si>
  <si>
    <t>Nyitó állomány 2020. január 1.</t>
  </si>
  <si>
    <t>Záró állomány 2020. december 31.</t>
  </si>
  <si>
    <t>Pénztár</t>
  </si>
  <si>
    <t>Bankszámlák</t>
  </si>
  <si>
    <t>Pénzkészlet összesen</t>
  </si>
  <si>
    <t>Előző időszak</t>
  </si>
  <si>
    <t>Módosítások
( +/- )</t>
  </si>
  <si>
    <t>Tárgyidőszak</t>
  </si>
  <si>
    <t xml:space="preserve">A/I/1 Vagyoni értékű jogok </t>
  </si>
  <si>
    <t>A/I/2 Szellemi termékek</t>
  </si>
  <si>
    <t xml:space="preserve">A/I/3 Immateriális javak értékhelyesbítése </t>
  </si>
  <si>
    <t>A/I Immateriális javak (=A/I/1+A/I/2+A/I/3)</t>
  </si>
  <si>
    <t xml:space="preserve">A/II/1 Ingatlanok és a kapcsolódó vagyoni értékű jogok </t>
  </si>
  <si>
    <t xml:space="preserve">A/II/2 Gépek, berendezések, felszerelések, járművek </t>
  </si>
  <si>
    <t xml:space="preserve">A/II/3 Tenyészállatok </t>
  </si>
  <si>
    <t xml:space="preserve">A/II/4 Beruházások, felújítások 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</si>
  <si>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</si>
  <si>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</si>
  <si>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</si>
  <si>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</si>
  <si>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</si>
  <si>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</si>
  <si>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</si>
  <si>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</si>
  <si>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A/III/2a - ebből: államkötvények</t>
  </si>
  <si>
    <t>A/III/2b - ebből: helyi önkormányzatok kötvényei</t>
  </si>
  <si>
    <t xml:space="preserve">A/III/3 Befektetett pénzügyi eszközök értékhelyesbítése </t>
  </si>
  <si>
    <t>A/III Befektetett pénzügyi eszközök (=A/III/1+A/III/2+A/III/3)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</si>
  <si>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</si>
  <si>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</si>
  <si>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</si>
  <si>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</si>
  <si>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</si>
  <si>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</si>
  <si>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Forgalomképtelen vagyon</t>
  </si>
  <si>
    <t>Üzleti vagyon</t>
  </si>
  <si>
    <t>0-ra írodott eszközök</t>
  </si>
  <si>
    <t xml:space="preserve">A/III/2 Tartós hitelviszonyt megtestesítő értékpapírok </t>
  </si>
  <si>
    <t xml:space="preserve">A/IV/1 Koncesszióba, vagyonkezelésbe adott eszközök </t>
  </si>
  <si>
    <t>adatok Forintban</t>
  </si>
  <si>
    <t>Használatban lévő kisértékű vagyoni jogok</t>
  </si>
  <si>
    <t>Használatban lévő kisértékű szellemi termékek</t>
  </si>
  <si>
    <t>Használatban lévő kisértékű ingatlanok és kapcslódó vagyonértékű jogok</t>
  </si>
  <si>
    <t>Használatban lévő kisértékű gépek, berendezések, felszerelések és járművek</t>
  </si>
  <si>
    <t>A/I/1. ebből:</t>
  </si>
  <si>
    <t>A/II/2.- ebből</t>
  </si>
  <si>
    <t>A/I/2. - ebből:</t>
  </si>
  <si>
    <t>A/II/1. - ebből</t>
  </si>
  <si>
    <t>Korlátozottan forgalomképes vagyon</t>
  </si>
  <si>
    <t>104034 Intézményen kívüli gyermek étkeztetés</t>
  </si>
  <si>
    <t>Felhalmozási célú önkormányzati támogatás visszatérülése</t>
  </si>
  <si>
    <t>Államháztartáson belüli megelőlegezések</t>
  </si>
  <si>
    <t>Felhalmozási célú visszatérítendő támogatások, kölcsönök nyújtása</t>
  </si>
  <si>
    <t>2. Államháztartáson belüli megelőlegezések</t>
  </si>
  <si>
    <t>041233 Hosszabb időtartamú közfoglalkoztatás</t>
  </si>
  <si>
    <t>062020 Településfejlesztési projektek és támogatásuk</t>
  </si>
  <si>
    <t>076062 Település egészségügyi feladatok</t>
  </si>
  <si>
    <t xml:space="preserve">Lébény Város Önkormányzat vagyonkimutatása </t>
  </si>
  <si>
    <t>Iskola köz tervezési díj</t>
  </si>
  <si>
    <t>Egyéb tárgyi eszközök beszerzése - településüzemeltetés</t>
  </si>
  <si>
    <t>Egyéb eszközbeszerzés - hivatal</t>
  </si>
  <si>
    <t>Egyéb eszközbeszerzés - egészségház</t>
  </si>
  <si>
    <t>Térfigyelő kamera beszerzés</t>
  </si>
  <si>
    <t>Buszöböl kialakítás és járda felújítás (tervek)</t>
  </si>
  <si>
    <t>Óvoda udvari eszközök létesítése</t>
  </si>
  <si>
    <t>2020. évi MFP pályázatok megvalósítási kiadásai</t>
  </si>
  <si>
    <t>Önkormányzati hivatal - bejárati ajtók cseréje</t>
  </si>
  <si>
    <t>Tájház vizesblokk kialakítás, kerítés építés</t>
  </si>
  <si>
    <t>1. melléklet az 5/2021. (V. 27.) önkormányzati rendelethez 1. oldal</t>
  </si>
  <si>
    <t>1. melléklet az 5/2021. (V. 27.) önkormányzati rendelethez 2. oldal</t>
  </si>
  <si>
    <t>2. melléklet az 5/2021. (V. 27.) önkormányzati rendelethez</t>
  </si>
  <si>
    <t>3. melléklet az 5/2021. (V. 27.) önkormányzati rendelethez</t>
  </si>
  <si>
    <t>4.1. melléklet az 5/2021. (V. 27.) önkormányzati rendelethez</t>
  </si>
  <si>
    <t>4.2. melléklet az 5/2021. (V. 27.) önkormányzati rendelethez</t>
  </si>
  <si>
    <t>4.3. melléklet az 5/2021. (V. 27.) önkormányzati rendelethez</t>
  </si>
  <si>
    <t>5. melléklet az 5/2021. (V. 27.) önkormányzati rendelethez</t>
  </si>
  <si>
    <t>6. melléklet az 5/2021. (V. 27.) önkormányzati rendelethez</t>
  </si>
  <si>
    <t>6.1. melléklet az 5/2021. (V. 27.) önkormányzati rendelethez</t>
  </si>
  <si>
    <t>6.2. melléklet az 5/2021. (V. 27.) önkormányzati rendelethez</t>
  </si>
  <si>
    <t>7. melléklet az 5/2021. (V. 27.) önkormányzati rendelethez</t>
  </si>
  <si>
    <t>7.1. melléklet az 5/2021. (V. 27.) önkormányzati rendelethez</t>
  </si>
  <si>
    <t>7.2. melléklet az 5/2021. (V. 27.) önkormányzati rendelethez</t>
  </si>
  <si>
    <t>8. melléklet az 5/2021. (V. 27.) önkormányzati rendelethez</t>
  </si>
  <si>
    <t>9. melléklet az 5/2021. (V. 27.) önkormányzati rendelethez</t>
  </si>
  <si>
    <t>10. melléklet az 5/2021. (V. 27.) önkormányzati rendelethez</t>
  </si>
  <si>
    <t>11. melléklet az 5/2021. (V. 27.) önkormányzati rendelethez</t>
  </si>
  <si>
    <t>13. melléklet az 5/2021. (V. 27.) önkormányzati rendelethez</t>
  </si>
  <si>
    <t>15. melléklet az 5/2021. (V. 27.) önkormányzati rendelethez 1. oldal</t>
  </si>
  <si>
    <t>15. melléklet az 5/2021. (V. 27.) önkormányzati rendelethez 2. oldal</t>
  </si>
  <si>
    <t>15. melléklet az 5/2021. (V. 27.) önkormányzati rendelethez 3. oldal</t>
  </si>
  <si>
    <t>1. számú tájékoztató az 5/2021. (V. 27.) önkormányzati rendelethez</t>
  </si>
  <si>
    <t>2. számú tájékoztató az 5/2021. 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</si>
</sst>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\ _F_t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</cellStyleXfs>
  <cellXfs count="58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6" xfId="0" applyFont="1" applyBorder="1"/>
    <xf numFmtId="0" fontId="6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5" fillId="2" borderId="24" xfId="0" applyFont="1" applyFill="1" applyBorder="1" applyAlignment="1">
      <alignment horizontal="center"/>
    </xf>
    <xf numFmtId="0" fontId="1" fillId="0" borderId="36" xfId="0" applyFont="1" applyBorder="1"/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6" xfId="0" applyFont="1" applyBorder="1"/>
    <xf numFmtId="0" fontId="1" fillId="0" borderId="36" xfId="0" applyFont="1" applyBorder="1" applyAlignment="1">
      <alignment horizontal="left"/>
    </xf>
    <xf numFmtId="0" fontId="2" fillId="0" borderId="34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30" xfId="0" applyFont="1" applyBorder="1" applyAlignment="1"/>
    <xf numFmtId="0" fontId="2" fillId="0" borderId="20" xfId="0" applyFont="1" applyBorder="1" applyAlignment="1">
      <alignment horizontal="left"/>
    </xf>
    <xf numFmtId="0" fontId="2" fillId="0" borderId="0" xfId="0" applyFont="1" applyBorder="1"/>
    <xf numFmtId="0" fontId="2" fillId="0" borderId="20" xfId="0" applyFont="1" applyBorder="1"/>
    <xf numFmtId="0" fontId="1" fillId="0" borderId="6" xfId="0" applyFont="1" applyBorder="1" applyAlignment="1">
      <alignment horizontal="center" wrapText="1"/>
    </xf>
    <xf numFmtId="0" fontId="2" fillId="0" borderId="6" xfId="0" applyFont="1" applyBorder="1"/>
    <xf numFmtId="0" fontId="1" fillId="0" borderId="4" xfId="0" applyFont="1" applyBorder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/>
    </xf>
    <xf numFmtId="164" fontId="10" fillId="0" borderId="11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/>
    </xf>
    <xf numFmtId="164" fontId="12" fillId="0" borderId="45" xfId="0" applyNumberFormat="1" applyFont="1" applyFill="1" applyBorder="1" applyAlignment="1" applyProtection="1">
      <alignment horizontal="center" vertical="center" wrapText="1"/>
    </xf>
    <xf numFmtId="164" fontId="12" fillId="0" borderId="42" xfId="0" applyNumberFormat="1" applyFont="1" applyFill="1" applyBorder="1" applyAlignment="1" applyProtection="1">
      <alignment horizontal="center" vertical="center" wrapText="1"/>
    </xf>
    <xf numFmtId="164" fontId="12" fillId="0" borderId="46" xfId="0" applyNumberFormat="1" applyFont="1" applyFill="1" applyBorder="1" applyAlignment="1" applyProtection="1">
      <alignment horizontal="center" vertical="center" wrapText="1"/>
    </xf>
    <xf numFmtId="164" fontId="12" fillId="0" borderId="47" xfId="0" applyNumberFormat="1" applyFont="1" applyFill="1" applyBorder="1" applyAlignment="1" applyProtection="1">
      <alignment horizontal="center" vertical="center" wrapText="1"/>
    </xf>
    <xf numFmtId="164" fontId="12" fillId="0" borderId="48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2" fillId="0" borderId="49" xfId="0" applyNumberFormat="1" applyFont="1" applyFill="1" applyBorder="1" applyAlignment="1" applyProtection="1">
      <alignment horizontal="center" vertical="center" wrapText="1"/>
    </xf>
    <xf numFmtId="164" fontId="12" fillId="0" borderId="42" xfId="0" applyNumberFormat="1" applyFont="1" applyFill="1" applyBorder="1" applyAlignment="1" applyProtection="1">
      <alignment horizontal="left" vertical="center" wrapText="1" indent="1"/>
    </xf>
    <xf numFmtId="49" fontId="13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2" xfId="0" applyNumberFormat="1" applyFont="1" applyFill="1" applyBorder="1" applyAlignment="1" applyProtection="1">
      <alignment vertical="center" wrapText="1"/>
    </xf>
    <xf numFmtId="164" fontId="13" fillId="0" borderId="49" xfId="0" applyNumberFormat="1" applyFont="1" applyFill="1" applyBorder="1" applyAlignment="1" applyProtection="1">
      <alignment vertical="center" wrapText="1"/>
    </xf>
    <xf numFmtId="164" fontId="13" fillId="0" borderId="50" xfId="0" applyNumberFormat="1" applyFont="1" applyFill="1" applyBorder="1" applyAlignment="1" applyProtection="1">
      <alignment vertical="center" wrapText="1"/>
    </xf>
    <xf numFmtId="164" fontId="13" fillId="0" borderId="47" xfId="0" applyNumberFormat="1" applyFont="1" applyFill="1" applyBorder="1" applyAlignment="1" applyProtection="1">
      <alignment vertical="center" wrapText="1"/>
    </xf>
    <xf numFmtId="164" fontId="14" fillId="0" borderId="42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4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164" fontId="13" fillId="0" borderId="5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39" xfId="0" applyNumberFormat="1" applyFont="1" applyFill="1" applyBorder="1" applyAlignment="1" applyProtection="1">
      <alignment vertical="center" wrapText="1"/>
    </xf>
    <xf numFmtId="164" fontId="12" fillId="0" borderId="37" xfId="0" applyNumberFormat="1" applyFont="1" applyFill="1" applyBorder="1" applyAlignment="1" applyProtection="1">
      <alignment horizontal="center" vertical="center" wrapText="1"/>
    </xf>
    <xf numFmtId="164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0" xfId="0" applyNumberFormat="1" applyFont="1" applyFill="1" applyBorder="1" applyAlignment="1" applyProtection="1">
      <alignment vertical="center" wrapText="1"/>
      <protection locked="0"/>
    </xf>
    <xf numFmtId="164" fontId="13" fillId="0" borderId="37" xfId="0" applyNumberFormat="1" applyFont="1" applyFill="1" applyBorder="1" applyAlignment="1" applyProtection="1">
      <alignment vertical="center" wrapText="1"/>
      <protection locked="0"/>
    </xf>
    <xf numFmtId="164" fontId="13" fillId="0" borderId="15" xfId="0" applyNumberFormat="1" applyFont="1" applyFill="1" applyBorder="1" applyAlignment="1" applyProtection="1">
      <alignment vertical="center" wrapText="1"/>
      <protection locked="0"/>
    </xf>
    <xf numFmtId="164" fontId="13" fillId="0" borderId="34" xfId="0" applyNumberFormat="1" applyFont="1" applyFill="1" applyBorder="1" applyAlignment="1" applyProtection="1">
      <alignment vertical="center" wrapText="1"/>
      <protection locked="0"/>
    </xf>
    <xf numFmtId="164" fontId="14" fillId="0" borderId="40" xfId="0" applyNumberFormat="1" applyFont="1" applyFill="1" applyBorder="1" applyAlignment="1" applyProtection="1">
      <alignment vertical="center" wrapText="1"/>
    </xf>
    <xf numFmtId="164" fontId="16" fillId="0" borderId="42" xfId="0" applyNumberFormat="1" applyFont="1" applyFill="1" applyBorder="1" applyAlignment="1" applyProtection="1">
      <alignment horizontal="left" vertical="center" wrapText="1" indent="1"/>
    </xf>
    <xf numFmtId="164" fontId="12" fillId="0" borderId="38" xfId="0" applyNumberFormat="1" applyFont="1" applyFill="1" applyBorder="1" applyAlignment="1" applyProtection="1">
      <alignment horizontal="center" vertical="center" wrapText="1"/>
    </xf>
    <xf numFmtId="164" fontId="14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8" xfId="0" applyNumberFormat="1" applyFont="1" applyFill="1" applyBorder="1" applyAlignment="1" applyProtection="1">
      <alignment vertical="center" wrapText="1"/>
      <protection locked="0"/>
    </xf>
    <xf numFmtId="164" fontId="13" fillId="0" borderId="38" xfId="0" applyNumberFormat="1" applyFont="1" applyFill="1" applyBorder="1" applyAlignment="1" applyProtection="1">
      <alignment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  <protection locked="0"/>
    </xf>
    <xf numFmtId="164" fontId="13" fillId="0" borderId="41" xfId="0" applyNumberFormat="1" applyFont="1" applyFill="1" applyBorder="1" applyAlignment="1" applyProtection="1">
      <alignment vertical="center" wrapText="1"/>
      <protection locked="0"/>
    </xf>
    <xf numFmtId="164" fontId="14" fillId="0" borderId="48" xfId="0" applyNumberFormat="1" applyFont="1" applyFill="1" applyBorder="1" applyAlignment="1" applyProtection="1">
      <alignment vertical="center" wrapText="1"/>
    </xf>
    <xf numFmtId="164" fontId="13" fillId="3" borderId="46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4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6" fontId="23" fillId="0" borderId="15" xfId="2" applyNumberFormat="1" applyFont="1" applyFill="1" applyBorder="1" applyAlignment="1">
      <alignment horizontal="center" vertical="center" wrapText="1"/>
    </xf>
    <xf numFmtId="0" fontId="24" fillId="0" borderId="49" xfId="2" applyFont="1" applyFill="1" applyBorder="1" applyAlignment="1">
      <alignment horizontal="center" vertical="center"/>
    </xf>
    <xf numFmtId="0" fontId="24" fillId="0" borderId="50" xfId="2" applyFont="1" applyFill="1" applyBorder="1" applyAlignment="1">
      <alignment horizontal="center" vertical="center"/>
    </xf>
    <xf numFmtId="0" fontId="24" fillId="0" borderId="4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5" fontId="13" fillId="0" borderId="13" xfId="1" applyNumberFormat="1" applyFont="1" applyFill="1" applyBorder="1" applyProtection="1">
      <protection locked="0"/>
    </xf>
    <xf numFmtId="165" fontId="13" fillId="0" borderId="19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5" fontId="13" fillId="0" borderId="5" xfId="1" applyNumberFormat="1" applyFont="1" applyFill="1" applyBorder="1" applyProtection="1">
      <protection locked="0"/>
    </xf>
    <xf numFmtId="165" fontId="13" fillId="0" borderId="6" xfId="1" applyNumberFormat="1" applyFont="1" applyFill="1" applyBorder="1"/>
    <xf numFmtId="0" fontId="24" fillId="0" borderId="37" xfId="2" applyFont="1" applyFill="1" applyBorder="1" applyAlignment="1">
      <alignment horizontal="center" vertical="center"/>
    </xf>
    <xf numFmtId="0" fontId="24" fillId="0" borderId="15" xfId="2" applyFont="1" applyFill="1" applyBorder="1" applyProtection="1">
      <protection locked="0"/>
    </xf>
    <xf numFmtId="165" fontId="13" fillId="0" borderId="15" xfId="1" applyNumberFormat="1" applyFont="1" applyFill="1" applyBorder="1" applyProtection="1">
      <protection locked="0"/>
    </xf>
    <xf numFmtId="0" fontId="23" fillId="0" borderId="49" xfId="2" applyFont="1" applyFill="1" applyBorder="1" applyAlignment="1">
      <alignment horizontal="center" vertical="center"/>
    </xf>
    <xf numFmtId="0" fontId="23" fillId="0" borderId="50" xfId="2" applyFont="1" applyFill="1" applyBorder="1"/>
    <xf numFmtId="165" fontId="25" fillId="0" borderId="50" xfId="2" applyNumberFormat="1" applyFont="1" applyFill="1" applyBorder="1"/>
    <xf numFmtId="165" fontId="25" fillId="0" borderId="47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14" fontId="24" fillId="0" borderId="5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 applyProtection="1">
      <alignment vertical="center" wrapText="1"/>
    </xf>
    <xf numFmtId="164" fontId="16" fillId="0" borderId="53" xfId="0" applyNumberFormat="1" applyFont="1" applyFill="1" applyBorder="1" applyAlignment="1" applyProtection="1">
      <alignment vertical="center" wrapText="1"/>
    </xf>
    <xf numFmtId="164" fontId="16" fillId="0" borderId="54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5" xfId="3" applyFont="1" applyFill="1" applyBorder="1" applyAlignment="1" applyProtection="1">
      <alignment horizontal="center" vertical="center" wrapText="1"/>
    </xf>
    <xf numFmtId="0" fontId="21" fillId="0" borderId="56" xfId="3" applyFont="1" applyFill="1" applyBorder="1" applyAlignment="1" applyProtection="1">
      <alignment horizontal="center" vertical="center"/>
    </xf>
    <xf numFmtId="0" fontId="21" fillId="0" borderId="32" xfId="3" applyFont="1" applyFill="1" applyBorder="1" applyAlignment="1" applyProtection="1">
      <alignment horizontal="center" vertical="center"/>
    </xf>
    <xf numFmtId="0" fontId="14" fillId="0" borderId="49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8" xfId="3" applyFont="1" applyFill="1" applyBorder="1" applyAlignment="1" applyProtection="1">
      <alignment horizontal="left" vertical="center" indent="1"/>
    </xf>
    <xf numFmtId="0" fontId="14" fillId="0" borderId="21" xfId="3" applyFont="1" applyFill="1" applyBorder="1" applyAlignment="1" applyProtection="1">
      <alignment horizontal="left" vertical="center" wrapText="1" indent="1"/>
    </xf>
    <xf numFmtId="164" fontId="31" fillId="0" borderId="21" xfId="3" applyNumberFormat="1" applyFont="1" applyFill="1" applyBorder="1" applyAlignment="1" applyProtection="1">
      <alignment vertical="center"/>
      <protection locked="0"/>
    </xf>
    <xf numFmtId="164" fontId="14" fillId="0" borderId="41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4" fontId="31" fillId="0" borderId="5" xfId="3" applyNumberFormat="1" applyFont="1" applyFill="1" applyBorder="1" applyAlignment="1" applyProtection="1">
      <alignment vertical="center"/>
      <protection locked="0"/>
    </xf>
    <xf numFmtId="164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4" fontId="31" fillId="0" borderId="13" xfId="3" applyNumberFormat="1" applyFont="1" applyFill="1" applyBorder="1" applyAlignment="1" applyProtection="1">
      <alignment vertical="center"/>
      <protection locked="0"/>
    </xf>
    <xf numFmtId="164" fontId="14" fillId="0" borderId="19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vertical="center" indent="1"/>
    </xf>
    <xf numFmtId="164" fontId="32" fillId="0" borderId="50" xfId="3" applyNumberFormat="1" applyFont="1" applyFill="1" applyBorder="1" applyAlignment="1" applyProtection="1">
      <alignment vertical="center"/>
    </xf>
    <xf numFmtId="164" fontId="12" fillId="0" borderId="47" xfId="3" applyNumberFormat="1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9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indent="1"/>
    </xf>
    <xf numFmtId="164" fontId="32" fillId="0" borderId="50" xfId="3" applyNumberFormat="1" applyFont="1" applyFill="1" applyBorder="1" applyProtection="1"/>
    <xf numFmtId="164" fontId="12" fillId="0" borderId="47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7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2" fillId="0" borderId="4" xfId="0" applyFont="1" applyBorder="1"/>
    <xf numFmtId="0" fontId="1" fillId="4" borderId="5" xfId="0" applyFont="1" applyFill="1" applyBorder="1"/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wrapText="1"/>
    </xf>
    <xf numFmtId="0" fontId="6" fillId="0" borderId="8" xfId="0" applyFont="1" applyBorder="1"/>
    <xf numFmtId="0" fontId="2" fillId="0" borderId="6" xfId="0" applyFont="1" applyBorder="1" applyAlignment="1">
      <alignment shrinkToFit="1"/>
    </xf>
    <xf numFmtId="0" fontId="2" fillId="0" borderId="37" xfId="0" applyFont="1" applyBorder="1" applyAlignment="1"/>
    <xf numFmtId="0" fontId="2" fillId="0" borderId="15" xfId="0" applyFont="1" applyBorder="1" applyAlignment="1"/>
    <xf numFmtId="0" fontId="2" fillId="0" borderId="3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17" xfId="0" applyFont="1" applyBorder="1"/>
    <xf numFmtId="0" fontId="1" fillId="0" borderId="17" xfId="0" applyFont="1" applyBorder="1"/>
    <xf numFmtId="0" fontId="1" fillId="0" borderId="2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7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4" fillId="0" borderId="5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17" fillId="0" borderId="0" xfId="3" applyNumberFormat="1" applyFill="1" applyAlignment="1" applyProtection="1">
      <alignment vertic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6" xfId="0" applyFont="1" applyBorder="1" applyAlignment="1">
      <alignment horizontal="center" wrapText="1"/>
    </xf>
    <xf numFmtId="0" fontId="2" fillId="0" borderId="66" xfId="0" applyFont="1" applyBorder="1" applyAlignment="1">
      <alignment horizontal="right" wrapText="1"/>
    </xf>
    <xf numFmtId="0" fontId="1" fillId="0" borderId="66" xfId="0" applyFont="1" applyBorder="1"/>
    <xf numFmtId="0" fontId="2" fillId="0" borderId="66" xfId="0" applyFont="1" applyBorder="1"/>
    <xf numFmtId="0" fontId="2" fillId="0" borderId="11" xfId="0" applyFont="1" applyBorder="1"/>
    <xf numFmtId="0" fontId="2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0" borderId="66" xfId="0" applyFont="1" applyBorder="1" applyAlignment="1">
      <alignment horizontal="right" wrapText="1"/>
    </xf>
    <xf numFmtId="0" fontId="1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2" fillId="0" borderId="16" xfId="0" applyFont="1" applyBorder="1"/>
    <xf numFmtId="0" fontId="1" fillId="0" borderId="6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4" fillId="0" borderId="66" xfId="0" applyFont="1" applyBorder="1"/>
    <xf numFmtId="0" fontId="1" fillId="0" borderId="5" xfId="0" applyFont="1" applyBorder="1" applyAlignment="1">
      <alignment horizontal="center"/>
    </xf>
    <xf numFmtId="0" fontId="34" fillId="0" borderId="6" xfId="0" applyFont="1" applyBorder="1"/>
    <xf numFmtId="0" fontId="1" fillId="0" borderId="11" xfId="0" applyFont="1" applyBorder="1"/>
    <xf numFmtId="0" fontId="1" fillId="4" borderId="66" xfId="0" applyFont="1" applyFill="1" applyBorder="1"/>
    <xf numFmtId="0" fontId="35" fillId="5" borderId="6" xfId="0" applyFont="1" applyFill="1" applyBorder="1" applyAlignment="1">
      <alignment horizontal="center" shrinkToFit="1"/>
    </xf>
    <xf numFmtId="0" fontId="6" fillId="0" borderId="5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36" fillId="2" borderId="31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/>
    <xf numFmtId="0" fontId="33" fillId="0" borderId="0" xfId="0" applyFont="1" applyBorder="1"/>
    <xf numFmtId="0" fontId="7" fillId="0" borderId="0" xfId="0" applyFont="1"/>
    <xf numFmtId="0" fontId="3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>
      <alignment shrinkToFit="1"/>
    </xf>
    <xf numFmtId="0" fontId="33" fillId="0" borderId="36" xfId="0" applyFont="1" applyBorder="1" applyAlignment="1">
      <alignment horizontal="left" vertical="center"/>
    </xf>
    <xf numFmtId="0" fontId="7" fillId="0" borderId="10" xfId="0" applyFont="1" applyBorder="1" applyAlignment="1"/>
    <xf numFmtId="0" fontId="33" fillId="0" borderId="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0" xfId="0" applyFont="1" applyBorder="1"/>
    <xf numFmtId="0" fontId="7" fillId="0" borderId="3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2" fillId="0" borderId="10" xfId="0" applyFont="1" applyBorder="1"/>
    <xf numFmtId="0" fontId="2" fillId="0" borderId="65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164" fontId="17" fillId="0" borderId="0" xfId="3" applyNumberFormat="1" applyFill="1" applyAlignment="1" applyProtection="1">
      <alignment vertical="center"/>
      <protection locked="0"/>
    </xf>
    <xf numFmtId="0" fontId="2" fillId="0" borderId="15" xfId="0" applyFont="1" applyBorder="1"/>
    <xf numFmtId="0" fontId="2" fillId="0" borderId="42" xfId="0" applyFont="1" applyBorder="1" applyAlignment="1">
      <alignment horizontal="right" wrapText="1"/>
    </xf>
    <xf numFmtId="0" fontId="2" fillId="0" borderId="42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7" fillId="0" borderId="5" xfId="0" applyFont="1" applyBorder="1" applyAlignment="1"/>
    <xf numFmtId="0" fontId="2" fillId="0" borderId="70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6" fillId="0" borderId="4" xfId="0" applyFont="1" applyBorder="1"/>
    <xf numFmtId="0" fontId="6" fillId="0" borderId="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3" fillId="0" borderId="8" xfId="0" applyFont="1" applyBorder="1"/>
    <xf numFmtId="0" fontId="1" fillId="0" borderId="5" xfId="0" applyFont="1" applyBorder="1" applyAlignment="1">
      <alignment shrinkToFit="1"/>
    </xf>
    <xf numFmtId="167" fontId="2" fillId="0" borderId="5" xfId="0" applyNumberFormat="1" applyFont="1" applyBorder="1" applyAlignment="1">
      <alignment horizontal="right" wrapText="1"/>
    </xf>
    <xf numFmtId="167" fontId="2" fillId="0" borderId="66" xfId="0" applyNumberFormat="1" applyFont="1" applyBorder="1" applyAlignment="1">
      <alignment horizontal="right" wrapText="1"/>
    </xf>
    <xf numFmtId="167" fontId="1" fillId="0" borderId="5" xfId="0" applyNumberFormat="1" applyFont="1" applyBorder="1"/>
    <xf numFmtId="167" fontId="1" fillId="0" borderId="66" xfId="0" applyNumberFormat="1" applyFont="1" applyBorder="1"/>
    <xf numFmtId="167" fontId="1" fillId="0" borderId="66" xfId="0" applyNumberFormat="1" applyFont="1" applyBorder="1" applyAlignment="1">
      <alignment horizontal="right" wrapText="1"/>
    </xf>
    <xf numFmtId="167" fontId="1" fillId="0" borderId="5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right" wrapText="1"/>
    </xf>
    <xf numFmtId="167" fontId="2" fillId="0" borderId="5" xfId="0" applyNumberFormat="1" applyFont="1" applyBorder="1"/>
    <xf numFmtId="167" fontId="2" fillId="0" borderId="66" xfId="0" applyNumberFormat="1" applyFont="1" applyBorder="1"/>
    <xf numFmtId="167" fontId="2" fillId="0" borderId="8" xfId="0" applyNumberFormat="1" applyFont="1" applyBorder="1"/>
    <xf numFmtId="167" fontId="2" fillId="0" borderId="11" xfId="0" applyNumberFormat="1" applyFont="1" applyBorder="1" applyAlignment="1">
      <alignment horizontal="right" wrapText="1"/>
    </xf>
    <xf numFmtId="167" fontId="2" fillId="0" borderId="53" xfId="0" applyNumberFormat="1" applyFont="1" applyBorder="1"/>
    <xf numFmtId="167" fontId="2" fillId="0" borderId="45" xfId="0" applyNumberFormat="1" applyFont="1" applyBorder="1" applyAlignment="1">
      <alignment horizontal="right" wrapText="1"/>
    </xf>
    <xf numFmtId="167" fontId="2" fillId="0" borderId="8" xfId="0" applyNumberFormat="1" applyFont="1" applyBorder="1" applyAlignment="1">
      <alignment horizontal="right" wrapText="1"/>
    </xf>
    <xf numFmtId="167" fontId="2" fillId="0" borderId="6" xfId="0" applyNumberFormat="1" applyFont="1" applyBorder="1" applyAlignment="1">
      <alignment horizontal="right" wrapText="1"/>
    </xf>
    <xf numFmtId="167" fontId="2" fillId="0" borderId="66" xfId="0" applyNumberFormat="1" applyFont="1" applyBorder="1" applyAlignment="1">
      <alignment wrapText="1"/>
    </xf>
    <xf numFmtId="167" fontId="2" fillId="0" borderId="6" xfId="0" applyNumberFormat="1" applyFont="1" applyBorder="1" applyAlignment="1">
      <alignment wrapText="1"/>
    </xf>
    <xf numFmtId="167" fontId="2" fillId="0" borderId="66" xfId="0" applyNumberFormat="1" applyFont="1" applyBorder="1" applyAlignment="1"/>
    <xf numFmtId="167" fontId="2" fillId="0" borderId="6" xfId="0" applyNumberFormat="1" applyFont="1" applyBorder="1" applyAlignment="1"/>
    <xf numFmtId="167" fontId="1" fillId="0" borderId="66" xfId="0" applyNumberFormat="1" applyFont="1" applyBorder="1" applyAlignment="1"/>
    <xf numFmtId="167" fontId="1" fillId="0" borderId="5" xfId="0" applyNumberFormat="1" applyFont="1" applyBorder="1" applyAlignment="1"/>
    <xf numFmtId="167" fontId="1" fillId="0" borderId="6" xfId="0" applyNumberFormat="1" applyFont="1" applyBorder="1" applyAlignment="1"/>
    <xf numFmtId="167" fontId="2" fillId="0" borderId="5" xfId="0" applyNumberFormat="1" applyFont="1" applyBorder="1" applyAlignment="1"/>
    <xf numFmtId="167" fontId="2" fillId="0" borderId="11" xfId="0" applyNumberFormat="1" applyFont="1" applyBorder="1" applyAlignment="1"/>
    <xf numFmtId="167" fontId="2" fillId="0" borderId="9" xfId="0" applyNumberFormat="1" applyFont="1" applyBorder="1" applyAlignment="1"/>
    <xf numFmtId="0" fontId="2" fillId="0" borderId="56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6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9" xfId="0" applyFont="1" applyBorder="1" applyAlignment="1">
      <alignment horizontal="left" wrapText="1" shrinkToFit="1"/>
    </xf>
    <xf numFmtId="0" fontId="2" fillId="0" borderId="53" xfId="0" applyFont="1" applyBorder="1" applyAlignment="1">
      <alignment horizontal="left" wrapText="1" shrinkToFit="1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33" fillId="0" borderId="67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68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33" fillId="0" borderId="56" xfId="0" applyFont="1" applyBorder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0" borderId="35" xfId="0" applyFont="1" applyBorder="1" applyAlignment="1"/>
    <xf numFmtId="0" fontId="2" fillId="0" borderId="10" xfId="0" applyFont="1" applyBorder="1" applyAlignment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6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6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164" fontId="15" fillId="0" borderId="17" xfId="0" applyNumberFormat="1" applyFont="1" applyFill="1" applyBorder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52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164" fontId="10" fillId="0" borderId="44" xfId="0" applyNumberFormat="1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/>
    </xf>
    <xf numFmtId="164" fontId="10" fillId="0" borderId="44" xfId="0" applyNumberFormat="1" applyFont="1" applyFill="1" applyBorder="1" applyAlignment="1" applyProtection="1">
      <alignment horizontal="center" vertical="center"/>
    </xf>
    <xf numFmtId="164" fontId="10" fillId="0" borderId="27" xfId="0" applyNumberFormat="1" applyFont="1" applyFill="1" applyBorder="1" applyAlignment="1" applyProtection="1">
      <alignment horizontal="center" vertical="center"/>
    </xf>
    <xf numFmtId="164" fontId="10" fillId="0" borderId="28" xfId="0" applyNumberFormat="1" applyFont="1" applyFill="1" applyBorder="1" applyAlignment="1" applyProtection="1">
      <alignment horizontal="center" vertical="center"/>
    </xf>
    <xf numFmtId="164" fontId="10" fillId="0" borderId="29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4" xfId="2" applyFont="1" applyFill="1" applyBorder="1" applyAlignment="1">
      <alignment horizontal="center" vertical="center" wrapText="1"/>
    </xf>
    <xf numFmtId="164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5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24" xfId="0" applyFont="1" applyFill="1" applyBorder="1" applyAlignment="1">
      <alignment horizontal="justify" vertical="center" wrapText="1"/>
    </xf>
    <xf numFmtId="0" fontId="22" fillId="0" borderId="46" xfId="3" applyFont="1" applyFill="1" applyBorder="1" applyAlignment="1" applyProtection="1">
      <alignment horizontal="left" vertical="center" indent="1"/>
    </xf>
    <xf numFmtId="0" fontId="22" fillId="0" borderId="57" xfId="3" applyFont="1" applyFill="1" applyBorder="1" applyAlignment="1" applyProtection="1">
      <alignment horizontal="left" vertical="center" indent="1"/>
    </xf>
    <xf numFmtId="0" fontId="22" fillId="0" borderId="52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7" fillId="0" borderId="5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66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3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60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3" fillId="0" borderId="5" xfId="0" applyFont="1" applyBorder="1" applyAlignment="1">
      <alignment horizontal="left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35" fillId="5" borderId="66" xfId="0" applyFont="1" applyFill="1" applyBorder="1" applyAlignment="1">
      <alignment horizontal="center" shrinkToFit="1"/>
    </xf>
    <xf numFmtId="0" fontId="35" fillId="5" borderId="30" xfId="0" applyFont="1" applyFill="1" applyBorder="1" applyAlignment="1">
      <alignment horizontal="center" shrinkToFit="1"/>
    </xf>
    <xf numFmtId="0" fontId="35" fillId="5" borderId="10" xfId="0" applyFont="1" applyFill="1" applyBorder="1" applyAlignment="1">
      <alignment horizontal="center" shrinkToFit="1"/>
    </xf>
    <xf numFmtId="0" fontId="2" fillId="0" borderId="6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58" xfId="0" applyFont="1" applyBorder="1" applyAlignment="1">
      <alignment horizontal="right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Layout" zoomScaleNormal="100" workbookViewId="0">
      <selection activeCell="F34" sqref="F34:H34"/>
    </sheetView>
  </sheetViews>
  <sheetFormatPr defaultColWidth="9" defaultRowHeight="13.2" x14ac:dyDescent="0.25"/>
  <cols>
    <col min="1" max="1" width="6.21875" style="1" customWidth="1"/>
    <col min="2" max="2" width="35.33203125" style="1" customWidth="1"/>
    <col min="3" max="8" width="14" style="1" customWidth="1"/>
    <col min="9" max="9" width="14" style="210" customWidth="1"/>
    <col min="10" max="10" width="14" style="259" customWidth="1"/>
    <col min="11" max="11" width="14" style="315" customWidth="1"/>
    <col min="12" max="16384" width="9" style="1"/>
  </cols>
  <sheetData>
    <row r="1" spans="1:15" ht="32.25" customHeight="1" x14ac:dyDescent="0.25">
      <c r="A1" s="388" t="s">
        <v>412</v>
      </c>
      <c r="B1" s="388"/>
      <c r="C1" s="388"/>
      <c r="D1" s="388"/>
      <c r="E1" s="388"/>
      <c r="F1" s="388"/>
      <c r="G1" s="388"/>
      <c r="H1" s="388"/>
      <c r="I1" s="388"/>
      <c r="J1" s="388"/>
      <c r="K1" s="314"/>
    </row>
    <row r="2" spans="1:15" x14ac:dyDescent="0.25">
      <c r="A2" s="389" t="s">
        <v>1</v>
      </c>
      <c r="B2" s="389"/>
      <c r="C2" s="389"/>
      <c r="D2" s="389"/>
      <c r="E2" s="389"/>
      <c r="F2" s="389"/>
      <c r="G2" s="389"/>
      <c r="H2" s="389"/>
      <c r="I2" s="389"/>
      <c r="J2" s="389"/>
    </row>
    <row r="3" spans="1:15" ht="24" customHeight="1" x14ac:dyDescent="0.25">
      <c r="A3" s="387" t="s">
        <v>135</v>
      </c>
      <c r="B3" s="387"/>
      <c r="C3" s="387"/>
      <c r="D3" s="387"/>
      <c r="E3" s="387"/>
      <c r="F3" s="387"/>
      <c r="G3" s="387"/>
      <c r="H3" s="387"/>
      <c r="I3" s="387"/>
      <c r="J3" s="260"/>
      <c r="K3" s="313"/>
    </row>
    <row r="4" spans="1:15" ht="13.8" thickBot="1" x14ac:dyDescent="0.3">
      <c r="A4" s="387" t="s">
        <v>0</v>
      </c>
      <c r="B4" s="387"/>
      <c r="C4" s="387"/>
      <c r="D4" s="387"/>
      <c r="E4" s="387"/>
      <c r="F4" s="387"/>
      <c r="G4" s="387"/>
      <c r="H4" s="387"/>
      <c r="I4" s="387"/>
      <c r="J4" s="260"/>
      <c r="K4" s="313"/>
    </row>
    <row r="5" spans="1:15" ht="13.8" hidden="1" thickBot="1" x14ac:dyDescent="0.3">
      <c r="A5" s="12" t="s">
        <v>47</v>
      </c>
      <c r="B5" s="13" t="s">
        <v>48</v>
      </c>
      <c r="C5" s="13" t="s">
        <v>49</v>
      </c>
      <c r="D5" s="13"/>
      <c r="E5" s="13"/>
      <c r="F5" s="13" t="s">
        <v>50</v>
      </c>
      <c r="G5" s="13"/>
      <c r="H5" s="13"/>
      <c r="I5" s="211" t="s">
        <v>51</v>
      </c>
      <c r="J5" s="275"/>
      <c r="K5" s="275"/>
      <c r="L5" s="2"/>
      <c r="M5" s="2"/>
      <c r="N5" s="2"/>
      <c r="O5" s="2"/>
    </row>
    <row r="6" spans="1:15" ht="13.8" hidden="1" thickBot="1" x14ac:dyDescent="0.3">
      <c r="A6" s="12"/>
      <c r="B6" s="13"/>
      <c r="C6" s="13"/>
      <c r="D6" s="13"/>
      <c r="E6" s="13"/>
      <c r="F6" s="13"/>
      <c r="G6" s="13"/>
      <c r="H6" s="13"/>
      <c r="I6" s="211"/>
      <c r="J6" s="275"/>
      <c r="K6" s="275"/>
    </row>
    <row r="7" spans="1:15" ht="53.4" customHeight="1" thickBot="1" x14ac:dyDescent="0.3">
      <c r="A7" s="408" t="s">
        <v>138</v>
      </c>
      <c r="B7" s="392"/>
      <c r="C7" s="390" t="s">
        <v>3</v>
      </c>
      <c r="D7" s="391"/>
      <c r="E7" s="392"/>
      <c r="F7" s="393" t="s">
        <v>4</v>
      </c>
      <c r="G7" s="394"/>
      <c r="H7" s="395"/>
      <c r="I7" s="390" t="s">
        <v>5</v>
      </c>
      <c r="J7" s="396"/>
      <c r="K7" s="397"/>
    </row>
    <row r="8" spans="1:15" ht="52.8" x14ac:dyDescent="0.25">
      <c r="A8" s="404" t="s">
        <v>2</v>
      </c>
      <c r="B8" s="405"/>
      <c r="C8" s="228" t="s">
        <v>254</v>
      </c>
      <c r="D8" s="265" t="s">
        <v>335</v>
      </c>
      <c r="E8" s="321" t="s">
        <v>336</v>
      </c>
      <c r="F8" s="228" t="s">
        <v>254</v>
      </c>
      <c r="G8" s="269" t="s">
        <v>335</v>
      </c>
      <c r="H8" s="320" t="s">
        <v>336</v>
      </c>
      <c r="I8" s="343" t="s">
        <v>254</v>
      </c>
      <c r="J8" s="227" t="s">
        <v>325</v>
      </c>
      <c r="K8" s="318" t="s">
        <v>336</v>
      </c>
    </row>
    <row r="9" spans="1:15" s="26" customFormat="1" x14ac:dyDescent="0.25">
      <c r="A9" s="45" t="s">
        <v>6</v>
      </c>
      <c r="B9" s="46"/>
      <c r="C9" s="357">
        <f>SUM(C10:C13)</f>
        <v>518836880</v>
      </c>
      <c r="D9" s="357">
        <f>SUM(D10:D13)</f>
        <v>520785398</v>
      </c>
      <c r="E9" s="357">
        <f>SUM(E10:E13)</f>
        <v>580410609</v>
      </c>
      <c r="F9" s="357">
        <f>SUM(F10:F13)</f>
        <v>4556000</v>
      </c>
      <c r="G9" s="357">
        <f t="shared" ref="G9:H9" si="0">SUM(G10:G13)</f>
        <v>4177000</v>
      </c>
      <c r="H9" s="357">
        <f t="shared" si="0"/>
        <v>4155745</v>
      </c>
      <c r="I9" s="358">
        <f>SUM(C9:F9)</f>
        <v>1624588887</v>
      </c>
      <c r="J9" s="357">
        <f>SUM(J10:J13)</f>
        <v>524962398</v>
      </c>
      <c r="K9" s="371">
        <f>SUM(K10:K13)</f>
        <v>584566354</v>
      </c>
    </row>
    <row r="10" spans="1:15" x14ac:dyDescent="0.25">
      <c r="A10" s="5" t="s">
        <v>7</v>
      </c>
      <c r="B10" s="356" t="s">
        <v>8</v>
      </c>
      <c r="C10" s="359">
        <f>SUM('2. melléklet'!D10)</f>
        <v>230890699</v>
      </c>
      <c r="D10" s="359">
        <f>SUM('2. melléklet'!E10)</f>
        <v>256589817</v>
      </c>
      <c r="E10" s="359">
        <f>SUM('2. melléklet'!F10)</f>
        <v>256945895</v>
      </c>
      <c r="F10" s="359">
        <f>SUM('6. melléklet'!D11+'7. melléklet'!D11)</f>
        <v>0</v>
      </c>
      <c r="G10" s="360">
        <f>SUM('6. melléklet'!E11+'7. melléklet'!E11)</f>
        <v>0</v>
      </c>
      <c r="H10" s="360"/>
      <c r="I10" s="361">
        <f>SUM(C10+F10)</f>
        <v>230890699</v>
      </c>
      <c r="J10" s="362">
        <f>SUM(D10+G10)</f>
        <v>256589817</v>
      </c>
      <c r="K10" s="363">
        <f>SUM(H10+E10)</f>
        <v>256945895</v>
      </c>
    </row>
    <row r="11" spans="1:15" x14ac:dyDescent="0.25">
      <c r="A11" s="5" t="s">
        <v>9</v>
      </c>
      <c r="B11" s="3" t="s">
        <v>10</v>
      </c>
      <c r="C11" s="359">
        <f>SUM('2. melléklet'!D18)</f>
        <v>237240000</v>
      </c>
      <c r="D11" s="359">
        <f>SUM('2. melléklet'!E18+'6. melléklet'!E14)</f>
        <v>241300516</v>
      </c>
      <c r="E11" s="359">
        <f>SUM('2. melléklet'!F18)</f>
        <v>286701528</v>
      </c>
      <c r="F11" s="359">
        <f>SUM('6. melléklet'!D14+'7. melléklet'!D14)</f>
        <v>0</v>
      </c>
      <c r="G11" s="360">
        <f>SUM('6. melléklet'!E14+'7. melléklet'!E14)</f>
        <v>0</v>
      </c>
      <c r="H11" s="360">
        <f>SUM('6. melléklet'!F14)</f>
        <v>93500</v>
      </c>
      <c r="I11" s="361">
        <f t="shared" ref="I11:I26" si="1">SUM(C11+F11)</f>
        <v>237240000</v>
      </c>
      <c r="J11" s="362">
        <f t="shared" ref="J11:K27" si="2">SUM(D11+G11)</f>
        <v>241300516</v>
      </c>
      <c r="K11" s="363">
        <f>SUM(E11+H11)</f>
        <v>286795028</v>
      </c>
    </row>
    <row r="12" spans="1:15" x14ac:dyDescent="0.25">
      <c r="A12" s="5" t="s">
        <v>11</v>
      </c>
      <c r="B12" s="3" t="s">
        <v>69</v>
      </c>
      <c r="C12" s="359">
        <f>SUM('2. melléklet'!D26)</f>
        <v>49402082</v>
      </c>
      <c r="D12" s="359">
        <f>SUM('2. melléklet'!E26)</f>
        <v>20590966</v>
      </c>
      <c r="E12" s="359">
        <f>SUM('2. melléklet'!F26)</f>
        <v>35459087</v>
      </c>
      <c r="F12" s="359">
        <f>SUM('6. melléklet'!D19+'7. melléklet'!D19)</f>
        <v>4556000</v>
      </c>
      <c r="G12" s="360">
        <f>SUM('6. melléklet'!E19+'7. melléklet'!E19)</f>
        <v>4177000</v>
      </c>
      <c r="H12" s="360">
        <f>SUM('6. melléklet'!F19+'7. melléklet'!F19)</f>
        <v>4062245</v>
      </c>
      <c r="I12" s="361">
        <f t="shared" si="1"/>
        <v>53958082</v>
      </c>
      <c r="J12" s="362">
        <f t="shared" si="2"/>
        <v>24767966</v>
      </c>
      <c r="K12" s="363">
        <f t="shared" ref="K12:K13" si="3">SUM(H12+E12)</f>
        <v>39521332</v>
      </c>
    </row>
    <row r="13" spans="1:15" x14ac:dyDescent="0.25">
      <c r="A13" s="5" t="s">
        <v>12</v>
      </c>
      <c r="B13" s="3" t="s">
        <v>330</v>
      </c>
      <c r="C13" s="359">
        <f>SUM('2. melléklet'!D35)</f>
        <v>1304099</v>
      </c>
      <c r="D13" s="359">
        <f>SUM('2. melléklet'!E35)</f>
        <v>2304099</v>
      </c>
      <c r="E13" s="359">
        <f>SUM('2. melléklet'!F35)</f>
        <v>1304099</v>
      </c>
      <c r="F13" s="359">
        <f>SUM('6. melléklet'!D28+'7. melléklet'!D28)</f>
        <v>0</v>
      </c>
      <c r="G13" s="360"/>
      <c r="H13" s="360"/>
      <c r="I13" s="361">
        <f t="shared" si="1"/>
        <v>1304099</v>
      </c>
      <c r="J13" s="362">
        <f t="shared" si="2"/>
        <v>2304099</v>
      </c>
      <c r="K13" s="363">
        <f t="shared" si="3"/>
        <v>1304099</v>
      </c>
      <c r="O13" s="1" t="s">
        <v>251</v>
      </c>
    </row>
    <row r="14" spans="1:15" s="26" customFormat="1" x14ac:dyDescent="0.25">
      <c r="A14" s="216" t="s">
        <v>14</v>
      </c>
      <c r="B14" s="217"/>
      <c r="C14" s="364">
        <f>SUM(C15:C17)</f>
        <v>15437295</v>
      </c>
      <c r="D14" s="364">
        <f>SUM(D15:D17)</f>
        <v>36925545</v>
      </c>
      <c r="E14" s="364">
        <f>SUM(E15:E17)</f>
        <v>55074128</v>
      </c>
      <c r="F14" s="364">
        <f>SUM(F15:F17)</f>
        <v>0</v>
      </c>
      <c r="G14" s="364">
        <f t="shared" ref="G14:H14" si="4">SUM(G15:G17)</f>
        <v>0</v>
      </c>
      <c r="H14" s="364">
        <f t="shared" si="4"/>
        <v>0</v>
      </c>
      <c r="I14" s="361">
        <f t="shared" si="1"/>
        <v>15437295</v>
      </c>
      <c r="J14" s="357">
        <f t="shared" si="2"/>
        <v>36925545</v>
      </c>
      <c r="K14" s="371">
        <f t="shared" si="2"/>
        <v>55074128</v>
      </c>
    </row>
    <row r="15" spans="1:15" x14ac:dyDescent="0.25">
      <c r="A15" s="5" t="s">
        <v>7</v>
      </c>
      <c r="B15" s="3" t="s">
        <v>15</v>
      </c>
      <c r="C15" s="359">
        <f>SUM('2. melléklet'!D37)</f>
        <v>7677295</v>
      </c>
      <c r="D15" s="359">
        <f>SUM('2. melléklet'!E37)</f>
        <v>28022678</v>
      </c>
      <c r="E15" s="359">
        <f>SUM('2. melléklet'!F37)</f>
        <v>47811834</v>
      </c>
      <c r="F15" s="359">
        <f>SUM('6. melléklet'!D30+'7. melléklet'!D30)</f>
        <v>0</v>
      </c>
      <c r="G15" s="360"/>
      <c r="H15" s="360"/>
      <c r="I15" s="361">
        <f t="shared" si="1"/>
        <v>7677295</v>
      </c>
      <c r="J15" s="362">
        <f t="shared" si="2"/>
        <v>28022678</v>
      </c>
      <c r="K15" s="363">
        <f>SUM(H15+E15)</f>
        <v>47811834</v>
      </c>
      <c r="N15" s="26"/>
    </row>
    <row r="16" spans="1:15" x14ac:dyDescent="0.25">
      <c r="A16" s="5" t="s">
        <v>9</v>
      </c>
      <c r="B16" s="3" t="s">
        <v>16</v>
      </c>
      <c r="C16" s="359">
        <f>SUM('2. melléklet'!D40)</f>
        <v>7760000</v>
      </c>
      <c r="D16" s="359">
        <f>SUM('2. melléklet'!E40)</f>
        <v>355000</v>
      </c>
      <c r="E16" s="359">
        <f>SUM('2. melléklet'!F40)</f>
        <v>394370</v>
      </c>
      <c r="F16" s="359">
        <f>SUM('6. melléklet'!D33+'7. melléklet'!D33)</f>
        <v>0</v>
      </c>
      <c r="G16" s="360"/>
      <c r="H16" s="360"/>
      <c r="I16" s="361">
        <f t="shared" si="1"/>
        <v>7760000</v>
      </c>
      <c r="J16" s="362">
        <f t="shared" si="2"/>
        <v>355000</v>
      </c>
      <c r="K16" s="363">
        <f t="shared" ref="K16:K17" si="5">SUM(H16+E16)</f>
        <v>394370</v>
      </c>
    </row>
    <row r="17" spans="1:11" ht="27" customHeight="1" x14ac:dyDescent="0.25">
      <c r="A17" s="5" t="s">
        <v>17</v>
      </c>
      <c r="B17" s="41" t="s">
        <v>329</v>
      </c>
      <c r="C17" s="359">
        <f>SUM('2. melléklet'!D43)</f>
        <v>0</v>
      </c>
      <c r="D17" s="359">
        <f>SUM('2. melléklet'!E43)</f>
        <v>8547867</v>
      </c>
      <c r="E17" s="359">
        <f>SUM('2. melléklet'!F43)</f>
        <v>6867924</v>
      </c>
      <c r="F17" s="359">
        <f>SUM('6. melléklet'!D36+'7. melléklet'!D33)</f>
        <v>0</v>
      </c>
      <c r="G17" s="360"/>
      <c r="H17" s="360"/>
      <c r="I17" s="361">
        <f t="shared" si="1"/>
        <v>0</v>
      </c>
      <c r="J17" s="362">
        <f t="shared" si="2"/>
        <v>8547867</v>
      </c>
      <c r="K17" s="363">
        <f t="shared" si="5"/>
        <v>6867924</v>
      </c>
    </row>
    <row r="18" spans="1:11" s="26" customFormat="1" x14ac:dyDescent="0.25">
      <c r="A18" s="216" t="s">
        <v>26</v>
      </c>
      <c r="B18" s="217"/>
      <c r="C18" s="364">
        <f>SUM(C9+C14)</f>
        <v>534274175</v>
      </c>
      <c r="D18" s="364">
        <f>SUM(D9+D14)</f>
        <v>557710943</v>
      </c>
      <c r="E18" s="364">
        <f>SUM(E9+E14)</f>
        <v>635484737</v>
      </c>
      <c r="F18" s="364">
        <f>SUM(F9+F14)</f>
        <v>4556000</v>
      </c>
      <c r="G18" s="364">
        <f t="shared" ref="G18:H18" si="6">SUM(G9+G14)</f>
        <v>4177000</v>
      </c>
      <c r="H18" s="364">
        <f t="shared" si="6"/>
        <v>4155745</v>
      </c>
      <c r="I18" s="358">
        <f t="shared" si="1"/>
        <v>538830175</v>
      </c>
      <c r="J18" s="357">
        <f t="shared" si="2"/>
        <v>561887943</v>
      </c>
      <c r="K18" s="357">
        <f t="shared" si="2"/>
        <v>639640482</v>
      </c>
    </row>
    <row r="19" spans="1:11" s="26" customFormat="1" x14ac:dyDescent="0.25">
      <c r="A19" s="216" t="s">
        <v>18</v>
      </c>
      <c r="B19" s="217"/>
      <c r="C19" s="364">
        <f>SUM(C20+C23+C25)</f>
        <v>130000000</v>
      </c>
      <c r="D19" s="364">
        <f t="shared" ref="D19:E19" si="7">SUM(D20+D23+D25)</f>
        <v>135503859</v>
      </c>
      <c r="E19" s="364">
        <f t="shared" si="7"/>
        <v>147590711</v>
      </c>
      <c r="F19" s="364">
        <f>SUM(F20+F23+F25)</f>
        <v>280655290</v>
      </c>
      <c r="G19" s="364">
        <f t="shared" ref="G19:H19" si="8">SUM(G20+G23+G25)</f>
        <v>258232444</v>
      </c>
      <c r="H19" s="364">
        <f t="shared" si="8"/>
        <v>258232444</v>
      </c>
      <c r="I19" s="358">
        <f t="shared" si="1"/>
        <v>410655290</v>
      </c>
      <c r="J19" s="357">
        <f t="shared" si="2"/>
        <v>393736303</v>
      </c>
      <c r="K19" s="357">
        <f>SUM(K21:K22)</f>
        <v>148537012</v>
      </c>
    </row>
    <row r="20" spans="1:11" s="26" customFormat="1" x14ac:dyDescent="0.25">
      <c r="A20" s="197" t="s">
        <v>7</v>
      </c>
      <c r="B20" s="6" t="s">
        <v>19</v>
      </c>
      <c r="C20" s="364">
        <f>SUM('2. melléklet'!D46)</f>
        <v>130000000</v>
      </c>
      <c r="D20" s="364">
        <v>135503859</v>
      </c>
      <c r="E20" s="364">
        <f>SUM(E21:E22)</f>
        <v>147590711</v>
      </c>
      <c r="F20" s="364">
        <f>SUM('6. melléklet'!D39+'7. melléklet'!D39)</f>
        <v>700000</v>
      </c>
      <c r="G20" s="364">
        <f>SUM(G21:G22)</f>
        <v>946301</v>
      </c>
      <c r="H20" s="364">
        <f>SUM(H21:H22)</f>
        <v>946301</v>
      </c>
      <c r="I20" s="358">
        <f t="shared" si="1"/>
        <v>130700000</v>
      </c>
      <c r="J20" s="357">
        <f t="shared" si="2"/>
        <v>136450160</v>
      </c>
      <c r="K20" s="357">
        <f>SUM(K21:K23)</f>
        <v>148537012</v>
      </c>
    </row>
    <row r="21" spans="1:11" x14ac:dyDescent="0.25">
      <c r="A21" s="5"/>
      <c r="B21" s="3" t="s">
        <v>20</v>
      </c>
      <c r="C21" s="359">
        <f>SUM('2. melléklet'!D47)</f>
        <v>130000000</v>
      </c>
      <c r="D21" s="359">
        <f>SUM('2. melléklet'!E47)</f>
        <v>135503859</v>
      </c>
      <c r="E21" s="359">
        <f>SUM('2. melléklet'!F47)</f>
        <v>135503859</v>
      </c>
      <c r="F21" s="359">
        <f>SUM('6. melléklet'!D40+'7. melléklet'!D40)</f>
        <v>700000</v>
      </c>
      <c r="G21" s="360">
        <f>SUM('6. melléklet'!E40+'7. melléklet'!E40)</f>
        <v>946301</v>
      </c>
      <c r="H21" s="360">
        <f>SUM('6. melléklet'!F40+'7. melléklet'!F40)</f>
        <v>946301</v>
      </c>
      <c r="I21" s="361">
        <f t="shared" si="1"/>
        <v>130700000</v>
      </c>
      <c r="J21" s="362">
        <f t="shared" si="2"/>
        <v>136450160</v>
      </c>
      <c r="K21" s="363">
        <f>SUM(E21+H21)</f>
        <v>136450160</v>
      </c>
    </row>
    <row r="22" spans="1:11" x14ac:dyDescent="0.25">
      <c r="A22" s="5"/>
      <c r="B22" s="3" t="s">
        <v>397</v>
      </c>
      <c r="C22" s="359">
        <f>SUM('2. melléklet'!D48)</f>
        <v>0</v>
      </c>
      <c r="D22" s="359">
        <f>SUM('2. melléklet'!E48)</f>
        <v>0</v>
      </c>
      <c r="E22" s="359">
        <f>SUM('2. melléklet'!F48)</f>
        <v>12086852</v>
      </c>
      <c r="F22" s="359"/>
      <c r="G22" s="360"/>
      <c r="H22" s="360"/>
      <c r="I22" s="361">
        <f t="shared" si="1"/>
        <v>0</v>
      </c>
      <c r="J22" s="362">
        <f t="shared" si="2"/>
        <v>0</v>
      </c>
      <c r="K22" s="363">
        <v>12086852</v>
      </c>
    </row>
    <row r="23" spans="1:11" s="26" customFormat="1" x14ac:dyDescent="0.25">
      <c r="A23" s="197" t="s">
        <v>9</v>
      </c>
      <c r="B23" s="6" t="s">
        <v>21</v>
      </c>
      <c r="C23" s="364">
        <f>SUM('2. melléklet'!E49)</f>
        <v>0</v>
      </c>
      <c r="D23" s="364">
        <f>SUM('2. melléklet'!E49)</f>
        <v>0</v>
      </c>
      <c r="E23" s="364"/>
      <c r="F23" s="364"/>
      <c r="G23" s="365"/>
      <c r="H23" s="365"/>
      <c r="I23" s="361">
        <f t="shared" si="1"/>
        <v>0</v>
      </c>
      <c r="J23" s="362">
        <f t="shared" si="2"/>
        <v>0</v>
      </c>
      <c r="K23" s="363"/>
    </row>
    <row r="24" spans="1:11" x14ac:dyDescent="0.25">
      <c r="A24" s="5"/>
      <c r="B24" s="3" t="s">
        <v>22</v>
      </c>
      <c r="C24" s="359">
        <f>SUM('2. melléklet'!D50)</f>
        <v>0</v>
      </c>
      <c r="D24" s="359"/>
      <c r="E24" s="359"/>
      <c r="F24" s="359"/>
      <c r="G24" s="360"/>
      <c r="H24" s="360"/>
      <c r="I24" s="361">
        <f t="shared" si="1"/>
        <v>0</v>
      </c>
      <c r="J24" s="362">
        <f t="shared" si="2"/>
        <v>0</v>
      </c>
      <c r="K24" s="363"/>
    </row>
    <row r="25" spans="1:11" s="26" customFormat="1" x14ac:dyDescent="0.25">
      <c r="A25" s="197" t="s">
        <v>17</v>
      </c>
      <c r="B25" s="6" t="s">
        <v>23</v>
      </c>
      <c r="C25" s="364">
        <f>SUM('2. melléklet'!D51)</f>
        <v>0</v>
      </c>
      <c r="D25" s="364">
        <f>SUM('2. melléklet'!D51)</f>
        <v>0</v>
      </c>
      <c r="E25" s="364"/>
      <c r="F25" s="365">
        <f>SUM('6. melléklet'!D41+'7. melléklet'!D41)</f>
        <v>279955290</v>
      </c>
      <c r="G25" s="365">
        <f>SUM('6. melléklet'!E41+'7. melléklet'!E41)</f>
        <v>257286143</v>
      </c>
      <c r="H25" s="365">
        <f>SUM('6. melléklet'!F41+'7. melléklet'!F41)</f>
        <v>257286143</v>
      </c>
      <c r="I25" s="358">
        <f>SUM(C25+F25)</f>
        <v>279955290</v>
      </c>
      <c r="J25" s="362">
        <f>SUM(D25+G25)</f>
        <v>257286143</v>
      </c>
      <c r="K25" s="363">
        <f>SUM(E25+H25)</f>
        <v>257286143</v>
      </c>
    </row>
    <row r="26" spans="1:11" s="26" customFormat="1" ht="18.600000000000001" customHeight="1" thickBot="1" x14ac:dyDescent="0.3">
      <c r="A26" s="218" t="s">
        <v>24</v>
      </c>
      <c r="B26" s="219"/>
      <c r="C26" s="366">
        <f>SUM(C19+C18)</f>
        <v>664274175</v>
      </c>
      <c r="D26" s="366">
        <f t="shared" ref="D26:E26" si="9">SUM(D19+D18)</f>
        <v>693214802</v>
      </c>
      <c r="E26" s="366">
        <f t="shared" si="9"/>
        <v>783075448</v>
      </c>
      <c r="F26" s="366">
        <f>SUM(F19+F18)</f>
        <v>285211290</v>
      </c>
      <c r="G26" s="366">
        <f t="shared" ref="G26:H26" si="10">SUM(G19+G18)</f>
        <v>262409444</v>
      </c>
      <c r="H26" s="366">
        <f t="shared" si="10"/>
        <v>262388189</v>
      </c>
      <c r="I26" s="367">
        <f t="shared" si="1"/>
        <v>949485465</v>
      </c>
      <c r="J26" s="357">
        <f t="shared" si="2"/>
        <v>955624246</v>
      </c>
      <c r="K26" s="357">
        <f t="shared" si="2"/>
        <v>1045463637</v>
      </c>
    </row>
    <row r="27" spans="1:11" s="26" customFormat="1" ht="27" customHeight="1" thickBot="1" x14ac:dyDescent="0.3">
      <c r="A27" s="402" t="s">
        <v>25</v>
      </c>
      <c r="B27" s="403"/>
      <c r="C27" s="368">
        <f>SUM(C26-C25)</f>
        <v>664274175</v>
      </c>
      <c r="D27" s="368">
        <f>SUM(D26-D25)</f>
        <v>693214802</v>
      </c>
      <c r="E27" s="368">
        <f>SUM(E26-E25)</f>
        <v>783075448</v>
      </c>
      <c r="F27" s="368">
        <f>SUM(F26-F25)</f>
        <v>5256000</v>
      </c>
      <c r="G27" s="368">
        <f t="shared" ref="G27:H27" si="11">SUM(G26-G25)</f>
        <v>5123301</v>
      </c>
      <c r="H27" s="368">
        <f t="shared" si="11"/>
        <v>5102046</v>
      </c>
      <c r="I27" s="369">
        <f>SUM(C27+F27)</f>
        <v>669530175</v>
      </c>
      <c r="J27" s="370">
        <f t="shared" si="2"/>
        <v>698338103</v>
      </c>
      <c r="K27" s="370">
        <f t="shared" si="2"/>
        <v>788177494</v>
      </c>
    </row>
    <row r="31" spans="1:11" x14ac:dyDescent="0.25">
      <c r="I31" s="215"/>
    </row>
    <row r="32" spans="1:11" ht="13.8" thickBot="1" x14ac:dyDescent="0.3">
      <c r="A32" s="388" t="s">
        <v>413</v>
      </c>
      <c r="B32" s="388"/>
      <c r="C32" s="388"/>
      <c r="D32" s="388"/>
      <c r="E32" s="388"/>
      <c r="F32" s="388"/>
      <c r="G32" s="388"/>
      <c r="H32" s="388"/>
      <c r="I32" s="388"/>
      <c r="J32" s="258"/>
      <c r="K32" s="314"/>
    </row>
    <row r="33" spans="1:11" ht="15" hidden="1" thickBot="1" x14ac:dyDescent="0.35">
      <c r="A33"/>
      <c r="B33"/>
      <c r="C33"/>
      <c r="D33"/>
      <c r="E33"/>
      <c r="F33"/>
      <c r="G33"/>
      <c r="H33"/>
      <c r="I33"/>
      <c r="J33"/>
      <c r="K33"/>
    </row>
    <row r="34" spans="1:11" ht="79.8" customHeight="1" x14ac:dyDescent="0.25">
      <c r="A34" s="409" t="s">
        <v>139</v>
      </c>
      <c r="B34" s="410"/>
      <c r="C34" s="411" t="s">
        <v>3</v>
      </c>
      <c r="D34" s="412"/>
      <c r="E34" s="413"/>
      <c r="F34" s="411" t="s">
        <v>4</v>
      </c>
      <c r="G34" s="412"/>
      <c r="H34" s="413"/>
      <c r="I34" s="411" t="s">
        <v>5</v>
      </c>
      <c r="J34" s="412"/>
      <c r="K34" s="414"/>
    </row>
    <row r="35" spans="1:11" ht="37.200000000000003" customHeight="1" x14ac:dyDescent="0.25">
      <c r="A35" s="406" t="s">
        <v>2</v>
      </c>
      <c r="B35" s="407"/>
      <c r="C35" s="228" t="s">
        <v>254</v>
      </c>
      <c r="D35" s="265" t="s">
        <v>335</v>
      </c>
      <c r="E35" s="321" t="s">
        <v>336</v>
      </c>
      <c r="F35" s="228" t="s">
        <v>254</v>
      </c>
      <c r="G35" s="265" t="s">
        <v>337</v>
      </c>
      <c r="H35" s="320" t="s">
        <v>336</v>
      </c>
      <c r="I35" s="343" t="s">
        <v>254</v>
      </c>
      <c r="J35" s="321" t="s">
        <v>325</v>
      </c>
      <c r="K35" s="319"/>
    </row>
    <row r="36" spans="1:11" s="26" customFormat="1" x14ac:dyDescent="0.25">
      <c r="A36" s="400" t="s">
        <v>27</v>
      </c>
      <c r="B36" s="401"/>
      <c r="C36" s="6">
        <f t="shared" ref="C36:H36" si="12">SUM(C37:C41)</f>
        <v>258239742</v>
      </c>
      <c r="D36" s="6">
        <f t="shared" si="12"/>
        <v>258438736</v>
      </c>
      <c r="E36" s="6">
        <f t="shared" si="12"/>
        <v>206245015</v>
      </c>
      <c r="F36" s="6">
        <f t="shared" si="12"/>
        <v>282816070</v>
      </c>
      <c r="G36" s="6">
        <f t="shared" si="12"/>
        <v>260971009</v>
      </c>
      <c r="H36" s="6">
        <f t="shared" si="12"/>
        <v>260652011</v>
      </c>
      <c r="I36" s="274">
        <f>SUM(C36+F36)</f>
        <v>541055812</v>
      </c>
      <c r="J36" s="274">
        <f t="shared" ref="J36:K36" si="13">SUM(D36+G36)</f>
        <v>519409745</v>
      </c>
      <c r="K36" s="274">
        <f t="shared" si="13"/>
        <v>466897026</v>
      </c>
    </row>
    <row r="37" spans="1:11" x14ac:dyDescent="0.25">
      <c r="A37" s="5" t="s">
        <v>7</v>
      </c>
      <c r="B37" s="3" t="s">
        <v>28</v>
      </c>
      <c r="C37" s="3">
        <f>SUM('3. melléklet'!D11)</f>
        <v>68181902</v>
      </c>
      <c r="D37" s="3">
        <f>SUM('3. melléklet'!E11)</f>
        <v>66555041</v>
      </c>
      <c r="E37" s="3">
        <f>SUM('3. melléklet'!F11)</f>
        <v>60522149</v>
      </c>
      <c r="F37" s="3">
        <f>SUM('6. melléklet'!D49+'7. melléklet'!D49)</f>
        <v>190931080</v>
      </c>
      <c r="G37" s="271">
        <f>SUM('6. melléklet'!E49+'7. melléklet'!E49)</f>
        <v>186962505</v>
      </c>
      <c r="H37" s="271">
        <f>SUM('6. melléklet'!F49+'7. melléklet'!F49)</f>
        <v>186952709</v>
      </c>
      <c r="I37" s="277">
        <f>SUM(C37+F37)</f>
        <v>259112982</v>
      </c>
      <c r="J37" s="344">
        <f>SUM(D37+G37)</f>
        <v>253517546</v>
      </c>
      <c r="K37" s="213">
        <f>SUM(E37+H37)</f>
        <v>247474858</v>
      </c>
    </row>
    <row r="38" spans="1:11" x14ac:dyDescent="0.25">
      <c r="A38" s="5" t="s">
        <v>9</v>
      </c>
      <c r="B38" s="3" t="s">
        <v>29</v>
      </c>
      <c r="C38" s="3">
        <f>SUM('3. melléklet'!D14)</f>
        <v>12133100</v>
      </c>
      <c r="D38" s="3">
        <f>SUM('3. melléklet'!E14)</f>
        <v>12559195</v>
      </c>
      <c r="E38" s="3">
        <f>SUM('3. melléklet'!F14)</f>
        <v>11688635</v>
      </c>
      <c r="F38" s="3">
        <f>SUM('6. melléklet'!D53+'7. melléklet'!D53)</f>
        <v>34487730</v>
      </c>
      <c r="G38" s="271">
        <f>SUM('6. melléklet'!E53+'7. melléklet'!E53)</f>
        <v>32019157</v>
      </c>
      <c r="H38" s="271">
        <f>SUM('6. melléklet'!F53+'7. melléklet'!F53)</f>
        <v>32019157</v>
      </c>
      <c r="I38" s="277">
        <f t="shared" ref="I38:I53" si="14">SUM(C38+F38)</f>
        <v>46620830</v>
      </c>
      <c r="J38" s="344">
        <f t="shared" ref="J38:K53" si="15">SUM(D38+G38)</f>
        <v>44578352</v>
      </c>
      <c r="K38" s="213">
        <f t="shared" ref="K38:K41" si="16">SUM(E38+H38)</f>
        <v>43707792</v>
      </c>
    </row>
    <row r="39" spans="1:11" x14ac:dyDescent="0.25">
      <c r="A39" s="5" t="s">
        <v>17</v>
      </c>
      <c r="B39" s="3" t="s">
        <v>30</v>
      </c>
      <c r="C39" s="3">
        <f>SUM('3. melléklet'!D15)</f>
        <v>133150740</v>
      </c>
      <c r="D39" s="3">
        <f>SUM('3. melléklet'!E15)</f>
        <v>137715233</v>
      </c>
      <c r="E39" s="3">
        <f>SUM('3. melléklet'!F15)</f>
        <v>95158226</v>
      </c>
      <c r="F39" s="3">
        <f>SUM('6. melléklet'!D54+'7. melléklet'!D54)</f>
        <v>57397260</v>
      </c>
      <c r="G39" s="271">
        <f>SUM('6. melléklet'!E54+'7. melléklet'!E54)</f>
        <v>41989347</v>
      </c>
      <c r="H39" s="271">
        <f>SUM('6. melléklet'!F54+'7. melléklet'!F54)</f>
        <v>41680145</v>
      </c>
      <c r="I39" s="277">
        <f t="shared" si="14"/>
        <v>190548000</v>
      </c>
      <c r="J39" s="344">
        <f t="shared" si="15"/>
        <v>179704580</v>
      </c>
      <c r="K39" s="213">
        <f t="shared" si="16"/>
        <v>136838371</v>
      </c>
    </row>
    <row r="40" spans="1:11" x14ac:dyDescent="0.25">
      <c r="A40" s="5" t="s">
        <v>12</v>
      </c>
      <c r="B40" s="3" t="s">
        <v>31</v>
      </c>
      <c r="C40" s="3">
        <f>SUM('3. melléklet'!D16)</f>
        <v>3950000</v>
      </c>
      <c r="D40" s="3">
        <f>SUM('3. melléklet'!E16)</f>
        <v>5150000</v>
      </c>
      <c r="E40" s="3">
        <f>SUM('3. melléklet'!F16)</f>
        <v>4400001</v>
      </c>
      <c r="F40" s="3">
        <f>SUM('6. melléklet'!D55+'7. melléklet'!D55)</f>
        <v>0</v>
      </c>
      <c r="G40" s="271">
        <f>SUM('6. melléklet'!E55+'7. melléklet'!E55)</f>
        <v>0</v>
      </c>
      <c r="H40" s="271"/>
      <c r="I40" s="277">
        <f t="shared" si="14"/>
        <v>3950000</v>
      </c>
      <c r="J40" s="344">
        <f t="shared" si="15"/>
        <v>5150000</v>
      </c>
      <c r="K40" s="213">
        <f t="shared" si="16"/>
        <v>4400001</v>
      </c>
    </row>
    <row r="41" spans="1:11" x14ac:dyDescent="0.25">
      <c r="A41" s="5" t="s">
        <v>32</v>
      </c>
      <c r="B41" s="3" t="s">
        <v>33</v>
      </c>
      <c r="C41" s="3">
        <f>SUM('3. melléklet'!D17)</f>
        <v>40824000</v>
      </c>
      <c r="D41" s="3">
        <f>SUM('3. melléklet'!E17)</f>
        <v>36459267</v>
      </c>
      <c r="E41" s="3">
        <f>SUM('3. melléklet'!F17)</f>
        <v>34476004</v>
      </c>
      <c r="F41" s="3">
        <f>SUM('6. melléklet'!D56+'7. melléklet'!D56)</f>
        <v>0</v>
      </c>
      <c r="G41" s="271">
        <f>SUM('6. melléklet'!F56+'7. melléklet'!F56)</f>
        <v>0</v>
      </c>
      <c r="H41" s="271"/>
      <c r="I41" s="277">
        <f t="shared" si="14"/>
        <v>40824000</v>
      </c>
      <c r="J41" s="344">
        <f t="shared" si="15"/>
        <v>36459267</v>
      </c>
      <c r="K41" s="213">
        <f t="shared" si="16"/>
        <v>34476004</v>
      </c>
    </row>
    <row r="42" spans="1:11" s="26" customFormat="1" x14ac:dyDescent="0.25">
      <c r="A42" s="400" t="s">
        <v>34</v>
      </c>
      <c r="B42" s="401"/>
      <c r="C42" s="6">
        <f t="shared" ref="C42:H42" si="17">SUM(C43:C45)</f>
        <v>117819547</v>
      </c>
      <c r="D42" s="6">
        <f t="shared" si="17"/>
        <v>169230327</v>
      </c>
      <c r="E42" s="6">
        <f t="shared" si="17"/>
        <v>88929713</v>
      </c>
      <c r="F42" s="6">
        <f t="shared" si="17"/>
        <v>2395220</v>
      </c>
      <c r="G42" s="6">
        <f t="shared" si="17"/>
        <v>1438435</v>
      </c>
      <c r="H42" s="6">
        <f t="shared" si="17"/>
        <v>1110666</v>
      </c>
      <c r="I42" s="274">
        <f t="shared" si="14"/>
        <v>120214767</v>
      </c>
      <c r="J42" s="207">
        <f t="shared" si="15"/>
        <v>170668762</v>
      </c>
      <c r="K42" s="207">
        <f t="shared" si="15"/>
        <v>90040379</v>
      </c>
    </row>
    <row r="43" spans="1:11" x14ac:dyDescent="0.25">
      <c r="A43" s="5" t="s">
        <v>7</v>
      </c>
      <c r="B43" s="3" t="s">
        <v>35</v>
      </c>
      <c r="C43" s="3">
        <f>SUM('3. melléklet'!D25)</f>
        <v>52831983</v>
      </c>
      <c r="D43" s="3">
        <f>SUM('3. melléklet'!E25)</f>
        <v>25224866</v>
      </c>
      <c r="E43" s="3">
        <f>SUM('3. melléklet'!F25)</f>
        <v>22263665</v>
      </c>
      <c r="F43" s="3">
        <f>SUM('6. melléklet'!D62+'7. melléklet'!D62)</f>
        <v>2395220</v>
      </c>
      <c r="G43" s="271">
        <f>SUM('6. melléklet'!E62+'7. melléklet'!E62)</f>
        <v>1438435</v>
      </c>
      <c r="H43" s="271">
        <f>SUM('6. melléklet'!F62+'7. melléklet'!F62)</f>
        <v>1110666</v>
      </c>
      <c r="I43" s="277">
        <f t="shared" si="14"/>
        <v>55227203</v>
      </c>
      <c r="J43" s="344">
        <f t="shared" si="15"/>
        <v>26663301</v>
      </c>
      <c r="K43" s="213">
        <f>SUM(E43+H43)</f>
        <v>23374331</v>
      </c>
    </row>
    <row r="44" spans="1:11" x14ac:dyDescent="0.25">
      <c r="A44" s="5" t="s">
        <v>36</v>
      </c>
      <c r="B44" s="3" t="s">
        <v>37</v>
      </c>
      <c r="C44" s="3">
        <f>SUM('3. melléklet'!D26)</f>
        <v>64587564</v>
      </c>
      <c r="D44" s="3">
        <f>SUM('3. melléklet'!E26)</f>
        <v>131557213</v>
      </c>
      <c r="E44" s="3">
        <f>SUM('3. melléklet'!F26)</f>
        <v>54217800</v>
      </c>
      <c r="F44" s="3">
        <f>SUM('6. melléklet'!D63+'7. melléklet'!D63)</f>
        <v>0</v>
      </c>
      <c r="G44" s="271"/>
      <c r="H44" s="271"/>
      <c r="I44" s="277">
        <f t="shared" si="14"/>
        <v>64587564</v>
      </c>
      <c r="J44" s="344">
        <f t="shared" si="15"/>
        <v>131557213</v>
      </c>
      <c r="K44" s="213">
        <f t="shared" ref="K44:K45" si="18">SUM(E44+H44)</f>
        <v>54217800</v>
      </c>
    </row>
    <row r="45" spans="1:11" s="7" customFormat="1" x14ac:dyDescent="0.25">
      <c r="A45" s="5" t="s">
        <v>17</v>
      </c>
      <c r="B45" s="3" t="s">
        <v>38</v>
      </c>
      <c r="C45" s="3">
        <f>SUM('3. melléklet'!D27)</f>
        <v>400000</v>
      </c>
      <c r="D45" s="3">
        <f>SUM('3. melléklet'!E27)</f>
        <v>12448248</v>
      </c>
      <c r="E45" s="3">
        <f>SUM('3. melléklet'!F27)</f>
        <v>12448248</v>
      </c>
      <c r="F45" s="3">
        <f>SUM('6. melléklet'!D64+'7. melléklet'!D64)</f>
        <v>0</v>
      </c>
      <c r="G45" s="271"/>
      <c r="H45" s="271"/>
      <c r="I45" s="277">
        <f t="shared" si="14"/>
        <v>400000</v>
      </c>
      <c r="J45" s="344">
        <f t="shared" si="15"/>
        <v>12448248</v>
      </c>
      <c r="K45" s="213">
        <f t="shared" si="18"/>
        <v>12448248</v>
      </c>
    </row>
    <row r="46" spans="1:11" s="26" customFormat="1" x14ac:dyDescent="0.25">
      <c r="A46" s="400" t="s">
        <v>39</v>
      </c>
      <c r="B46" s="401"/>
      <c r="C46" s="207">
        <f t="shared" ref="C46:H46" si="19">SUM(C36+C42)</f>
        <v>376059289</v>
      </c>
      <c r="D46" s="207">
        <f t="shared" si="19"/>
        <v>427669063</v>
      </c>
      <c r="E46" s="207">
        <f t="shared" si="19"/>
        <v>295174728</v>
      </c>
      <c r="F46" s="207">
        <f t="shared" si="19"/>
        <v>285211290</v>
      </c>
      <c r="G46" s="207">
        <f t="shared" si="19"/>
        <v>262409444</v>
      </c>
      <c r="H46" s="207">
        <f t="shared" si="19"/>
        <v>261762677</v>
      </c>
      <c r="I46" s="274">
        <f t="shared" si="14"/>
        <v>661270579</v>
      </c>
      <c r="J46" s="207">
        <f t="shared" si="15"/>
        <v>690078507</v>
      </c>
      <c r="K46" s="207">
        <f t="shared" si="15"/>
        <v>556937405</v>
      </c>
    </row>
    <row r="47" spans="1:11" s="26" customFormat="1" x14ac:dyDescent="0.25">
      <c r="A47" s="400" t="s">
        <v>40</v>
      </c>
      <c r="B47" s="401"/>
      <c r="C47" s="6">
        <f>SUM(C48:C51)</f>
        <v>288214886</v>
      </c>
      <c r="D47" s="6">
        <f>SUM(D48:D51)</f>
        <v>265545739</v>
      </c>
      <c r="E47" s="6">
        <f>SUM(E48:E51)</f>
        <v>265545739</v>
      </c>
      <c r="F47" s="6">
        <f>SUM('6. melléklet'!D66+'7. melléklet'!D66)</f>
        <v>0</v>
      </c>
      <c r="G47" s="272"/>
      <c r="H47" s="272"/>
      <c r="I47" s="277">
        <f t="shared" si="14"/>
        <v>288214886</v>
      </c>
      <c r="J47" s="207">
        <f t="shared" si="15"/>
        <v>265545739</v>
      </c>
      <c r="K47" s="207">
        <f t="shared" si="15"/>
        <v>265545739</v>
      </c>
    </row>
    <row r="48" spans="1:11" x14ac:dyDescent="0.25">
      <c r="A48" s="5" t="s">
        <v>7</v>
      </c>
      <c r="B48" s="3" t="s">
        <v>41</v>
      </c>
      <c r="C48" s="3">
        <f>SUM('3. melléklet'!D35)</f>
        <v>279955290</v>
      </c>
      <c r="D48" s="3">
        <f>SUM('3. melléklet'!E35)</f>
        <v>257286143</v>
      </c>
      <c r="E48" s="3">
        <f>SUM('3. melléklet'!F35)</f>
        <v>257286143</v>
      </c>
      <c r="F48" s="3"/>
      <c r="G48" s="271"/>
      <c r="H48" s="271"/>
      <c r="I48" s="277">
        <f t="shared" si="14"/>
        <v>279955290</v>
      </c>
      <c r="J48" s="344">
        <f t="shared" si="15"/>
        <v>257286143</v>
      </c>
      <c r="K48" s="213">
        <f>SUM(E48)</f>
        <v>257286143</v>
      </c>
    </row>
    <row r="49" spans="1:11" x14ac:dyDescent="0.25">
      <c r="A49" s="5" t="s">
        <v>36</v>
      </c>
      <c r="B49" s="3" t="s">
        <v>42</v>
      </c>
      <c r="C49" s="3"/>
      <c r="D49" s="3"/>
      <c r="E49" s="3"/>
      <c r="F49" s="3"/>
      <c r="G49" s="271"/>
      <c r="H49" s="271"/>
      <c r="I49" s="277">
        <f t="shared" si="14"/>
        <v>0</v>
      </c>
      <c r="J49" s="344">
        <f t="shared" si="15"/>
        <v>0</v>
      </c>
      <c r="K49" s="213"/>
    </row>
    <row r="50" spans="1:11" x14ac:dyDescent="0.25">
      <c r="A50" s="5" t="s">
        <v>17</v>
      </c>
      <c r="B50" s="3" t="s">
        <v>43</v>
      </c>
      <c r="C50" s="3"/>
      <c r="D50" s="3"/>
      <c r="E50" s="3"/>
      <c r="F50" s="3"/>
      <c r="G50" s="271"/>
      <c r="H50" s="271"/>
      <c r="I50" s="277">
        <f t="shared" si="14"/>
        <v>0</v>
      </c>
      <c r="J50" s="344">
        <f t="shared" si="15"/>
        <v>0</v>
      </c>
      <c r="K50" s="213"/>
    </row>
    <row r="51" spans="1:11" s="7" customFormat="1" x14ac:dyDescent="0.25">
      <c r="A51" s="5" t="s">
        <v>12</v>
      </c>
      <c r="B51" s="3" t="s">
        <v>44</v>
      </c>
      <c r="C51" s="3">
        <f>SUM('3. melléklet'!D38)</f>
        <v>8259596</v>
      </c>
      <c r="D51" s="3">
        <f>SUM('3. melléklet'!F38)</f>
        <v>8259596</v>
      </c>
      <c r="E51" s="3">
        <f>SUM('3. melléklet'!F38)</f>
        <v>8259596</v>
      </c>
      <c r="F51" s="3"/>
      <c r="G51" s="271"/>
      <c r="H51" s="271"/>
      <c r="I51" s="277">
        <f t="shared" si="14"/>
        <v>8259596</v>
      </c>
      <c r="J51" s="344">
        <f t="shared" si="15"/>
        <v>8259596</v>
      </c>
      <c r="K51" s="213">
        <f>SUM(E51)</f>
        <v>8259596</v>
      </c>
    </row>
    <row r="52" spans="1:11" s="7" customFormat="1" x14ac:dyDescent="0.25">
      <c r="A52" s="400" t="s">
        <v>45</v>
      </c>
      <c r="B52" s="401"/>
      <c r="C52" s="207">
        <f t="shared" ref="C52:H52" si="20">SUM(C46+C47)</f>
        <v>664274175</v>
      </c>
      <c r="D52" s="207">
        <f t="shared" si="20"/>
        <v>693214802</v>
      </c>
      <c r="E52" s="207">
        <f t="shared" si="20"/>
        <v>560720467</v>
      </c>
      <c r="F52" s="207">
        <f t="shared" si="20"/>
        <v>285211290</v>
      </c>
      <c r="G52" s="207">
        <f t="shared" si="20"/>
        <v>262409444</v>
      </c>
      <c r="H52" s="207">
        <f t="shared" si="20"/>
        <v>261762677</v>
      </c>
      <c r="I52" s="274">
        <f t="shared" si="14"/>
        <v>949485465</v>
      </c>
      <c r="J52" s="207">
        <f t="shared" si="15"/>
        <v>955624246</v>
      </c>
      <c r="K52" s="207">
        <f t="shared" si="15"/>
        <v>822483144</v>
      </c>
    </row>
    <row r="53" spans="1:11" s="26" customFormat="1" ht="13.8" thickBot="1" x14ac:dyDescent="0.3">
      <c r="A53" s="398" t="s">
        <v>46</v>
      </c>
      <c r="B53" s="399"/>
      <c r="C53" s="208">
        <f t="shared" ref="C53:H53" si="21">SUM(C52-C48)</f>
        <v>384318885</v>
      </c>
      <c r="D53" s="208">
        <f t="shared" si="21"/>
        <v>435928659</v>
      </c>
      <c r="E53" s="208">
        <f t="shared" si="21"/>
        <v>303434324</v>
      </c>
      <c r="F53" s="208">
        <f t="shared" si="21"/>
        <v>285211290</v>
      </c>
      <c r="G53" s="208">
        <f t="shared" si="21"/>
        <v>262409444</v>
      </c>
      <c r="H53" s="208">
        <f t="shared" si="21"/>
        <v>261762677</v>
      </c>
      <c r="I53" s="208">
        <f t="shared" si="14"/>
        <v>669530175</v>
      </c>
      <c r="J53" s="208">
        <f t="shared" si="15"/>
        <v>698338103</v>
      </c>
      <c r="K53" s="208">
        <f t="shared" si="15"/>
        <v>565197001</v>
      </c>
    </row>
  </sheetData>
  <mergeCells count="22">
    <mergeCell ref="A53:B53"/>
    <mergeCell ref="A4:I4"/>
    <mergeCell ref="A36:B36"/>
    <mergeCell ref="A27:B27"/>
    <mergeCell ref="A32:I32"/>
    <mergeCell ref="A8:B8"/>
    <mergeCell ref="A35:B35"/>
    <mergeCell ref="A7:B7"/>
    <mergeCell ref="A34:B34"/>
    <mergeCell ref="A42:B42"/>
    <mergeCell ref="A46:B46"/>
    <mergeCell ref="C34:E34"/>
    <mergeCell ref="F34:H34"/>
    <mergeCell ref="I34:K34"/>
    <mergeCell ref="A47:B47"/>
    <mergeCell ref="A52:B52"/>
    <mergeCell ref="A3:I3"/>
    <mergeCell ref="A1:J1"/>
    <mergeCell ref="A2:J2"/>
    <mergeCell ref="C7:E7"/>
    <mergeCell ref="F7:H7"/>
    <mergeCell ref="I7:K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4" sqref="A4:E4"/>
    </sheetView>
  </sheetViews>
  <sheetFormatPr defaultRowHeight="14.4" x14ac:dyDescent="0.3"/>
  <cols>
    <col min="1" max="1" width="4.88671875" customWidth="1"/>
    <col min="2" max="2" width="40.6640625" customWidth="1"/>
    <col min="3" max="5" width="12.77734375" customWidth="1"/>
  </cols>
  <sheetData>
    <row r="1" spans="1:5" ht="14.4" customHeight="1" x14ac:dyDescent="0.3">
      <c r="A1" s="388" t="s">
        <v>422</v>
      </c>
      <c r="B1" s="388"/>
      <c r="C1" s="388"/>
      <c r="D1" s="388"/>
      <c r="E1" s="388"/>
    </row>
    <row r="2" spans="1:5" x14ac:dyDescent="0.3">
      <c r="A2" s="389" t="s">
        <v>1</v>
      </c>
      <c r="B2" s="389"/>
      <c r="C2" s="389"/>
      <c r="D2" s="389"/>
      <c r="E2" s="389"/>
    </row>
    <row r="3" spans="1:5" x14ac:dyDescent="0.3">
      <c r="A3" s="387" t="s">
        <v>339</v>
      </c>
      <c r="B3" s="387"/>
      <c r="C3" s="387"/>
      <c r="D3" s="387"/>
      <c r="E3" s="387"/>
    </row>
    <row r="4" spans="1:5" x14ac:dyDescent="0.3">
      <c r="A4" s="387" t="s">
        <v>267</v>
      </c>
      <c r="B4" s="387"/>
      <c r="C4" s="387"/>
      <c r="D4" s="387"/>
      <c r="E4" s="387"/>
    </row>
    <row r="5" spans="1:5" ht="15" thickBot="1" x14ac:dyDescent="0.35">
      <c r="A5" s="456"/>
      <c r="B5" s="456"/>
      <c r="C5" s="456"/>
      <c r="D5" s="263"/>
      <c r="E5" s="263"/>
    </row>
    <row r="6" spans="1:5" x14ac:dyDescent="0.3">
      <c r="A6" s="419" t="s">
        <v>2</v>
      </c>
      <c r="B6" s="420"/>
      <c r="C6" s="423" t="s">
        <v>254</v>
      </c>
      <c r="D6" s="469" t="s">
        <v>327</v>
      </c>
      <c r="E6" s="466" t="s">
        <v>336</v>
      </c>
    </row>
    <row r="7" spans="1:5" ht="21.6" customHeight="1" x14ac:dyDescent="0.3">
      <c r="A7" s="421"/>
      <c r="B7" s="422"/>
      <c r="C7" s="424"/>
      <c r="D7" s="470"/>
      <c r="E7" s="467"/>
    </row>
    <row r="8" spans="1:5" x14ac:dyDescent="0.3">
      <c r="A8" s="197" t="s">
        <v>52</v>
      </c>
      <c r="B8" s="199" t="s">
        <v>35</v>
      </c>
      <c r="C8" s="270">
        <f>SUM(C15+C21)</f>
        <v>635000</v>
      </c>
      <c r="D8" s="270">
        <f t="shared" ref="D8:E8" si="0">SUM(D15+D21)</f>
        <v>635000</v>
      </c>
      <c r="E8" s="206">
        <f t="shared" si="0"/>
        <v>351761</v>
      </c>
    </row>
    <row r="9" spans="1:5" x14ac:dyDescent="0.3">
      <c r="A9" s="45">
        <v>1</v>
      </c>
      <c r="B9" s="46" t="s">
        <v>110</v>
      </c>
      <c r="C9" s="281"/>
      <c r="D9" s="42"/>
      <c r="E9" s="36"/>
    </row>
    <row r="10" spans="1:5" x14ac:dyDescent="0.3">
      <c r="A10" s="38"/>
      <c r="B10" s="247" t="s">
        <v>268</v>
      </c>
      <c r="C10" s="271">
        <v>635000</v>
      </c>
      <c r="D10" s="3">
        <v>635000</v>
      </c>
      <c r="E10" s="4">
        <v>351761</v>
      </c>
    </row>
    <row r="11" spans="1:5" x14ac:dyDescent="0.3">
      <c r="A11" s="5"/>
      <c r="B11" s="194"/>
      <c r="C11" s="271"/>
      <c r="D11" s="3"/>
      <c r="E11" s="4"/>
    </row>
    <row r="12" spans="1:5" x14ac:dyDescent="0.3">
      <c r="A12" s="245"/>
      <c r="B12" s="247"/>
      <c r="C12" s="271"/>
      <c r="D12" s="3"/>
      <c r="E12" s="4"/>
    </row>
    <row r="13" spans="1:5" x14ac:dyDescent="0.3">
      <c r="A13" s="197"/>
      <c r="B13" s="246"/>
      <c r="C13" s="271"/>
      <c r="D13" s="3"/>
      <c r="E13" s="4"/>
    </row>
    <row r="14" spans="1:5" x14ac:dyDescent="0.3">
      <c r="A14" s="5"/>
      <c r="B14" s="195"/>
      <c r="C14" s="271"/>
      <c r="D14" s="3"/>
      <c r="E14" s="4"/>
    </row>
    <row r="15" spans="1:5" x14ac:dyDescent="0.3">
      <c r="A15" s="197"/>
      <c r="B15" s="6" t="s">
        <v>111</v>
      </c>
      <c r="C15" s="272">
        <f>SUM(C9:C14)</f>
        <v>635000</v>
      </c>
      <c r="D15" s="272">
        <f t="shared" ref="D15:E15" si="1">SUM(D9:D14)</f>
        <v>635000</v>
      </c>
      <c r="E15" s="37">
        <f t="shared" si="1"/>
        <v>351761</v>
      </c>
    </row>
    <row r="16" spans="1:5" x14ac:dyDescent="0.3">
      <c r="A16" s="457"/>
      <c r="B16" s="458"/>
      <c r="C16" s="458"/>
      <c r="D16" s="285"/>
      <c r="E16" s="283"/>
    </row>
    <row r="17" spans="1:5" x14ac:dyDescent="0.3">
      <c r="A17" s="197" t="s">
        <v>9</v>
      </c>
      <c r="B17" s="6" t="s">
        <v>112</v>
      </c>
      <c r="C17" s="272"/>
      <c r="D17" s="6"/>
      <c r="E17" s="37"/>
    </row>
    <row r="18" spans="1:5" x14ac:dyDescent="0.3">
      <c r="A18" s="5"/>
      <c r="B18" s="3"/>
      <c r="C18" s="271"/>
      <c r="D18" s="3"/>
      <c r="E18" s="4"/>
    </row>
    <row r="19" spans="1:5" x14ac:dyDescent="0.3">
      <c r="A19" s="5"/>
      <c r="B19" s="3"/>
      <c r="C19" s="271"/>
      <c r="D19" s="3"/>
      <c r="E19" s="4"/>
    </row>
    <row r="20" spans="1:5" x14ac:dyDescent="0.3">
      <c r="A20" s="5"/>
      <c r="B20" s="3"/>
      <c r="C20" s="271"/>
      <c r="D20" s="3"/>
      <c r="E20" s="4"/>
    </row>
    <row r="21" spans="1:5" x14ac:dyDescent="0.3">
      <c r="A21" s="197"/>
      <c r="B21" s="6" t="s">
        <v>113</v>
      </c>
      <c r="C21" s="272">
        <f>SUM(C17:C20)</f>
        <v>0</v>
      </c>
      <c r="D21" s="272">
        <f t="shared" ref="D21:E21" si="2">SUM(D17:D20)</f>
        <v>0</v>
      </c>
      <c r="E21" s="37">
        <f t="shared" si="2"/>
        <v>0</v>
      </c>
    </row>
    <row r="22" spans="1:5" x14ac:dyDescent="0.3">
      <c r="A22" s="457"/>
      <c r="B22" s="458"/>
      <c r="C22" s="458"/>
      <c r="D22" s="285"/>
      <c r="E22" s="283"/>
    </row>
    <row r="23" spans="1:5" x14ac:dyDescent="0.3">
      <c r="A23" s="197" t="s">
        <v>78</v>
      </c>
      <c r="B23" s="6" t="s">
        <v>37</v>
      </c>
      <c r="C23" s="272">
        <f>SUM(C27+C32)</f>
        <v>0</v>
      </c>
      <c r="D23" s="272">
        <f t="shared" ref="D23:E23" si="3">SUM(D27+D32)</f>
        <v>0</v>
      </c>
      <c r="E23" s="37">
        <f t="shared" si="3"/>
        <v>0</v>
      </c>
    </row>
    <row r="24" spans="1:5" x14ac:dyDescent="0.3">
      <c r="A24" s="251" t="s">
        <v>7</v>
      </c>
      <c r="B24" s="252" t="s">
        <v>114</v>
      </c>
      <c r="C24" s="272"/>
      <c r="D24" s="6"/>
      <c r="E24" s="37"/>
    </row>
    <row r="25" spans="1:5" x14ac:dyDescent="0.3">
      <c r="A25" s="245"/>
      <c r="B25" s="247"/>
      <c r="C25" s="271"/>
      <c r="D25" s="3"/>
      <c r="E25" s="4"/>
    </row>
    <row r="26" spans="1:5" x14ac:dyDescent="0.3">
      <c r="A26" s="245"/>
      <c r="B26" s="247"/>
      <c r="C26" s="271"/>
      <c r="D26" s="3"/>
      <c r="E26" s="4"/>
    </row>
    <row r="27" spans="1:5" x14ac:dyDescent="0.3">
      <c r="A27" s="245"/>
      <c r="B27" s="246" t="s">
        <v>115</v>
      </c>
      <c r="C27" s="272">
        <f>SUM(C24:C26)</f>
        <v>0</v>
      </c>
      <c r="D27" s="272">
        <f t="shared" ref="D27:E27" si="4">SUM(D24:D26)</f>
        <v>0</v>
      </c>
      <c r="E27" s="37">
        <f t="shared" si="4"/>
        <v>0</v>
      </c>
    </row>
    <row r="28" spans="1:5" x14ac:dyDescent="0.3">
      <c r="A28" s="459"/>
      <c r="B28" s="460"/>
      <c r="C28" s="460"/>
      <c r="D28" s="264"/>
      <c r="E28" s="282"/>
    </row>
    <row r="29" spans="1:5" x14ac:dyDescent="0.3">
      <c r="A29" s="245" t="s">
        <v>9</v>
      </c>
      <c r="B29" s="246" t="s">
        <v>116</v>
      </c>
      <c r="C29" s="271"/>
      <c r="D29" s="3"/>
      <c r="E29" s="4"/>
    </row>
    <row r="30" spans="1:5" x14ac:dyDescent="0.3">
      <c r="A30" s="245"/>
      <c r="B30" s="247"/>
      <c r="C30" s="271"/>
      <c r="D30" s="3"/>
      <c r="E30" s="4"/>
    </row>
    <row r="31" spans="1:5" x14ac:dyDescent="0.3">
      <c r="A31" s="245"/>
      <c r="B31" s="247"/>
      <c r="C31" s="271"/>
      <c r="D31" s="3"/>
      <c r="E31" s="4"/>
    </row>
    <row r="32" spans="1:5" x14ac:dyDescent="0.3">
      <c r="A32" s="251"/>
      <c r="B32" s="252" t="s">
        <v>117</v>
      </c>
      <c r="C32" s="271">
        <f>SUM(C29:C31)</f>
        <v>0</v>
      </c>
      <c r="D32" s="271">
        <f t="shared" ref="D32:E32" si="5">SUM(D29:D31)</f>
        <v>0</v>
      </c>
      <c r="E32" s="4">
        <f t="shared" si="5"/>
        <v>0</v>
      </c>
    </row>
    <row r="33" spans="1:5" x14ac:dyDescent="0.3">
      <c r="A33" s="251" t="s">
        <v>86</v>
      </c>
      <c r="B33" s="252" t="s">
        <v>118</v>
      </c>
      <c r="C33" s="272">
        <f>SUM(C34+C37)</f>
        <v>0</v>
      </c>
      <c r="D33" s="272">
        <f t="shared" ref="D33:E33" si="6">SUM(D34+D37)</f>
        <v>0</v>
      </c>
      <c r="E33" s="37">
        <f t="shared" si="6"/>
        <v>0</v>
      </c>
    </row>
    <row r="34" spans="1:5" x14ac:dyDescent="0.3">
      <c r="A34" s="38" t="s">
        <v>7</v>
      </c>
      <c r="B34" s="195" t="s">
        <v>119</v>
      </c>
      <c r="C34" s="271"/>
      <c r="D34" s="3"/>
      <c r="E34" s="4"/>
    </row>
    <row r="35" spans="1:5" x14ac:dyDescent="0.3">
      <c r="A35" s="38"/>
      <c r="B35" s="195"/>
      <c r="C35" s="271"/>
      <c r="D35" s="3"/>
      <c r="E35" s="4"/>
    </row>
    <row r="36" spans="1:5" x14ac:dyDescent="0.3">
      <c r="A36" s="38"/>
      <c r="B36" s="195"/>
      <c r="C36" s="271"/>
      <c r="D36" s="3"/>
      <c r="E36" s="4"/>
    </row>
    <row r="37" spans="1:5" x14ac:dyDescent="0.3">
      <c r="A37" s="251" t="s">
        <v>9</v>
      </c>
      <c r="B37" s="252" t="s">
        <v>120</v>
      </c>
      <c r="C37" s="272"/>
      <c r="D37" s="6"/>
      <c r="E37" s="37"/>
    </row>
    <row r="38" spans="1:5" x14ac:dyDescent="0.3">
      <c r="A38" s="38"/>
      <c r="B38" s="195"/>
      <c r="C38" s="271"/>
      <c r="D38" s="3"/>
      <c r="E38" s="4"/>
    </row>
    <row r="39" spans="1:5" x14ac:dyDescent="0.3">
      <c r="A39" s="251"/>
      <c r="B39" s="252" t="s">
        <v>118</v>
      </c>
      <c r="C39" s="272">
        <f>SUM(C34+C37)</f>
        <v>0</v>
      </c>
      <c r="D39" s="272">
        <f t="shared" ref="D39:E39" si="7">SUM(D34+D37)</f>
        <v>0</v>
      </c>
      <c r="E39" s="37">
        <f t="shared" si="7"/>
        <v>0</v>
      </c>
    </row>
    <row r="40" spans="1:5" ht="25.2" customHeight="1" x14ac:dyDescent="0.3">
      <c r="A40" s="203" t="s">
        <v>17</v>
      </c>
      <c r="B40" s="209" t="s">
        <v>252</v>
      </c>
      <c r="C40" s="280"/>
      <c r="D40" s="6"/>
      <c r="E40" s="37"/>
    </row>
    <row r="41" spans="1:5" x14ac:dyDescent="0.3">
      <c r="A41" s="203"/>
      <c r="B41" s="204"/>
      <c r="C41" s="10"/>
      <c r="D41" s="3"/>
      <c r="E41" s="4"/>
    </row>
    <row r="42" spans="1:5" ht="15" thickBot="1" x14ac:dyDescent="0.35">
      <c r="A42" s="398" t="s">
        <v>121</v>
      </c>
      <c r="B42" s="399"/>
      <c r="C42" s="273">
        <f>SUM(+C23+C8+C39+C40)</f>
        <v>635000</v>
      </c>
      <c r="D42" s="273">
        <f t="shared" ref="D42:E42" si="8">SUM(+D23+D8+D39+D40)</f>
        <v>635000</v>
      </c>
      <c r="E42" s="51">
        <f t="shared" si="8"/>
        <v>351761</v>
      </c>
    </row>
  </sheetData>
  <mergeCells count="13">
    <mergeCell ref="D6:D7"/>
    <mergeCell ref="E6:E7"/>
    <mergeCell ref="A1:E1"/>
    <mergeCell ref="A2:E2"/>
    <mergeCell ref="A3:E3"/>
    <mergeCell ref="A4:E4"/>
    <mergeCell ref="A16:C16"/>
    <mergeCell ref="A22:C22"/>
    <mergeCell ref="A28:C28"/>
    <mergeCell ref="A42:B42"/>
    <mergeCell ref="A5:C5"/>
    <mergeCell ref="A6:B7"/>
    <mergeCell ref="C6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8" sqref="A8:C9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" style="1" customWidth="1"/>
    <col min="4" max="6" width="12.77734375" style="1" customWidth="1"/>
    <col min="7" max="16384" width="9.109375" style="1"/>
  </cols>
  <sheetData>
    <row r="1" spans="1:10" ht="32.25" customHeight="1" x14ac:dyDescent="0.25">
      <c r="A1" s="388" t="s">
        <v>423</v>
      </c>
      <c r="B1" s="388"/>
      <c r="C1" s="388"/>
      <c r="D1" s="388"/>
      <c r="E1" s="388"/>
      <c r="F1" s="388"/>
    </row>
    <row r="2" spans="1:10" x14ac:dyDescent="0.25">
      <c r="A2" s="389" t="s">
        <v>1</v>
      </c>
      <c r="B2" s="389"/>
      <c r="C2" s="389"/>
      <c r="D2" s="389"/>
      <c r="E2" s="389"/>
      <c r="F2" s="389"/>
    </row>
    <row r="3" spans="1:10" x14ac:dyDescent="0.25">
      <c r="A3" s="387" t="s">
        <v>339</v>
      </c>
      <c r="B3" s="387"/>
      <c r="C3" s="387"/>
      <c r="D3" s="387"/>
      <c r="E3" s="387"/>
      <c r="F3" s="387"/>
    </row>
    <row r="4" spans="1:10" x14ac:dyDescent="0.25">
      <c r="A4" s="387" t="s">
        <v>130</v>
      </c>
      <c r="B4" s="387"/>
      <c r="C4" s="387"/>
      <c r="D4" s="387"/>
      <c r="E4" s="387"/>
      <c r="F4" s="387"/>
    </row>
    <row r="5" spans="1:10" ht="13.8" thickBot="1" x14ac:dyDescent="0.3">
      <c r="A5" s="456"/>
      <c r="B5" s="456"/>
      <c r="C5" s="456"/>
      <c r="D5" s="456"/>
      <c r="E5" s="263"/>
      <c r="F5" s="263"/>
    </row>
    <row r="6" spans="1:10" hidden="1" x14ac:dyDescent="0.25">
      <c r="A6" s="12" t="s">
        <v>47</v>
      </c>
      <c r="B6" s="18"/>
      <c r="C6" s="13" t="s">
        <v>48</v>
      </c>
      <c r="D6" s="13" t="s">
        <v>49</v>
      </c>
      <c r="E6" s="278"/>
      <c r="F6" s="278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78"/>
      <c r="F7" s="278"/>
    </row>
    <row r="8" spans="1:10" ht="15" customHeight="1" x14ac:dyDescent="0.25">
      <c r="A8" s="419" t="s">
        <v>2</v>
      </c>
      <c r="B8" s="420"/>
      <c r="C8" s="420"/>
      <c r="D8" s="423" t="s">
        <v>254</v>
      </c>
      <c r="E8" s="469" t="s">
        <v>327</v>
      </c>
      <c r="F8" s="466" t="s">
        <v>336</v>
      </c>
    </row>
    <row r="9" spans="1:10" ht="19.2" customHeight="1" x14ac:dyDescent="0.25">
      <c r="A9" s="421"/>
      <c r="B9" s="422"/>
      <c r="C9" s="422"/>
      <c r="D9" s="424"/>
      <c r="E9" s="470"/>
      <c r="F9" s="467"/>
    </row>
    <row r="10" spans="1:10" x14ac:dyDescent="0.25">
      <c r="A10" s="45" t="s">
        <v>53</v>
      </c>
      <c r="B10" s="46"/>
      <c r="C10" s="46"/>
      <c r="D10" s="270">
        <f>SUM(D11+D14+D19+D28)</f>
        <v>4356000</v>
      </c>
      <c r="E10" s="270">
        <f t="shared" ref="E10:F10" si="0">SUM(E11+E14+E19+E28)</f>
        <v>3977000</v>
      </c>
      <c r="F10" s="206">
        <f t="shared" si="0"/>
        <v>3991357</v>
      </c>
    </row>
    <row r="11" spans="1:10" ht="15" customHeight="1" x14ac:dyDescent="0.25">
      <c r="A11" s="38" t="s">
        <v>7</v>
      </c>
      <c r="B11" s="415" t="s">
        <v>8</v>
      </c>
      <c r="C11" s="415"/>
      <c r="D11" s="271">
        <f>SUM(D12:D13)</f>
        <v>0</v>
      </c>
      <c r="E11" s="3"/>
      <c r="F11" s="4"/>
    </row>
    <row r="12" spans="1:10" x14ac:dyDescent="0.25">
      <c r="A12" s="5"/>
      <c r="B12" s="3" t="s">
        <v>7</v>
      </c>
      <c r="C12" s="194" t="s">
        <v>54</v>
      </c>
      <c r="D12" s="271"/>
      <c r="E12" s="3"/>
      <c r="F12" s="4"/>
    </row>
    <row r="13" spans="1:10" x14ac:dyDescent="0.25">
      <c r="A13" s="5"/>
      <c r="B13" s="3" t="s">
        <v>9</v>
      </c>
      <c r="C13" s="194" t="s">
        <v>55</v>
      </c>
      <c r="D13" s="271"/>
      <c r="E13" s="3"/>
      <c r="F13" s="4"/>
    </row>
    <row r="14" spans="1:10" x14ac:dyDescent="0.25">
      <c r="A14" s="8" t="s">
        <v>9</v>
      </c>
      <c r="B14" s="401" t="s">
        <v>10</v>
      </c>
      <c r="C14" s="401"/>
      <c r="D14" s="271">
        <f>SUM(D15:D18)</f>
        <v>0</v>
      </c>
      <c r="E14" s="3"/>
      <c r="F14" s="4"/>
    </row>
    <row r="15" spans="1:10" x14ac:dyDescent="0.25">
      <c r="A15" s="5"/>
      <c r="B15" s="3" t="s">
        <v>7</v>
      </c>
      <c r="C15" s="3" t="s">
        <v>126</v>
      </c>
      <c r="D15" s="271"/>
      <c r="E15" s="3"/>
      <c r="F15" s="4"/>
    </row>
    <row r="16" spans="1:10" x14ac:dyDescent="0.25">
      <c r="A16" s="5"/>
      <c r="B16" s="3" t="s">
        <v>9</v>
      </c>
      <c r="C16" s="3" t="s">
        <v>127</v>
      </c>
      <c r="D16" s="271"/>
      <c r="E16" s="3"/>
      <c r="F16" s="4"/>
    </row>
    <row r="17" spans="1:6" x14ac:dyDescent="0.25">
      <c r="A17" s="5"/>
      <c r="B17" s="3" t="s">
        <v>17</v>
      </c>
      <c r="C17" s="3" t="s">
        <v>128</v>
      </c>
      <c r="D17" s="271"/>
      <c r="E17" s="3"/>
      <c r="F17" s="4"/>
    </row>
    <row r="18" spans="1:6" x14ac:dyDescent="0.25">
      <c r="A18" s="5"/>
      <c r="B18" s="3" t="s">
        <v>12</v>
      </c>
      <c r="C18" s="3" t="s">
        <v>68</v>
      </c>
      <c r="D18" s="271"/>
      <c r="E18" s="3"/>
      <c r="F18" s="4"/>
    </row>
    <row r="19" spans="1:6" x14ac:dyDescent="0.25">
      <c r="A19" s="8" t="s">
        <v>17</v>
      </c>
      <c r="B19" s="401" t="s">
        <v>69</v>
      </c>
      <c r="C19" s="401"/>
      <c r="D19" s="271">
        <f>SUM(D20:D27)</f>
        <v>4356000</v>
      </c>
      <c r="E19" s="271">
        <f>SUM(E20:E27)</f>
        <v>3977000</v>
      </c>
      <c r="F19" s="4">
        <f t="shared" ref="F19" si="1">SUM(F20:F27)</f>
        <v>3991357</v>
      </c>
    </row>
    <row r="20" spans="1:6" x14ac:dyDescent="0.25">
      <c r="A20" s="8"/>
      <c r="B20" s="9"/>
      <c r="C20" s="196" t="s">
        <v>70</v>
      </c>
      <c r="D20" s="271"/>
      <c r="E20" s="3"/>
      <c r="F20" s="4">
        <f>SUM(D20:E20)</f>
        <v>0</v>
      </c>
    </row>
    <row r="21" spans="1:6" x14ac:dyDescent="0.25">
      <c r="A21" s="8"/>
      <c r="B21" s="9"/>
      <c r="C21" s="196" t="s">
        <v>71</v>
      </c>
      <c r="D21" s="271"/>
      <c r="E21" s="3"/>
      <c r="F21" s="4">
        <f t="shared" ref="F21:F23" si="2">SUM(D21:E21)</f>
        <v>0</v>
      </c>
    </row>
    <row r="22" spans="1:6" x14ac:dyDescent="0.25">
      <c r="A22" s="8"/>
      <c r="B22" s="9"/>
      <c r="C22" s="196" t="s">
        <v>72</v>
      </c>
      <c r="D22" s="271"/>
      <c r="E22" s="3"/>
      <c r="F22" s="4">
        <f t="shared" si="2"/>
        <v>0</v>
      </c>
    </row>
    <row r="23" spans="1:6" x14ac:dyDescent="0.25">
      <c r="A23" s="8"/>
      <c r="B23" s="9"/>
      <c r="C23" s="196" t="s">
        <v>73</v>
      </c>
      <c r="D23" s="271"/>
      <c r="E23" s="3"/>
      <c r="F23" s="4">
        <f t="shared" si="2"/>
        <v>0</v>
      </c>
    </row>
    <row r="24" spans="1:6" x14ac:dyDescent="0.25">
      <c r="A24" s="8"/>
      <c r="B24" s="9"/>
      <c r="C24" s="196" t="s">
        <v>74</v>
      </c>
      <c r="D24" s="271">
        <v>2800000</v>
      </c>
      <c r="E24" s="3">
        <v>2143000</v>
      </c>
      <c r="F24" s="4">
        <v>2045116</v>
      </c>
    </row>
    <row r="25" spans="1:6" x14ac:dyDescent="0.25">
      <c r="A25" s="8"/>
      <c r="B25" s="9"/>
      <c r="C25" s="196" t="s">
        <v>75</v>
      </c>
      <c r="D25" s="271">
        <v>756000</v>
      </c>
      <c r="E25" s="3">
        <v>578000</v>
      </c>
      <c r="F25" s="4">
        <v>552166</v>
      </c>
    </row>
    <row r="26" spans="1:6" x14ac:dyDescent="0.25">
      <c r="A26" s="8"/>
      <c r="B26" s="9"/>
      <c r="C26" s="196" t="s">
        <v>76</v>
      </c>
      <c r="D26" s="271">
        <v>800000</v>
      </c>
      <c r="E26" s="3">
        <v>1256000</v>
      </c>
      <c r="F26" s="4">
        <v>1256000</v>
      </c>
    </row>
    <row r="27" spans="1:6" x14ac:dyDescent="0.25">
      <c r="A27" s="8"/>
      <c r="B27" s="9"/>
      <c r="C27" s="196" t="s">
        <v>77</v>
      </c>
      <c r="D27" s="271"/>
      <c r="E27" s="3"/>
      <c r="F27" s="4">
        <v>138075</v>
      </c>
    </row>
    <row r="28" spans="1:6" x14ac:dyDescent="0.25">
      <c r="A28" s="8" t="s">
        <v>12</v>
      </c>
      <c r="B28" s="401" t="s">
        <v>13</v>
      </c>
      <c r="C28" s="401"/>
      <c r="D28" s="271"/>
      <c r="E28" s="3"/>
      <c r="F28" s="4"/>
    </row>
    <row r="29" spans="1:6" ht="15" customHeight="1" x14ac:dyDescent="0.25">
      <c r="A29" s="197" t="s">
        <v>78</v>
      </c>
      <c r="B29" s="401" t="s">
        <v>79</v>
      </c>
      <c r="C29" s="401"/>
      <c r="D29" s="271">
        <f>SUM(D30+D33+D36)</f>
        <v>0</v>
      </c>
      <c r="E29" s="271">
        <f t="shared" ref="E29:F29" si="3">SUM(E30+E33+E36)</f>
        <v>0</v>
      </c>
      <c r="F29" s="4">
        <f t="shared" si="3"/>
        <v>0</v>
      </c>
    </row>
    <row r="30" spans="1:6" ht="15" customHeight="1" x14ac:dyDescent="0.25">
      <c r="A30" s="5" t="s">
        <v>7</v>
      </c>
      <c r="B30" s="415" t="s">
        <v>80</v>
      </c>
      <c r="C30" s="415"/>
      <c r="D30" s="271">
        <f>SUM(D31:D32)</f>
        <v>0</v>
      </c>
      <c r="E30" s="3"/>
      <c r="F30" s="4">
        <f>SUM(D30:E30)</f>
        <v>0</v>
      </c>
    </row>
    <row r="31" spans="1:6" x14ac:dyDescent="0.25">
      <c r="A31" s="5"/>
      <c r="B31" s="3" t="s">
        <v>7</v>
      </c>
      <c r="C31" s="3" t="s">
        <v>81</v>
      </c>
      <c r="D31" s="271"/>
      <c r="E31" s="3"/>
      <c r="F31" s="4">
        <f t="shared" ref="F31:F32" si="4">SUM(D31:E31)</f>
        <v>0</v>
      </c>
    </row>
    <row r="32" spans="1:6" x14ac:dyDescent="0.25">
      <c r="A32" s="5"/>
      <c r="B32" s="3" t="s">
        <v>9</v>
      </c>
      <c r="C32" s="3" t="s">
        <v>82</v>
      </c>
      <c r="D32" s="271"/>
      <c r="E32" s="3"/>
      <c r="F32" s="4">
        <f t="shared" si="4"/>
        <v>0</v>
      </c>
    </row>
    <row r="33" spans="1:6" s="26" customFormat="1" ht="15" customHeight="1" x14ac:dyDescent="0.25">
      <c r="A33" s="197" t="s">
        <v>9</v>
      </c>
      <c r="B33" s="401" t="s">
        <v>16</v>
      </c>
      <c r="C33" s="401"/>
      <c r="D33" s="272">
        <f>SUM(D34:D35)</f>
        <v>0</v>
      </c>
      <c r="E33" s="272">
        <f t="shared" ref="E33:F33" si="5">SUM(E34:E35)</f>
        <v>0</v>
      </c>
      <c r="F33" s="37">
        <f t="shared" si="5"/>
        <v>0</v>
      </c>
    </row>
    <row r="34" spans="1:6" ht="15" customHeight="1" x14ac:dyDescent="0.25">
      <c r="A34" s="5"/>
      <c r="B34" s="196" t="s">
        <v>7</v>
      </c>
      <c r="C34" s="196" t="s">
        <v>83</v>
      </c>
      <c r="D34" s="271"/>
      <c r="E34" s="3"/>
      <c r="F34" s="4"/>
    </row>
    <row r="35" spans="1:6" ht="15" customHeight="1" x14ac:dyDescent="0.25">
      <c r="A35" s="5"/>
      <c r="B35" s="196" t="s">
        <v>9</v>
      </c>
      <c r="C35" s="196" t="s">
        <v>84</v>
      </c>
      <c r="D35" s="271"/>
      <c r="E35" s="3"/>
      <c r="F35" s="4"/>
    </row>
    <row r="36" spans="1:6" s="26" customFormat="1" ht="15" customHeight="1" x14ac:dyDescent="0.25">
      <c r="A36" s="197" t="s">
        <v>17</v>
      </c>
      <c r="B36" s="401" t="s">
        <v>85</v>
      </c>
      <c r="C36" s="401"/>
      <c r="D36" s="272"/>
      <c r="E36" s="6"/>
      <c r="F36" s="37"/>
    </row>
    <row r="37" spans="1:6" s="26" customFormat="1" ht="15" customHeight="1" x14ac:dyDescent="0.25">
      <c r="A37" s="400" t="s">
        <v>26</v>
      </c>
      <c r="B37" s="401"/>
      <c r="C37" s="401"/>
      <c r="D37" s="272"/>
      <c r="E37" s="6"/>
      <c r="F37" s="37"/>
    </row>
    <row r="38" spans="1:6" s="26" customFormat="1" ht="15" customHeight="1" x14ac:dyDescent="0.25">
      <c r="A38" s="8" t="s">
        <v>86</v>
      </c>
      <c r="B38" s="401" t="s">
        <v>87</v>
      </c>
      <c r="C38" s="401"/>
      <c r="D38" s="272">
        <f>SUM(D39+D41)</f>
        <v>190542280</v>
      </c>
      <c r="E38" s="272">
        <f t="shared" ref="E38:F38" si="6">SUM(E39+E41)</f>
        <v>170533604</v>
      </c>
      <c r="F38" s="37">
        <f t="shared" si="6"/>
        <v>170533604</v>
      </c>
    </row>
    <row r="39" spans="1:6" s="26" customFormat="1" ht="15" customHeight="1" x14ac:dyDescent="0.25">
      <c r="A39" s="8" t="s">
        <v>7</v>
      </c>
      <c r="B39" s="401" t="s">
        <v>19</v>
      </c>
      <c r="C39" s="401"/>
      <c r="D39" s="272">
        <f>SUM(D40)</f>
        <v>300000</v>
      </c>
      <c r="E39" s="272">
        <f t="shared" ref="E39:F39" si="7">SUM(E40)</f>
        <v>409644</v>
      </c>
      <c r="F39" s="37">
        <f t="shared" si="7"/>
        <v>409644</v>
      </c>
    </row>
    <row r="40" spans="1:6" s="26" customFormat="1" ht="15" customHeight="1" x14ac:dyDescent="0.25">
      <c r="A40" s="8"/>
      <c r="B40" s="196" t="s">
        <v>7</v>
      </c>
      <c r="C40" s="196" t="s">
        <v>88</v>
      </c>
      <c r="D40" s="271">
        <v>300000</v>
      </c>
      <c r="E40" s="3">
        <v>409644</v>
      </c>
      <c r="F40" s="4">
        <v>409644</v>
      </c>
    </row>
    <row r="41" spans="1:6" s="26" customFormat="1" ht="15" customHeight="1" x14ac:dyDescent="0.25">
      <c r="A41" s="8" t="s">
        <v>9</v>
      </c>
      <c r="B41" s="401" t="s">
        <v>23</v>
      </c>
      <c r="C41" s="401"/>
      <c r="D41" s="272">
        <v>190242280</v>
      </c>
      <c r="E41" s="6">
        <v>170123960</v>
      </c>
      <c r="F41" s="37">
        <v>170123960</v>
      </c>
    </row>
    <row r="42" spans="1:6" s="26" customFormat="1" ht="15" customHeight="1" thickBot="1" x14ac:dyDescent="0.3">
      <c r="A42" s="398" t="s">
        <v>24</v>
      </c>
      <c r="B42" s="399"/>
      <c r="C42" s="399"/>
      <c r="D42" s="273">
        <f>SUM(D38+D29+D10)</f>
        <v>194898280</v>
      </c>
      <c r="E42" s="273">
        <f t="shared" ref="E42:F42" si="8">SUM(E38+E29+E10)</f>
        <v>174510604</v>
      </c>
      <c r="F42" s="51">
        <f t="shared" si="8"/>
        <v>174524961</v>
      </c>
    </row>
    <row r="43" spans="1:6" x14ac:dyDescent="0.25">
      <c r="A43" s="34"/>
      <c r="B43" s="34"/>
      <c r="C43" s="34"/>
      <c r="D43" s="28"/>
      <c r="E43" s="28"/>
      <c r="F43" s="28"/>
    </row>
    <row r="44" spans="1:6" ht="15" customHeight="1" x14ac:dyDescent="0.25">
      <c r="A44" s="388" t="s">
        <v>264</v>
      </c>
      <c r="B44" s="388"/>
      <c r="C44" s="388"/>
      <c r="D44" s="388"/>
      <c r="E44" s="258"/>
      <c r="F44" s="258"/>
    </row>
    <row r="45" spans="1:6" ht="15" customHeight="1" thickBot="1" x14ac:dyDescent="0.3">
      <c r="A45" s="214"/>
      <c r="B45" s="214"/>
      <c r="C45" s="214"/>
      <c r="D45" s="214"/>
      <c r="E45" s="258"/>
      <c r="F45" s="258"/>
    </row>
    <row r="46" spans="1:6" ht="13.2" customHeight="1" x14ac:dyDescent="0.25">
      <c r="A46" s="471" t="s">
        <v>2</v>
      </c>
      <c r="B46" s="472"/>
      <c r="C46" s="472"/>
      <c r="D46" s="474" t="s">
        <v>254</v>
      </c>
      <c r="E46" s="469" t="s">
        <v>327</v>
      </c>
      <c r="F46" s="466" t="s">
        <v>336</v>
      </c>
    </row>
    <row r="47" spans="1:6" x14ac:dyDescent="0.25">
      <c r="A47" s="461"/>
      <c r="B47" s="473"/>
      <c r="C47" s="473"/>
      <c r="D47" s="475"/>
      <c r="E47" s="476"/>
      <c r="F47" s="477"/>
    </row>
    <row r="48" spans="1:6" x14ac:dyDescent="0.25">
      <c r="A48" s="45" t="s">
        <v>27</v>
      </c>
      <c r="B48" s="46"/>
      <c r="C48" s="46"/>
      <c r="D48" s="270">
        <f>SUM(D49+D53+D54+D55+D56)</f>
        <v>193138060</v>
      </c>
      <c r="E48" s="270">
        <f t="shared" ref="E48:F48" si="9">SUM(E49+E53+E54+E55+E56)</f>
        <v>173707169</v>
      </c>
      <c r="F48" s="206">
        <f t="shared" si="9"/>
        <v>173587637</v>
      </c>
    </row>
    <row r="49" spans="1:6" ht="12" customHeight="1" x14ac:dyDescent="0.25">
      <c r="A49" s="38" t="s">
        <v>7</v>
      </c>
      <c r="B49" s="415" t="s">
        <v>28</v>
      </c>
      <c r="C49" s="415"/>
      <c r="D49" s="271">
        <f>SUM(D51:D52)</f>
        <v>125422000</v>
      </c>
      <c r="E49" s="271">
        <f>SUM(E51:E52)</f>
        <v>120508674</v>
      </c>
      <c r="F49" s="4">
        <f>SUM(F51:F52)</f>
        <v>120504667</v>
      </c>
    </row>
    <row r="50" spans="1:6" ht="12.75" hidden="1" customHeight="1" x14ac:dyDescent="0.25">
      <c r="A50" s="5"/>
      <c r="B50" s="3">
        <v>1</v>
      </c>
      <c r="C50" s="194" t="s">
        <v>109</v>
      </c>
      <c r="D50" s="271"/>
      <c r="E50" s="3"/>
      <c r="F50" s="4">
        <f t="shared" ref="F50:F60" si="10">SUM(D50:E50)</f>
        <v>0</v>
      </c>
    </row>
    <row r="51" spans="1:6" ht="12.75" customHeight="1" x14ac:dyDescent="0.25">
      <c r="A51" s="5"/>
      <c r="B51" s="3">
        <v>1</v>
      </c>
      <c r="C51" s="194" t="s">
        <v>109</v>
      </c>
      <c r="D51" s="271">
        <v>123448000</v>
      </c>
      <c r="E51" s="3">
        <v>118929206</v>
      </c>
      <c r="F51" s="4">
        <v>118925602</v>
      </c>
    </row>
    <row r="52" spans="1:6" x14ac:dyDescent="0.25">
      <c r="A52" s="5"/>
      <c r="B52" s="3">
        <v>2</v>
      </c>
      <c r="C52" s="194" t="s">
        <v>92</v>
      </c>
      <c r="D52" s="271">
        <v>1974000</v>
      </c>
      <c r="E52" s="3">
        <v>1579468</v>
      </c>
      <c r="F52" s="4">
        <v>1579065</v>
      </c>
    </row>
    <row r="53" spans="1:6" ht="12.75" customHeight="1" x14ac:dyDescent="0.25">
      <c r="A53" s="8" t="s">
        <v>9</v>
      </c>
      <c r="B53" s="401" t="s">
        <v>29</v>
      </c>
      <c r="C53" s="401"/>
      <c r="D53" s="271">
        <v>22606000</v>
      </c>
      <c r="E53" s="3">
        <v>20674100</v>
      </c>
      <c r="F53" s="4">
        <v>20674100</v>
      </c>
    </row>
    <row r="54" spans="1:6" ht="12.75" customHeight="1" x14ac:dyDescent="0.25">
      <c r="A54" s="8" t="s">
        <v>17</v>
      </c>
      <c r="B54" s="401" t="s">
        <v>30</v>
      </c>
      <c r="C54" s="401"/>
      <c r="D54" s="271">
        <v>45110060</v>
      </c>
      <c r="E54" s="3">
        <v>32524395</v>
      </c>
      <c r="F54" s="4">
        <v>32408870</v>
      </c>
    </row>
    <row r="55" spans="1:6" x14ac:dyDescent="0.25">
      <c r="A55" s="8" t="s">
        <v>12</v>
      </c>
      <c r="B55" s="401" t="s">
        <v>31</v>
      </c>
      <c r="C55" s="401"/>
      <c r="D55" s="271"/>
      <c r="E55" s="3"/>
      <c r="F55" s="4">
        <f t="shared" si="10"/>
        <v>0</v>
      </c>
    </row>
    <row r="56" spans="1:6" x14ac:dyDescent="0.25">
      <c r="A56" s="197" t="s">
        <v>32</v>
      </c>
      <c r="B56" s="401" t="s">
        <v>33</v>
      </c>
      <c r="C56" s="401"/>
      <c r="D56" s="271"/>
      <c r="E56" s="3"/>
      <c r="F56" s="4">
        <f t="shared" si="10"/>
        <v>0</v>
      </c>
    </row>
    <row r="57" spans="1:6" x14ac:dyDescent="0.25">
      <c r="A57" s="5"/>
      <c r="B57" s="195">
        <v>1</v>
      </c>
      <c r="C57" s="195" t="s">
        <v>93</v>
      </c>
      <c r="D57" s="271"/>
      <c r="E57" s="3"/>
      <c r="F57" s="4">
        <f t="shared" si="10"/>
        <v>0</v>
      </c>
    </row>
    <row r="58" spans="1:6" x14ac:dyDescent="0.25">
      <c r="A58" s="5"/>
      <c r="B58" s="3">
        <v>2</v>
      </c>
      <c r="C58" s="3" t="s">
        <v>94</v>
      </c>
      <c r="D58" s="271"/>
      <c r="E58" s="3"/>
      <c r="F58" s="4">
        <f t="shared" si="10"/>
        <v>0</v>
      </c>
    </row>
    <row r="59" spans="1:6" x14ac:dyDescent="0.25">
      <c r="A59" s="5"/>
      <c r="B59" s="3">
        <v>3</v>
      </c>
      <c r="C59" s="3" t="s">
        <v>95</v>
      </c>
      <c r="D59" s="271"/>
      <c r="E59" s="3"/>
      <c r="F59" s="4">
        <f t="shared" si="10"/>
        <v>0</v>
      </c>
    </row>
    <row r="60" spans="1:6" x14ac:dyDescent="0.25">
      <c r="A60" s="5"/>
      <c r="B60" s="3">
        <v>4</v>
      </c>
      <c r="C60" s="3" t="s">
        <v>96</v>
      </c>
      <c r="D60" s="271"/>
      <c r="E60" s="3"/>
      <c r="F60" s="4">
        <f t="shared" si="10"/>
        <v>0</v>
      </c>
    </row>
    <row r="61" spans="1:6" x14ac:dyDescent="0.25">
      <c r="A61" s="197" t="s">
        <v>78</v>
      </c>
      <c r="B61" s="401" t="s">
        <v>98</v>
      </c>
      <c r="C61" s="401"/>
      <c r="D61" s="272">
        <f>SUM(D62:D64)</f>
        <v>1760220</v>
      </c>
      <c r="E61" s="272">
        <f t="shared" ref="E61" si="11">SUM(E62:E64)</f>
        <v>803435</v>
      </c>
      <c r="F61" s="37">
        <v>758905</v>
      </c>
    </row>
    <row r="62" spans="1:6" s="7" customFormat="1" x14ac:dyDescent="0.25">
      <c r="A62" s="197"/>
      <c r="B62" s="9" t="s">
        <v>7</v>
      </c>
      <c r="C62" s="9" t="s">
        <v>35</v>
      </c>
      <c r="D62" s="272">
        <f>SUM('7.2. melléklet'!C8)</f>
        <v>1760220</v>
      </c>
      <c r="E62" s="6">
        <v>803435</v>
      </c>
      <c r="F62" s="37">
        <v>758905</v>
      </c>
    </row>
    <row r="63" spans="1:6" x14ac:dyDescent="0.25">
      <c r="A63" s="197"/>
      <c r="B63" s="9" t="s">
        <v>9</v>
      </c>
      <c r="C63" s="9" t="s">
        <v>37</v>
      </c>
      <c r="D63" s="272"/>
      <c r="E63" s="6"/>
      <c r="F63" s="37"/>
    </row>
    <row r="64" spans="1:6" x14ac:dyDescent="0.25">
      <c r="A64" s="197"/>
      <c r="B64" s="6" t="s">
        <v>17</v>
      </c>
      <c r="C64" s="6" t="s">
        <v>38</v>
      </c>
      <c r="D64" s="272"/>
      <c r="E64" s="6"/>
      <c r="F64" s="37"/>
    </row>
    <row r="65" spans="1:6" x14ac:dyDescent="0.25">
      <c r="A65" s="400" t="s">
        <v>39</v>
      </c>
      <c r="B65" s="401"/>
      <c r="C65" s="401"/>
      <c r="D65" s="272">
        <f>SUM(D48+D61)</f>
        <v>194898280</v>
      </c>
      <c r="E65" s="272">
        <f t="shared" ref="E65:F65" si="12">SUM(E48+E61)</f>
        <v>174510604</v>
      </c>
      <c r="F65" s="37">
        <f t="shared" si="12"/>
        <v>174346542</v>
      </c>
    </row>
    <row r="66" spans="1:6" x14ac:dyDescent="0.25">
      <c r="A66" s="8" t="s">
        <v>86</v>
      </c>
      <c r="B66" s="401" t="s">
        <v>104</v>
      </c>
      <c r="C66" s="401"/>
      <c r="D66" s="272"/>
      <c r="E66" s="6"/>
      <c r="F66" s="37"/>
    </row>
    <row r="67" spans="1:6" ht="13.8" thickBot="1" x14ac:dyDescent="0.3">
      <c r="A67" s="398" t="s">
        <v>129</v>
      </c>
      <c r="B67" s="399"/>
      <c r="C67" s="399"/>
      <c r="D67" s="273">
        <f>SUM(D65:D66)</f>
        <v>194898280</v>
      </c>
      <c r="E67" s="273">
        <f t="shared" ref="E67:F67" si="13">SUM(E65:E66)</f>
        <v>174510604</v>
      </c>
      <c r="F67" s="51">
        <f t="shared" si="13"/>
        <v>174346542</v>
      </c>
    </row>
  </sheetData>
  <mergeCells count="36">
    <mergeCell ref="E46:E47"/>
    <mergeCell ref="F46:F47"/>
    <mergeCell ref="E8:E9"/>
    <mergeCell ref="F8:F9"/>
    <mergeCell ref="A1:F1"/>
    <mergeCell ref="A2:F2"/>
    <mergeCell ref="A3:F3"/>
    <mergeCell ref="A4:F4"/>
    <mergeCell ref="B28:C28"/>
    <mergeCell ref="B29:C29"/>
    <mergeCell ref="A8:C9"/>
    <mergeCell ref="D8:D9"/>
    <mergeCell ref="B11:C11"/>
    <mergeCell ref="B14:C14"/>
    <mergeCell ref="B19:C19"/>
    <mergeCell ref="A5:D5"/>
    <mergeCell ref="B41:C41"/>
    <mergeCell ref="A42:C42"/>
    <mergeCell ref="A46:C47"/>
    <mergeCell ref="B30:C30"/>
    <mergeCell ref="B33:C33"/>
    <mergeCell ref="B36:C36"/>
    <mergeCell ref="A37:C37"/>
    <mergeCell ref="B38:C38"/>
    <mergeCell ref="B39:C39"/>
    <mergeCell ref="A44:D44"/>
    <mergeCell ref="D46:D47"/>
    <mergeCell ref="B49:C49"/>
    <mergeCell ref="A67:C67"/>
    <mergeCell ref="B54:C54"/>
    <mergeCell ref="B55:C55"/>
    <mergeCell ref="B56:C56"/>
    <mergeCell ref="B61:C61"/>
    <mergeCell ref="A65:C65"/>
    <mergeCell ref="B66:C66"/>
    <mergeCell ref="B53:C5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A4" sqref="A4:E4"/>
    </sheetView>
  </sheetViews>
  <sheetFormatPr defaultColWidth="9.109375" defaultRowHeight="13.2" x14ac:dyDescent="0.25"/>
  <cols>
    <col min="1" max="1" width="35.5546875" style="1" customWidth="1"/>
    <col min="2" max="2" width="18.6640625" style="1" customWidth="1"/>
    <col min="3" max="5" width="12.77734375" style="1" customWidth="1"/>
    <col min="6" max="16384" width="9.109375" style="1"/>
  </cols>
  <sheetData>
    <row r="1" spans="1:9" ht="32.25" customHeight="1" x14ac:dyDescent="0.25">
      <c r="A1" s="388" t="s">
        <v>424</v>
      </c>
      <c r="B1" s="388"/>
      <c r="C1" s="388"/>
      <c r="D1" s="388"/>
      <c r="E1" s="388"/>
    </row>
    <row r="2" spans="1:9" x14ac:dyDescent="0.25">
      <c r="A2" s="389" t="s">
        <v>1</v>
      </c>
      <c r="B2" s="389"/>
      <c r="C2" s="389"/>
      <c r="D2" s="389"/>
      <c r="E2" s="389"/>
    </row>
    <row r="3" spans="1:9" x14ac:dyDescent="0.25">
      <c r="A3" s="387" t="s">
        <v>339</v>
      </c>
      <c r="B3" s="387"/>
      <c r="C3" s="387"/>
      <c r="D3" s="387"/>
      <c r="E3" s="387"/>
    </row>
    <row r="4" spans="1:9" x14ac:dyDescent="0.25">
      <c r="A4" s="468" t="s">
        <v>250</v>
      </c>
      <c r="B4" s="468"/>
      <c r="C4" s="468"/>
      <c r="D4" s="468"/>
      <c r="E4" s="468"/>
    </row>
    <row r="5" spans="1:9" ht="13.8" thickBot="1" x14ac:dyDescent="0.3">
      <c r="A5" s="456"/>
      <c r="B5" s="456"/>
      <c r="C5" s="456"/>
      <c r="D5" s="317"/>
      <c r="E5" s="263"/>
    </row>
    <row r="6" spans="1:9" ht="13.8" hidden="1" thickBot="1" x14ac:dyDescent="0.3">
      <c r="A6" s="12" t="s">
        <v>47</v>
      </c>
      <c r="B6" s="13" t="s">
        <v>48</v>
      </c>
      <c r="C6" s="13" t="s">
        <v>49</v>
      </c>
      <c r="D6" s="278"/>
      <c r="E6" s="278"/>
      <c r="F6" s="2"/>
      <c r="G6" s="2"/>
      <c r="H6" s="2"/>
      <c r="I6" s="2"/>
    </row>
    <row r="7" spans="1:9" ht="13.8" hidden="1" thickBot="1" x14ac:dyDescent="0.3">
      <c r="A7" s="12"/>
      <c r="B7" s="13"/>
      <c r="C7" s="13"/>
      <c r="D7" s="278"/>
      <c r="E7" s="278"/>
    </row>
    <row r="8" spans="1:9" ht="15" customHeight="1" x14ac:dyDescent="0.25">
      <c r="A8" s="419" t="s">
        <v>247</v>
      </c>
      <c r="B8" s="420"/>
      <c r="C8" s="423" t="s">
        <v>254</v>
      </c>
      <c r="D8" s="436" t="s">
        <v>327</v>
      </c>
      <c r="E8" s="466" t="s">
        <v>336</v>
      </c>
    </row>
    <row r="9" spans="1:9" ht="22.2" customHeight="1" x14ac:dyDescent="0.25">
      <c r="A9" s="421"/>
      <c r="B9" s="422"/>
      <c r="C9" s="424"/>
      <c r="D9" s="426"/>
      <c r="E9" s="467"/>
    </row>
    <row r="10" spans="1:9" x14ac:dyDescent="0.25">
      <c r="A10" s="450" t="s">
        <v>309</v>
      </c>
      <c r="B10" s="199" t="s">
        <v>28</v>
      </c>
      <c r="C10" s="276">
        <v>95602000</v>
      </c>
      <c r="D10" s="276">
        <v>93180207</v>
      </c>
      <c r="E10" s="200">
        <v>93031095</v>
      </c>
    </row>
    <row r="11" spans="1:9" x14ac:dyDescent="0.25">
      <c r="A11" s="450"/>
      <c r="B11" s="46" t="s">
        <v>248</v>
      </c>
      <c r="C11" s="276">
        <v>17276000</v>
      </c>
      <c r="D11" s="276">
        <v>15892594</v>
      </c>
      <c r="E11" s="200">
        <v>15892594</v>
      </c>
    </row>
    <row r="12" spans="1:9" ht="15" customHeight="1" x14ac:dyDescent="0.25">
      <c r="A12" s="450"/>
      <c r="B12" s="217" t="s">
        <v>30</v>
      </c>
      <c r="C12" s="271">
        <v>7615860</v>
      </c>
      <c r="D12" s="271">
        <v>2556155</v>
      </c>
      <c r="E12" s="4">
        <v>2302514</v>
      </c>
    </row>
    <row r="13" spans="1:9" x14ac:dyDescent="0.25">
      <c r="A13" s="400" t="s">
        <v>5</v>
      </c>
      <c r="B13" s="401"/>
      <c r="C13" s="272">
        <f>SUM(C10:C12)</f>
        <v>120493860</v>
      </c>
      <c r="D13" s="272">
        <f>SUM(D10:D12)</f>
        <v>111628956</v>
      </c>
      <c r="E13" s="37">
        <f>SUM(E10:E12)</f>
        <v>111226203</v>
      </c>
    </row>
    <row r="14" spans="1:9" x14ac:dyDescent="0.25">
      <c r="A14" s="451" t="s">
        <v>310</v>
      </c>
      <c r="B14" s="199" t="s">
        <v>28</v>
      </c>
      <c r="C14" s="271">
        <v>1069000</v>
      </c>
      <c r="D14" s="271">
        <v>969000</v>
      </c>
      <c r="E14" s="4">
        <v>1058662</v>
      </c>
    </row>
    <row r="15" spans="1:9" x14ac:dyDescent="0.25">
      <c r="A15" s="451"/>
      <c r="B15" s="46" t="s">
        <v>248</v>
      </c>
      <c r="C15" s="271">
        <v>187000</v>
      </c>
      <c r="D15" s="271">
        <v>187000</v>
      </c>
      <c r="E15" s="4">
        <v>157363</v>
      </c>
    </row>
    <row r="16" spans="1:9" x14ac:dyDescent="0.25">
      <c r="A16" s="451"/>
      <c r="B16" s="217" t="s">
        <v>30</v>
      </c>
      <c r="C16" s="271"/>
      <c r="D16" s="271"/>
      <c r="E16" s="4"/>
    </row>
    <row r="17" spans="1:5" x14ac:dyDescent="0.25">
      <c r="A17" s="400" t="s">
        <v>5</v>
      </c>
      <c r="B17" s="401"/>
      <c r="C17" s="272">
        <f>SUM(C14:C16)</f>
        <v>1256000</v>
      </c>
      <c r="D17" s="272">
        <f>SUM(D14:D16)</f>
        <v>1156000</v>
      </c>
      <c r="E17" s="37">
        <f>SUM(E14:E16)</f>
        <v>1216025</v>
      </c>
    </row>
    <row r="18" spans="1:5" ht="15" customHeight="1" x14ac:dyDescent="0.25">
      <c r="A18" s="450" t="s">
        <v>311</v>
      </c>
      <c r="B18" s="199" t="s">
        <v>28</v>
      </c>
      <c r="C18" s="271">
        <v>3990000</v>
      </c>
      <c r="D18" s="271">
        <v>4042939</v>
      </c>
      <c r="E18" s="4">
        <v>4042403</v>
      </c>
    </row>
    <row r="19" spans="1:5" ht="15" customHeight="1" x14ac:dyDescent="0.25">
      <c r="A19" s="450"/>
      <c r="B19" s="46" t="s">
        <v>248</v>
      </c>
      <c r="C19" s="271">
        <v>696000</v>
      </c>
      <c r="D19" s="271">
        <v>696000</v>
      </c>
      <c r="E19" s="4">
        <v>652474</v>
      </c>
    </row>
    <row r="20" spans="1:5" x14ac:dyDescent="0.25">
      <c r="A20" s="450"/>
      <c r="B20" s="217" t="s">
        <v>30</v>
      </c>
      <c r="C20" s="271">
        <v>34290</v>
      </c>
      <c r="D20" s="271">
        <v>29000</v>
      </c>
      <c r="E20" s="4">
        <v>29000</v>
      </c>
    </row>
    <row r="21" spans="1:5" s="28" customFormat="1" x14ac:dyDescent="0.25">
      <c r="A21" s="400" t="s">
        <v>5</v>
      </c>
      <c r="B21" s="401"/>
      <c r="C21" s="272">
        <f>SUM(C18:C20)</f>
        <v>4720290</v>
      </c>
      <c r="D21" s="272">
        <f>SUM(D18:D20)</f>
        <v>4767939</v>
      </c>
      <c r="E21" s="37">
        <f>SUM(E18:E20)</f>
        <v>4723877</v>
      </c>
    </row>
    <row r="22" spans="1:5" x14ac:dyDescent="0.25">
      <c r="A22" s="450" t="s">
        <v>312</v>
      </c>
      <c r="B22" s="199" t="s">
        <v>28</v>
      </c>
      <c r="C22" s="271">
        <v>4565000</v>
      </c>
      <c r="D22" s="271">
        <v>4026151</v>
      </c>
      <c r="E22" s="4">
        <v>4052403</v>
      </c>
    </row>
    <row r="23" spans="1:5" x14ac:dyDescent="0.25">
      <c r="A23" s="450"/>
      <c r="B23" s="46" t="s">
        <v>248</v>
      </c>
      <c r="C23" s="271">
        <v>842000</v>
      </c>
      <c r="D23" s="271">
        <v>739727</v>
      </c>
      <c r="E23" s="4">
        <v>739727</v>
      </c>
    </row>
    <row r="24" spans="1:5" s="26" customFormat="1" ht="15" customHeight="1" x14ac:dyDescent="0.25">
      <c r="A24" s="450"/>
      <c r="B24" s="217" t="s">
        <v>30</v>
      </c>
      <c r="C24" s="271">
        <v>11740000</v>
      </c>
      <c r="D24" s="271">
        <v>9221780</v>
      </c>
      <c r="E24" s="4">
        <v>9480771</v>
      </c>
    </row>
    <row r="25" spans="1:5" s="26" customFormat="1" ht="15" customHeight="1" x14ac:dyDescent="0.25">
      <c r="A25" s="400" t="s">
        <v>5</v>
      </c>
      <c r="B25" s="401"/>
      <c r="C25" s="272">
        <f>SUM(C22:C24)</f>
        <v>17147000</v>
      </c>
      <c r="D25" s="272">
        <f>SUM(D22:D24)</f>
        <v>13987658</v>
      </c>
      <c r="E25" s="37">
        <f>SUM(E22:E24)</f>
        <v>14272901</v>
      </c>
    </row>
    <row r="26" spans="1:5" ht="15" customHeight="1" x14ac:dyDescent="0.25">
      <c r="A26" s="450" t="s">
        <v>313</v>
      </c>
      <c r="B26" s="199" t="s">
        <v>28</v>
      </c>
      <c r="C26" s="271"/>
      <c r="D26" s="271"/>
      <c r="E26" s="4"/>
    </row>
    <row r="27" spans="1:5" ht="15" customHeight="1" x14ac:dyDescent="0.25">
      <c r="A27" s="450"/>
      <c r="B27" s="46" t="s">
        <v>248</v>
      </c>
      <c r="C27" s="271"/>
      <c r="D27" s="271"/>
      <c r="E27" s="4"/>
    </row>
    <row r="28" spans="1:5" ht="15" customHeight="1" x14ac:dyDescent="0.25">
      <c r="A28" s="450"/>
      <c r="B28" s="217" t="s">
        <v>30</v>
      </c>
      <c r="C28" s="271">
        <v>23342600</v>
      </c>
      <c r="D28" s="271">
        <v>18637600</v>
      </c>
      <c r="E28" s="4">
        <v>18617767</v>
      </c>
    </row>
    <row r="29" spans="1:5" s="28" customFormat="1" ht="15" customHeight="1" x14ac:dyDescent="0.25">
      <c r="A29" s="400" t="s">
        <v>5</v>
      </c>
      <c r="B29" s="401"/>
      <c r="C29" s="272">
        <f>SUM(C26:C28)</f>
        <v>23342600</v>
      </c>
      <c r="D29" s="272">
        <f>SUM(D26:D28)</f>
        <v>18637600</v>
      </c>
      <c r="E29" s="37">
        <f>SUM(E26:E28)</f>
        <v>18617767</v>
      </c>
    </row>
    <row r="30" spans="1:5" s="26" customFormat="1" ht="15" customHeight="1" x14ac:dyDescent="0.25">
      <c r="A30" s="478" t="s">
        <v>314</v>
      </c>
      <c r="B30" s="199" t="s">
        <v>28</v>
      </c>
      <c r="C30" s="271">
        <v>19996000</v>
      </c>
      <c r="D30" s="271">
        <v>18290377</v>
      </c>
      <c r="E30" s="4">
        <v>18320113</v>
      </c>
    </row>
    <row r="31" spans="1:5" s="26" customFormat="1" ht="15" customHeight="1" x14ac:dyDescent="0.25">
      <c r="A31" s="478"/>
      <c r="B31" s="46" t="s">
        <v>248</v>
      </c>
      <c r="C31" s="271">
        <v>3605000</v>
      </c>
      <c r="D31" s="271">
        <v>3158779</v>
      </c>
      <c r="E31" s="4">
        <v>3231942</v>
      </c>
    </row>
    <row r="32" spans="1:5" s="26" customFormat="1" ht="15" customHeight="1" x14ac:dyDescent="0.25">
      <c r="A32" s="478"/>
      <c r="B32" s="217" t="s">
        <v>30</v>
      </c>
      <c r="C32" s="271">
        <v>3116570</v>
      </c>
      <c r="D32" s="271">
        <v>1882570</v>
      </c>
      <c r="E32" s="4">
        <v>1783450</v>
      </c>
    </row>
    <row r="33" spans="1:5" s="26" customFormat="1" ht="15" customHeight="1" x14ac:dyDescent="0.25">
      <c r="A33" s="400" t="s">
        <v>5</v>
      </c>
      <c r="B33" s="401"/>
      <c r="C33" s="272">
        <f>SUM(C30:C32)</f>
        <v>26717570</v>
      </c>
      <c r="D33" s="272">
        <f>SUM(D30:D32)</f>
        <v>23331726</v>
      </c>
      <c r="E33" s="37">
        <f>SUM(E30:E32)</f>
        <v>23335505</v>
      </c>
    </row>
    <row r="34" spans="1:5" s="26" customFormat="1" ht="15" customHeight="1" x14ac:dyDescent="0.25">
      <c r="A34" s="479" t="s">
        <v>393</v>
      </c>
      <c r="B34" s="199" t="s">
        <v>28</v>
      </c>
      <c r="C34" s="271"/>
      <c r="D34" s="271"/>
      <c r="E34" s="4"/>
    </row>
    <row r="35" spans="1:5" s="26" customFormat="1" ht="15" customHeight="1" x14ac:dyDescent="0.25">
      <c r="A35" s="479"/>
      <c r="B35" s="46" t="s">
        <v>248</v>
      </c>
      <c r="C35" s="271"/>
      <c r="D35" s="271"/>
      <c r="E35" s="4"/>
    </row>
    <row r="36" spans="1:5" s="34" customFormat="1" ht="15" customHeight="1" x14ac:dyDescent="0.25">
      <c r="A36" s="479"/>
      <c r="B36" s="217" t="s">
        <v>30</v>
      </c>
      <c r="C36" s="271"/>
      <c r="D36" s="271"/>
      <c r="E36" s="4">
        <v>4800</v>
      </c>
    </row>
    <row r="37" spans="1:5" s="26" customFormat="1" ht="15" customHeight="1" x14ac:dyDescent="0.25">
      <c r="A37" s="464" t="s">
        <v>5</v>
      </c>
      <c r="B37" s="465"/>
      <c r="C37" s="271">
        <f>SUM(C34:C36)</f>
        <v>0</v>
      </c>
      <c r="D37" s="271">
        <f>SUM(D34:D36)</f>
        <v>0</v>
      </c>
      <c r="E37" s="37">
        <f>SUM(E34:E36)</f>
        <v>4800</v>
      </c>
    </row>
    <row r="38" spans="1:5" s="26" customFormat="1" ht="15" customHeight="1" x14ac:dyDescent="0.25">
      <c r="A38" s="479" t="s">
        <v>332</v>
      </c>
      <c r="B38" s="199" t="s">
        <v>28</v>
      </c>
      <c r="C38" s="271"/>
      <c r="D38" s="271"/>
      <c r="E38" s="4"/>
    </row>
    <row r="39" spans="1:5" ht="15" customHeight="1" x14ac:dyDescent="0.25">
      <c r="A39" s="479"/>
      <c r="B39" s="46" t="s">
        <v>248</v>
      </c>
      <c r="C39" s="271"/>
      <c r="D39" s="271"/>
      <c r="E39" s="4"/>
    </row>
    <row r="40" spans="1:5" ht="15" customHeight="1" x14ac:dyDescent="0.25">
      <c r="A40" s="479"/>
      <c r="B40" s="217" t="s">
        <v>30</v>
      </c>
      <c r="C40" s="271"/>
      <c r="D40" s="271">
        <v>192000</v>
      </c>
      <c r="E40" s="4">
        <v>190568</v>
      </c>
    </row>
    <row r="41" spans="1:5" s="26" customFormat="1" ht="15" customHeight="1" x14ac:dyDescent="0.25">
      <c r="A41" s="400" t="s">
        <v>5</v>
      </c>
      <c r="B41" s="401"/>
      <c r="C41" s="271">
        <f>SUM(C38:C40)</f>
        <v>0</v>
      </c>
      <c r="D41" s="271">
        <f>SUM(D38:D40)</f>
        <v>192000</v>
      </c>
      <c r="E41" s="37">
        <f>SUM(E38:E40)</f>
        <v>190568</v>
      </c>
    </row>
    <row r="42" spans="1:5" s="26" customFormat="1" ht="15" customHeight="1" x14ac:dyDescent="0.25">
      <c r="A42" s="480"/>
      <c r="B42" s="199" t="s">
        <v>28</v>
      </c>
      <c r="C42" s="271"/>
      <c r="D42" s="271"/>
      <c r="E42" s="4"/>
    </row>
    <row r="43" spans="1:5" s="26" customFormat="1" ht="15" customHeight="1" x14ac:dyDescent="0.25">
      <c r="A43" s="481"/>
      <c r="B43" s="46" t="s">
        <v>248</v>
      </c>
      <c r="C43" s="271"/>
      <c r="D43" s="271"/>
      <c r="E43" s="4"/>
    </row>
    <row r="44" spans="1:5" s="26" customFormat="1" ht="15" customHeight="1" x14ac:dyDescent="0.25">
      <c r="A44" s="481"/>
      <c r="B44" s="341" t="s">
        <v>30</v>
      </c>
      <c r="C44" s="10"/>
      <c r="D44" s="10"/>
      <c r="E44" s="15"/>
    </row>
    <row r="45" spans="1:5" s="26" customFormat="1" ht="15" customHeight="1" thickBot="1" x14ac:dyDescent="0.3">
      <c r="A45" s="398" t="s">
        <v>5</v>
      </c>
      <c r="B45" s="399"/>
      <c r="C45" s="273">
        <f>SUM(C42:C44)</f>
        <v>0</v>
      </c>
      <c r="D45" s="273"/>
      <c r="E45" s="51">
        <f>SUM(E42:E44)</f>
        <v>0</v>
      </c>
    </row>
    <row r="46" spans="1:5" x14ac:dyDescent="0.25">
      <c r="A46" s="34"/>
      <c r="B46" s="34"/>
      <c r="C46" s="28"/>
      <c r="D46" s="28"/>
      <c r="E46" s="28"/>
    </row>
    <row r="47" spans="1:5" ht="15" customHeight="1" x14ac:dyDescent="0.25">
      <c r="A47" s="417"/>
      <c r="B47" s="417"/>
      <c r="C47" s="28"/>
      <c r="D47" s="28"/>
      <c r="E47" s="28"/>
    </row>
    <row r="51" spans="1:5" ht="12" customHeight="1" x14ac:dyDescent="0.25"/>
    <row r="52" spans="1:5" hidden="1" x14ac:dyDescent="0.25">
      <c r="A52" s="29"/>
      <c r="B52" s="29"/>
      <c r="C52" s="29"/>
      <c r="D52" s="29"/>
      <c r="E52" s="29"/>
    </row>
    <row r="53" spans="1:5" x14ac:dyDescent="0.25">
      <c r="A53" s="29"/>
      <c r="B53" s="29"/>
      <c r="C53" s="29"/>
      <c r="D53" s="29"/>
      <c r="E53" s="29"/>
    </row>
    <row r="54" spans="1:5" x14ac:dyDescent="0.25">
      <c r="A54" s="418"/>
      <c r="B54" s="418"/>
      <c r="C54" s="30"/>
      <c r="D54" s="30"/>
      <c r="E54" s="30"/>
    </row>
    <row r="55" spans="1:5" x14ac:dyDescent="0.25">
      <c r="A55" s="418"/>
      <c r="B55" s="418"/>
      <c r="C55" s="30"/>
      <c r="D55" s="30"/>
      <c r="E55" s="30"/>
    </row>
    <row r="56" spans="1:5" x14ac:dyDescent="0.25">
      <c r="A56" s="416"/>
      <c r="B56" s="416"/>
      <c r="C56" s="28"/>
      <c r="D56" s="28"/>
      <c r="E56" s="28"/>
    </row>
    <row r="57" spans="1:5" x14ac:dyDescent="0.25">
      <c r="A57" s="28"/>
      <c r="B57" s="28"/>
      <c r="C57" s="28"/>
      <c r="D57" s="28"/>
      <c r="E57" s="28"/>
    </row>
    <row r="58" spans="1:5" x14ac:dyDescent="0.25">
      <c r="A58" s="28"/>
      <c r="B58" s="28"/>
      <c r="C58" s="28"/>
      <c r="D58" s="28"/>
      <c r="E58" s="28"/>
    </row>
    <row r="59" spans="1:5" x14ac:dyDescent="0.25">
      <c r="A59" s="28"/>
      <c r="B59" s="28"/>
      <c r="C59" s="28"/>
      <c r="D59" s="28"/>
      <c r="E59" s="28"/>
    </row>
    <row r="60" spans="1:5" x14ac:dyDescent="0.25">
      <c r="A60" s="28"/>
      <c r="B60" s="28"/>
      <c r="C60" s="28"/>
      <c r="D60" s="28"/>
      <c r="E60" s="28"/>
    </row>
    <row r="61" spans="1:5" x14ac:dyDescent="0.25">
      <c r="A61" s="28"/>
      <c r="B61" s="28"/>
      <c r="C61" s="28"/>
      <c r="D61" s="28"/>
      <c r="E61" s="28"/>
    </row>
    <row r="62" spans="1:5" x14ac:dyDescent="0.25">
      <c r="A62" s="416"/>
      <c r="B62" s="416"/>
      <c r="C62" s="28"/>
      <c r="D62" s="28"/>
      <c r="E62" s="28"/>
    </row>
    <row r="63" spans="1:5" x14ac:dyDescent="0.25">
      <c r="A63" s="28"/>
      <c r="B63" s="28"/>
      <c r="C63" s="28"/>
      <c r="D63" s="28"/>
      <c r="E63" s="28"/>
    </row>
    <row r="64" spans="1:5" x14ac:dyDescent="0.25">
      <c r="A64" s="28"/>
      <c r="B64" s="28"/>
      <c r="C64" s="28"/>
      <c r="D64" s="28"/>
      <c r="E64" s="28"/>
    </row>
    <row r="65" spans="1:5" s="7" customFormat="1" x14ac:dyDescent="0.25">
      <c r="A65" s="28"/>
      <c r="B65" s="28"/>
      <c r="C65" s="28"/>
      <c r="D65" s="28"/>
      <c r="E65" s="28"/>
    </row>
    <row r="66" spans="1:5" x14ac:dyDescent="0.25">
      <c r="A66" s="416"/>
      <c r="B66" s="416"/>
      <c r="C66" s="31"/>
      <c r="D66" s="316"/>
      <c r="E66" s="261"/>
    </row>
    <row r="67" spans="1:5" x14ac:dyDescent="0.25">
      <c r="A67" s="416"/>
      <c r="B67" s="416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x14ac:dyDescent="0.25">
      <c r="A69" s="28"/>
      <c r="B69" s="28"/>
      <c r="C69" s="28"/>
      <c r="D69" s="28"/>
      <c r="E69" s="28"/>
    </row>
    <row r="70" spans="1:5" x14ac:dyDescent="0.25">
      <c r="A70" s="28"/>
      <c r="B70" s="28"/>
      <c r="C70" s="28"/>
      <c r="D70" s="28"/>
      <c r="E70" s="28"/>
    </row>
    <row r="71" spans="1:5" s="7" customFormat="1" x14ac:dyDescent="0.25">
      <c r="A71" s="28"/>
      <c r="B71" s="28"/>
      <c r="C71" s="28"/>
      <c r="D71" s="28"/>
      <c r="E71" s="28"/>
    </row>
    <row r="72" spans="1:5" s="7" customFormat="1" x14ac:dyDescent="0.25">
      <c r="A72" s="416"/>
      <c r="B72" s="416"/>
      <c r="C72" s="31"/>
      <c r="D72" s="316"/>
      <c r="E72" s="261"/>
    </row>
    <row r="73" spans="1:5" x14ac:dyDescent="0.25">
      <c r="A73" s="416"/>
      <c r="B73" s="416"/>
      <c r="C73" s="31"/>
      <c r="D73" s="316"/>
      <c r="E73" s="261"/>
    </row>
    <row r="74" spans="1:5" x14ac:dyDescent="0.25">
      <c r="A74" s="28"/>
      <c r="B74" s="28"/>
      <c r="C74" s="28"/>
      <c r="D74" s="28"/>
      <c r="E74" s="28"/>
    </row>
    <row r="75" spans="1:5" x14ac:dyDescent="0.25">
      <c r="A75" s="28"/>
      <c r="B75" s="28"/>
      <c r="C75" s="28"/>
      <c r="D75" s="28"/>
      <c r="E75" s="28"/>
    </row>
    <row r="76" spans="1:5" x14ac:dyDescent="0.25">
      <c r="A76" s="28"/>
      <c r="B76" s="28"/>
      <c r="C76" s="28"/>
      <c r="D76" s="28"/>
      <c r="E76" s="28"/>
    </row>
  </sheetData>
  <mergeCells count="36">
    <mergeCell ref="E8:E9"/>
    <mergeCell ref="A1:E1"/>
    <mergeCell ref="A2:E2"/>
    <mergeCell ref="A3:E3"/>
    <mergeCell ref="A4:E4"/>
    <mergeCell ref="D8:D9"/>
    <mergeCell ref="A37:B37"/>
    <mergeCell ref="A67:B67"/>
    <mergeCell ref="A72:B72"/>
    <mergeCell ref="A73:B73"/>
    <mergeCell ref="A21:B21"/>
    <mergeCell ref="A45:B45"/>
    <mergeCell ref="A47:B47"/>
    <mergeCell ref="A54:B55"/>
    <mergeCell ref="A56:B56"/>
    <mergeCell ref="A62:B62"/>
    <mergeCell ref="A66:B66"/>
    <mergeCell ref="A38:A40"/>
    <mergeCell ref="A41:B41"/>
    <mergeCell ref="A42:A44"/>
    <mergeCell ref="A26:A28"/>
    <mergeCell ref="A29:B29"/>
    <mergeCell ref="A30:A32"/>
    <mergeCell ref="A33:B33"/>
    <mergeCell ref="A34:A36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5" sqref="A5:C5"/>
    </sheetView>
  </sheetViews>
  <sheetFormatPr defaultRowHeight="14.4" x14ac:dyDescent="0.3"/>
  <cols>
    <col min="1" max="1" width="4.88671875" customWidth="1"/>
    <col min="2" max="2" width="44.5546875" customWidth="1"/>
    <col min="3" max="5" width="11.77734375" customWidth="1"/>
  </cols>
  <sheetData>
    <row r="1" spans="1:5" ht="14.4" customHeight="1" x14ac:dyDescent="0.3">
      <c r="A1" s="388" t="s">
        <v>425</v>
      </c>
      <c r="B1" s="388"/>
      <c r="C1" s="388"/>
      <c r="D1" s="388"/>
      <c r="E1" s="388"/>
    </row>
    <row r="2" spans="1:5" x14ac:dyDescent="0.3">
      <c r="A2" s="389" t="s">
        <v>1</v>
      </c>
      <c r="B2" s="389"/>
      <c r="C2" s="389"/>
      <c r="D2" s="389"/>
      <c r="E2" s="389"/>
    </row>
    <row r="3" spans="1:5" x14ac:dyDescent="0.3">
      <c r="A3" s="387" t="s">
        <v>339</v>
      </c>
      <c r="B3" s="387"/>
      <c r="C3" s="387"/>
      <c r="D3" s="387"/>
      <c r="E3" s="387"/>
    </row>
    <row r="4" spans="1:5" ht="30" customHeight="1" x14ac:dyDescent="0.3">
      <c r="A4" s="482" t="s">
        <v>269</v>
      </c>
      <c r="B4" s="482"/>
      <c r="C4" s="482"/>
      <c r="D4" s="482"/>
      <c r="E4" s="482"/>
    </row>
    <row r="5" spans="1:5" ht="15" thickBot="1" x14ac:dyDescent="0.35">
      <c r="A5" s="456"/>
      <c r="B5" s="456"/>
      <c r="C5" s="456"/>
      <c r="D5" s="263"/>
      <c r="E5" s="263"/>
    </row>
    <row r="6" spans="1:5" x14ac:dyDescent="0.3">
      <c r="A6" s="419" t="s">
        <v>2</v>
      </c>
      <c r="B6" s="420"/>
      <c r="C6" s="423" t="s">
        <v>254</v>
      </c>
      <c r="D6" s="469" t="s">
        <v>327</v>
      </c>
      <c r="E6" s="466" t="s">
        <v>336</v>
      </c>
    </row>
    <row r="7" spans="1:5" ht="21.6" customHeight="1" x14ac:dyDescent="0.3">
      <c r="A7" s="421"/>
      <c r="B7" s="422"/>
      <c r="C7" s="424"/>
      <c r="D7" s="470"/>
      <c r="E7" s="467"/>
    </row>
    <row r="8" spans="1:5" x14ac:dyDescent="0.3">
      <c r="A8" s="197" t="s">
        <v>52</v>
      </c>
      <c r="B8" s="199" t="s">
        <v>35</v>
      </c>
      <c r="C8" s="270">
        <f>SUM(C15+C21)</f>
        <v>1760220</v>
      </c>
      <c r="D8" s="270">
        <f t="shared" ref="D8:E8" si="0">SUM(D15+D21)</f>
        <v>0</v>
      </c>
      <c r="E8" s="206">
        <f t="shared" si="0"/>
        <v>0</v>
      </c>
    </row>
    <row r="9" spans="1:5" x14ac:dyDescent="0.3">
      <c r="A9" s="45">
        <v>1</v>
      </c>
      <c r="B9" s="46" t="s">
        <v>110</v>
      </c>
      <c r="C9" s="281"/>
      <c r="D9" s="42"/>
      <c r="E9" s="36"/>
    </row>
    <row r="10" spans="1:5" x14ac:dyDescent="0.3">
      <c r="A10" s="38"/>
      <c r="B10" s="247" t="s">
        <v>271</v>
      </c>
      <c r="C10" s="271">
        <v>924810</v>
      </c>
      <c r="D10" s="3">
        <v>0</v>
      </c>
      <c r="E10" s="4">
        <v>0</v>
      </c>
    </row>
    <row r="11" spans="1:5" x14ac:dyDescent="0.3">
      <c r="A11" s="5"/>
      <c r="B11" s="194" t="s">
        <v>270</v>
      </c>
      <c r="C11" s="271">
        <v>835410</v>
      </c>
      <c r="D11" s="3">
        <v>0</v>
      </c>
      <c r="E11" s="4">
        <v>0</v>
      </c>
    </row>
    <row r="12" spans="1:5" x14ac:dyDescent="0.3">
      <c r="A12" s="245"/>
      <c r="B12" s="247"/>
      <c r="C12" s="271"/>
      <c r="D12" s="3"/>
      <c r="E12" s="4"/>
    </row>
    <row r="13" spans="1:5" x14ac:dyDescent="0.3">
      <c r="A13" s="197"/>
      <c r="B13" s="246"/>
      <c r="C13" s="271"/>
      <c r="D13" s="3"/>
      <c r="E13" s="4"/>
    </row>
    <row r="14" spans="1:5" x14ac:dyDescent="0.3">
      <c r="A14" s="5"/>
      <c r="B14" s="195"/>
      <c r="C14" s="271"/>
      <c r="D14" s="3"/>
      <c r="E14" s="4"/>
    </row>
    <row r="15" spans="1:5" x14ac:dyDescent="0.3">
      <c r="A15" s="197"/>
      <c r="B15" s="6" t="s">
        <v>111</v>
      </c>
      <c r="C15" s="272">
        <f>SUM(C9:C14)</f>
        <v>1760220</v>
      </c>
      <c r="D15" s="272">
        <f t="shared" ref="D15:E15" si="1">SUM(D9:D14)</f>
        <v>0</v>
      </c>
      <c r="E15" s="37">
        <f t="shared" si="1"/>
        <v>0</v>
      </c>
    </row>
    <row r="16" spans="1:5" x14ac:dyDescent="0.3">
      <c r="A16" s="457"/>
      <c r="B16" s="458"/>
      <c r="C16" s="458"/>
      <c r="D16" s="285"/>
      <c r="E16" s="283"/>
    </row>
    <row r="17" spans="1:5" x14ac:dyDescent="0.3">
      <c r="A17" s="197" t="s">
        <v>9</v>
      </c>
      <c r="B17" s="6" t="s">
        <v>112</v>
      </c>
      <c r="C17" s="272"/>
      <c r="D17" s="6"/>
      <c r="E17" s="37"/>
    </row>
    <row r="18" spans="1:5" x14ac:dyDescent="0.3">
      <c r="A18" s="5"/>
      <c r="B18" s="3"/>
      <c r="C18" s="271"/>
      <c r="D18" s="3"/>
      <c r="E18" s="4"/>
    </row>
    <row r="19" spans="1:5" x14ac:dyDescent="0.3">
      <c r="A19" s="5"/>
      <c r="B19" s="3"/>
      <c r="C19" s="271"/>
      <c r="D19" s="3"/>
      <c r="E19" s="4"/>
    </row>
    <row r="20" spans="1:5" x14ac:dyDescent="0.3">
      <c r="A20" s="5"/>
      <c r="B20" s="3"/>
      <c r="C20" s="271"/>
      <c r="D20" s="3"/>
      <c r="E20" s="4"/>
    </row>
    <row r="21" spans="1:5" x14ac:dyDescent="0.3">
      <c r="A21" s="197"/>
      <c r="B21" s="6" t="s">
        <v>113</v>
      </c>
      <c r="C21" s="272">
        <f>SUM(C17:C20)</f>
        <v>0</v>
      </c>
      <c r="D21" s="272">
        <f t="shared" ref="D21:E21" si="2">SUM(D17:D20)</f>
        <v>0</v>
      </c>
      <c r="E21" s="37">
        <f t="shared" si="2"/>
        <v>0</v>
      </c>
    </row>
    <row r="22" spans="1:5" x14ac:dyDescent="0.3">
      <c r="A22" s="457"/>
      <c r="B22" s="458"/>
      <c r="C22" s="458"/>
      <c r="D22" s="285"/>
      <c r="E22" s="283"/>
    </row>
    <row r="23" spans="1:5" x14ac:dyDescent="0.3">
      <c r="A23" s="197" t="s">
        <v>78</v>
      </c>
      <c r="B23" s="6" t="s">
        <v>37</v>
      </c>
      <c r="C23" s="272">
        <f>SUM(C27+C32)</f>
        <v>0</v>
      </c>
      <c r="D23" s="272">
        <f t="shared" ref="D23:E23" si="3">SUM(D27+D32)</f>
        <v>0</v>
      </c>
      <c r="E23" s="37">
        <f t="shared" si="3"/>
        <v>0</v>
      </c>
    </row>
    <row r="24" spans="1:5" x14ac:dyDescent="0.3">
      <c r="A24" s="251" t="s">
        <v>7</v>
      </c>
      <c r="B24" s="252" t="s">
        <v>114</v>
      </c>
      <c r="C24" s="272"/>
      <c r="D24" s="6"/>
      <c r="E24" s="37"/>
    </row>
    <row r="25" spans="1:5" x14ac:dyDescent="0.3">
      <c r="A25" s="245"/>
      <c r="B25" s="247"/>
      <c r="C25" s="271"/>
      <c r="D25" s="3"/>
      <c r="E25" s="4"/>
    </row>
    <row r="26" spans="1:5" x14ac:dyDescent="0.3">
      <c r="A26" s="245"/>
      <c r="B26" s="247"/>
      <c r="C26" s="271"/>
      <c r="D26" s="3"/>
      <c r="E26" s="4"/>
    </row>
    <row r="27" spans="1:5" x14ac:dyDescent="0.3">
      <c r="A27" s="245"/>
      <c r="B27" s="246" t="s">
        <v>115</v>
      </c>
      <c r="C27" s="272">
        <f>SUM(C24:C26)</f>
        <v>0</v>
      </c>
      <c r="D27" s="272">
        <f t="shared" ref="D27:E27" si="4">SUM(D24:D26)</f>
        <v>0</v>
      </c>
      <c r="E27" s="37">
        <f t="shared" si="4"/>
        <v>0</v>
      </c>
    </row>
    <row r="28" spans="1:5" x14ac:dyDescent="0.3">
      <c r="A28" s="459"/>
      <c r="B28" s="460"/>
      <c r="C28" s="460"/>
      <c r="D28" s="264"/>
      <c r="E28" s="282"/>
    </row>
    <row r="29" spans="1:5" x14ac:dyDescent="0.3">
      <c r="A29" s="245" t="s">
        <v>9</v>
      </c>
      <c r="B29" s="246" t="s">
        <v>116</v>
      </c>
      <c r="C29" s="271"/>
      <c r="D29" s="3"/>
      <c r="E29" s="4"/>
    </row>
    <row r="30" spans="1:5" x14ac:dyDescent="0.3">
      <c r="A30" s="245"/>
      <c r="B30" s="247"/>
      <c r="C30" s="271"/>
      <c r="D30" s="3"/>
      <c r="E30" s="4"/>
    </row>
    <row r="31" spans="1:5" x14ac:dyDescent="0.3">
      <c r="A31" s="245"/>
      <c r="B31" s="247"/>
      <c r="C31" s="271"/>
      <c r="D31" s="3"/>
      <c r="E31" s="4"/>
    </row>
    <row r="32" spans="1:5" x14ac:dyDescent="0.3">
      <c r="A32" s="251"/>
      <c r="B32" s="252" t="s">
        <v>117</v>
      </c>
      <c r="C32" s="271">
        <f>SUM(C29:C31)</f>
        <v>0</v>
      </c>
      <c r="D32" s="271">
        <f t="shared" ref="D32:E32" si="5">SUM(D29:D31)</f>
        <v>0</v>
      </c>
      <c r="E32" s="4">
        <f t="shared" si="5"/>
        <v>0</v>
      </c>
    </row>
    <row r="33" spans="1:5" x14ac:dyDescent="0.3">
      <c r="A33" s="251" t="s">
        <v>86</v>
      </c>
      <c r="B33" s="252" t="s">
        <v>118</v>
      </c>
      <c r="C33" s="272">
        <f>SUM(C34+C37)</f>
        <v>0</v>
      </c>
      <c r="D33" s="272">
        <f t="shared" ref="D33:E33" si="6">SUM(D34+D37)</f>
        <v>0</v>
      </c>
      <c r="E33" s="37">
        <f t="shared" si="6"/>
        <v>0</v>
      </c>
    </row>
    <row r="34" spans="1:5" x14ac:dyDescent="0.3">
      <c r="A34" s="38" t="s">
        <v>7</v>
      </c>
      <c r="B34" s="195" t="s">
        <v>119</v>
      </c>
      <c r="C34" s="271"/>
      <c r="D34" s="3"/>
      <c r="E34" s="4"/>
    </row>
    <row r="35" spans="1:5" x14ac:dyDescent="0.3">
      <c r="A35" s="38"/>
      <c r="B35" s="195"/>
      <c r="C35" s="271"/>
      <c r="D35" s="3"/>
      <c r="E35" s="4"/>
    </row>
    <row r="36" spans="1:5" x14ac:dyDescent="0.3">
      <c r="A36" s="38"/>
      <c r="B36" s="195"/>
      <c r="C36" s="271"/>
      <c r="D36" s="3"/>
      <c r="E36" s="4"/>
    </row>
    <row r="37" spans="1:5" x14ac:dyDescent="0.3">
      <c r="A37" s="251" t="s">
        <v>9</v>
      </c>
      <c r="B37" s="252" t="s">
        <v>120</v>
      </c>
      <c r="C37" s="272"/>
      <c r="D37" s="6"/>
      <c r="E37" s="37"/>
    </row>
    <row r="38" spans="1:5" x14ac:dyDescent="0.3">
      <c r="A38" s="38"/>
      <c r="B38" s="195"/>
      <c r="C38" s="271"/>
      <c r="D38" s="3"/>
      <c r="E38" s="4"/>
    </row>
    <row r="39" spans="1:5" x14ac:dyDescent="0.3">
      <c r="A39" s="251"/>
      <c r="B39" s="252" t="s">
        <v>118</v>
      </c>
      <c r="C39" s="272">
        <f>SUM(C34+C37)</f>
        <v>0</v>
      </c>
      <c r="D39" s="272">
        <f t="shared" ref="D39:E39" si="7">SUM(D34+D37)</f>
        <v>0</v>
      </c>
      <c r="E39" s="37">
        <f t="shared" si="7"/>
        <v>0</v>
      </c>
    </row>
    <row r="40" spans="1:5" ht="25.2" customHeight="1" x14ac:dyDescent="0.3">
      <c r="A40" s="203" t="s">
        <v>17</v>
      </c>
      <c r="B40" s="209" t="s">
        <v>252</v>
      </c>
      <c r="C40" s="280"/>
      <c r="D40" s="6"/>
      <c r="E40" s="37"/>
    </row>
    <row r="41" spans="1:5" x14ac:dyDescent="0.3">
      <c r="A41" s="203"/>
      <c r="B41" s="204"/>
      <c r="C41" s="10"/>
      <c r="D41" s="3"/>
      <c r="E41" s="4"/>
    </row>
    <row r="42" spans="1:5" ht="15" thickBot="1" x14ac:dyDescent="0.35">
      <c r="A42" s="398" t="s">
        <v>121</v>
      </c>
      <c r="B42" s="399"/>
      <c r="C42" s="273">
        <f>SUM(+C23+C8+C39+C40)</f>
        <v>1760220</v>
      </c>
      <c r="D42" s="273">
        <f t="shared" ref="D42:E42" si="8">SUM(+D23+D8+D39+D40)</f>
        <v>0</v>
      </c>
      <c r="E42" s="51">
        <f t="shared" si="8"/>
        <v>0</v>
      </c>
    </row>
  </sheetData>
  <mergeCells count="13">
    <mergeCell ref="D6:D7"/>
    <mergeCell ref="E6:E7"/>
    <mergeCell ref="A1:E1"/>
    <mergeCell ref="A2:E2"/>
    <mergeCell ref="A3:E3"/>
    <mergeCell ref="A4:E4"/>
    <mergeCell ref="A16:C16"/>
    <mergeCell ref="A22:C22"/>
    <mergeCell ref="A28:C28"/>
    <mergeCell ref="A42:B42"/>
    <mergeCell ref="A5:C5"/>
    <mergeCell ref="A6:B7"/>
    <mergeCell ref="C6:C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4" sqref="C4"/>
    </sheetView>
  </sheetViews>
  <sheetFormatPr defaultRowHeight="14.4" x14ac:dyDescent="0.3"/>
  <cols>
    <col min="1" max="1" width="34.44140625" customWidth="1"/>
    <col min="2" max="5" width="18.6640625" customWidth="1"/>
  </cols>
  <sheetData>
    <row r="1" spans="1:7" ht="15" customHeight="1" x14ac:dyDescent="0.3">
      <c r="A1" s="388" t="s">
        <v>426</v>
      </c>
      <c r="B1" s="388"/>
      <c r="C1" s="388"/>
      <c r="D1" s="388"/>
      <c r="E1" s="388"/>
    </row>
    <row r="2" spans="1:7" x14ac:dyDescent="0.3">
      <c r="A2" s="387" t="s">
        <v>339</v>
      </c>
      <c r="B2" s="387"/>
      <c r="C2" s="387"/>
      <c r="D2" s="387"/>
      <c r="E2" s="387"/>
    </row>
    <row r="3" spans="1:7" x14ac:dyDescent="0.3">
      <c r="A3" s="387" t="s">
        <v>134</v>
      </c>
      <c r="B3" s="387"/>
      <c r="C3" s="387"/>
      <c r="D3" s="387"/>
      <c r="E3" s="387"/>
    </row>
    <row r="4" spans="1:7" ht="15" thickBot="1" x14ac:dyDescent="0.35">
      <c r="A4" s="39"/>
      <c r="B4" s="39"/>
      <c r="C4" s="39"/>
      <c r="D4" s="39"/>
    </row>
    <row r="5" spans="1:7" ht="39" customHeight="1" x14ac:dyDescent="0.3">
      <c r="A5" s="483" t="s">
        <v>131</v>
      </c>
      <c r="B5" s="227" t="s">
        <v>136</v>
      </c>
      <c r="C5" s="411" t="s">
        <v>256</v>
      </c>
      <c r="D5" s="413"/>
      <c r="E5" s="485" t="s">
        <v>257</v>
      </c>
      <c r="F5" s="40"/>
      <c r="G5" s="40"/>
    </row>
    <row r="6" spans="1:7" ht="28.2" x14ac:dyDescent="0.3">
      <c r="A6" s="484"/>
      <c r="B6" s="236" t="s">
        <v>255</v>
      </c>
      <c r="C6" s="236" t="s">
        <v>132</v>
      </c>
      <c r="D6" s="236" t="s">
        <v>133</v>
      </c>
      <c r="E6" s="486"/>
    </row>
    <row r="7" spans="1:7" s="11" customFormat="1" ht="19.95" customHeight="1" x14ac:dyDescent="0.25">
      <c r="A7" s="235" t="s">
        <v>135</v>
      </c>
      <c r="B7" s="44">
        <v>19</v>
      </c>
      <c r="C7" s="44">
        <v>18</v>
      </c>
      <c r="D7" s="44">
        <v>1</v>
      </c>
      <c r="E7" s="233">
        <v>19</v>
      </c>
    </row>
    <row r="8" spans="1:7" s="11" customFormat="1" ht="19.95" customHeight="1" x14ac:dyDescent="0.25">
      <c r="A8" s="235" t="s">
        <v>124</v>
      </c>
      <c r="B8" s="44">
        <v>14</v>
      </c>
      <c r="C8" s="44">
        <v>14</v>
      </c>
      <c r="D8" s="44"/>
      <c r="E8" s="233">
        <v>14</v>
      </c>
    </row>
    <row r="9" spans="1:7" s="11" customFormat="1" ht="19.95" customHeight="1" x14ac:dyDescent="0.25">
      <c r="A9" s="235" t="s">
        <v>130</v>
      </c>
      <c r="B9" s="44">
        <v>34</v>
      </c>
      <c r="C9" s="44">
        <v>33</v>
      </c>
      <c r="D9" s="44">
        <v>1</v>
      </c>
      <c r="E9" s="233">
        <v>34</v>
      </c>
    </row>
    <row r="10" spans="1:7" s="11" customFormat="1" ht="19.95" customHeight="1" thickBot="1" x14ac:dyDescent="0.3">
      <c r="A10" s="242" t="s">
        <v>5</v>
      </c>
      <c r="B10" s="201">
        <f>SUM(B7:B9)</f>
        <v>67</v>
      </c>
      <c r="C10" s="201">
        <f t="shared" ref="C10:D10" si="0">SUM(C7:C9)</f>
        <v>65</v>
      </c>
      <c r="D10" s="201">
        <f t="shared" si="0"/>
        <v>2</v>
      </c>
      <c r="E10" s="234">
        <v>67</v>
      </c>
    </row>
    <row r="21" spans="3:3" x14ac:dyDescent="0.3">
      <c r="C21" s="11"/>
    </row>
  </sheetData>
  <mergeCells count="6">
    <mergeCell ref="A5:A6"/>
    <mergeCell ref="A1:E1"/>
    <mergeCell ref="A2:E2"/>
    <mergeCell ref="A3:E3"/>
    <mergeCell ref="C5:D5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C1" workbookViewId="0">
      <selection activeCell="A3" sqref="A3:J3"/>
    </sheetView>
  </sheetViews>
  <sheetFormatPr defaultColWidth="9.109375" defaultRowHeight="13.2" x14ac:dyDescent="0.25"/>
  <cols>
    <col min="1" max="1" width="4.109375" style="1" hidden="1" customWidth="1"/>
    <col min="2" max="2" width="4.33203125" style="1" hidden="1" customWidth="1"/>
    <col min="3" max="3" width="36.77734375" style="1" customWidth="1"/>
    <col min="4" max="6" width="14.77734375" style="1" customWidth="1"/>
    <col min="7" max="7" width="37" style="1" customWidth="1"/>
    <col min="8" max="10" width="14.77734375" style="1" customWidth="1"/>
    <col min="11" max="16384" width="9.109375" style="1"/>
  </cols>
  <sheetData>
    <row r="1" spans="1:12" ht="32.25" customHeight="1" x14ac:dyDescent="0.25">
      <c r="A1" s="388" t="s">
        <v>427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x14ac:dyDescent="0.25">
      <c r="A2" s="389" t="s">
        <v>1</v>
      </c>
      <c r="B2" s="389"/>
      <c r="C2" s="389"/>
      <c r="D2" s="389"/>
      <c r="E2" s="389"/>
      <c r="F2" s="389"/>
      <c r="G2" s="389"/>
      <c r="H2" s="389"/>
      <c r="I2" s="389"/>
      <c r="J2" s="389"/>
    </row>
    <row r="3" spans="1:12" x14ac:dyDescent="0.25">
      <c r="A3" s="387" t="s">
        <v>339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2" x14ac:dyDescent="0.25">
      <c r="A4" s="387" t="s">
        <v>258</v>
      </c>
      <c r="B4" s="387"/>
      <c r="C4" s="387"/>
      <c r="D4" s="387"/>
      <c r="E4" s="387"/>
      <c r="F4" s="387"/>
      <c r="G4" s="387"/>
      <c r="H4" s="387"/>
      <c r="I4" s="387"/>
      <c r="J4" s="387"/>
    </row>
    <row r="5" spans="1:12" ht="13.8" thickBot="1" x14ac:dyDescent="0.3">
      <c r="A5" s="456"/>
      <c r="B5" s="456"/>
      <c r="C5" s="456"/>
      <c r="D5" s="456"/>
      <c r="E5" s="263"/>
      <c r="F5" s="317"/>
    </row>
    <row r="6" spans="1:12" hidden="1" x14ac:dyDescent="0.25">
      <c r="A6" s="12" t="s">
        <v>47</v>
      </c>
      <c r="B6" s="18"/>
      <c r="C6" s="13" t="s">
        <v>48</v>
      </c>
      <c r="D6" s="13" t="s">
        <v>49</v>
      </c>
      <c r="E6" s="278"/>
      <c r="F6" s="278"/>
      <c r="G6" s="2"/>
      <c r="H6" s="2"/>
      <c r="I6" s="2"/>
      <c r="J6" s="2"/>
      <c r="K6" s="2"/>
      <c r="L6" s="2"/>
    </row>
    <row r="7" spans="1:12" hidden="1" x14ac:dyDescent="0.25">
      <c r="A7" s="12"/>
      <c r="B7" s="18"/>
      <c r="C7" s="13"/>
      <c r="D7" s="13"/>
      <c r="E7" s="278"/>
      <c r="F7" s="278"/>
    </row>
    <row r="8" spans="1:12" ht="15" customHeight="1" x14ac:dyDescent="0.25">
      <c r="A8" s="471" t="s">
        <v>138</v>
      </c>
      <c r="B8" s="472"/>
      <c r="C8" s="500"/>
      <c r="D8" s="395" t="s">
        <v>254</v>
      </c>
      <c r="E8" s="382" t="s">
        <v>327</v>
      </c>
      <c r="F8" s="502" t="s">
        <v>336</v>
      </c>
      <c r="G8" s="497" t="s">
        <v>139</v>
      </c>
      <c r="H8" s="393" t="s">
        <v>254</v>
      </c>
      <c r="I8" s="504" t="s">
        <v>327</v>
      </c>
      <c r="J8" s="474" t="s">
        <v>336</v>
      </c>
    </row>
    <row r="9" spans="1:12" x14ac:dyDescent="0.25">
      <c r="A9" s="461"/>
      <c r="B9" s="473"/>
      <c r="C9" s="501"/>
      <c r="D9" s="499"/>
      <c r="E9" s="383"/>
      <c r="F9" s="503"/>
      <c r="G9" s="498"/>
      <c r="H9" s="496"/>
      <c r="I9" s="505"/>
      <c r="J9" s="475"/>
    </row>
    <row r="10" spans="1:12" x14ac:dyDescent="0.25">
      <c r="A10" s="45" t="s">
        <v>53</v>
      </c>
      <c r="B10" s="46"/>
      <c r="C10" s="327"/>
      <c r="D10" s="323"/>
      <c r="E10" s="42"/>
      <c r="F10" s="42"/>
      <c r="G10" s="3" t="s">
        <v>28</v>
      </c>
      <c r="H10" s="271">
        <f>SUM('1. melléklet'!I37)</f>
        <v>259112982</v>
      </c>
      <c r="I10" s="271">
        <f>SUM('1. melléklet'!J37)</f>
        <v>253517546</v>
      </c>
      <c r="J10" s="4">
        <f>SUM('1. melléklet'!K37)</f>
        <v>247474858</v>
      </c>
    </row>
    <row r="11" spans="1:12" ht="15" customHeight="1" x14ac:dyDescent="0.25">
      <c r="A11" s="47" t="s">
        <v>7</v>
      </c>
      <c r="B11" s="487" t="s">
        <v>140</v>
      </c>
      <c r="C11" s="488"/>
      <c r="D11" s="324">
        <f>SUM('1. melléklet'!I10)</f>
        <v>230890699</v>
      </c>
      <c r="E11" s="3">
        <f>SUM('1. melléklet'!D10)</f>
        <v>256589817</v>
      </c>
      <c r="F11" s="28">
        <f>SUM('1. melléklet'!E10)</f>
        <v>256945895</v>
      </c>
      <c r="G11" s="243" t="s">
        <v>141</v>
      </c>
      <c r="H11" s="271">
        <f>SUM('1. melléklet'!I38)</f>
        <v>46620830</v>
      </c>
      <c r="I11" s="271">
        <f>SUM('1. melléklet'!J38)</f>
        <v>44578352</v>
      </c>
      <c r="J11" s="4">
        <f>SUM('1. melléklet'!K38)</f>
        <v>43707792</v>
      </c>
    </row>
    <row r="12" spans="1:12" x14ac:dyDescent="0.25">
      <c r="A12" s="48" t="s">
        <v>9</v>
      </c>
      <c r="B12" s="487" t="s">
        <v>10</v>
      </c>
      <c r="C12" s="488"/>
      <c r="D12" s="324">
        <f>SUM('1. melléklet'!I11)</f>
        <v>237240000</v>
      </c>
      <c r="E12" s="3">
        <f>SUM('1. melléklet'!J11)</f>
        <v>241300516</v>
      </c>
      <c r="F12" s="3">
        <f>SUM('1. melléklet'!K11)</f>
        <v>286795028</v>
      </c>
      <c r="G12" s="3" t="s">
        <v>30</v>
      </c>
      <c r="H12" s="271">
        <f>SUM('1. melléklet'!I39)</f>
        <v>190548000</v>
      </c>
      <c r="I12" s="271">
        <f>SUM('1. melléklet'!J39)</f>
        <v>179704580</v>
      </c>
      <c r="J12" s="4">
        <f>SUM('1. melléklet'!K39)</f>
        <v>136838371</v>
      </c>
    </row>
    <row r="13" spans="1:12" x14ac:dyDescent="0.25">
      <c r="A13" s="48" t="s">
        <v>17</v>
      </c>
      <c r="B13" s="487" t="s">
        <v>69</v>
      </c>
      <c r="C13" s="488"/>
      <c r="D13" s="324">
        <f>SUM('1. melléklet'!I12)</f>
        <v>53958082</v>
      </c>
      <c r="E13" s="3">
        <f>SUM('1. melléklet'!J12)</f>
        <v>24767966</v>
      </c>
      <c r="F13" s="3">
        <f>SUM('1. melléklet'!K12)</f>
        <v>39521332</v>
      </c>
      <c r="G13" s="3" t="s">
        <v>31</v>
      </c>
      <c r="H13" s="271">
        <f>SUM('1. melléklet'!I40)</f>
        <v>3950000</v>
      </c>
      <c r="I13" s="271">
        <f>SUM('1. melléklet'!J40)</f>
        <v>5150000</v>
      </c>
      <c r="J13" s="4">
        <f>SUM('1. melléklet'!K40)</f>
        <v>4400001</v>
      </c>
    </row>
    <row r="14" spans="1:12" x14ac:dyDescent="0.25">
      <c r="A14" s="48" t="s">
        <v>12</v>
      </c>
      <c r="B14" s="487" t="s">
        <v>13</v>
      </c>
      <c r="C14" s="488"/>
      <c r="D14" s="324">
        <f>SUM('1. melléklet'!I13)</f>
        <v>1304099</v>
      </c>
      <c r="E14" s="3">
        <f>SUM('1. melléklet'!J13)</f>
        <v>2304099</v>
      </c>
      <c r="F14" s="3">
        <f>SUM('1. melléklet'!K13)</f>
        <v>1304099</v>
      </c>
      <c r="G14" s="3" t="s">
        <v>33</v>
      </c>
      <c r="H14" s="271">
        <f>SUM('1. melléklet'!I41)</f>
        <v>40824000</v>
      </c>
      <c r="I14" s="271">
        <f>SUM('1. melléklet'!J41)</f>
        <v>36459267</v>
      </c>
      <c r="J14" s="4">
        <f>SUM('1. melléklet'!K41)</f>
        <v>34476004</v>
      </c>
    </row>
    <row r="15" spans="1:12" ht="26.4" x14ac:dyDescent="0.25">
      <c r="A15" s="48"/>
      <c r="B15" s="296"/>
      <c r="C15" s="328" t="s">
        <v>137</v>
      </c>
      <c r="D15" s="325">
        <f>SUM(D11:D14)</f>
        <v>523392880</v>
      </c>
      <c r="E15" s="325">
        <f t="shared" ref="E15:F15" si="0">SUM(E11:E14)</f>
        <v>524962398</v>
      </c>
      <c r="F15" s="325">
        <f t="shared" si="0"/>
        <v>584566354</v>
      </c>
      <c r="G15" s="34" t="s">
        <v>142</v>
      </c>
      <c r="H15" s="272">
        <f>SUM(H10:H14)</f>
        <v>541055812</v>
      </c>
      <c r="I15" s="272">
        <f t="shared" ref="I15:J15" si="1">SUM(I10:I14)</f>
        <v>519409745</v>
      </c>
      <c r="J15" s="272">
        <f t="shared" si="1"/>
        <v>466897026</v>
      </c>
    </row>
    <row r="16" spans="1:12" ht="15" customHeight="1" x14ac:dyDescent="0.25">
      <c r="A16" s="47" t="s">
        <v>7</v>
      </c>
      <c r="B16" s="489" t="s">
        <v>80</v>
      </c>
      <c r="C16" s="490"/>
      <c r="D16" s="324">
        <f>SUM('1. melléklet'!I15)</f>
        <v>7677295</v>
      </c>
      <c r="E16" s="3">
        <f>SUM('1. melléklet'!J15)</f>
        <v>28022678</v>
      </c>
      <c r="F16" s="3">
        <f>SUM('1. melléklet'!K15)</f>
        <v>47811834</v>
      </c>
      <c r="G16" s="3" t="s">
        <v>35</v>
      </c>
      <c r="H16" s="271">
        <f>SUM('1. melléklet'!I43)</f>
        <v>55227203</v>
      </c>
      <c r="I16" s="271">
        <f>SUM('1. melléklet'!J43)</f>
        <v>26663301</v>
      </c>
      <c r="J16" s="4">
        <f>SUM('1. melléklet'!K43)</f>
        <v>23374331</v>
      </c>
    </row>
    <row r="17" spans="1:10" x14ac:dyDescent="0.25">
      <c r="A17" s="47"/>
      <c r="B17" s="41" t="s">
        <v>7</v>
      </c>
      <c r="C17" s="329" t="s">
        <v>81</v>
      </c>
      <c r="D17" s="324">
        <f>SUM('1. melléklet'!I16)</f>
        <v>7760000</v>
      </c>
      <c r="E17" s="3">
        <f>SUM('1. melléklet'!J16)</f>
        <v>355000</v>
      </c>
      <c r="F17" s="3">
        <f>SUM('1. melléklet'!K16)</f>
        <v>394370</v>
      </c>
      <c r="G17" s="3" t="s">
        <v>37</v>
      </c>
      <c r="H17" s="271">
        <f>SUM('1. melléklet'!I44)</f>
        <v>64587564</v>
      </c>
      <c r="I17" s="271">
        <f>SUM('1. melléklet'!J44)</f>
        <v>131557213</v>
      </c>
      <c r="J17" s="4">
        <f>SUM('1. melléklet'!K44)</f>
        <v>54217800</v>
      </c>
    </row>
    <row r="18" spans="1:10" ht="26.4" x14ac:dyDescent="0.25">
      <c r="A18" s="47"/>
      <c r="B18" s="41" t="s">
        <v>9</v>
      </c>
      <c r="C18" s="329" t="s">
        <v>331</v>
      </c>
      <c r="D18" s="324">
        <f>SUM('1. melléklet'!I17)</f>
        <v>0</v>
      </c>
      <c r="E18" s="3">
        <v>8547867</v>
      </c>
      <c r="F18" s="3">
        <v>6867924</v>
      </c>
      <c r="G18" s="3" t="s">
        <v>38</v>
      </c>
      <c r="H18" s="271">
        <f>SUM('1. melléklet'!I45)</f>
        <v>400000</v>
      </c>
      <c r="I18" s="271">
        <f>SUM('1. melléklet'!J45)</f>
        <v>12448248</v>
      </c>
      <c r="J18" s="4">
        <f>SUM('1. melléklet'!K45)</f>
        <v>12448248</v>
      </c>
    </row>
    <row r="19" spans="1:10" s="26" customFormat="1" ht="15" customHeight="1" x14ac:dyDescent="0.25">
      <c r="A19" s="49" t="s">
        <v>9</v>
      </c>
      <c r="B19" s="491" t="s">
        <v>16</v>
      </c>
      <c r="C19" s="492"/>
      <c r="D19" s="325">
        <f>SUM(D16:D18)</f>
        <v>15437295</v>
      </c>
      <c r="E19" s="6">
        <f>SUM(E16:E18)</f>
        <v>36925545</v>
      </c>
      <c r="F19" s="6">
        <f>SUM(F16:F18)</f>
        <v>55074128</v>
      </c>
      <c r="G19" s="6" t="s">
        <v>143</v>
      </c>
      <c r="H19" s="272">
        <f>SUM(H16:H18)</f>
        <v>120214767</v>
      </c>
      <c r="I19" s="272">
        <f t="shared" ref="I19:J19" si="2">SUM(I16:I18)</f>
        <v>170668762</v>
      </c>
      <c r="J19" s="272">
        <f t="shared" si="2"/>
        <v>90040379</v>
      </c>
    </row>
    <row r="20" spans="1:10" s="26" customFormat="1" ht="15" customHeight="1" x14ac:dyDescent="0.25">
      <c r="A20" s="48" t="s">
        <v>86</v>
      </c>
      <c r="B20" s="491" t="s">
        <v>87</v>
      </c>
      <c r="C20" s="492"/>
      <c r="D20" s="325">
        <f>SUM(D21)</f>
        <v>130700000</v>
      </c>
      <c r="E20" s="6">
        <f>SUM('1. melléklet'!J21)</f>
        <v>136450160</v>
      </c>
      <c r="F20" s="6">
        <f>SUM('1. melléklet'!K20)</f>
        <v>148537012</v>
      </c>
      <c r="G20" s="6" t="s">
        <v>104</v>
      </c>
      <c r="H20" s="272">
        <f>SUM('3. melléklet'!D38)</f>
        <v>8259596</v>
      </c>
      <c r="I20" s="272">
        <f>SUM('3. melléklet'!E38)</f>
        <v>8259596</v>
      </c>
      <c r="J20" s="272">
        <f>SUM('3. melléklet'!F38)</f>
        <v>8259596</v>
      </c>
    </row>
    <row r="21" spans="1:10" s="26" customFormat="1" ht="15" customHeight="1" x14ac:dyDescent="0.25">
      <c r="A21" s="48" t="s">
        <v>7</v>
      </c>
      <c r="B21" s="491" t="s">
        <v>19</v>
      </c>
      <c r="C21" s="492"/>
      <c r="D21" s="325">
        <f>SUM('1. melléklet'!I20)</f>
        <v>130700000</v>
      </c>
      <c r="E21" s="6"/>
      <c r="F21" s="6"/>
      <c r="G21" s="3"/>
      <c r="H21" s="272"/>
      <c r="I21" s="272"/>
      <c r="J21" s="37"/>
    </row>
    <row r="22" spans="1:10" s="26" customFormat="1" ht="15" customHeight="1" x14ac:dyDescent="0.25">
      <c r="A22" s="48" t="s">
        <v>9</v>
      </c>
      <c r="B22" s="491" t="s">
        <v>21</v>
      </c>
      <c r="C22" s="492"/>
      <c r="D22" s="325">
        <f>SUM('1. melléklet'!I23)</f>
        <v>0</v>
      </c>
      <c r="E22" s="6"/>
      <c r="F22" s="6"/>
      <c r="G22" s="6"/>
      <c r="H22" s="272"/>
      <c r="I22" s="272"/>
      <c r="J22" s="37"/>
    </row>
    <row r="23" spans="1:10" s="26" customFormat="1" ht="15" customHeight="1" x14ac:dyDescent="0.25">
      <c r="A23" s="48" t="s">
        <v>17</v>
      </c>
      <c r="B23" s="491" t="s">
        <v>23</v>
      </c>
      <c r="C23" s="492"/>
      <c r="D23" s="325">
        <f>SUM('1. melléklet'!I25)</f>
        <v>279955290</v>
      </c>
      <c r="E23" s="6">
        <f>SUM('1. melléklet'!G25)</f>
        <v>257286143</v>
      </c>
      <c r="F23" s="6">
        <f>SUM('1. melléklet'!K25)</f>
        <v>257286143</v>
      </c>
      <c r="G23" s="6"/>
      <c r="H23" s="272"/>
      <c r="I23" s="272"/>
      <c r="J23" s="37"/>
    </row>
    <row r="24" spans="1:10" s="26" customFormat="1" ht="15" customHeight="1" thickBot="1" x14ac:dyDescent="0.3">
      <c r="A24" s="493" t="s">
        <v>24</v>
      </c>
      <c r="B24" s="494"/>
      <c r="C24" s="495"/>
      <c r="D24" s="326">
        <f>SUM(D15+D19+D20)</f>
        <v>669530175</v>
      </c>
      <c r="E24" s="50">
        <f>SUM(E15+E19+E20)</f>
        <v>698338103</v>
      </c>
      <c r="F24" s="50">
        <f>SUM(F15+F19+F20)</f>
        <v>788177494</v>
      </c>
      <c r="G24" s="50" t="s">
        <v>106</v>
      </c>
      <c r="H24" s="273">
        <f>SUM(H15+H19+H20)</f>
        <v>669530175</v>
      </c>
      <c r="I24" s="273"/>
      <c r="J24" s="51">
        <f>SUM(J15+J19+J20)</f>
        <v>565197001</v>
      </c>
    </row>
    <row r="25" spans="1:10" x14ac:dyDescent="0.25">
      <c r="A25" s="34"/>
      <c r="B25" s="34"/>
      <c r="C25" s="34"/>
      <c r="D25" s="28"/>
      <c r="E25" s="28"/>
      <c r="F25" s="28"/>
    </row>
    <row r="26" spans="1:10" ht="15" customHeight="1" x14ac:dyDescent="0.25">
      <c r="A26" s="417"/>
      <c r="B26" s="417"/>
      <c r="C26" s="417"/>
      <c r="D26" s="28"/>
      <c r="E26" s="28"/>
      <c r="F26" s="28"/>
    </row>
    <row r="30" spans="1:10" ht="12" customHeight="1" x14ac:dyDescent="0.25"/>
    <row r="31" spans="1:10" ht="12.75" hidden="1" customHeight="1" x14ac:dyDescent="0.25">
      <c r="A31" s="29"/>
      <c r="B31" s="29"/>
      <c r="C31" s="29"/>
      <c r="D31" s="29"/>
      <c r="E31" s="29"/>
      <c r="F31" s="29"/>
    </row>
    <row r="32" spans="1:10" x14ac:dyDescent="0.25">
      <c r="A32" s="29"/>
      <c r="B32" s="29"/>
      <c r="C32" s="29"/>
      <c r="D32" s="29"/>
      <c r="E32" s="29"/>
      <c r="F32" s="29"/>
    </row>
    <row r="33" spans="1:6" x14ac:dyDescent="0.25">
      <c r="A33" s="418"/>
      <c r="B33" s="418"/>
      <c r="C33" s="418"/>
      <c r="D33" s="30"/>
      <c r="E33" s="30"/>
      <c r="F33" s="30"/>
    </row>
    <row r="34" spans="1:6" x14ac:dyDescent="0.25">
      <c r="A34" s="418"/>
      <c r="B34" s="418"/>
      <c r="C34" s="418"/>
      <c r="D34" s="30"/>
      <c r="E34" s="30"/>
      <c r="F34" s="30"/>
    </row>
    <row r="35" spans="1:6" x14ac:dyDescent="0.25">
      <c r="A35" s="416"/>
      <c r="B35" s="416"/>
      <c r="C35" s="416"/>
      <c r="D35" s="28"/>
      <c r="E35" s="28"/>
      <c r="F35" s="28"/>
    </row>
    <row r="36" spans="1:6" x14ac:dyDescent="0.25">
      <c r="A36" s="28"/>
      <c r="B36" s="28"/>
      <c r="C36" s="28"/>
      <c r="D36" s="28"/>
      <c r="E36" s="28"/>
      <c r="F36" s="28"/>
    </row>
    <row r="37" spans="1:6" x14ac:dyDescent="0.25">
      <c r="A37" s="28"/>
      <c r="B37" s="28"/>
      <c r="C37" s="28"/>
      <c r="D37" s="28"/>
      <c r="E37" s="28"/>
      <c r="F37" s="28"/>
    </row>
    <row r="38" spans="1:6" x14ac:dyDescent="0.25">
      <c r="A38" s="28"/>
      <c r="B38" s="28"/>
      <c r="C38" s="28"/>
      <c r="D38" s="28"/>
      <c r="E38" s="28"/>
      <c r="F38" s="28"/>
    </row>
    <row r="39" spans="1:6" x14ac:dyDescent="0.25">
      <c r="A39" s="28"/>
      <c r="B39" s="28"/>
      <c r="C39" s="28"/>
      <c r="D39" s="28"/>
      <c r="E39" s="28"/>
      <c r="F39" s="28"/>
    </row>
    <row r="40" spans="1:6" x14ac:dyDescent="0.25">
      <c r="A40" s="28"/>
      <c r="B40" s="28"/>
      <c r="C40" s="28"/>
      <c r="D40" s="28"/>
      <c r="E40" s="28"/>
      <c r="F40" s="28"/>
    </row>
    <row r="41" spans="1:6" x14ac:dyDescent="0.25">
      <c r="A41" s="416"/>
      <c r="B41" s="416"/>
      <c r="C41" s="416"/>
      <c r="D41" s="28"/>
      <c r="E41" s="28"/>
      <c r="F41" s="28"/>
    </row>
    <row r="42" spans="1:6" x14ac:dyDescent="0.25">
      <c r="A42" s="28"/>
      <c r="B42" s="28"/>
      <c r="C42" s="28"/>
      <c r="D42" s="28"/>
      <c r="E42" s="28"/>
      <c r="F42" s="28"/>
    </row>
    <row r="43" spans="1:6" x14ac:dyDescent="0.25">
      <c r="A43" s="28"/>
      <c r="B43" s="28"/>
      <c r="C43" s="28"/>
      <c r="D43" s="28"/>
      <c r="E43" s="28"/>
      <c r="F43" s="28"/>
    </row>
    <row r="44" spans="1:6" s="7" customFormat="1" x14ac:dyDescent="0.25">
      <c r="A44" s="28"/>
      <c r="B44" s="28"/>
      <c r="C44" s="28"/>
      <c r="D44" s="28"/>
      <c r="E44" s="28"/>
      <c r="F44" s="28"/>
    </row>
    <row r="45" spans="1:6" x14ac:dyDescent="0.25">
      <c r="A45" s="416"/>
      <c r="B45" s="416"/>
      <c r="C45" s="416"/>
      <c r="D45" s="27"/>
      <c r="E45" s="261"/>
      <c r="F45" s="316"/>
    </row>
    <row r="46" spans="1:6" x14ac:dyDescent="0.25">
      <c r="A46" s="416"/>
      <c r="B46" s="416"/>
      <c r="C46" s="416"/>
      <c r="D46" s="28"/>
      <c r="E46" s="28"/>
      <c r="F46" s="28"/>
    </row>
    <row r="47" spans="1:6" x14ac:dyDescent="0.25">
      <c r="A47" s="28"/>
      <c r="B47" s="28"/>
      <c r="C47" s="28"/>
      <c r="D47" s="28"/>
      <c r="E47" s="28"/>
      <c r="F47" s="28"/>
    </row>
    <row r="48" spans="1:6" x14ac:dyDescent="0.25">
      <c r="A48" s="28"/>
      <c r="B48" s="28"/>
      <c r="C48" s="28"/>
      <c r="D48" s="28"/>
      <c r="E48" s="28"/>
      <c r="F48" s="28"/>
    </row>
    <row r="49" spans="1:6" x14ac:dyDescent="0.25">
      <c r="A49" s="28"/>
      <c r="B49" s="28"/>
      <c r="C49" s="28"/>
      <c r="D49" s="28"/>
      <c r="E49" s="28"/>
      <c r="F49" s="28"/>
    </row>
    <row r="50" spans="1:6" s="7" customFormat="1" x14ac:dyDescent="0.25">
      <c r="A50" s="28"/>
      <c r="B50" s="28"/>
      <c r="C50" s="28"/>
      <c r="D50" s="28"/>
      <c r="E50" s="28"/>
      <c r="F50" s="28"/>
    </row>
    <row r="51" spans="1:6" s="7" customFormat="1" x14ac:dyDescent="0.25">
      <c r="A51" s="416"/>
      <c r="B51" s="416"/>
      <c r="C51" s="416"/>
      <c r="D51" s="27"/>
      <c r="E51" s="261"/>
      <c r="F51" s="316"/>
    </row>
    <row r="52" spans="1:6" x14ac:dyDescent="0.25">
      <c r="A52" s="416"/>
      <c r="B52" s="416"/>
      <c r="C52" s="416"/>
      <c r="D52" s="27"/>
      <c r="E52" s="261"/>
      <c r="F52" s="316"/>
    </row>
    <row r="53" spans="1:6" x14ac:dyDescent="0.25">
      <c r="A53" s="28"/>
      <c r="B53" s="28"/>
      <c r="C53" s="28"/>
      <c r="D53" s="28"/>
      <c r="E53" s="28"/>
      <c r="F53" s="28"/>
    </row>
    <row r="54" spans="1:6" x14ac:dyDescent="0.25">
      <c r="A54" s="28"/>
      <c r="B54" s="28"/>
      <c r="C54" s="28"/>
      <c r="D54" s="28"/>
      <c r="E54" s="28"/>
      <c r="F54" s="28"/>
    </row>
    <row r="55" spans="1:6" x14ac:dyDescent="0.25">
      <c r="A55" s="28"/>
      <c r="B55" s="28"/>
      <c r="C55" s="28"/>
      <c r="D55" s="28"/>
      <c r="E55" s="28"/>
      <c r="F55" s="28"/>
    </row>
  </sheetData>
  <mergeCells count="31">
    <mergeCell ref="J8:J9"/>
    <mergeCell ref="A1:J1"/>
    <mergeCell ref="A2:J2"/>
    <mergeCell ref="A3:J3"/>
    <mergeCell ref="A4:J4"/>
    <mergeCell ref="H8:H9"/>
    <mergeCell ref="G8:G9"/>
    <mergeCell ref="D8:D9"/>
    <mergeCell ref="A5:D5"/>
    <mergeCell ref="A8:C9"/>
    <mergeCell ref="F8:F9"/>
    <mergeCell ref="I8:I9"/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A41:C41"/>
    <mergeCell ref="A45:C45"/>
    <mergeCell ref="A46:C46"/>
    <mergeCell ref="A51:C51"/>
    <mergeCell ref="A52:C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I2"/>
    </sheetView>
  </sheetViews>
  <sheetFormatPr defaultRowHeight="14.4" x14ac:dyDescent="0.3"/>
  <cols>
    <col min="1" max="1" width="5.88671875" style="53" customWidth="1"/>
    <col min="2" max="2" width="42.5546875" style="52" customWidth="1"/>
    <col min="3" max="8" width="11" style="52" customWidth="1"/>
    <col min="9" max="9" width="12.33203125" style="52" customWidth="1"/>
    <col min="10" max="10" width="2.88671875" style="52" customWidth="1"/>
    <col min="11" max="256" width="9.109375" style="52"/>
    <col min="257" max="257" width="5.88671875" style="52" customWidth="1"/>
    <col min="258" max="258" width="42.5546875" style="52" customWidth="1"/>
    <col min="259" max="264" width="11" style="52" customWidth="1"/>
    <col min="265" max="265" width="12.33203125" style="52" customWidth="1"/>
    <col min="266" max="266" width="2.88671875" style="52" customWidth="1"/>
    <col min="267" max="512" width="9.109375" style="52"/>
    <col min="513" max="513" width="5.88671875" style="52" customWidth="1"/>
    <col min="514" max="514" width="42.5546875" style="52" customWidth="1"/>
    <col min="515" max="520" width="11" style="52" customWidth="1"/>
    <col min="521" max="521" width="12.33203125" style="52" customWidth="1"/>
    <col min="522" max="522" width="2.88671875" style="52" customWidth="1"/>
    <col min="523" max="768" width="9.109375" style="52"/>
    <col min="769" max="769" width="5.88671875" style="52" customWidth="1"/>
    <col min="770" max="770" width="42.5546875" style="52" customWidth="1"/>
    <col min="771" max="776" width="11" style="52" customWidth="1"/>
    <col min="777" max="777" width="12.33203125" style="52" customWidth="1"/>
    <col min="778" max="778" width="2.88671875" style="52" customWidth="1"/>
    <col min="779" max="1024" width="9.109375" style="52"/>
    <col min="1025" max="1025" width="5.88671875" style="52" customWidth="1"/>
    <col min="1026" max="1026" width="42.5546875" style="52" customWidth="1"/>
    <col min="1027" max="1032" width="11" style="52" customWidth="1"/>
    <col min="1033" max="1033" width="12.33203125" style="52" customWidth="1"/>
    <col min="1034" max="1034" width="2.88671875" style="52" customWidth="1"/>
    <col min="1035" max="1280" width="9.109375" style="52"/>
    <col min="1281" max="1281" width="5.88671875" style="52" customWidth="1"/>
    <col min="1282" max="1282" width="42.5546875" style="52" customWidth="1"/>
    <col min="1283" max="1288" width="11" style="52" customWidth="1"/>
    <col min="1289" max="1289" width="12.33203125" style="52" customWidth="1"/>
    <col min="1290" max="1290" width="2.88671875" style="52" customWidth="1"/>
    <col min="1291" max="1536" width="9.109375" style="52"/>
    <col min="1537" max="1537" width="5.88671875" style="52" customWidth="1"/>
    <col min="1538" max="1538" width="42.5546875" style="52" customWidth="1"/>
    <col min="1539" max="1544" width="11" style="52" customWidth="1"/>
    <col min="1545" max="1545" width="12.33203125" style="52" customWidth="1"/>
    <col min="1546" max="1546" width="2.88671875" style="52" customWidth="1"/>
    <col min="1547" max="1792" width="9.109375" style="52"/>
    <col min="1793" max="1793" width="5.88671875" style="52" customWidth="1"/>
    <col min="1794" max="1794" width="42.5546875" style="52" customWidth="1"/>
    <col min="1795" max="1800" width="11" style="52" customWidth="1"/>
    <col min="1801" max="1801" width="12.33203125" style="52" customWidth="1"/>
    <col min="1802" max="1802" width="2.88671875" style="52" customWidth="1"/>
    <col min="1803" max="2048" width="9.109375" style="52"/>
    <col min="2049" max="2049" width="5.88671875" style="52" customWidth="1"/>
    <col min="2050" max="2050" width="42.5546875" style="52" customWidth="1"/>
    <col min="2051" max="2056" width="11" style="52" customWidth="1"/>
    <col min="2057" max="2057" width="12.33203125" style="52" customWidth="1"/>
    <col min="2058" max="2058" width="2.88671875" style="52" customWidth="1"/>
    <col min="2059" max="2304" width="9.109375" style="52"/>
    <col min="2305" max="2305" width="5.88671875" style="52" customWidth="1"/>
    <col min="2306" max="2306" width="42.5546875" style="52" customWidth="1"/>
    <col min="2307" max="2312" width="11" style="52" customWidth="1"/>
    <col min="2313" max="2313" width="12.33203125" style="52" customWidth="1"/>
    <col min="2314" max="2314" width="2.88671875" style="52" customWidth="1"/>
    <col min="2315" max="2560" width="9.109375" style="52"/>
    <col min="2561" max="2561" width="5.88671875" style="52" customWidth="1"/>
    <col min="2562" max="2562" width="42.5546875" style="52" customWidth="1"/>
    <col min="2563" max="2568" width="11" style="52" customWidth="1"/>
    <col min="2569" max="2569" width="12.33203125" style="52" customWidth="1"/>
    <col min="2570" max="2570" width="2.88671875" style="52" customWidth="1"/>
    <col min="2571" max="2816" width="9.109375" style="52"/>
    <col min="2817" max="2817" width="5.88671875" style="52" customWidth="1"/>
    <col min="2818" max="2818" width="42.5546875" style="52" customWidth="1"/>
    <col min="2819" max="2824" width="11" style="52" customWidth="1"/>
    <col min="2825" max="2825" width="12.33203125" style="52" customWidth="1"/>
    <col min="2826" max="2826" width="2.88671875" style="52" customWidth="1"/>
    <col min="2827" max="3072" width="9.109375" style="52"/>
    <col min="3073" max="3073" width="5.88671875" style="52" customWidth="1"/>
    <col min="3074" max="3074" width="42.5546875" style="52" customWidth="1"/>
    <col min="3075" max="3080" width="11" style="52" customWidth="1"/>
    <col min="3081" max="3081" width="12.33203125" style="52" customWidth="1"/>
    <col min="3082" max="3082" width="2.88671875" style="52" customWidth="1"/>
    <col min="3083" max="3328" width="9.109375" style="52"/>
    <col min="3329" max="3329" width="5.88671875" style="52" customWidth="1"/>
    <col min="3330" max="3330" width="42.5546875" style="52" customWidth="1"/>
    <col min="3331" max="3336" width="11" style="52" customWidth="1"/>
    <col min="3337" max="3337" width="12.33203125" style="52" customWidth="1"/>
    <col min="3338" max="3338" width="2.88671875" style="52" customWidth="1"/>
    <col min="3339" max="3584" width="9.109375" style="52"/>
    <col min="3585" max="3585" width="5.88671875" style="52" customWidth="1"/>
    <col min="3586" max="3586" width="42.5546875" style="52" customWidth="1"/>
    <col min="3587" max="3592" width="11" style="52" customWidth="1"/>
    <col min="3593" max="3593" width="12.33203125" style="52" customWidth="1"/>
    <col min="3594" max="3594" width="2.88671875" style="52" customWidth="1"/>
    <col min="3595" max="3840" width="9.109375" style="52"/>
    <col min="3841" max="3841" width="5.88671875" style="52" customWidth="1"/>
    <col min="3842" max="3842" width="42.5546875" style="52" customWidth="1"/>
    <col min="3843" max="3848" width="11" style="52" customWidth="1"/>
    <col min="3849" max="3849" width="12.33203125" style="52" customWidth="1"/>
    <col min="3850" max="3850" width="2.88671875" style="52" customWidth="1"/>
    <col min="3851" max="4096" width="9.109375" style="52"/>
    <col min="4097" max="4097" width="5.88671875" style="52" customWidth="1"/>
    <col min="4098" max="4098" width="42.5546875" style="52" customWidth="1"/>
    <col min="4099" max="4104" width="11" style="52" customWidth="1"/>
    <col min="4105" max="4105" width="12.33203125" style="52" customWidth="1"/>
    <col min="4106" max="4106" width="2.88671875" style="52" customWidth="1"/>
    <col min="4107" max="4352" width="9.109375" style="52"/>
    <col min="4353" max="4353" width="5.88671875" style="52" customWidth="1"/>
    <col min="4354" max="4354" width="42.5546875" style="52" customWidth="1"/>
    <col min="4355" max="4360" width="11" style="52" customWidth="1"/>
    <col min="4361" max="4361" width="12.33203125" style="52" customWidth="1"/>
    <col min="4362" max="4362" width="2.88671875" style="52" customWidth="1"/>
    <col min="4363" max="4608" width="9.109375" style="52"/>
    <col min="4609" max="4609" width="5.88671875" style="52" customWidth="1"/>
    <col min="4610" max="4610" width="42.5546875" style="52" customWidth="1"/>
    <col min="4611" max="4616" width="11" style="52" customWidth="1"/>
    <col min="4617" max="4617" width="12.33203125" style="52" customWidth="1"/>
    <col min="4618" max="4618" width="2.88671875" style="52" customWidth="1"/>
    <col min="4619" max="4864" width="9.109375" style="52"/>
    <col min="4865" max="4865" width="5.88671875" style="52" customWidth="1"/>
    <col min="4866" max="4866" width="42.5546875" style="52" customWidth="1"/>
    <col min="4867" max="4872" width="11" style="52" customWidth="1"/>
    <col min="4873" max="4873" width="12.33203125" style="52" customWidth="1"/>
    <col min="4874" max="4874" width="2.88671875" style="52" customWidth="1"/>
    <col min="4875" max="5120" width="9.109375" style="52"/>
    <col min="5121" max="5121" width="5.88671875" style="52" customWidth="1"/>
    <col min="5122" max="5122" width="42.5546875" style="52" customWidth="1"/>
    <col min="5123" max="5128" width="11" style="52" customWidth="1"/>
    <col min="5129" max="5129" width="12.33203125" style="52" customWidth="1"/>
    <col min="5130" max="5130" width="2.88671875" style="52" customWidth="1"/>
    <col min="5131" max="5376" width="9.109375" style="52"/>
    <col min="5377" max="5377" width="5.88671875" style="52" customWidth="1"/>
    <col min="5378" max="5378" width="42.5546875" style="52" customWidth="1"/>
    <col min="5379" max="5384" width="11" style="52" customWidth="1"/>
    <col min="5385" max="5385" width="12.33203125" style="52" customWidth="1"/>
    <col min="5386" max="5386" width="2.88671875" style="52" customWidth="1"/>
    <col min="5387" max="5632" width="9.109375" style="52"/>
    <col min="5633" max="5633" width="5.88671875" style="52" customWidth="1"/>
    <col min="5634" max="5634" width="42.5546875" style="52" customWidth="1"/>
    <col min="5635" max="5640" width="11" style="52" customWidth="1"/>
    <col min="5641" max="5641" width="12.33203125" style="52" customWidth="1"/>
    <col min="5642" max="5642" width="2.88671875" style="52" customWidth="1"/>
    <col min="5643" max="5888" width="9.109375" style="52"/>
    <col min="5889" max="5889" width="5.88671875" style="52" customWidth="1"/>
    <col min="5890" max="5890" width="42.5546875" style="52" customWidth="1"/>
    <col min="5891" max="5896" width="11" style="52" customWidth="1"/>
    <col min="5897" max="5897" width="12.33203125" style="52" customWidth="1"/>
    <col min="5898" max="5898" width="2.88671875" style="52" customWidth="1"/>
    <col min="5899" max="6144" width="9.109375" style="52"/>
    <col min="6145" max="6145" width="5.88671875" style="52" customWidth="1"/>
    <col min="6146" max="6146" width="42.5546875" style="52" customWidth="1"/>
    <col min="6147" max="6152" width="11" style="52" customWidth="1"/>
    <col min="6153" max="6153" width="12.33203125" style="52" customWidth="1"/>
    <col min="6154" max="6154" width="2.88671875" style="52" customWidth="1"/>
    <col min="6155" max="6400" width="9.109375" style="52"/>
    <col min="6401" max="6401" width="5.88671875" style="52" customWidth="1"/>
    <col min="6402" max="6402" width="42.5546875" style="52" customWidth="1"/>
    <col min="6403" max="6408" width="11" style="52" customWidth="1"/>
    <col min="6409" max="6409" width="12.33203125" style="52" customWidth="1"/>
    <col min="6410" max="6410" width="2.88671875" style="52" customWidth="1"/>
    <col min="6411" max="6656" width="9.109375" style="52"/>
    <col min="6657" max="6657" width="5.88671875" style="52" customWidth="1"/>
    <col min="6658" max="6658" width="42.5546875" style="52" customWidth="1"/>
    <col min="6659" max="6664" width="11" style="52" customWidth="1"/>
    <col min="6665" max="6665" width="12.33203125" style="52" customWidth="1"/>
    <col min="6666" max="6666" width="2.88671875" style="52" customWidth="1"/>
    <col min="6667" max="6912" width="9.109375" style="52"/>
    <col min="6913" max="6913" width="5.88671875" style="52" customWidth="1"/>
    <col min="6914" max="6914" width="42.5546875" style="52" customWidth="1"/>
    <col min="6915" max="6920" width="11" style="52" customWidth="1"/>
    <col min="6921" max="6921" width="12.33203125" style="52" customWidth="1"/>
    <col min="6922" max="6922" width="2.88671875" style="52" customWidth="1"/>
    <col min="6923" max="7168" width="9.109375" style="52"/>
    <col min="7169" max="7169" width="5.88671875" style="52" customWidth="1"/>
    <col min="7170" max="7170" width="42.5546875" style="52" customWidth="1"/>
    <col min="7171" max="7176" width="11" style="52" customWidth="1"/>
    <col min="7177" max="7177" width="12.33203125" style="52" customWidth="1"/>
    <col min="7178" max="7178" width="2.88671875" style="52" customWidth="1"/>
    <col min="7179" max="7424" width="9.109375" style="52"/>
    <col min="7425" max="7425" width="5.88671875" style="52" customWidth="1"/>
    <col min="7426" max="7426" width="42.5546875" style="52" customWidth="1"/>
    <col min="7427" max="7432" width="11" style="52" customWidth="1"/>
    <col min="7433" max="7433" width="12.33203125" style="52" customWidth="1"/>
    <col min="7434" max="7434" width="2.88671875" style="52" customWidth="1"/>
    <col min="7435" max="7680" width="9.109375" style="52"/>
    <col min="7681" max="7681" width="5.88671875" style="52" customWidth="1"/>
    <col min="7682" max="7682" width="42.5546875" style="52" customWidth="1"/>
    <col min="7683" max="7688" width="11" style="52" customWidth="1"/>
    <col min="7689" max="7689" width="12.33203125" style="52" customWidth="1"/>
    <col min="7690" max="7690" width="2.88671875" style="52" customWidth="1"/>
    <col min="7691" max="7936" width="9.109375" style="52"/>
    <col min="7937" max="7937" width="5.88671875" style="52" customWidth="1"/>
    <col min="7938" max="7938" width="42.5546875" style="52" customWidth="1"/>
    <col min="7939" max="7944" width="11" style="52" customWidth="1"/>
    <col min="7945" max="7945" width="12.33203125" style="52" customWidth="1"/>
    <col min="7946" max="7946" width="2.88671875" style="52" customWidth="1"/>
    <col min="7947" max="8192" width="9.109375" style="52"/>
    <col min="8193" max="8193" width="5.88671875" style="52" customWidth="1"/>
    <col min="8194" max="8194" width="42.5546875" style="52" customWidth="1"/>
    <col min="8195" max="8200" width="11" style="52" customWidth="1"/>
    <col min="8201" max="8201" width="12.33203125" style="52" customWidth="1"/>
    <col min="8202" max="8202" width="2.88671875" style="52" customWidth="1"/>
    <col min="8203" max="8448" width="9.109375" style="52"/>
    <col min="8449" max="8449" width="5.88671875" style="52" customWidth="1"/>
    <col min="8450" max="8450" width="42.5546875" style="52" customWidth="1"/>
    <col min="8451" max="8456" width="11" style="52" customWidth="1"/>
    <col min="8457" max="8457" width="12.33203125" style="52" customWidth="1"/>
    <col min="8458" max="8458" width="2.88671875" style="52" customWidth="1"/>
    <col min="8459" max="8704" width="9.109375" style="52"/>
    <col min="8705" max="8705" width="5.88671875" style="52" customWidth="1"/>
    <col min="8706" max="8706" width="42.5546875" style="52" customWidth="1"/>
    <col min="8707" max="8712" width="11" style="52" customWidth="1"/>
    <col min="8713" max="8713" width="12.33203125" style="52" customWidth="1"/>
    <col min="8714" max="8714" width="2.88671875" style="52" customWidth="1"/>
    <col min="8715" max="8960" width="9.109375" style="52"/>
    <col min="8961" max="8961" width="5.88671875" style="52" customWidth="1"/>
    <col min="8962" max="8962" width="42.5546875" style="52" customWidth="1"/>
    <col min="8963" max="8968" width="11" style="52" customWidth="1"/>
    <col min="8969" max="8969" width="12.33203125" style="52" customWidth="1"/>
    <col min="8970" max="8970" width="2.88671875" style="52" customWidth="1"/>
    <col min="8971" max="9216" width="9.109375" style="52"/>
    <col min="9217" max="9217" width="5.88671875" style="52" customWidth="1"/>
    <col min="9218" max="9218" width="42.5546875" style="52" customWidth="1"/>
    <col min="9219" max="9224" width="11" style="52" customWidth="1"/>
    <col min="9225" max="9225" width="12.33203125" style="52" customWidth="1"/>
    <col min="9226" max="9226" width="2.88671875" style="52" customWidth="1"/>
    <col min="9227" max="9472" width="9.109375" style="52"/>
    <col min="9473" max="9473" width="5.88671875" style="52" customWidth="1"/>
    <col min="9474" max="9474" width="42.5546875" style="52" customWidth="1"/>
    <col min="9475" max="9480" width="11" style="52" customWidth="1"/>
    <col min="9481" max="9481" width="12.33203125" style="52" customWidth="1"/>
    <col min="9482" max="9482" width="2.88671875" style="52" customWidth="1"/>
    <col min="9483" max="9728" width="9.109375" style="52"/>
    <col min="9729" max="9729" width="5.88671875" style="52" customWidth="1"/>
    <col min="9730" max="9730" width="42.5546875" style="52" customWidth="1"/>
    <col min="9731" max="9736" width="11" style="52" customWidth="1"/>
    <col min="9737" max="9737" width="12.33203125" style="52" customWidth="1"/>
    <col min="9738" max="9738" width="2.88671875" style="52" customWidth="1"/>
    <col min="9739" max="9984" width="9.109375" style="52"/>
    <col min="9985" max="9985" width="5.88671875" style="52" customWidth="1"/>
    <col min="9986" max="9986" width="42.5546875" style="52" customWidth="1"/>
    <col min="9987" max="9992" width="11" style="52" customWidth="1"/>
    <col min="9993" max="9993" width="12.33203125" style="52" customWidth="1"/>
    <col min="9994" max="9994" width="2.88671875" style="52" customWidth="1"/>
    <col min="9995" max="10240" width="9.109375" style="52"/>
    <col min="10241" max="10241" width="5.88671875" style="52" customWidth="1"/>
    <col min="10242" max="10242" width="42.5546875" style="52" customWidth="1"/>
    <col min="10243" max="10248" width="11" style="52" customWidth="1"/>
    <col min="10249" max="10249" width="12.33203125" style="52" customWidth="1"/>
    <col min="10250" max="10250" width="2.88671875" style="52" customWidth="1"/>
    <col min="10251" max="10496" width="9.109375" style="52"/>
    <col min="10497" max="10497" width="5.88671875" style="52" customWidth="1"/>
    <col min="10498" max="10498" width="42.5546875" style="52" customWidth="1"/>
    <col min="10499" max="10504" width="11" style="52" customWidth="1"/>
    <col min="10505" max="10505" width="12.33203125" style="52" customWidth="1"/>
    <col min="10506" max="10506" width="2.88671875" style="52" customWidth="1"/>
    <col min="10507" max="10752" width="9.109375" style="52"/>
    <col min="10753" max="10753" width="5.88671875" style="52" customWidth="1"/>
    <col min="10754" max="10754" width="42.5546875" style="52" customWidth="1"/>
    <col min="10755" max="10760" width="11" style="52" customWidth="1"/>
    <col min="10761" max="10761" width="12.33203125" style="52" customWidth="1"/>
    <col min="10762" max="10762" width="2.88671875" style="52" customWidth="1"/>
    <col min="10763" max="11008" width="9.109375" style="52"/>
    <col min="11009" max="11009" width="5.88671875" style="52" customWidth="1"/>
    <col min="11010" max="11010" width="42.5546875" style="52" customWidth="1"/>
    <col min="11011" max="11016" width="11" style="52" customWidth="1"/>
    <col min="11017" max="11017" width="12.33203125" style="52" customWidth="1"/>
    <col min="11018" max="11018" width="2.88671875" style="52" customWidth="1"/>
    <col min="11019" max="11264" width="9.109375" style="52"/>
    <col min="11265" max="11265" width="5.88671875" style="52" customWidth="1"/>
    <col min="11266" max="11266" width="42.5546875" style="52" customWidth="1"/>
    <col min="11267" max="11272" width="11" style="52" customWidth="1"/>
    <col min="11273" max="11273" width="12.33203125" style="52" customWidth="1"/>
    <col min="11274" max="11274" width="2.88671875" style="52" customWidth="1"/>
    <col min="11275" max="11520" width="9.109375" style="52"/>
    <col min="11521" max="11521" width="5.88671875" style="52" customWidth="1"/>
    <col min="11522" max="11522" width="42.5546875" style="52" customWidth="1"/>
    <col min="11523" max="11528" width="11" style="52" customWidth="1"/>
    <col min="11529" max="11529" width="12.33203125" style="52" customWidth="1"/>
    <col min="11530" max="11530" width="2.88671875" style="52" customWidth="1"/>
    <col min="11531" max="11776" width="9.109375" style="52"/>
    <col min="11777" max="11777" width="5.88671875" style="52" customWidth="1"/>
    <col min="11778" max="11778" width="42.5546875" style="52" customWidth="1"/>
    <col min="11779" max="11784" width="11" style="52" customWidth="1"/>
    <col min="11785" max="11785" width="12.33203125" style="52" customWidth="1"/>
    <col min="11786" max="11786" width="2.88671875" style="52" customWidth="1"/>
    <col min="11787" max="12032" width="9.109375" style="52"/>
    <col min="12033" max="12033" width="5.88671875" style="52" customWidth="1"/>
    <col min="12034" max="12034" width="42.5546875" style="52" customWidth="1"/>
    <col min="12035" max="12040" width="11" style="52" customWidth="1"/>
    <col min="12041" max="12041" width="12.33203125" style="52" customWidth="1"/>
    <col min="12042" max="12042" width="2.88671875" style="52" customWidth="1"/>
    <col min="12043" max="12288" width="9.109375" style="52"/>
    <col min="12289" max="12289" width="5.88671875" style="52" customWidth="1"/>
    <col min="12290" max="12290" width="42.5546875" style="52" customWidth="1"/>
    <col min="12291" max="12296" width="11" style="52" customWidth="1"/>
    <col min="12297" max="12297" width="12.33203125" style="52" customWidth="1"/>
    <col min="12298" max="12298" width="2.88671875" style="52" customWidth="1"/>
    <col min="12299" max="12544" width="9.109375" style="52"/>
    <col min="12545" max="12545" width="5.88671875" style="52" customWidth="1"/>
    <col min="12546" max="12546" width="42.5546875" style="52" customWidth="1"/>
    <col min="12547" max="12552" width="11" style="52" customWidth="1"/>
    <col min="12553" max="12553" width="12.33203125" style="52" customWidth="1"/>
    <col min="12554" max="12554" width="2.88671875" style="52" customWidth="1"/>
    <col min="12555" max="12800" width="9.109375" style="52"/>
    <col min="12801" max="12801" width="5.88671875" style="52" customWidth="1"/>
    <col min="12802" max="12802" width="42.5546875" style="52" customWidth="1"/>
    <col min="12803" max="12808" width="11" style="52" customWidth="1"/>
    <col min="12809" max="12809" width="12.33203125" style="52" customWidth="1"/>
    <col min="12810" max="12810" width="2.88671875" style="52" customWidth="1"/>
    <col min="12811" max="13056" width="9.109375" style="52"/>
    <col min="13057" max="13057" width="5.88671875" style="52" customWidth="1"/>
    <col min="13058" max="13058" width="42.5546875" style="52" customWidth="1"/>
    <col min="13059" max="13064" width="11" style="52" customWidth="1"/>
    <col min="13065" max="13065" width="12.33203125" style="52" customWidth="1"/>
    <col min="13066" max="13066" width="2.88671875" style="52" customWidth="1"/>
    <col min="13067" max="13312" width="9.109375" style="52"/>
    <col min="13313" max="13313" width="5.88671875" style="52" customWidth="1"/>
    <col min="13314" max="13314" width="42.5546875" style="52" customWidth="1"/>
    <col min="13315" max="13320" width="11" style="52" customWidth="1"/>
    <col min="13321" max="13321" width="12.33203125" style="52" customWidth="1"/>
    <col min="13322" max="13322" width="2.88671875" style="52" customWidth="1"/>
    <col min="13323" max="13568" width="9.109375" style="52"/>
    <col min="13569" max="13569" width="5.88671875" style="52" customWidth="1"/>
    <col min="13570" max="13570" width="42.5546875" style="52" customWidth="1"/>
    <col min="13571" max="13576" width="11" style="52" customWidth="1"/>
    <col min="13577" max="13577" width="12.33203125" style="52" customWidth="1"/>
    <col min="13578" max="13578" width="2.88671875" style="52" customWidth="1"/>
    <col min="13579" max="13824" width="9.109375" style="52"/>
    <col min="13825" max="13825" width="5.88671875" style="52" customWidth="1"/>
    <col min="13826" max="13826" width="42.5546875" style="52" customWidth="1"/>
    <col min="13827" max="13832" width="11" style="52" customWidth="1"/>
    <col min="13833" max="13833" width="12.33203125" style="52" customWidth="1"/>
    <col min="13834" max="13834" width="2.88671875" style="52" customWidth="1"/>
    <col min="13835" max="14080" width="9.109375" style="52"/>
    <col min="14081" max="14081" width="5.88671875" style="52" customWidth="1"/>
    <col min="14082" max="14082" width="42.5546875" style="52" customWidth="1"/>
    <col min="14083" max="14088" width="11" style="52" customWidth="1"/>
    <col min="14089" max="14089" width="12.33203125" style="52" customWidth="1"/>
    <col min="14090" max="14090" width="2.88671875" style="52" customWidth="1"/>
    <col min="14091" max="14336" width="9.109375" style="52"/>
    <col min="14337" max="14337" width="5.88671875" style="52" customWidth="1"/>
    <col min="14338" max="14338" width="42.5546875" style="52" customWidth="1"/>
    <col min="14339" max="14344" width="11" style="52" customWidth="1"/>
    <col min="14345" max="14345" width="12.33203125" style="52" customWidth="1"/>
    <col min="14346" max="14346" width="2.88671875" style="52" customWidth="1"/>
    <col min="14347" max="14592" width="9.109375" style="52"/>
    <col min="14593" max="14593" width="5.88671875" style="52" customWidth="1"/>
    <col min="14594" max="14594" width="42.5546875" style="52" customWidth="1"/>
    <col min="14595" max="14600" width="11" style="52" customWidth="1"/>
    <col min="14601" max="14601" width="12.33203125" style="52" customWidth="1"/>
    <col min="14602" max="14602" width="2.88671875" style="52" customWidth="1"/>
    <col min="14603" max="14848" width="9.109375" style="52"/>
    <col min="14849" max="14849" width="5.88671875" style="52" customWidth="1"/>
    <col min="14850" max="14850" width="42.5546875" style="52" customWidth="1"/>
    <col min="14851" max="14856" width="11" style="52" customWidth="1"/>
    <col min="14857" max="14857" width="12.33203125" style="52" customWidth="1"/>
    <col min="14858" max="14858" width="2.88671875" style="52" customWidth="1"/>
    <col min="14859" max="15104" width="9.109375" style="52"/>
    <col min="15105" max="15105" width="5.88671875" style="52" customWidth="1"/>
    <col min="15106" max="15106" width="42.5546875" style="52" customWidth="1"/>
    <col min="15107" max="15112" width="11" style="52" customWidth="1"/>
    <col min="15113" max="15113" width="12.33203125" style="52" customWidth="1"/>
    <col min="15114" max="15114" width="2.88671875" style="52" customWidth="1"/>
    <col min="15115" max="15360" width="9.109375" style="52"/>
    <col min="15361" max="15361" width="5.88671875" style="52" customWidth="1"/>
    <col min="15362" max="15362" width="42.5546875" style="52" customWidth="1"/>
    <col min="15363" max="15368" width="11" style="52" customWidth="1"/>
    <col min="15369" max="15369" width="12.33203125" style="52" customWidth="1"/>
    <col min="15370" max="15370" width="2.88671875" style="52" customWidth="1"/>
    <col min="15371" max="15616" width="9.109375" style="52"/>
    <col min="15617" max="15617" width="5.88671875" style="52" customWidth="1"/>
    <col min="15618" max="15618" width="42.5546875" style="52" customWidth="1"/>
    <col min="15619" max="15624" width="11" style="52" customWidth="1"/>
    <col min="15625" max="15625" width="12.33203125" style="52" customWidth="1"/>
    <col min="15626" max="15626" width="2.88671875" style="52" customWidth="1"/>
    <col min="15627" max="15872" width="9.109375" style="52"/>
    <col min="15873" max="15873" width="5.88671875" style="52" customWidth="1"/>
    <col min="15874" max="15874" width="42.5546875" style="52" customWidth="1"/>
    <col min="15875" max="15880" width="11" style="52" customWidth="1"/>
    <col min="15881" max="15881" width="12.33203125" style="52" customWidth="1"/>
    <col min="15882" max="15882" width="2.88671875" style="52" customWidth="1"/>
    <col min="15883" max="16128" width="9.109375" style="52"/>
    <col min="16129" max="16129" width="5.88671875" style="52" customWidth="1"/>
    <col min="16130" max="16130" width="42.5546875" style="52" customWidth="1"/>
    <col min="16131" max="16136" width="11" style="52" customWidth="1"/>
    <col min="16137" max="16137" width="12.33203125" style="52" customWidth="1"/>
    <col min="16138" max="16138" width="2.88671875" style="52" customWidth="1"/>
    <col min="16139" max="16384" width="9.109375" style="52"/>
  </cols>
  <sheetData>
    <row r="1" spans="1:10" ht="15" customHeight="1" x14ac:dyDescent="0.3">
      <c r="A1" s="388" t="s">
        <v>428</v>
      </c>
      <c r="B1" s="388"/>
      <c r="C1" s="388"/>
      <c r="D1" s="388"/>
      <c r="E1" s="388"/>
      <c r="F1" s="388"/>
      <c r="G1" s="388"/>
      <c r="H1" s="388"/>
      <c r="I1" s="388"/>
    </row>
    <row r="2" spans="1:10" x14ac:dyDescent="0.3">
      <c r="A2" s="388"/>
      <c r="B2" s="388"/>
      <c r="C2" s="388"/>
      <c r="D2" s="388"/>
      <c r="E2" s="388"/>
      <c r="F2" s="388"/>
      <c r="G2" s="388"/>
      <c r="H2" s="388"/>
      <c r="I2" s="388"/>
    </row>
    <row r="3" spans="1:10" ht="15" customHeight="1" x14ac:dyDescent="0.25">
      <c r="A3" s="387" t="s">
        <v>339</v>
      </c>
      <c r="B3" s="387"/>
      <c r="C3" s="387"/>
      <c r="D3" s="387"/>
      <c r="E3" s="387"/>
      <c r="F3" s="387"/>
      <c r="G3" s="387"/>
      <c r="H3" s="387"/>
      <c r="I3" s="387"/>
    </row>
    <row r="4" spans="1:10" ht="16.2" thickBot="1" x14ac:dyDescent="0.35">
      <c r="B4" s="509" t="s">
        <v>144</v>
      </c>
      <c r="C4" s="509"/>
      <c r="D4" s="509"/>
      <c r="E4" s="509"/>
      <c r="F4" s="509"/>
      <c r="G4" s="509"/>
      <c r="H4" s="509"/>
      <c r="I4" s="509"/>
      <c r="J4" s="509"/>
    </row>
    <row r="5" spans="1:10" s="54" customFormat="1" ht="13.8" x14ac:dyDescent="0.3">
      <c r="A5" s="510" t="s">
        <v>145</v>
      </c>
      <c r="B5" s="512" t="s">
        <v>146</v>
      </c>
      <c r="C5" s="510" t="s">
        <v>147</v>
      </c>
      <c r="D5" s="510">
        <v>2020</v>
      </c>
      <c r="E5" s="514" t="s">
        <v>148</v>
      </c>
      <c r="F5" s="515"/>
      <c r="G5" s="515"/>
      <c r="H5" s="516"/>
      <c r="I5" s="512" t="s">
        <v>5</v>
      </c>
    </row>
    <row r="6" spans="1:10" s="57" customFormat="1" thickBot="1" x14ac:dyDescent="0.35">
      <c r="A6" s="511"/>
      <c r="B6" s="513"/>
      <c r="C6" s="513"/>
      <c r="D6" s="511"/>
      <c r="E6" s="55">
        <v>2021</v>
      </c>
      <c r="F6" s="55">
        <v>2022</v>
      </c>
      <c r="G6" s="55">
        <v>2023</v>
      </c>
      <c r="H6" s="56">
        <v>2024</v>
      </c>
      <c r="I6" s="513"/>
    </row>
    <row r="7" spans="1:10" s="63" customFormat="1" thickBot="1" x14ac:dyDescent="0.35">
      <c r="A7" s="58" t="s">
        <v>149</v>
      </c>
      <c r="B7" s="59" t="s">
        <v>150</v>
      </c>
      <c r="C7" s="60" t="s">
        <v>151</v>
      </c>
      <c r="D7" s="59" t="s">
        <v>152</v>
      </c>
      <c r="E7" s="58" t="s">
        <v>153</v>
      </c>
      <c r="F7" s="60" t="s">
        <v>154</v>
      </c>
      <c r="G7" s="60" t="s">
        <v>155</v>
      </c>
      <c r="H7" s="61" t="s">
        <v>156</v>
      </c>
      <c r="I7" s="62" t="s">
        <v>157</v>
      </c>
    </row>
    <row r="8" spans="1:10" ht="21" thickBot="1" x14ac:dyDescent="0.35">
      <c r="A8" s="64" t="s">
        <v>7</v>
      </c>
      <c r="B8" s="65" t="s">
        <v>158</v>
      </c>
      <c r="C8" s="66"/>
      <c r="D8" s="67">
        <f>+D9+D10</f>
        <v>0</v>
      </c>
      <c r="E8" s="68">
        <f>+E9+E10</f>
        <v>0</v>
      </c>
      <c r="F8" s="69">
        <f>+F9+F10</f>
        <v>0</v>
      </c>
      <c r="G8" s="69">
        <f>+G9+G10</f>
        <v>0</v>
      </c>
      <c r="H8" s="70">
        <f>+H9+H10</f>
        <v>0</v>
      </c>
      <c r="I8" s="71">
        <f t="shared" ref="I8:I19" si="0">SUM(D8:H8)</f>
        <v>0</v>
      </c>
    </row>
    <row r="9" spans="1:10" x14ac:dyDescent="0.3">
      <c r="A9" s="72" t="s">
        <v>9</v>
      </c>
      <c r="B9" s="73" t="s">
        <v>159</v>
      </c>
      <c r="C9" s="74"/>
      <c r="D9" s="75"/>
      <c r="E9" s="76"/>
      <c r="F9" s="77"/>
      <c r="G9" s="77"/>
      <c r="H9" s="78"/>
      <c r="I9" s="79">
        <f t="shared" si="0"/>
        <v>0</v>
      </c>
      <c r="J9" s="506"/>
    </row>
    <row r="10" spans="1:10" ht="15" thickBot="1" x14ac:dyDescent="0.35">
      <c r="A10" s="72" t="s">
        <v>17</v>
      </c>
      <c r="B10" s="73" t="s">
        <v>159</v>
      </c>
      <c r="C10" s="74"/>
      <c r="D10" s="75"/>
      <c r="E10" s="76"/>
      <c r="F10" s="77"/>
      <c r="G10" s="77"/>
      <c r="H10" s="78"/>
      <c r="I10" s="79">
        <f t="shared" si="0"/>
        <v>0</v>
      </c>
      <c r="J10" s="506"/>
    </row>
    <row r="11" spans="1:10" ht="21" thickBot="1" x14ac:dyDescent="0.35">
      <c r="A11" s="64" t="s">
        <v>12</v>
      </c>
      <c r="B11" s="65" t="s">
        <v>160</v>
      </c>
      <c r="C11" s="66"/>
      <c r="D11" s="67">
        <f>+D12+D13</f>
        <v>0</v>
      </c>
      <c r="E11" s="68">
        <f>+E12+E13</f>
        <v>0</v>
      </c>
      <c r="F11" s="69">
        <f>+F12+F13</f>
        <v>0</v>
      </c>
      <c r="G11" s="69">
        <f>+G12+G13</f>
        <v>0</v>
      </c>
      <c r="H11" s="70">
        <f>+H12+H13</f>
        <v>0</v>
      </c>
      <c r="I11" s="71">
        <f t="shared" si="0"/>
        <v>0</v>
      </c>
      <c r="J11" s="506"/>
    </row>
    <row r="12" spans="1:10" x14ac:dyDescent="0.3">
      <c r="A12" s="72" t="s">
        <v>32</v>
      </c>
      <c r="B12" s="73" t="s">
        <v>159</v>
      </c>
      <c r="C12" s="74"/>
      <c r="D12" s="75"/>
      <c r="E12" s="76"/>
      <c r="F12" s="77"/>
      <c r="G12" s="77"/>
      <c r="H12" s="78"/>
      <c r="I12" s="79">
        <f t="shared" si="0"/>
        <v>0</v>
      </c>
      <c r="J12" s="506"/>
    </row>
    <row r="13" spans="1:10" ht="15" thickBot="1" x14ac:dyDescent="0.35">
      <c r="A13" s="72" t="s">
        <v>161</v>
      </c>
      <c r="B13" s="73" t="s">
        <v>159</v>
      </c>
      <c r="C13" s="74"/>
      <c r="D13" s="75"/>
      <c r="E13" s="76"/>
      <c r="F13" s="77"/>
      <c r="G13" s="77"/>
      <c r="H13" s="78"/>
      <c r="I13" s="79">
        <f t="shared" si="0"/>
        <v>0</v>
      </c>
      <c r="J13" s="506"/>
    </row>
    <row r="14" spans="1:10" ht="15" thickBot="1" x14ac:dyDescent="0.35">
      <c r="A14" s="64" t="s">
        <v>162</v>
      </c>
      <c r="B14" s="65" t="s">
        <v>163</v>
      </c>
      <c r="C14" s="66"/>
      <c r="D14" s="67">
        <f>+D15</f>
        <v>0</v>
      </c>
      <c r="E14" s="68">
        <f>+E15</f>
        <v>0</v>
      </c>
      <c r="F14" s="69">
        <f>+F15</f>
        <v>0</v>
      </c>
      <c r="G14" s="69">
        <f>+G15</f>
        <v>0</v>
      </c>
      <c r="H14" s="70">
        <f>+H15</f>
        <v>0</v>
      </c>
      <c r="I14" s="71">
        <f t="shared" si="0"/>
        <v>0</v>
      </c>
      <c r="J14" s="506"/>
    </row>
    <row r="15" spans="1:10" ht="15" thickBot="1" x14ac:dyDescent="0.35">
      <c r="A15" s="72" t="s">
        <v>164</v>
      </c>
      <c r="B15" s="73" t="s">
        <v>159</v>
      </c>
      <c r="C15" s="74"/>
      <c r="D15" s="75"/>
      <c r="E15" s="76"/>
      <c r="F15" s="77"/>
      <c r="G15" s="77"/>
      <c r="H15" s="78"/>
      <c r="I15" s="79">
        <f t="shared" si="0"/>
        <v>0</v>
      </c>
      <c r="J15" s="506"/>
    </row>
    <row r="16" spans="1:10" ht="15" thickBot="1" x14ac:dyDescent="0.35">
      <c r="A16" s="64" t="s">
        <v>165</v>
      </c>
      <c r="B16" s="65" t="s">
        <v>166</v>
      </c>
      <c r="C16" s="66"/>
      <c r="D16" s="67">
        <f>+D17</f>
        <v>0</v>
      </c>
      <c r="E16" s="68">
        <f>+E17</f>
        <v>0</v>
      </c>
      <c r="F16" s="69">
        <f>+F17</f>
        <v>0</v>
      </c>
      <c r="G16" s="69">
        <f>+G17</f>
        <v>0</v>
      </c>
      <c r="H16" s="70">
        <f>+H17</f>
        <v>0</v>
      </c>
      <c r="I16" s="71">
        <f t="shared" si="0"/>
        <v>0</v>
      </c>
      <c r="J16" s="506"/>
    </row>
    <row r="17" spans="1:10" ht="15" thickBot="1" x14ac:dyDescent="0.35">
      <c r="A17" s="80" t="s">
        <v>167</v>
      </c>
      <c r="B17" s="81" t="s">
        <v>159</v>
      </c>
      <c r="C17" s="82"/>
      <c r="D17" s="83"/>
      <c r="E17" s="84"/>
      <c r="F17" s="85"/>
      <c r="G17" s="85"/>
      <c r="H17" s="86"/>
      <c r="I17" s="87">
        <f t="shared" si="0"/>
        <v>0</v>
      </c>
      <c r="J17" s="506"/>
    </row>
    <row r="18" spans="1:10" ht="15" thickBot="1" x14ac:dyDescent="0.35">
      <c r="A18" s="64" t="s">
        <v>168</v>
      </c>
      <c r="B18" s="88" t="s">
        <v>169</v>
      </c>
      <c r="C18" s="66"/>
      <c r="D18" s="67">
        <f>+D19</f>
        <v>0</v>
      </c>
      <c r="E18" s="68">
        <f>+E19</f>
        <v>0</v>
      </c>
      <c r="F18" s="69">
        <f>+F19</f>
        <v>0</v>
      </c>
      <c r="G18" s="69">
        <f>+G19</f>
        <v>0</v>
      </c>
      <c r="H18" s="70">
        <f>+H19</f>
        <v>0</v>
      </c>
      <c r="I18" s="71">
        <f t="shared" si="0"/>
        <v>0</v>
      </c>
      <c r="J18" s="506"/>
    </row>
    <row r="19" spans="1:10" ht="15" thickBot="1" x14ac:dyDescent="0.35">
      <c r="A19" s="89" t="s">
        <v>170</v>
      </c>
      <c r="B19" s="90" t="s">
        <v>159</v>
      </c>
      <c r="C19" s="91"/>
      <c r="D19" s="92"/>
      <c r="E19" s="93"/>
      <c r="F19" s="94"/>
      <c r="G19" s="94"/>
      <c r="H19" s="95"/>
      <c r="I19" s="96">
        <f t="shared" si="0"/>
        <v>0</v>
      </c>
      <c r="J19" s="506"/>
    </row>
    <row r="20" spans="1:10" ht="15" thickBot="1" x14ac:dyDescent="0.35">
      <c r="A20" s="507" t="s">
        <v>171</v>
      </c>
      <c r="B20" s="508"/>
      <c r="C20" s="97"/>
      <c r="D20" s="67">
        <f t="shared" ref="D20:I20" si="1">+D8+D11+D14+D16+D18</f>
        <v>0</v>
      </c>
      <c r="E20" s="68">
        <f t="shared" si="1"/>
        <v>0</v>
      </c>
      <c r="F20" s="69">
        <f t="shared" si="1"/>
        <v>0</v>
      </c>
      <c r="G20" s="69">
        <f t="shared" si="1"/>
        <v>0</v>
      </c>
      <c r="H20" s="70">
        <f t="shared" si="1"/>
        <v>0</v>
      </c>
      <c r="I20" s="71">
        <f t="shared" si="1"/>
        <v>0</v>
      </c>
      <c r="J20" s="506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7" sqref="D7:F7"/>
    </sheetView>
  </sheetViews>
  <sheetFormatPr defaultRowHeight="13.8" x14ac:dyDescent="0.25"/>
  <cols>
    <col min="1" max="1" width="4.88671875" style="98" customWidth="1"/>
    <col min="2" max="2" width="30.5546875" style="98" customWidth="1"/>
    <col min="3" max="7" width="16.6640625" style="98" customWidth="1"/>
    <col min="8" max="257" width="9.109375" style="98"/>
    <col min="258" max="258" width="4.88671875" style="98" customWidth="1"/>
    <col min="259" max="259" width="30.5546875" style="98" customWidth="1"/>
    <col min="260" max="263" width="12" style="98" customWidth="1"/>
    <col min="264" max="513" width="9.109375" style="98"/>
    <col min="514" max="514" width="4.88671875" style="98" customWidth="1"/>
    <col min="515" max="515" width="30.5546875" style="98" customWidth="1"/>
    <col min="516" max="519" width="12" style="98" customWidth="1"/>
    <col min="520" max="769" width="9.109375" style="98"/>
    <col min="770" max="770" width="4.88671875" style="98" customWidth="1"/>
    <col min="771" max="771" width="30.5546875" style="98" customWidth="1"/>
    <col min="772" max="775" width="12" style="98" customWidth="1"/>
    <col min="776" max="1025" width="9.109375" style="98"/>
    <col min="1026" max="1026" width="4.88671875" style="98" customWidth="1"/>
    <col min="1027" max="1027" width="30.5546875" style="98" customWidth="1"/>
    <col min="1028" max="1031" width="12" style="98" customWidth="1"/>
    <col min="1032" max="1281" width="9.109375" style="98"/>
    <col min="1282" max="1282" width="4.88671875" style="98" customWidth="1"/>
    <col min="1283" max="1283" width="30.5546875" style="98" customWidth="1"/>
    <col min="1284" max="1287" width="12" style="98" customWidth="1"/>
    <col min="1288" max="1537" width="9.109375" style="98"/>
    <col min="1538" max="1538" width="4.88671875" style="98" customWidth="1"/>
    <col min="1539" max="1539" width="30.5546875" style="98" customWidth="1"/>
    <col min="1540" max="1543" width="12" style="98" customWidth="1"/>
    <col min="1544" max="1793" width="9.109375" style="98"/>
    <col min="1794" max="1794" width="4.88671875" style="98" customWidth="1"/>
    <col min="1795" max="1795" width="30.5546875" style="98" customWidth="1"/>
    <col min="1796" max="1799" width="12" style="98" customWidth="1"/>
    <col min="1800" max="2049" width="9.109375" style="98"/>
    <col min="2050" max="2050" width="4.88671875" style="98" customWidth="1"/>
    <col min="2051" max="2051" width="30.5546875" style="98" customWidth="1"/>
    <col min="2052" max="2055" width="12" style="98" customWidth="1"/>
    <col min="2056" max="2305" width="9.109375" style="98"/>
    <col min="2306" max="2306" width="4.88671875" style="98" customWidth="1"/>
    <col min="2307" max="2307" width="30.5546875" style="98" customWidth="1"/>
    <col min="2308" max="2311" width="12" style="98" customWidth="1"/>
    <col min="2312" max="2561" width="9.109375" style="98"/>
    <col min="2562" max="2562" width="4.88671875" style="98" customWidth="1"/>
    <col min="2563" max="2563" width="30.5546875" style="98" customWidth="1"/>
    <col min="2564" max="2567" width="12" style="98" customWidth="1"/>
    <col min="2568" max="2817" width="9.109375" style="98"/>
    <col min="2818" max="2818" width="4.88671875" style="98" customWidth="1"/>
    <col min="2819" max="2819" width="30.5546875" style="98" customWidth="1"/>
    <col min="2820" max="2823" width="12" style="98" customWidth="1"/>
    <col min="2824" max="3073" width="9.109375" style="98"/>
    <col min="3074" max="3074" width="4.88671875" style="98" customWidth="1"/>
    <col min="3075" max="3075" width="30.5546875" style="98" customWidth="1"/>
    <col min="3076" max="3079" width="12" style="98" customWidth="1"/>
    <col min="3080" max="3329" width="9.109375" style="98"/>
    <col min="3330" max="3330" width="4.88671875" style="98" customWidth="1"/>
    <col min="3331" max="3331" width="30.5546875" style="98" customWidth="1"/>
    <col min="3332" max="3335" width="12" style="98" customWidth="1"/>
    <col min="3336" max="3585" width="9.109375" style="98"/>
    <col min="3586" max="3586" width="4.88671875" style="98" customWidth="1"/>
    <col min="3587" max="3587" width="30.5546875" style="98" customWidth="1"/>
    <col min="3588" max="3591" width="12" style="98" customWidth="1"/>
    <col min="3592" max="3841" width="9.109375" style="98"/>
    <col min="3842" max="3842" width="4.88671875" style="98" customWidth="1"/>
    <col min="3843" max="3843" width="30.5546875" style="98" customWidth="1"/>
    <col min="3844" max="3847" width="12" style="98" customWidth="1"/>
    <col min="3848" max="4097" width="9.109375" style="98"/>
    <col min="4098" max="4098" width="4.88671875" style="98" customWidth="1"/>
    <col min="4099" max="4099" width="30.5546875" style="98" customWidth="1"/>
    <col min="4100" max="4103" width="12" style="98" customWidth="1"/>
    <col min="4104" max="4353" width="9.109375" style="98"/>
    <col min="4354" max="4354" width="4.88671875" style="98" customWidth="1"/>
    <col min="4355" max="4355" width="30.5546875" style="98" customWidth="1"/>
    <col min="4356" max="4359" width="12" style="98" customWidth="1"/>
    <col min="4360" max="4609" width="9.109375" style="98"/>
    <col min="4610" max="4610" width="4.88671875" style="98" customWidth="1"/>
    <col min="4611" max="4611" width="30.5546875" style="98" customWidth="1"/>
    <col min="4612" max="4615" width="12" style="98" customWidth="1"/>
    <col min="4616" max="4865" width="9.109375" style="98"/>
    <col min="4866" max="4866" width="4.88671875" style="98" customWidth="1"/>
    <col min="4867" max="4867" width="30.5546875" style="98" customWidth="1"/>
    <col min="4868" max="4871" width="12" style="98" customWidth="1"/>
    <col min="4872" max="5121" width="9.109375" style="98"/>
    <col min="5122" max="5122" width="4.88671875" style="98" customWidth="1"/>
    <col min="5123" max="5123" width="30.5546875" style="98" customWidth="1"/>
    <col min="5124" max="5127" width="12" style="98" customWidth="1"/>
    <col min="5128" max="5377" width="9.109375" style="98"/>
    <col min="5378" max="5378" width="4.88671875" style="98" customWidth="1"/>
    <col min="5379" max="5379" width="30.5546875" style="98" customWidth="1"/>
    <col min="5380" max="5383" width="12" style="98" customWidth="1"/>
    <col min="5384" max="5633" width="9.109375" style="98"/>
    <col min="5634" max="5634" width="4.88671875" style="98" customWidth="1"/>
    <col min="5635" max="5635" width="30.5546875" style="98" customWidth="1"/>
    <col min="5636" max="5639" width="12" style="98" customWidth="1"/>
    <col min="5640" max="5889" width="9.109375" style="98"/>
    <col min="5890" max="5890" width="4.88671875" style="98" customWidth="1"/>
    <col min="5891" max="5891" width="30.5546875" style="98" customWidth="1"/>
    <col min="5892" max="5895" width="12" style="98" customWidth="1"/>
    <col min="5896" max="6145" width="9.109375" style="98"/>
    <col min="6146" max="6146" width="4.88671875" style="98" customWidth="1"/>
    <col min="6147" max="6147" width="30.5546875" style="98" customWidth="1"/>
    <col min="6148" max="6151" width="12" style="98" customWidth="1"/>
    <col min="6152" max="6401" width="9.109375" style="98"/>
    <col min="6402" max="6402" width="4.88671875" style="98" customWidth="1"/>
    <col min="6403" max="6403" width="30.5546875" style="98" customWidth="1"/>
    <col min="6404" max="6407" width="12" style="98" customWidth="1"/>
    <col min="6408" max="6657" width="9.109375" style="98"/>
    <col min="6658" max="6658" width="4.88671875" style="98" customWidth="1"/>
    <col min="6659" max="6659" width="30.5546875" style="98" customWidth="1"/>
    <col min="6660" max="6663" width="12" style="98" customWidth="1"/>
    <col min="6664" max="6913" width="9.109375" style="98"/>
    <col min="6914" max="6914" width="4.88671875" style="98" customWidth="1"/>
    <col min="6915" max="6915" width="30.5546875" style="98" customWidth="1"/>
    <col min="6916" max="6919" width="12" style="98" customWidth="1"/>
    <col min="6920" max="7169" width="9.109375" style="98"/>
    <col min="7170" max="7170" width="4.88671875" style="98" customWidth="1"/>
    <col min="7171" max="7171" width="30.5546875" style="98" customWidth="1"/>
    <col min="7172" max="7175" width="12" style="98" customWidth="1"/>
    <col min="7176" max="7425" width="9.109375" style="98"/>
    <col min="7426" max="7426" width="4.88671875" style="98" customWidth="1"/>
    <col min="7427" max="7427" width="30.5546875" style="98" customWidth="1"/>
    <col min="7428" max="7431" width="12" style="98" customWidth="1"/>
    <col min="7432" max="7681" width="9.109375" style="98"/>
    <col min="7682" max="7682" width="4.88671875" style="98" customWidth="1"/>
    <col min="7683" max="7683" width="30.5546875" style="98" customWidth="1"/>
    <col min="7684" max="7687" width="12" style="98" customWidth="1"/>
    <col min="7688" max="7937" width="9.109375" style="98"/>
    <col min="7938" max="7938" width="4.88671875" style="98" customWidth="1"/>
    <col min="7939" max="7939" width="30.5546875" style="98" customWidth="1"/>
    <col min="7940" max="7943" width="12" style="98" customWidth="1"/>
    <col min="7944" max="8193" width="9.109375" style="98"/>
    <col min="8194" max="8194" width="4.88671875" style="98" customWidth="1"/>
    <col min="8195" max="8195" width="30.5546875" style="98" customWidth="1"/>
    <col min="8196" max="8199" width="12" style="98" customWidth="1"/>
    <col min="8200" max="8449" width="9.109375" style="98"/>
    <col min="8450" max="8450" width="4.88671875" style="98" customWidth="1"/>
    <col min="8451" max="8451" width="30.5546875" style="98" customWidth="1"/>
    <col min="8452" max="8455" width="12" style="98" customWidth="1"/>
    <col min="8456" max="8705" width="9.109375" style="98"/>
    <col min="8706" max="8706" width="4.88671875" style="98" customWidth="1"/>
    <col min="8707" max="8707" width="30.5546875" style="98" customWidth="1"/>
    <col min="8708" max="8711" width="12" style="98" customWidth="1"/>
    <col min="8712" max="8961" width="9.109375" style="98"/>
    <col min="8962" max="8962" width="4.88671875" style="98" customWidth="1"/>
    <col min="8963" max="8963" width="30.5546875" style="98" customWidth="1"/>
    <col min="8964" max="8967" width="12" style="98" customWidth="1"/>
    <col min="8968" max="9217" width="9.109375" style="98"/>
    <col min="9218" max="9218" width="4.88671875" style="98" customWidth="1"/>
    <col min="9219" max="9219" width="30.5546875" style="98" customWidth="1"/>
    <col min="9220" max="9223" width="12" style="98" customWidth="1"/>
    <col min="9224" max="9473" width="9.109375" style="98"/>
    <col min="9474" max="9474" width="4.88671875" style="98" customWidth="1"/>
    <col min="9475" max="9475" width="30.5546875" style="98" customWidth="1"/>
    <col min="9476" max="9479" width="12" style="98" customWidth="1"/>
    <col min="9480" max="9729" width="9.109375" style="98"/>
    <col min="9730" max="9730" width="4.88671875" style="98" customWidth="1"/>
    <col min="9731" max="9731" width="30.5546875" style="98" customWidth="1"/>
    <col min="9732" max="9735" width="12" style="98" customWidth="1"/>
    <col min="9736" max="9985" width="9.109375" style="98"/>
    <col min="9986" max="9986" width="4.88671875" style="98" customWidth="1"/>
    <col min="9987" max="9987" width="30.5546875" style="98" customWidth="1"/>
    <col min="9988" max="9991" width="12" style="98" customWidth="1"/>
    <col min="9992" max="10241" width="9.109375" style="98"/>
    <col min="10242" max="10242" width="4.88671875" style="98" customWidth="1"/>
    <col min="10243" max="10243" width="30.5546875" style="98" customWidth="1"/>
    <col min="10244" max="10247" width="12" style="98" customWidth="1"/>
    <col min="10248" max="10497" width="9.109375" style="98"/>
    <col min="10498" max="10498" width="4.88671875" style="98" customWidth="1"/>
    <col min="10499" max="10499" width="30.5546875" style="98" customWidth="1"/>
    <col min="10500" max="10503" width="12" style="98" customWidth="1"/>
    <col min="10504" max="10753" width="9.109375" style="98"/>
    <col min="10754" max="10754" width="4.88671875" style="98" customWidth="1"/>
    <col min="10755" max="10755" width="30.5546875" style="98" customWidth="1"/>
    <col min="10756" max="10759" width="12" style="98" customWidth="1"/>
    <col min="10760" max="11009" width="9.109375" style="98"/>
    <col min="11010" max="11010" width="4.88671875" style="98" customWidth="1"/>
    <col min="11011" max="11011" width="30.5546875" style="98" customWidth="1"/>
    <col min="11012" max="11015" width="12" style="98" customWidth="1"/>
    <col min="11016" max="11265" width="9.109375" style="98"/>
    <col min="11266" max="11266" width="4.88671875" style="98" customWidth="1"/>
    <col min="11267" max="11267" width="30.5546875" style="98" customWidth="1"/>
    <col min="11268" max="11271" width="12" style="98" customWidth="1"/>
    <col min="11272" max="11521" width="9.109375" style="98"/>
    <col min="11522" max="11522" width="4.88671875" style="98" customWidth="1"/>
    <col min="11523" max="11523" width="30.5546875" style="98" customWidth="1"/>
    <col min="11524" max="11527" width="12" style="98" customWidth="1"/>
    <col min="11528" max="11777" width="9.109375" style="98"/>
    <col min="11778" max="11778" width="4.88671875" style="98" customWidth="1"/>
    <col min="11779" max="11779" width="30.5546875" style="98" customWidth="1"/>
    <col min="11780" max="11783" width="12" style="98" customWidth="1"/>
    <col min="11784" max="12033" width="9.109375" style="98"/>
    <col min="12034" max="12034" width="4.88671875" style="98" customWidth="1"/>
    <col min="12035" max="12035" width="30.5546875" style="98" customWidth="1"/>
    <col min="12036" max="12039" width="12" style="98" customWidth="1"/>
    <col min="12040" max="12289" width="9.109375" style="98"/>
    <col min="12290" max="12290" width="4.88671875" style="98" customWidth="1"/>
    <col min="12291" max="12291" width="30.5546875" style="98" customWidth="1"/>
    <col min="12292" max="12295" width="12" style="98" customWidth="1"/>
    <col min="12296" max="12545" width="9.109375" style="98"/>
    <col min="12546" max="12546" width="4.88671875" style="98" customWidth="1"/>
    <col min="12547" max="12547" width="30.5546875" style="98" customWidth="1"/>
    <col min="12548" max="12551" width="12" style="98" customWidth="1"/>
    <col min="12552" max="12801" width="9.109375" style="98"/>
    <col min="12802" max="12802" width="4.88671875" style="98" customWidth="1"/>
    <col min="12803" max="12803" width="30.5546875" style="98" customWidth="1"/>
    <col min="12804" max="12807" width="12" style="98" customWidth="1"/>
    <col min="12808" max="13057" width="9.109375" style="98"/>
    <col min="13058" max="13058" width="4.88671875" style="98" customWidth="1"/>
    <col min="13059" max="13059" width="30.5546875" style="98" customWidth="1"/>
    <col min="13060" max="13063" width="12" style="98" customWidth="1"/>
    <col min="13064" max="13313" width="9.109375" style="98"/>
    <col min="13314" max="13314" width="4.88671875" style="98" customWidth="1"/>
    <col min="13315" max="13315" width="30.5546875" style="98" customWidth="1"/>
    <col min="13316" max="13319" width="12" style="98" customWidth="1"/>
    <col min="13320" max="13569" width="9.109375" style="98"/>
    <col min="13570" max="13570" width="4.88671875" style="98" customWidth="1"/>
    <col min="13571" max="13571" width="30.5546875" style="98" customWidth="1"/>
    <col min="13572" max="13575" width="12" style="98" customWidth="1"/>
    <col min="13576" max="13825" width="9.109375" style="98"/>
    <col min="13826" max="13826" width="4.88671875" style="98" customWidth="1"/>
    <col min="13827" max="13827" width="30.5546875" style="98" customWidth="1"/>
    <col min="13828" max="13831" width="12" style="98" customWidth="1"/>
    <col min="13832" max="14081" width="9.109375" style="98"/>
    <col min="14082" max="14082" width="4.88671875" style="98" customWidth="1"/>
    <col min="14083" max="14083" width="30.5546875" style="98" customWidth="1"/>
    <col min="14084" max="14087" width="12" style="98" customWidth="1"/>
    <col min="14088" max="14337" width="9.109375" style="98"/>
    <col min="14338" max="14338" width="4.88671875" style="98" customWidth="1"/>
    <col min="14339" max="14339" width="30.5546875" style="98" customWidth="1"/>
    <col min="14340" max="14343" width="12" style="98" customWidth="1"/>
    <col min="14344" max="14593" width="9.109375" style="98"/>
    <col min="14594" max="14594" width="4.88671875" style="98" customWidth="1"/>
    <col min="14595" max="14595" width="30.5546875" style="98" customWidth="1"/>
    <col min="14596" max="14599" width="12" style="98" customWidth="1"/>
    <col min="14600" max="14849" width="9.109375" style="98"/>
    <col min="14850" max="14850" width="4.88671875" style="98" customWidth="1"/>
    <col min="14851" max="14851" width="30.5546875" style="98" customWidth="1"/>
    <col min="14852" max="14855" width="12" style="98" customWidth="1"/>
    <col min="14856" max="15105" width="9.109375" style="98"/>
    <col min="15106" max="15106" width="4.88671875" style="98" customWidth="1"/>
    <col min="15107" max="15107" width="30.5546875" style="98" customWidth="1"/>
    <col min="15108" max="15111" width="12" style="98" customWidth="1"/>
    <col min="15112" max="15361" width="9.109375" style="98"/>
    <col min="15362" max="15362" width="4.88671875" style="98" customWidth="1"/>
    <col min="15363" max="15363" width="30.5546875" style="98" customWidth="1"/>
    <col min="15364" max="15367" width="12" style="98" customWidth="1"/>
    <col min="15368" max="15617" width="9.109375" style="98"/>
    <col min="15618" max="15618" width="4.88671875" style="98" customWidth="1"/>
    <col min="15619" max="15619" width="30.5546875" style="98" customWidth="1"/>
    <col min="15620" max="15623" width="12" style="98" customWidth="1"/>
    <col min="15624" max="15873" width="9.109375" style="98"/>
    <col min="15874" max="15874" width="4.88671875" style="98" customWidth="1"/>
    <col min="15875" max="15875" width="30.5546875" style="98" customWidth="1"/>
    <col min="15876" max="15879" width="12" style="98" customWidth="1"/>
    <col min="15880" max="16129" width="9.109375" style="98"/>
    <col min="16130" max="16130" width="4.88671875" style="98" customWidth="1"/>
    <col min="16131" max="16131" width="30.5546875" style="98" customWidth="1"/>
    <col min="16132" max="16135" width="12" style="98" customWidth="1"/>
    <col min="16136" max="16384" width="9.109375" style="98"/>
  </cols>
  <sheetData>
    <row r="1" spans="1:9" ht="15" customHeight="1" x14ac:dyDescent="0.25">
      <c r="A1" s="388" t="s">
        <v>429</v>
      </c>
      <c r="B1" s="388"/>
      <c r="C1" s="388"/>
      <c r="D1" s="388"/>
      <c r="E1" s="388"/>
      <c r="F1" s="388"/>
      <c r="G1" s="388"/>
      <c r="H1" s="22"/>
      <c r="I1" s="22"/>
    </row>
    <row r="2" spans="1:9" x14ac:dyDescent="0.25">
      <c r="A2" s="388"/>
      <c r="B2" s="388"/>
      <c r="C2" s="388"/>
      <c r="D2" s="388"/>
      <c r="E2" s="388"/>
      <c r="F2" s="388"/>
      <c r="G2" s="388"/>
      <c r="H2" s="22"/>
      <c r="I2" s="22"/>
    </row>
    <row r="3" spans="1:9" x14ac:dyDescent="0.25">
      <c r="A3" s="387" t="s">
        <v>339</v>
      </c>
      <c r="B3" s="387"/>
      <c r="C3" s="387"/>
      <c r="D3" s="387"/>
      <c r="E3" s="387"/>
      <c r="F3" s="387"/>
      <c r="G3" s="387"/>
      <c r="H3" s="39"/>
      <c r="I3" s="39"/>
    </row>
    <row r="5" spans="1:9" x14ac:dyDescent="0.25">
      <c r="A5" s="523" t="s">
        <v>173</v>
      </c>
      <c r="B5" s="523"/>
      <c r="C5" s="523"/>
      <c r="D5" s="523"/>
      <c r="E5" s="523"/>
      <c r="F5" s="523"/>
      <c r="G5" s="523"/>
    </row>
    <row r="6" spans="1:9" ht="15" thickBot="1" x14ac:dyDescent="0.35">
      <c r="A6" s="99"/>
      <c r="B6" s="99"/>
      <c r="C6" s="99"/>
      <c r="D6" s="524"/>
      <c r="E6" s="524"/>
      <c r="F6" s="525" t="str">
        <f>'[1]2.2.sz.mell  '!E2</f>
        <v>Forintban!</v>
      </c>
      <c r="G6" s="525"/>
      <c r="H6" s="100"/>
    </row>
    <row r="7" spans="1:9" ht="26.4" x14ac:dyDescent="0.25">
      <c r="A7" s="517" t="s">
        <v>172</v>
      </c>
      <c r="B7" s="519" t="s">
        <v>174</v>
      </c>
      <c r="C7" s="121" t="s">
        <v>178</v>
      </c>
      <c r="D7" s="519" t="s">
        <v>175</v>
      </c>
      <c r="E7" s="519"/>
      <c r="F7" s="519"/>
      <c r="G7" s="521" t="s">
        <v>176</v>
      </c>
    </row>
    <row r="8" spans="1:9" ht="14.4" thickBot="1" x14ac:dyDescent="0.3">
      <c r="A8" s="518"/>
      <c r="B8" s="520"/>
      <c r="C8" s="122"/>
      <c r="D8" s="101">
        <v>2020</v>
      </c>
      <c r="E8" s="101">
        <v>2021</v>
      </c>
      <c r="F8" s="101">
        <v>2022</v>
      </c>
      <c r="G8" s="522"/>
    </row>
    <row r="9" spans="1:9" ht="14.4" thickBot="1" x14ac:dyDescent="0.3">
      <c r="A9" s="102"/>
      <c r="B9" s="103" t="s">
        <v>149</v>
      </c>
      <c r="C9" s="123">
        <v>43830</v>
      </c>
      <c r="D9" s="103" t="s">
        <v>150</v>
      </c>
      <c r="E9" s="103" t="s">
        <v>151</v>
      </c>
      <c r="F9" s="103" t="s">
        <v>152</v>
      </c>
      <c r="G9" s="104" t="s">
        <v>153</v>
      </c>
    </row>
    <row r="10" spans="1:9" x14ac:dyDescent="0.25">
      <c r="A10" s="105" t="s">
        <v>7</v>
      </c>
      <c r="B10" s="106" t="s">
        <v>308</v>
      </c>
      <c r="C10" s="106">
        <f>SUM('1. melléklet'!I51)</f>
        <v>8259596</v>
      </c>
      <c r="D10" s="107">
        <v>8259596</v>
      </c>
      <c r="E10" s="107"/>
      <c r="F10" s="107"/>
      <c r="G10" s="108">
        <f>SUM(D10:F10)</f>
        <v>8259596</v>
      </c>
    </row>
    <row r="11" spans="1:9" x14ac:dyDescent="0.25">
      <c r="A11" s="109" t="s">
        <v>9</v>
      </c>
      <c r="B11" s="110"/>
      <c r="C11" s="110"/>
      <c r="D11" s="111"/>
      <c r="E11" s="111"/>
      <c r="F11" s="111"/>
      <c r="G11" s="112">
        <f>SUM(D11:F11)</f>
        <v>0</v>
      </c>
    </row>
    <row r="12" spans="1:9" s="120" customFormat="1" x14ac:dyDescent="0.25">
      <c r="A12" s="109" t="s">
        <v>17</v>
      </c>
      <c r="B12" s="110"/>
      <c r="C12" s="110"/>
      <c r="D12" s="111"/>
      <c r="E12" s="111"/>
      <c r="F12" s="111"/>
      <c r="G12" s="112">
        <f>SUM(D12:F12)</f>
        <v>0</v>
      </c>
      <c r="H12" s="98"/>
      <c r="I12" s="98"/>
    </row>
    <row r="13" spans="1:9" x14ac:dyDescent="0.25">
      <c r="A13" s="109" t="s">
        <v>12</v>
      </c>
      <c r="B13" s="110"/>
      <c r="C13" s="110"/>
      <c r="D13" s="111"/>
      <c r="E13" s="111"/>
      <c r="F13" s="111"/>
      <c r="G13" s="112">
        <f>SUM(D13:F13)</f>
        <v>0</v>
      </c>
    </row>
    <row r="14" spans="1:9" ht="14.4" thickBot="1" x14ac:dyDescent="0.3">
      <c r="A14" s="113" t="s">
        <v>32</v>
      </c>
      <c r="B14" s="114"/>
      <c r="C14" s="114"/>
      <c r="D14" s="115"/>
      <c r="E14" s="115"/>
      <c r="F14" s="115"/>
      <c r="G14" s="112">
        <f>SUM(D14:F14)</f>
        <v>0</v>
      </c>
    </row>
    <row r="15" spans="1:9" ht="14.4" thickBot="1" x14ac:dyDescent="0.3">
      <c r="A15" s="116" t="s">
        <v>161</v>
      </c>
      <c r="B15" s="117" t="s">
        <v>177</v>
      </c>
      <c r="C15" s="117"/>
      <c r="D15" s="118">
        <f>SUM(D10:D14)</f>
        <v>8259596</v>
      </c>
      <c r="E15" s="118">
        <f>SUM(E10:E14)</f>
        <v>0</v>
      </c>
      <c r="F15" s="118">
        <f>SUM(F10:F14)</f>
        <v>0</v>
      </c>
      <c r="G15" s="119">
        <f>SUM(G10:G14)</f>
        <v>8259596</v>
      </c>
      <c r="H15" s="120"/>
      <c r="I15" s="120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N6" sqref="N6"/>
    </sheetView>
  </sheetViews>
  <sheetFormatPr defaultColWidth="9.109375" defaultRowHeight="13.8" x14ac:dyDescent="0.25"/>
  <cols>
    <col min="1" max="1" width="22.109375" style="124" customWidth="1"/>
    <col min="2" max="2" width="18.33203125" style="124" customWidth="1"/>
    <col min="3" max="9" width="12.6640625" style="124" customWidth="1"/>
    <col min="10" max="16384" width="9.109375" style="124"/>
  </cols>
  <sheetData>
    <row r="1" spans="1:9" ht="15" customHeight="1" x14ac:dyDescent="0.25">
      <c r="A1" s="388" t="s">
        <v>259</v>
      </c>
      <c r="B1" s="388"/>
      <c r="C1" s="388"/>
      <c r="D1" s="388"/>
      <c r="E1" s="388"/>
      <c r="F1" s="388"/>
      <c r="G1" s="388"/>
      <c r="H1" s="388"/>
      <c r="I1" s="388"/>
    </row>
    <row r="2" spans="1:9" ht="25.8" customHeight="1" x14ac:dyDescent="0.25">
      <c r="A2" s="388"/>
      <c r="B2" s="388"/>
      <c r="C2" s="388"/>
      <c r="D2" s="388"/>
      <c r="E2" s="388"/>
      <c r="F2" s="388"/>
      <c r="G2" s="388"/>
      <c r="H2" s="388"/>
      <c r="I2" s="388"/>
    </row>
    <row r="3" spans="1:9" ht="19.95" customHeight="1" x14ac:dyDescent="0.25">
      <c r="A3" s="482" t="s">
        <v>341</v>
      </c>
      <c r="B3" s="482"/>
      <c r="C3" s="482"/>
      <c r="D3" s="482"/>
      <c r="E3" s="482"/>
      <c r="F3" s="482"/>
      <c r="G3" s="482"/>
      <c r="H3" s="482"/>
      <c r="I3" s="482"/>
    </row>
    <row r="4" spans="1:9" ht="19.95" customHeight="1" thickBot="1" x14ac:dyDescent="0.3">
      <c r="A4" s="526" t="s">
        <v>179</v>
      </c>
      <c r="B4" s="526"/>
      <c r="C4" s="526"/>
      <c r="D4" s="526"/>
      <c r="E4" s="526"/>
      <c r="F4" s="526"/>
      <c r="G4" s="526"/>
      <c r="H4" s="526"/>
      <c r="I4" s="526"/>
    </row>
    <row r="5" spans="1:9" ht="28.8" customHeight="1" x14ac:dyDescent="0.25">
      <c r="A5" s="533" t="s">
        <v>180</v>
      </c>
      <c r="B5" s="531" t="s">
        <v>181</v>
      </c>
      <c r="C5" s="529" t="s">
        <v>182</v>
      </c>
      <c r="D5" s="529"/>
      <c r="E5" s="529"/>
      <c r="F5" s="529" t="s">
        <v>260</v>
      </c>
      <c r="G5" s="529" t="s">
        <v>303</v>
      </c>
      <c r="H5" s="529" t="s">
        <v>261</v>
      </c>
      <c r="I5" s="527" t="s">
        <v>183</v>
      </c>
    </row>
    <row r="6" spans="1:9" ht="68.400000000000006" customHeight="1" x14ac:dyDescent="0.25">
      <c r="A6" s="534"/>
      <c r="B6" s="532"/>
      <c r="C6" s="244" t="s">
        <v>184</v>
      </c>
      <c r="D6" s="244" t="s">
        <v>185</v>
      </c>
      <c r="E6" s="244" t="s">
        <v>186</v>
      </c>
      <c r="F6" s="530"/>
      <c r="G6" s="530"/>
      <c r="H6" s="530"/>
      <c r="I6" s="528"/>
    </row>
    <row r="7" spans="1:9" ht="82.8" x14ac:dyDescent="0.25">
      <c r="A7" s="126" t="s">
        <v>301</v>
      </c>
      <c r="B7" s="43" t="s">
        <v>302</v>
      </c>
      <c r="C7" s="43">
        <v>10379730</v>
      </c>
      <c r="D7" s="254">
        <v>1153300</v>
      </c>
      <c r="E7" s="43">
        <f>SUM(C7:D7)</f>
        <v>11533030</v>
      </c>
      <c r="F7" s="43">
        <v>5189865</v>
      </c>
      <c r="G7" s="43">
        <v>0</v>
      </c>
      <c r="H7" s="43">
        <v>5189865</v>
      </c>
      <c r="I7" s="127"/>
    </row>
    <row r="8" spans="1:9" ht="124.2" x14ac:dyDescent="0.25">
      <c r="A8" s="126" t="s">
        <v>307</v>
      </c>
      <c r="B8" s="43" t="s">
        <v>306</v>
      </c>
      <c r="C8" s="43"/>
      <c r="D8" s="43"/>
      <c r="E8" s="290"/>
      <c r="F8" s="43"/>
      <c r="G8" s="43"/>
      <c r="H8" s="43">
        <v>2487430</v>
      </c>
      <c r="I8" s="127"/>
    </row>
    <row r="9" spans="1:9" x14ac:dyDescent="0.25">
      <c r="A9" s="126"/>
      <c r="B9" s="43"/>
      <c r="C9" s="43"/>
      <c r="D9" s="43"/>
      <c r="E9" s="43"/>
      <c r="F9" s="43"/>
      <c r="G9" s="43"/>
      <c r="H9" s="43"/>
      <c r="I9" s="127"/>
    </row>
    <row r="10" spans="1:9" x14ac:dyDescent="0.25">
      <c r="A10" s="126"/>
      <c r="B10" s="43"/>
      <c r="C10" s="43"/>
      <c r="D10" s="43"/>
      <c r="E10" s="43"/>
      <c r="F10" s="43"/>
      <c r="G10" s="43"/>
      <c r="H10" s="43"/>
      <c r="I10" s="127"/>
    </row>
    <row r="11" spans="1:9" x14ac:dyDescent="0.25">
      <c r="A11" s="126"/>
      <c r="B11" s="43"/>
      <c r="C11" s="43"/>
      <c r="D11" s="43"/>
      <c r="E11" s="43"/>
      <c r="F11" s="43"/>
      <c r="G11" s="43"/>
      <c r="H11" s="43"/>
      <c r="I11" s="127"/>
    </row>
    <row r="12" spans="1:9" x14ac:dyDescent="0.25">
      <c r="A12" s="126"/>
      <c r="B12" s="43"/>
      <c r="C12" s="43"/>
      <c r="D12" s="43"/>
      <c r="E12" s="43"/>
      <c r="F12" s="43"/>
      <c r="G12" s="43"/>
      <c r="H12" s="43"/>
      <c r="I12" s="127"/>
    </row>
    <row r="13" spans="1:9" x14ac:dyDescent="0.25">
      <c r="A13" s="126"/>
      <c r="B13" s="43"/>
      <c r="C13" s="43"/>
      <c r="D13" s="43"/>
      <c r="E13" s="43"/>
      <c r="F13" s="43"/>
      <c r="G13" s="43"/>
      <c r="H13" s="43"/>
      <c r="I13" s="127"/>
    </row>
    <row r="14" spans="1:9" x14ac:dyDescent="0.25">
      <c r="A14" s="126"/>
      <c r="B14" s="43"/>
      <c r="C14" s="43"/>
      <c r="D14" s="43"/>
      <c r="E14" s="43"/>
      <c r="F14" s="43"/>
      <c r="G14" s="43"/>
      <c r="H14" s="43"/>
      <c r="I14" s="127"/>
    </row>
    <row r="15" spans="1:9" x14ac:dyDescent="0.25">
      <c r="A15" s="126"/>
      <c r="B15" s="43"/>
      <c r="C15" s="43"/>
      <c r="D15" s="43"/>
      <c r="E15" s="43"/>
      <c r="F15" s="43"/>
      <c r="G15" s="43"/>
      <c r="H15" s="43"/>
      <c r="I15" s="127"/>
    </row>
    <row r="16" spans="1:9" x14ac:dyDescent="0.25">
      <c r="A16" s="126"/>
      <c r="B16" s="43"/>
      <c r="C16" s="43"/>
      <c r="D16" s="43"/>
      <c r="E16" s="43"/>
      <c r="F16" s="43"/>
      <c r="G16" s="43"/>
      <c r="H16" s="43"/>
      <c r="I16" s="127"/>
    </row>
    <row r="17" spans="1:9" x14ac:dyDescent="0.25">
      <c r="A17" s="126"/>
      <c r="B17" s="43"/>
      <c r="C17" s="43"/>
      <c r="D17" s="43"/>
      <c r="E17" s="43"/>
      <c r="F17" s="43"/>
      <c r="G17" s="43"/>
      <c r="H17" s="43"/>
      <c r="I17" s="127"/>
    </row>
    <row r="18" spans="1:9" x14ac:dyDescent="0.25">
      <c r="A18" s="126"/>
      <c r="B18" s="43"/>
      <c r="C18" s="43"/>
      <c r="D18" s="43"/>
      <c r="E18" s="43"/>
      <c r="F18" s="43"/>
      <c r="G18" s="43"/>
      <c r="H18" s="43"/>
      <c r="I18" s="127"/>
    </row>
    <row r="19" spans="1:9" x14ac:dyDescent="0.25">
      <c r="A19" s="126"/>
      <c r="B19" s="43"/>
      <c r="C19" s="43"/>
      <c r="D19" s="43"/>
      <c r="E19" s="43"/>
      <c r="F19" s="43"/>
      <c r="G19" s="43"/>
      <c r="H19" s="43"/>
      <c r="I19" s="127"/>
    </row>
    <row r="20" spans="1:9" x14ac:dyDescent="0.25">
      <c r="A20" s="126"/>
      <c r="B20" s="43"/>
      <c r="C20" s="43"/>
      <c r="D20" s="43"/>
      <c r="E20" s="43"/>
      <c r="F20" s="43"/>
      <c r="G20" s="43"/>
      <c r="H20" s="43"/>
      <c r="I20" s="127"/>
    </row>
    <row r="21" spans="1:9" ht="14.4" thickBot="1" x14ac:dyDescent="0.3">
      <c r="A21" s="128"/>
      <c r="B21" s="129"/>
      <c r="C21" s="129"/>
      <c r="D21" s="129"/>
      <c r="E21" s="129"/>
      <c r="F21" s="129"/>
      <c r="G21" s="129"/>
      <c r="H21" s="129"/>
      <c r="I21" s="130"/>
    </row>
  </sheetData>
  <mergeCells count="10">
    <mergeCell ref="A3:I3"/>
    <mergeCell ref="A1:I2"/>
    <mergeCell ref="A4:I4"/>
    <mergeCell ref="I5:I6"/>
    <mergeCell ref="C5:E5"/>
    <mergeCell ref="F5:F6"/>
    <mergeCell ref="G5:G6"/>
    <mergeCell ref="H5:H6"/>
    <mergeCell ref="B5:B6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B6" sqref="B6"/>
    </sheetView>
  </sheetViews>
  <sheetFormatPr defaultRowHeight="14.4" x14ac:dyDescent="0.3"/>
  <cols>
    <col min="1" max="1" width="5" style="131" customWidth="1"/>
    <col min="2" max="2" width="45.6640625" style="132" customWidth="1"/>
    <col min="3" max="4" width="15.109375" style="132" customWidth="1"/>
    <col min="5" max="256" width="9.109375" style="132"/>
    <col min="257" max="257" width="5" style="132" customWidth="1"/>
    <col min="258" max="258" width="47" style="132" customWidth="1"/>
    <col min="259" max="260" width="15.109375" style="132" customWidth="1"/>
    <col min="261" max="512" width="9.109375" style="132"/>
    <col min="513" max="513" width="5" style="132" customWidth="1"/>
    <col min="514" max="514" width="47" style="132" customWidth="1"/>
    <col min="515" max="516" width="15.109375" style="132" customWidth="1"/>
    <col min="517" max="768" width="9.109375" style="132"/>
    <col min="769" max="769" width="5" style="132" customWidth="1"/>
    <col min="770" max="770" width="47" style="132" customWidth="1"/>
    <col min="771" max="772" width="15.109375" style="132" customWidth="1"/>
    <col min="773" max="1024" width="9.109375" style="132"/>
    <col min="1025" max="1025" width="5" style="132" customWidth="1"/>
    <col min="1026" max="1026" width="47" style="132" customWidth="1"/>
    <col min="1027" max="1028" width="15.109375" style="132" customWidth="1"/>
    <col min="1029" max="1280" width="9.109375" style="132"/>
    <col min="1281" max="1281" width="5" style="132" customWidth="1"/>
    <col min="1282" max="1282" width="47" style="132" customWidth="1"/>
    <col min="1283" max="1284" width="15.109375" style="132" customWidth="1"/>
    <col min="1285" max="1536" width="9.109375" style="132"/>
    <col min="1537" max="1537" width="5" style="132" customWidth="1"/>
    <col min="1538" max="1538" width="47" style="132" customWidth="1"/>
    <col min="1539" max="1540" width="15.109375" style="132" customWidth="1"/>
    <col min="1541" max="1792" width="9.109375" style="132"/>
    <col min="1793" max="1793" width="5" style="132" customWidth="1"/>
    <col min="1794" max="1794" width="47" style="132" customWidth="1"/>
    <col min="1795" max="1796" width="15.109375" style="132" customWidth="1"/>
    <col min="1797" max="2048" width="9.109375" style="132"/>
    <col min="2049" max="2049" width="5" style="132" customWidth="1"/>
    <col min="2050" max="2050" width="47" style="132" customWidth="1"/>
    <col min="2051" max="2052" width="15.109375" style="132" customWidth="1"/>
    <col min="2053" max="2304" width="9.109375" style="132"/>
    <col min="2305" max="2305" width="5" style="132" customWidth="1"/>
    <col min="2306" max="2306" width="47" style="132" customWidth="1"/>
    <col min="2307" max="2308" width="15.109375" style="132" customWidth="1"/>
    <col min="2309" max="2560" width="9.109375" style="132"/>
    <col min="2561" max="2561" width="5" style="132" customWidth="1"/>
    <col min="2562" max="2562" width="47" style="132" customWidth="1"/>
    <col min="2563" max="2564" width="15.109375" style="132" customWidth="1"/>
    <col min="2565" max="2816" width="9.109375" style="132"/>
    <col min="2817" max="2817" width="5" style="132" customWidth="1"/>
    <col min="2818" max="2818" width="47" style="132" customWidth="1"/>
    <col min="2819" max="2820" width="15.109375" style="132" customWidth="1"/>
    <col min="2821" max="3072" width="9.109375" style="132"/>
    <col min="3073" max="3073" width="5" style="132" customWidth="1"/>
    <col min="3074" max="3074" width="47" style="132" customWidth="1"/>
    <col min="3075" max="3076" width="15.109375" style="132" customWidth="1"/>
    <col min="3077" max="3328" width="9.109375" style="132"/>
    <col min="3329" max="3329" width="5" style="132" customWidth="1"/>
    <col min="3330" max="3330" width="47" style="132" customWidth="1"/>
    <col min="3331" max="3332" width="15.109375" style="132" customWidth="1"/>
    <col min="3333" max="3584" width="9.109375" style="132"/>
    <col min="3585" max="3585" width="5" style="132" customWidth="1"/>
    <col min="3586" max="3586" width="47" style="132" customWidth="1"/>
    <col min="3587" max="3588" width="15.109375" style="132" customWidth="1"/>
    <col min="3589" max="3840" width="9.109375" style="132"/>
    <col min="3841" max="3841" width="5" style="132" customWidth="1"/>
    <col min="3842" max="3842" width="47" style="132" customWidth="1"/>
    <col min="3843" max="3844" width="15.109375" style="132" customWidth="1"/>
    <col min="3845" max="4096" width="9.109375" style="132"/>
    <col min="4097" max="4097" width="5" style="132" customWidth="1"/>
    <col min="4098" max="4098" width="47" style="132" customWidth="1"/>
    <col min="4099" max="4100" width="15.109375" style="132" customWidth="1"/>
    <col min="4101" max="4352" width="9.109375" style="132"/>
    <col min="4353" max="4353" width="5" style="132" customWidth="1"/>
    <col min="4354" max="4354" width="47" style="132" customWidth="1"/>
    <col min="4355" max="4356" width="15.109375" style="132" customWidth="1"/>
    <col min="4357" max="4608" width="9.109375" style="132"/>
    <col min="4609" max="4609" width="5" style="132" customWidth="1"/>
    <col min="4610" max="4610" width="47" style="132" customWidth="1"/>
    <col min="4611" max="4612" width="15.109375" style="132" customWidth="1"/>
    <col min="4613" max="4864" width="9.109375" style="132"/>
    <col min="4865" max="4865" width="5" style="132" customWidth="1"/>
    <col min="4866" max="4866" width="47" style="132" customWidth="1"/>
    <col min="4867" max="4868" width="15.109375" style="132" customWidth="1"/>
    <col min="4869" max="5120" width="9.109375" style="132"/>
    <col min="5121" max="5121" width="5" style="132" customWidth="1"/>
    <col min="5122" max="5122" width="47" style="132" customWidth="1"/>
    <col min="5123" max="5124" width="15.109375" style="132" customWidth="1"/>
    <col min="5125" max="5376" width="9.109375" style="132"/>
    <col min="5377" max="5377" width="5" style="132" customWidth="1"/>
    <col min="5378" max="5378" width="47" style="132" customWidth="1"/>
    <col min="5379" max="5380" width="15.109375" style="132" customWidth="1"/>
    <col min="5381" max="5632" width="9.109375" style="132"/>
    <col min="5633" max="5633" width="5" style="132" customWidth="1"/>
    <col min="5634" max="5634" width="47" style="132" customWidth="1"/>
    <col min="5635" max="5636" width="15.109375" style="132" customWidth="1"/>
    <col min="5637" max="5888" width="9.109375" style="132"/>
    <col min="5889" max="5889" width="5" style="132" customWidth="1"/>
    <col min="5890" max="5890" width="47" style="132" customWidth="1"/>
    <col min="5891" max="5892" width="15.109375" style="132" customWidth="1"/>
    <col min="5893" max="6144" width="9.109375" style="132"/>
    <col min="6145" max="6145" width="5" style="132" customWidth="1"/>
    <col min="6146" max="6146" width="47" style="132" customWidth="1"/>
    <col min="6147" max="6148" width="15.109375" style="132" customWidth="1"/>
    <col min="6149" max="6400" width="9.109375" style="132"/>
    <col min="6401" max="6401" width="5" style="132" customWidth="1"/>
    <col min="6402" max="6402" width="47" style="132" customWidth="1"/>
    <col min="6403" max="6404" width="15.109375" style="132" customWidth="1"/>
    <col min="6405" max="6656" width="9.109375" style="132"/>
    <col min="6657" max="6657" width="5" style="132" customWidth="1"/>
    <col min="6658" max="6658" width="47" style="132" customWidth="1"/>
    <col min="6659" max="6660" width="15.109375" style="132" customWidth="1"/>
    <col min="6661" max="6912" width="9.109375" style="132"/>
    <col min="6913" max="6913" width="5" style="132" customWidth="1"/>
    <col min="6914" max="6914" width="47" style="132" customWidth="1"/>
    <col min="6915" max="6916" width="15.109375" style="132" customWidth="1"/>
    <col min="6917" max="7168" width="9.109375" style="132"/>
    <col min="7169" max="7169" width="5" style="132" customWidth="1"/>
    <col min="7170" max="7170" width="47" style="132" customWidth="1"/>
    <col min="7171" max="7172" width="15.109375" style="132" customWidth="1"/>
    <col min="7173" max="7424" width="9.109375" style="132"/>
    <col min="7425" max="7425" width="5" style="132" customWidth="1"/>
    <col min="7426" max="7426" width="47" style="132" customWidth="1"/>
    <col min="7427" max="7428" width="15.109375" style="132" customWidth="1"/>
    <col min="7429" max="7680" width="9.109375" style="132"/>
    <col min="7681" max="7681" width="5" style="132" customWidth="1"/>
    <col min="7682" max="7682" width="47" style="132" customWidth="1"/>
    <col min="7683" max="7684" width="15.109375" style="132" customWidth="1"/>
    <col min="7685" max="7936" width="9.109375" style="132"/>
    <col min="7937" max="7937" width="5" style="132" customWidth="1"/>
    <col min="7938" max="7938" width="47" style="132" customWidth="1"/>
    <col min="7939" max="7940" width="15.109375" style="132" customWidth="1"/>
    <col min="7941" max="8192" width="9.109375" style="132"/>
    <col min="8193" max="8193" width="5" style="132" customWidth="1"/>
    <col min="8194" max="8194" width="47" style="132" customWidth="1"/>
    <col min="8195" max="8196" width="15.109375" style="132" customWidth="1"/>
    <col min="8197" max="8448" width="9.109375" style="132"/>
    <col min="8449" max="8449" width="5" style="132" customWidth="1"/>
    <col min="8450" max="8450" width="47" style="132" customWidth="1"/>
    <col min="8451" max="8452" width="15.109375" style="132" customWidth="1"/>
    <col min="8453" max="8704" width="9.109375" style="132"/>
    <col min="8705" max="8705" width="5" style="132" customWidth="1"/>
    <col min="8706" max="8706" width="47" style="132" customWidth="1"/>
    <col min="8707" max="8708" width="15.109375" style="132" customWidth="1"/>
    <col min="8709" max="8960" width="9.109375" style="132"/>
    <col min="8961" max="8961" width="5" style="132" customWidth="1"/>
    <col min="8962" max="8962" width="47" style="132" customWidth="1"/>
    <col min="8963" max="8964" width="15.109375" style="132" customWidth="1"/>
    <col min="8965" max="9216" width="9.109375" style="132"/>
    <col min="9217" max="9217" width="5" style="132" customWidth="1"/>
    <col min="9218" max="9218" width="47" style="132" customWidth="1"/>
    <col min="9219" max="9220" width="15.109375" style="132" customWidth="1"/>
    <col min="9221" max="9472" width="9.109375" style="132"/>
    <col min="9473" max="9473" width="5" style="132" customWidth="1"/>
    <col min="9474" max="9474" width="47" style="132" customWidth="1"/>
    <col min="9475" max="9476" width="15.109375" style="132" customWidth="1"/>
    <col min="9477" max="9728" width="9.109375" style="132"/>
    <col min="9729" max="9729" width="5" style="132" customWidth="1"/>
    <col min="9730" max="9730" width="47" style="132" customWidth="1"/>
    <col min="9731" max="9732" width="15.109375" style="132" customWidth="1"/>
    <col min="9733" max="9984" width="9.109375" style="132"/>
    <col min="9985" max="9985" width="5" style="132" customWidth="1"/>
    <col min="9986" max="9986" width="47" style="132" customWidth="1"/>
    <col min="9987" max="9988" width="15.109375" style="132" customWidth="1"/>
    <col min="9989" max="10240" width="9.109375" style="132"/>
    <col min="10241" max="10241" width="5" style="132" customWidth="1"/>
    <col min="10242" max="10242" width="47" style="132" customWidth="1"/>
    <col min="10243" max="10244" width="15.109375" style="132" customWidth="1"/>
    <col min="10245" max="10496" width="9.109375" style="132"/>
    <col min="10497" max="10497" width="5" style="132" customWidth="1"/>
    <col min="10498" max="10498" width="47" style="132" customWidth="1"/>
    <col min="10499" max="10500" width="15.109375" style="132" customWidth="1"/>
    <col min="10501" max="10752" width="9.109375" style="132"/>
    <col min="10753" max="10753" width="5" style="132" customWidth="1"/>
    <col min="10754" max="10754" width="47" style="132" customWidth="1"/>
    <col min="10755" max="10756" width="15.109375" style="132" customWidth="1"/>
    <col min="10757" max="11008" width="9.109375" style="132"/>
    <col min="11009" max="11009" width="5" style="132" customWidth="1"/>
    <col min="11010" max="11010" width="47" style="132" customWidth="1"/>
    <col min="11011" max="11012" width="15.109375" style="132" customWidth="1"/>
    <col min="11013" max="11264" width="9.109375" style="132"/>
    <col min="11265" max="11265" width="5" style="132" customWidth="1"/>
    <col min="11266" max="11266" width="47" style="132" customWidth="1"/>
    <col min="11267" max="11268" width="15.109375" style="132" customWidth="1"/>
    <col min="11269" max="11520" width="9.109375" style="132"/>
    <col min="11521" max="11521" width="5" style="132" customWidth="1"/>
    <col min="11522" max="11522" width="47" style="132" customWidth="1"/>
    <col min="11523" max="11524" width="15.109375" style="132" customWidth="1"/>
    <col min="11525" max="11776" width="9.109375" style="132"/>
    <col min="11777" max="11777" width="5" style="132" customWidth="1"/>
    <col min="11778" max="11778" width="47" style="132" customWidth="1"/>
    <col min="11779" max="11780" width="15.109375" style="132" customWidth="1"/>
    <col min="11781" max="12032" width="9.109375" style="132"/>
    <col min="12033" max="12033" width="5" style="132" customWidth="1"/>
    <col min="12034" max="12034" width="47" style="132" customWidth="1"/>
    <col min="12035" max="12036" width="15.109375" style="132" customWidth="1"/>
    <col min="12037" max="12288" width="9.109375" style="132"/>
    <col min="12289" max="12289" width="5" style="132" customWidth="1"/>
    <col min="12290" max="12290" width="47" style="132" customWidth="1"/>
    <col min="12291" max="12292" width="15.109375" style="132" customWidth="1"/>
    <col min="12293" max="12544" width="9.109375" style="132"/>
    <col min="12545" max="12545" width="5" style="132" customWidth="1"/>
    <col min="12546" max="12546" width="47" style="132" customWidth="1"/>
    <col min="12547" max="12548" width="15.109375" style="132" customWidth="1"/>
    <col min="12549" max="12800" width="9.109375" style="132"/>
    <col min="12801" max="12801" width="5" style="132" customWidth="1"/>
    <col min="12802" max="12802" width="47" style="132" customWidth="1"/>
    <col min="12803" max="12804" width="15.109375" style="132" customWidth="1"/>
    <col min="12805" max="13056" width="9.109375" style="132"/>
    <col min="13057" max="13057" width="5" style="132" customWidth="1"/>
    <col min="13058" max="13058" width="47" style="132" customWidth="1"/>
    <col min="13059" max="13060" width="15.109375" style="132" customWidth="1"/>
    <col min="13061" max="13312" width="9.109375" style="132"/>
    <col min="13313" max="13313" width="5" style="132" customWidth="1"/>
    <col min="13314" max="13314" width="47" style="132" customWidth="1"/>
    <col min="13315" max="13316" width="15.109375" style="132" customWidth="1"/>
    <col min="13317" max="13568" width="9.109375" style="132"/>
    <col min="13569" max="13569" width="5" style="132" customWidth="1"/>
    <col min="13570" max="13570" width="47" style="132" customWidth="1"/>
    <col min="13571" max="13572" width="15.109375" style="132" customWidth="1"/>
    <col min="13573" max="13824" width="9.109375" style="132"/>
    <col min="13825" max="13825" width="5" style="132" customWidth="1"/>
    <col min="13826" max="13826" width="47" style="132" customWidth="1"/>
    <col min="13827" max="13828" width="15.109375" style="132" customWidth="1"/>
    <col min="13829" max="14080" width="9.109375" style="132"/>
    <col min="14081" max="14081" width="5" style="132" customWidth="1"/>
    <col min="14082" max="14082" width="47" style="132" customWidth="1"/>
    <col min="14083" max="14084" width="15.109375" style="132" customWidth="1"/>
    <col min="14085" max="14336" width="9.109375" style="132"/>
    <col min="14337" max="14337" width="5" style="132" customWidth="1"/>
    <col min="14338" max="14338" width="47" style="132" customWidth="1"/>
    <col min="14339" max="14340" width="15.109375" style="132" customWidth="1"/>
    <col min="14341" max="14592" width="9.109375" style="132"/>
    <col min="14593" max="14593" width="5" style="132" customWidth="1"/>
    <col min="14594" max="14594" width="47" style="132" customWidth="1"/>
    <col min="14595" max="14596" width="15.109375" style="132" customWidth="1"/>
    <col min="14597" max="14848" width="9.109375" style="132"/>
    <col min="14849" max="14849" width="5" style="132" customWidth="1"/>
    <col min="14850" max="14850" width="47" style="132" customWidth="1"/>
    <col min="14851" max="14852" width="15.109375" style="132" customWidth="1"/>
    <col min="14853" max="15104" width="9.109375" style="132"/>
    <col min="15105" max="15105" width="5" style="132" customWidth="1"/>
    <col min="15106" max="15106" width="47" style="132" customWidth="1"/>
    <col min="15107" max="15108" width="15.109375" style="132" customWidth="1"/>
    <col min="15109" max="15360" width="9.109375" style="132"/>
    <col min="15361" max="15361" width="5" style="132" customWidth="1"/>
    <col min="15362" max="15362" width="47" style="132" customWidth="1"/>
    <col min="15363" max="15364" width="15.109375" style="132" customWidth="1"/>
    <col min="15365" max="15616" width="9.109375" style="132"/>
    <col min="15617" max="15617" width="5" style="132" customWidth="1"/>
    <col min="15618" max="15618" width="47" style="132" customWidth="1"/>
    <col min="15619" max="15620" width="15.109375" style="132" customWidth="1"/>
    <col min="15621" max="15872" width="9.109375" style="132"/>
    <col min="15873" max="15873" width="5" style="132" customWidth="1"/>
    <col min="15874" max="15874" width="47" style="132" customWidth="1"/>
    <col min="15875" max="15876" width="15.109375" style="132" customWidth="1"/>
    <col min="15877" max="16128" width="9.109375" style="132"/>
    <col min="16129" max="16129" width="5" style="132" customWidth="1"/>
    <col min="16130" max="16130" width="47" style="132" customWidth="1"/>
    <col min="16131" max="16132" width="15.109375" style="132" customWidth="1"/>
    <col min="16133" max="16384" width="9.109375" style="132"/>
  </cols>
  <sheetData>
    <row r="2" spans="1:8" ht="15" customHeight="1" x14ac:dyDescent="0.25">
      <c r="A2" s="388" t="s">
        <v>430</v>
      </c>
      <c r="B2" s="388"/>
      <c r="C2" s="388"/>
      <c r="D2" s="388"/>
      <c r="E2" s="22"/>
      <c r="F2" s="22"/>
      <c r="G2" s="22"/>
      <c r="H2" s="22"/>
    </row>
    <row r="3" spans="1:8" ht="15" customHeight="1" x14ac:dyDescent="0.25">
      <c r="A3" s="482" t="s">
        <v>339</v>
      </c>
      <c r="B3" s="482"/>
      <c r="C3" s="482"/>
      <c r="D3" s="482"/>
      <c r="E3" s="125"/>
      <c r="F3" s="125"/>
      <c r="G3" s="125"/>
      <c r="H3" s="125"/>
    </row>
    <row r="4" spans="1:8" ht="31.5" customHeight="1" x14ac:dyDescent="0.3">
      <c r="B4" s="535" t="s">
        <v>187</v>
      </c>
      <c r="C4" s="535"/>
      <c r="D4" s="535"/>
    </row>
    <row r="5" spans="1:8" s="135" customFormat="1" ht="16.2" thickBot="1" x14ac:dyDescent="0.35">
      <c r="A5" s="133"/>
      <c r="B5" s="134"/>
      <c r="D5" s="136" t="str">
        <f>'[1]2. sz tájékoztató t'!I2</f>
        <v>Forintban!</v>
      </c>
    </row>
    <row r="6" spans="1:8" s="140" customFormat="1" ht="48" customHeight="1" thickBot="1" x14ac:dyDescent="0.35">
      <c r="A6" s="137" t="s">
        <v>172</v>
      </c>
      <c r="B6" s="138" t="s">
        <v>188</v>
      </c>
      <c r="C6" s="138" t="s">
        <v>189</v>
      </c>
      <c r="D6" s="139" t="s">
        <v>190</v>
      </c>
    </row>
    <row r="7" spans="1:8" s="140" customFormat="1" ht="14.1" customHeight="1" thickBot="1" x14ac:dyDescent="0.35">
      <c r="A7" s="141" t="s">
        <v>149</v>
      </c>
      <c r="B7" s="142" t="s">
        <v>150</v>
      </c>
      <c r="C7" s="142" t="s">
        <v>151</v>
      </c>
      <c r="D7" s="143" t="s">
        <v>152</v>
      </c>
    </row>
    <row r="8" spans="1:8" ht="18" customHeight="1" x14ac:dyDescent="0.3">
      <c r="A8" s="144" t="s">
        <v>7</v>
      </c>
      <c r="B8" s="145" t="s">
        <v>191</v>
      </c>
      <c r="C8" s="146"/>
      <c r="D8" s="147"/>
    </row>
    <row r="9" spans="1:8" ht="18" customHeight="1" x14ac:dyDescent="0.3">
      <c r="A9" s="148" t="s">
        <v>9</v>
      </c>
      <c r="B9" s="149" t="s">
        <v>192</v>
      </c>
      <c r="C9" s="150"/>
      <c r="D9" s="151"/>
    </row>
    <row r="10" spans="1:8" ht="18" customHeight="1" x14ac:dyDescent="0.3">
      <c r="A10" s="148" t="s">
        <v>17</v>
      </c>
      <c r="B10" s="149" t="s">
        <v>193</v>
      </c>
      <c r="C10" s="150"/>
      <c r="D10" s="151"/>
    </row>
    <row r="11" spans="1:8" ht="18" customHeight="1" x14ac:dyDescent="0.3">
      <c r="A11" s="148" t="s">
        <v>12</v>
      </c>
      <c r="B11" s="149" t="s">
        <v>194</v>
      </c>
      <c r="C11" s="150"/>
      <c r="D11" s="151"/>
    </row>
    <row r="12" spans="1:8" ht="18" customHeight="1" x14ac:dyDescent="0.3">
      <c r="A12" s="148" t="s">
        <v>32</v>
      </c>
      <c r="B12" s="149" t="s">
        <v>195</v>
      </c>
      <c r="C12" s="150">
        <f>SUM(C13:C19)</f>
        <v>247877276</v>
      </c>
      <c r="D12" s="151">
        <f>SUM(D13:D19)</f>
        <v>3950000</v>
      </c>
    </row>
    <row r="13" spans="1:8" ht="18" customHeight="1" x14ac:dyDescent="0.3">
      <c r="A13" s="148" t="s">
        <v>161</v>
      </c>
      <c r="B13" s="149" t="s">
        <v>196</v>
      </c>
      <c r="C13" s="150">
        <v>27506611</v>
      </c>
      <c r="D13" s="151">
        <v>0</v>
      </c>
    </row>
    <row r="14" spans="1:8" ht="18" customHeight="1" x14ac:dyDescent="0.3">
      <c r="A14" s="148" t="s">
        <v>162</v>
      </c>
      <c r="B14" s="152" t="s">
        <v>197</v>
      </c>
      <c r="C14" s="150"/>
      <c r="D14" s="151"/>
    </row>
    <row r="15" spans="1:8" ht="18" customHeight="1" x14ac:dyDescent="0.3">
      <c r="A15" s="148" t="s">
        <v>165</v>
      </c>
      <c r="B15" s="152" t="s">
        <v>198</v>
      </c>
      <c r="C15" s="150">
        <v>7445077</v>
      </c>
      <c r="D15" s="151"/>
    </row>
    <row r="16" spans="1:8" ht="18" customHeight="1" x14ac:dyDescent="0.3">
      <c r="A16" s="148" t="s">
        <v>167</v>
      </c>
      <c r="B16" s="152" t="s">
        <v>199</v>
      </c>
      <c r="C16" s="150">
        <v>399900</v>
      </c>
      <c r="D16" s="151"/>
    </row>
    <row r="17" spans="1:4" ht="18" customHeight="1" x14ac:dyDescent="0.3">
      <c r="A17" s="148" t="s">
        <v>168</v>
      </c>
      <c r="B17" s="152" t="s">
        <v>200</v>
      </c>
      <c r="C17" s="150"/>
      <c r="D17" s="151"/>
    </row>
    <row r="18" spans="1:4" ht="22.5" customHeight="1" x14ac:dyDescent="0.3">
      <c r="A18" s="148" t="s">
        <v>170</v>
      </c>
      <c r="B18" s="152" t="s">
        <v>201</v>
      </c>
      <c r="C18" s="150">
        <v>212525688</v>
      </c>
      <c r="D18" s="151">
        <v>3950000</v>
      </c>
    </row>
    <row r="19" spans="1:4" ht="18" customHeight="1" x14ac:dyDescent="0.3">
      <c r="A19" s="148" t="s">
        <v>202</v>
      </c>
      <c r="B19" s="149" t="s">
        <v>203</v>
      </c>
      <c r="C19" s="150"/>
      <c r="D19" s="151"/>
    </row>
    <row r="20" spans="1:4" ht="18" customHeight="1" x14ac:dyDescent="0.3">
      <c r="A20" s="148" t="s">
        <v>204</v>
      </c>
      <c r="B20" s="149" t="s">
        <v>205</v>
      </c>
      <c r="C20" s="150">
        <v>13120000</v>
      </c>
      <c r="D20" s="151">
        <v>750000</v>
      </c>
    </row>
    <row r="21" spans="1:4" ht="18" customHeight="1" x14ac:dyDescent="0.3">
      <c r="A21" s="148" t="s">
        <v>206</v>
      </c>
      <c r="B21" s="149" t="s">
        <v>207</v>
      </c>
      <c r="C21" s="150"/>
      <c r="D21" s="151"/>
    </row>
    <row r="22" spans="1:4" ht="21" customHeight="1" x14ac:dyDescent="0.3">
      <c r="A22" s="148" t="s">
        <v>208</v>
      </c>
      <c r="B22" s="149" t="s">
        <v>304</v>
      </c>
      <c r="C22" s="150"/>
      <c r="D22" s="151">
        <v>4291790</v>
      </c>
    </row>
    <row r="23" spans="1:4" ht="18" customHeight="1" x14ac:dyDescent="0.3">
      <c r="A23" s="148" t="s">
        <v>209</v>
      </c>
      <c r="B23" s="149" t="s">
        <v>210</v>
      </c>
      <c r="C23" s="150"/>
      <c r="D23" s="151"/>
    </row>
    <row r="24" spans="1:4" ht="18" customHeight="1" x14ac:dyDescent="0.3">
      <c r="A24" s="148" t="s">
        <v>211</v>
      </c>
      <c r="B24" s="153"/>
      <c r="C24" s="154"/>
      <c r="D24" s="151"/>
    </row>
    <row r="25" spans="1:4" ht="18" customHeight="1" x14ac:dyDescent="0.3">
      <c r="A25" s="148" t="s">
        <v>212</v>
      </c>
      <c r="B25" s="155"/>
      <c r="C25" s="154"/>
      <c r="D25" s="151"/>
    </row>
    <row r="26" spans="1:4" ht="18" customHeight="1" x14ac:dyDescent="0.3">
      <c r="A26" s="148" t="s">
        <v>213</v>
      </c>
      <c r="B26" s="155"/>
      <c r="C26" s="154"/>
      <c r="D26" s="151"/>
    </row>
    <row r="27" spans="1:4" ht="18" customHeight="1" x14ac:dyDescent="0.3">
      <c r="A27" s="148" t="s">
        <v>214</v>
      </c>
      <c r="B27" s="155"/>
      <c r="C27" s="154"/>
      <c r="D27" s="151"/>
    </row>
    <row r="28" spans="1:4" ht="18" customHeight="1" x14ac:dyDescent="0.3">
      <c r="A28" s="148" t="s">
        <v>215</v>
      </c>
      <c r="B28" s="155"/>
      <c r="C28" s="154"/>
      <c r="D28" s="151"/>
    </row>
    <row r="29" spans="1:4" ht="18" customHeight="1" x14ac:dyDescent="0.3">
      <c r="A29" s="148" t="s">
        <v>216</v>
      </c>
      <c r="B29" s="155"/>
      <c r="C29" s="154"/>
      <c r="D29" s="151"/>
    </row>
    <row r="30" spans="1:4" ht="18" customHeight="1" thickBot="1" x14ac:dyDescent="0.35">
      <c r="A30" s="148" t="s">
        <v>217</v>
      </c>
      <c r="B30" s="155"/>
      <c r="C30" s="154"/>
      <c r="D30" s="151"/>
    </row>
    <row r="31" spans="1:4" ht="18" customHeight="1" thickBot="1" x14ac:dyDescent="0.35">
      <c r="A31" s="156" t="s">
        <v>218</v>
      </c>
      <c r="B31" s="157" t="s">
        <v>219</v>
      </c>
      <c r="C31" s="158">
        <f>SUM(C8+C9+C10+C11+C12+C19+C20+C21+C22+C23)</f>
        <v>260997276</v>
      </c>
      <c r="D31" s="159">
        <f>SUM(D8+D9+D10+D11+D12+D19+D20+D21+D22+D23)</f>
        <v>8991790</v>
      </c>
    </row>
    <row r="32" spans="1:4" ht="8.25" customHeight="1" x14ac:dyDescent="0.3">
      <c r="A32" s="160"/>
      <c r="B32" s="536"/>
      <c r="C32" s="536"/>
      <c r="D32" s="536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D7" sqref="D7:D8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03" customWidth="1"/>
    <col min="4" max="6" width="16.77734375" style="1" customWidth="1"/>
    <col min="7" max="7" width="9.109375" style="1"/>
    <col min="8" max="9" width="9.6640625" style="1" bestFit="1" customWidth="1"/>
    <col min="10" max="10" width="9.109375" style="1"/>
    <col min="11" max="11" width="9.6640625" style="1" bestFit="1" customWidth="1"/>
    <col min="12" max="14" width="9.109375" style="1"/>
    <col min="15" max="15" width="9.6640625" style="1" bestFit="1" customWidth="1"/>
    <col min="16" max="16384" width="9.109375" style="1"/>
  </cols>
  <sheetData>
    <row r="1" spans="1:10" ht="28.8" customHeight="1" x14ac:dyDescent="0.25">
      <c r="A1" s="429" t="s">
        <v>414</v>
      </c>
      <c r="B1" s="429"/>
      <c r="C1" s="429"/>
      <c r="D1" s="429"/>
      <c r="E1" s="429"/>
      <c r="F1" s="429"/>
    </row>
    <row r="2" spans="1:10" x14ac:dyDescent="0.25">
      <c r="A2" s="389" t="s">
        <v>1</v>
      </c>
      <c r="B2" s="389"/>
      <c r="C2" s="389"/>
      <c r="D2" s="389"/>
      <c r="E2" s="389"/>
      <c r="F2" s="389"/>
    </row>
    <row r="3" spans="1:10" x14ac:dyDescent="0.25">
      <c r="A3" s="387" t="s">
        <v>338</v>
      </c>
      <c r="B3" s="387"/>
      <c r="C3" s="387"/>
      <c r="D3" s="387"/>
      <c r="E3" s="387"/>
      <c r="F3" s="387"/>
    </row>
    <row r="4" spans="1:10" ht="13.8" thickBot="1" x14ac:dyDescent="0.3">
      <c r="A4" s="387" t="s">
        <v>90</v>
      </c>
      <c r="B4" s="387"/>
      <c r="C4" s="387"/>
      <c r="D4" s="387"/>
      <c r="E4" s="387"/>
      <c r="F4" s="387"/>
    </row>
    <row r="5" spans="1:10" hidden="1" x14ac:dyDescent="0.25">
      <c r="A5" s="12" t="s">
        <v>47</v>
      </c>
      <c r="B5" s="18"/>
      <c r="C5" s="299" t="s">
        <v>48</v>
      </c>
      <c r="D5" s="13" t="s">
        <v>49</v>
      </c>
      <c r="E5" s="278"/>
      <c r="F5" s="278"/>
      <c r="G5" s="2"/>
      <c r="H5" s="2"/>
      <c r="I5" s="2"/>
      <c r="J5" s="2"/>
    </row>
    <row r="6" spans="1:10" hidden="1" x14ac:dyDescent="0.25">
      <c r="A6" s="12"/>
      <c r="B6" s="18"/>
      <c r="C6" s="299"/>
      <c r="D6" s="13"/>
      <c r="E6" s="278"/>
      <c r="F6" s="278"/>
    </row>
    <row r="7" spans="1:10" ht="15" customHeight="1" thickTop="1" x14ac:dyDescent="0.25">
      <c r="A7" s="419" t="s">
        <v>2</v>
      </c>
      <c r="B7" s="420"/>
      <c r="C7" s="420"/>
      <c r="D7" s="423" t="s">
        <v>254</v>
      </c>
      <c r="E7" s="425" t="s">
        <v>327</v>
      </c>
      <c r="F7" s="427" t="s">
        <v>336</v>
      </c>
    </row>
    <row r="8" spans="1:10" ht="24" customHeight="1" x14ac:dyDescent="0.25">
      <c r="A8" s="421"/>
      <c r="B8" s="422"/>
      <c r="C8" s="422"/>
      <c r="D8" s="424"/>
      <c r="E8" s="426"/>
      <c r="F8" s="428"/>
    </row>
    <row r="9" spans="1:10" s="26" customFormat="1" x14ac:dyDescent="0.25">
      <c r="A9" s="45" t="s">
        <v>53</v>
      </c>
      <c r="B9" s="46"/>
      <c r="C9" s="300"/>
      <c r="D9" s="372">
        <f>SUM(D10+D18+D26+D35)</f>
        <v>518836880</v>
      </c>
      <c r="E9" s="372">
        <f t="shared" ref="E9:F9" si="0">SUM(E10+E18+E26+E35)</f>
        <v>520785398</v>
      </c>
      <c r="F9" s="373">
        <f t="shared" si="0"/>
        <v>580410609</v>
      </c>
    </row>
    <row r="10" spans="1:10" s="26" customFormat="1" ht="15" customHeight="1" x14ac:dyDescent="0.25">
      <c r="A10" s="225" t="s">
        <v>7</v>
      </c>
      <c r="B10" s="401" t="s">
        <v>54</v>
      </c>
      <c r="C10" s="401"/>
      <c r="D10" s="374">
        <f>SUM(D11:D17)</f>
        <v>230890699</v>
      </c>
      <c r="E10" s="374">
        <f t="shared" ref="E10:F10" si="1">SUM(E11:E17)</f>
        <v>256589817</v>
      </c>
      <c r="F10" s="375">
        <f t="shared" si="1"/>
        <v>256945895</v>
      </c>
    </row>
    <row r="11" spans="1:10" x14ac:dyDescent="0.25">
      <c r="A11" s="5"/>
      <c r="B11" s="3">
        <v>1</v>
      </c>
      <c r="C11" s="306" t="s">
        <v>56</v>
      </c>
      <c r="D11" s="376">
        <v>74845974</v>
      </c>
      <c r="E11" s="377">
        <v>75681359</v>
      </c>
      <c r="F11" s="378">
        <v>75681359</v>
      </c>
    </row>
    <row r="12" spans="1:10" x14ac:dyDescent="0.25">
      <c r="A12" s="5"/>
      <c r="B12" s="3"/>
      <c r="C12" s="306" t="s">
        <v>57</v>
      </c>
      <c r="D12" s="376">
        <v>102318700</v>
      </c>
      <c r="E12" s="377">
        <v>119758550</v>
      </c>
      <c r="F12" s="378">
        <v>119758550</v>
      </c>
    </row>
    <row r="13" spans="1:10" x14ac:dyDescent="0.25">
      <c r="A13" s="5"/>
      <c r="B13" s="3"/>
      <c r="C13" s="306" t="s">
        <v>58</v>
      </c>
      <c r="D13" s="376">
        <v>39623996</v>
      </c>
      <c r="E13" s="377">
        <v>38176643</v>
      </c>
      <c r="F13" s="378">
        <v>38176643</v>
      </c>
    </row>
    <row r="14" spans="1:10" x14ac:dyDescent="0.25">
      <c r="A14" s="5"/>
      <c r="B14" s="3"/>
      <c r="C14" s="306" t="s">
        <v>59</v>
      </c>
      <c r="D14" s="376">
        <v>4102029</v>
      </c>
      <c r="E14" s="377">
        <v>5885795</v>
      </c>
      <c r="F14" s="378">
        <v>5885795</v>
      </c>
    </row>
    <row r="15" spans="1:10" x14ac:dyDescent="0.25">
      <c r="A15" s="5"/>
      <c r="B15" s="3"/>
      <c r="C15" s="306" t="s">
        <v>60</v>
      </c>
      <c r="D15" s="376"/>
      <c r="E15" s="377">
        <v>131400</v>
      </c>
      <c r="F15" s="378">
        <f t="shared" ref="F15:F16" si="2">SUM(D15:E15)</f>
        <v>131400</v>
      </c>
    </row>
    <row r="16" spans="1:10" x14ac:dyDescent="0.25">
      <c r="A16" s="5"/>
      <c r="B16" s="3"/>
      <c r="C16" s="306" t="s">
        <v>61</v>
      </c>
      <c r="D16" s="376"/>
      <c r="E16" s="377">
        <v>1738860</v>
      </c>
      <c r="F16" s="378">
        <f t="shared" si="2"/>
        <v>1738860</v>
      </c>
    </row>
    <row r="17" spans="1:6" x14ac:dyDescent="0.25">
      <c r="A17" s="38"/>
      <c r="B17" s="195">
        <v>2</v>
      </c>
      <c r="C17" s="306" t="s">
        <v>55</v>
      </c>
      <c r="D17" s="376">
        <v>10000000</v>
      </c>
      <c r="E17" s="377">
        <v>15217210</v>
      </c>
      <c r="F17" s="378">
        <v>15573288</v>
      </c>
    </row>
    <row r="18" spans="1:6" s="26" customFormat="1" x14ac:dyDescent="0.25">
      <c r="A18" s="216" t="s">
        <v>9</v>
      </c>
      <c r="B18" s="401" t="s">
        <v>10</v>
      </c>
      <c r="C18" s="401"/>
      <c r="D18" s="374">
        <f>SUM(D19+D22+D25)</f>
        <v>237240000</v>
      </c>
      <c r="E18" s="374">
        <f t="shared" ref="E18:F18" si="3">SUM(E19+E22+E25)</f>
        <v>241300516</v>
      </c>
      <c r="F18" s="375">
        <f t="shared" si="3"/>
        <v>286701528</v>
      </c>
    </row>
    <row r="19" spans="1:6" s="26" customFormat="1" x14ac:dyDescent="0.25">
      <c r="A19" s="197"/>
      <c r="B19" s="6" t="s">
        <v>7</v>
      </c>
      <c r="C19" s="301" t="s">
        <v>62</v>
      </c>
      <c r="D19" s="374">
        <f>SUM(D20:D21)</f>
        <v>35500000</v>
      </c>
      <c r="E19" s="374">
        <f t="shared" ref="E19:F19" si="4">SUM(E20:E21)</f>
        <v>35500000</v>
      </c>
      <c r="F19" s="375">
        <f t="shared" si="4"/>
        <v>36428581</v>
      </c>
    </row>
    <row r="20" spans="1:6" x14ac:dyDescent="0.25">
      <c r="A20" s="5"/>
      <c r="B20" s="3"/>
      <c r="C20" s="194" t="s">
        <v>63</v>
      </c>
      <c r="D20" s="376">
        <v>28000000</v>
      </c>
      <c r="E20" s="377">
        <v>28000000</v>
      </c>
      <c r="F20" s="378">
        <v>29525211</v>
      </c>
    </row>
    <row r="21" spans="1:6" x14ac:dyDescent="0.25">
      <c r="A21" s="5"/>
      <c r="B21" s="3"/>
      <c r="C21" s="194" t="s">
        <v>64</v>
      </c>
      <c r="D21" s="376">
        <v>7500000</v>
      </c>
      <c r="E21" s="377">
        <v>7500000</v>
      </c>
      <c r="F21" s="378">
        <v>6903370</v>
      </c>
    </row>
    <row r="22" spans="1:6" s="26" customFormat="1" x14ac:dyDescent="0.25">
      <c r="A22" s="197"/>
      <c r="B22" s="6" t="s">
        <v>9</v>
      </c>
      <c r="C22" s="301" t="s">
        <v>65</v>
      </c>
      <c r="D22" s="374">
        <f>SUM(D23:D24)</f>
        <v>201000000</v>
      </c>
      <c r="E22" s="374">
        <f t="shared" ref="E22:F22" si="5">SUM(E23:E24)</f>
        <v>205366516</v>
      </c>
      <c r="F22" s="375">
        <f t="shared" si="5"/>
        <v>249556506</v>
      </c>
    </row>
    <row r="23" spans="1:6" x14ac:dyDescent="0.25">
      <c r="A23" s="5"/>
      <c r="B23" s="3"/>
      <c r="C23" s="194" t="s">
        <v>66</v>
      </c>
      <c r="D23" s="376">
        <v>188000000</v>
      </c>
      <c r="E23" s="377">
        <v>205366516</v>
      </c>
      <c r="F23" s="378">
        <v>249556506</v>
      </c>
    </row>
    <row r="24" spans="1:6" x14ac:dyDescent="0.25">
      <c r="A24" s="5"/>
      <c r="B24" s="3"/>
      <c r="C24" s="194" t="s">
        <v>67</v>
      </c>
      <c r="D24" s="376">
        <v>13000000</v>
      </c>
      <c r="E24" s="377">
        <v>0</v>
      </c>
      <c r="F24" s="378">
        <v>0</v>
      </c>
    </row>
    <row r="25" spans="1:6" s="26" customFormat="1" x14ac:dyDescent="0.25">
      <c r="A25" s="197"/>
      <c r="B25" s="6" t="s">
        <v>17</v>
      </c>
      <c r="C25" s="301" t="s">
        <v>68</v>
      </c>
      <c r="D25" s="374">
        <v>740000</v>
      </c>
      <c r="E25" s="379">
        <v>434000</v>
      </c>
      <c r="F25" s="375">
        <v>716441</v>
      </c>
    </row>
    <row r="26" spans="1:6" s="26" customFormat="1" x14ac:dyDescent="0.25">
      <c r="A26" s="216" t="s">
        <v>17</v>
      </c>
      <c r="B26" s="401" t="s">
        <v>69</v>
      </c>
      <c r="C26" s="401"/>
      <c r="D26" s="374">
        <f>SUM(D27:D33)</f>
        <v>49402082</v>
      </c>
      <c r="E26" s="374">
        <f>SUM(E27:E34)</f>
        <v>20590966</v>
      </c>
      <c r="F26" s="375">
        <f>SUM(F27:F34)</f>
        <v>35459087</v>
      </c>
    </row>
    <row r="27" spans="1:6" x14ac:dyDescent="0.25">
      <c r="A27" s="216"/>
      <c r="B27" s="217"/>
      <c r="C27" s="294" t="s">
        <v>70</v>
      </c>
      <c r="D27" s="376">
        <v>150000</v>
      </c>
      <c r="E27" s="377">
        <v>87000</v>
      </c>
      <c r="F27" s="378">
        <v>87235</v>
      </c>
    </row>
    <row r="28" spans="1:6" x14ac:dyDescent="0.25">
      <c r="A28" s="216"/>
      <c r="B28" s="217"/>
      <c r="C28" s="294" t="s">
        <v>71</v>
      </c>
      <c r="D28" s="376">
        <v>33779120</v>
      </c>
      <c r="E28" s="377">
        <v>12663378</v>
      </c>
      <c r="F28" s="378">
        <v>20992235</v>
      </c>
    </row>
    <row r="29" spans="1:6" x14ac:dyDescent="0.25">
      <c r="A29" s="216"/>
      <c r="B29" s="217"/>
      <c r="C29" s="294" t="s">
        <v>72</v>
      </c>
      <c r="D29" s="376"/>
      <c r="E29" s="377"/>
      <c r="F29" s="378">
        <v>2047516</v>
      </c>
    </row>
    <row r="30" spans="1:6" x14ac:dyDescent="0.25">
      <c r="A30" s="216"/>
      <c r="B30" s="217"/>
      <c r="C30" s="294" t="s">
        <v>73</v>
      </c>
      <c r="D30" s="376"/>
      <c r="E30" s="377">
        <v>168656</v>
      </c>
      <c r="F30" s="378">
        <v>168656</v>
      </c>
    </row>
    <row r="31" spans="1:6" x14ac:dyDescent="0.25">
      <c r="A31" s="216"/>
      <c r="B31" s="217"/>
      <c r="C31" s="294" t="s">
        <v>74</v>
      </c>
      <c r="D31" s="376">
        <v>7600000</v>
      </c>
      <c r="E31" s="377">
        <v>4700000</v>
      </c>
      <c r="F31" s="378">
        <v>6655942</v>
      </c>
    </row>
    <row r="32" spans="1:6" x14ac:dyDescent="0.25">
      <c r="A32" s="216"/>
      <c r="B32" s="217"/>
      <c r="C32" s="294" t="s">
        <v>75</v>
      </c>
      <c r="D32" s="376">
        <v>7872962</v>
      </c>
      <c r="E32" s="377">
        <v>2771732</v>
      </c>
      <c r="F32" s="378">
        <v>4887253</v>
      </c>
    </row>
    <row r="33" spans="1:6" x14ac:dyDescent="0.25">
      <c r="A33" s="216"/>
      <c r="B33" s="217"/>
      <c r="C33" s="294" t="s">
        <v>76</v>
      </c>
      <c r="D33" s="376"/>
      <c r="E33" s="377"/>
      <c r="F33" s="378">
        <f t="shared" ref="F33" si="6">SUM(D33:E33)</f>
        <v>0</v>
      </c>
    </row>
    <row r="34" spans="1:6" x14ac:dyDescent="0.25">
      <c r="A34" s="216"/>
      <c r="B34" s="217"/>
      <c r="C34" s="294" t="s">
        <v>77</v>
      </c>
      <c r="D34" s="376"/>
      <c r="E34" s="377">
        <v>200200</v>
      </c>
      <c r="F34" s="378">
        <v>620250</v>
      </c>
    </row>
    <row r="35" spans="1:6" s="26" customFormat="1" x14ac:dyDescent="0.25">
      <c r="A35" s="216" t="s">
        <v>12</v>
      </c>
      <c r="B35" s="401" t="s">
        <v>13</v>
      </c>
      <c r="C35" s="401"/>
      <c r="D35" s="374">
        <v>1304099</v>
      </c>
      <c r="E35" s="379">
        <v>2304099</v>
      </c>
      <c r="F35" s="375">
        <v>1304099</v>
      </c>
    </row>
    <row r="36" spans="1:6" s="26" customFormat="1" ht="15" customHeight="1" x14ac:dyDescent="0.25">
      <c r="A36" s="197" t="s">
        <v>78</v>
      </c>
      <c r="B36" s="401" t="s">
        <v>79</v>
      </c>
      <c r="C36" s="401"/>
      <c r="D36" s="374">
        <f>SUM(D37+D40+D43)</f>
        <v>15437295</v>
      </c>
      <c r="E36" s="374">
        <f t="shared" ref="E36:F36" si="7">SUM(E37+E40+E43)</f>
        <v>36925545</v>
      </c>
      <c r="F36" s="375">
        <f t="shared" si="7"/>
        <v>55074128</v>
      </c>
    </row>
    <row r="37" spans="1:6" ht="15" customHeight="1" x14ac:dyDescent="0.25">
      <c r="A37" s="5" t="s">
        <v>7</v>
      </c>
      <c r="B37" s="415" t="s">
        <v>80</v>
      </c>
      <c r="C37" s="415"/>
      <c r="D37" s="376">
        <f>SUM(D38:D39)</f>
        <v>7677295</v>
      </c>
      <c r="E37" s="376">
        <f t="shared" ref="E37:F37" si="8">SUM(E38:E39)</f>
        <v>28022678</v>
      </c>
      <c r="F37" s="378">
        <f t="shared" si="8"/>
        <v>47811834</v>
      </c>
    </row>
    <row r="38" spans="1:6" x14ac:dyDescent="0.25">
      <c r="A38" s="5"/>
      <c r="B38" s="3" t="s">
        <v>7</v>
      </c>
      <c r="C38" s="194" t="s">
        <v>394</v>
      </c>
      <c r="D38" s="376"/>
      <c r="E38" s="377"/>
      <c r="F38" s="378"/>
    </row>
    <row r="39" spans="1:6" x14ac:dyDescent="0.25">
      <c r="A39" s="5"/>
      <c r="B39" s="3" t="s">
        <v>9</v>
      </c>
      <c r="C39" s="194" t="s">
        <v>82</v>
      </c>
      <c r="D39" s="376">
        <v>7677295</v>
      </c>
      <c r="E39" s="377">
        <v>28022678</v>
      </c>
      <c r="F39" s="378">
        <v>47811834</v>
      </c>
    </row>
    <row r="40" spans="1:6" s="26" customFormat="1" ht="15" customHeight="1" x14ac:dyDescent="0.25">
      <c r="A40" s="197" t="s">
        <v>9</v>
      </c>
      <c r="B40" s="401" t="s">
        <v>16</v>
      </c>
      <c r="C40" s="401"/>
      <c r="D40" s="374">
        <f>SUM(D41:D42)</f>
        <v>7760000</v>
      </c>
      <c r="E40" s="374">
        <f t="shared" ref="E40:F40" si="9">SUM(E41:E42)</f>
        <v>355000</v>
      </c>
      <c r="F40" s="375">
        <f t="shared" si="9"/>
        <v>394370</v>
      </c>
    </row>
    <row r="41" spans="1:6" ht="15" customHeight="1" x14ac:dyDescent="0.25">
      <c r="A41" s="5"/>
      <c r="B41" s="223" t="s">
        <v>7</v>
      </c>
      <c r="C41" s="294" t="s">
        <v>83</v>
      </c>
      <c r="D41" s="376">
        <v>7760000</v>
      </c>
      <c r="E41" s="377">
        <v>355000</v>
      </c>
      <c r="F41" s="378">
        <v>394370</v>
      </c>
    </row>
    <row r="42" spans="1:6" ht="15" customHeight="1" x14ac:dyDescent="0.25">
      <c r="A42" s="5"/>
      <c r="B42" s="223" t="s">
        <v>9</v>
      </c>
      <c r="C42" s="294" t="s">
        <v>84</v>
      </c>
      <c r="D42" s="376"/>
      <c r="E42" s="377"/>
      <c r="F42" s="378"/>
    </row>
    <row r="43" spans="1:6" s="26" customFormat="1" ht="15" customHeight="1" x14ac:dyDescent="0.25">
      <c r="A43" s="197" t="s">
        <v>17</v>
      </c>
      <c r="B43" s="401" t="s">
        <v>329</v>
      </c>
      <c r="C43" s="401"/>
      <c r="D43" s="374"/>
      <c r="E43" s="379">
        <v>8547867</v>
      </c>
      <c r="F43" s="375">
        <v>6867924</v>
      </c>
    </row>
    <row r="44" spans="1:6" s="26" customFormat="1" ht="15" customHeight="1" x14ac:dyDescent="0.25">
      <c r="A44" s="400" t="s">
        <v>26</v>
      </c>
      <c r="B44" s="401"/>
      <c r="C44" s="401"/>
      <c r="D44" s="374">
        <f>SUM(D36+D9)</f>
        <v>534274175</v>
      </c>
      <c r="E44" s="374">
        <f t="shared" ref="E44:F44" si="10">SUM(E36+E9)</f>
        <v>557710943</v>
      </c>
      <c r="F44" s="375">
        <f t="shared" si="10"/>
        <v>635484737</v>
      </c>
    </row>
    <row r="45" spans="1:6" s="26" customFormat="1" ht="15" customHeight="1" x14ac:dyDescent="0.25">
      <c r="A45" s="216" t="s">
        <v>86</v>
      </c>
      <c r="B45" s="401" t="s">
        <v>87</v>
      </c>
      <c r="C45" s="401"/>
      <c r="D45" s="374">
        <f>SUM(D46+D49+D51)</f>
        <v>130000000</v>
      </c>
      <c r="E45" s="374">
        <f t="shared" ref="E45:F45" si="11">SUM(E46+E49+E51)</f>
        <v>135503859</v>
      </c>
      <c r="F45" s="375">
        <f t="shared" si="11"/>
        <v>147590711</v>
      </c>
    </row>
    <row r="46" spans="1:6" s="26" customFormat="1" ht="15" customHeight="1" x14ac:dyDescent="0.25">
      <c r="A46" s="216" t="s">
        <v>7</v>
      </c>
      <c r="B46" s="401" t="s">
        <v>19</v>
      </c>
      <c r="C46" s="401"/>
      <c r="D46" s="374">
        <f>SUM(D47:D48)</f>
        <v>130000000</v>
      </c>
      <c r="E46" s="374">
        <f t="shared" ref="E46:F46" si="12">SUM(E47:E48)</f>
        <v>135503859</v>
      </c>
      <c r="F46" s="375">
        <f t="shared" si="12"/>
        <v>147590711</v>
      </c>
    </row>
    <row r="47" spans="1:6" s="26" customFormat="1" ht="15" customHeight="1" x14ac:dyDescent="0.25">
      <c r="A47" s="216"/>
      <c r="B47" s="223" t="s">
        <v>7</v>
      </c>
      <c r="C47" s="294" t="s">
        <v>88</v>
      </c>
      <c r="D47" s="376">
        <v>130000000</v>
      </c>
      <c r="E47" s="377">
        <v>135503859</v>
      </c>
      <c r="F47" s="378">
        <v>135503859</v>
      </c>
    </row>
    <row r="48" spans="1:6" s="26" customFormat="1" ht="15" customHeight="1" x14ac:dyDescent="0.25">
      <c r="A48" s="216"/>
      <c r="B48" s="223" t="s">
        <v>9</v>
      </c>
      <c r="C48" s="294" t="s">
        <v>395</v>
      </c>
      <c r="D48" s="376"/>
      <c r="E48" s="377"/>
      <c r="F48" s="378">
        <v>12086852</v>
      </c>
    </row>
    <row r="49" spans="1:6" s="26" customFormat="1" ht="15" customHeight="1" x14ac:dyDescent="0.25">
      <c r="A49" s="216" t="s">
        <v>9</v>
      </c>
      <c r="B49" s="401" t="s">
        <v>21</v>
      </c>
      <c r="C49" s="401"/>
      <c r="D49" s="374">
        <f>SUM(D50)</f>
        <v>0</v>
      </c>
      <c r="E49" s="379"/>
      <c r="F49" s="375">
        <f>SUM(D49:E49)</f>
        <v>0</v>
      </c>
    </row>
    <row r="50" spans="1:6" ht="15" customHeight="1" x14ac:dyDescent="0.25">
      <c r="A50" s="222"/>
      <c r="B50" s="223" t="s">
        <v>7</v>
      </c>
      <c r="C50" s="294" t="s">
        <v>89</v>
      </c>
      <c r="D50" s="376"/>
      <c r="E50" s="377"/>
      <c r="F50" s="378"/>
    </row>
    <row r="51" spans="1:6" s="26" customFormat="1" ht="15" customHeight="1" x14ac:dyDescent="0.25">
      <c r="A51" s="216" t="s">
        <v>17</v>
      </c>
      <c r="B51" s="401" t="s">
        <v>23</v>
      </c>
      <c r="C51" s="401"/>
      <c r="D51" s="374"/>
      <c r="E51" s="379"/>
      <c r="F51" s="375"/>
    </row>
    <row r="52" spans="1:6" s="26" customFormat="1" ht="15" customHeight="1" thickBot="1" x14ac:dyDescent="0.3">
      <c r="A52" s="398" t="s">
        <v>24</v>
      </c>
      <c r="B52" s="399"/>
      <c r="C52" s="399"/>
      <c r="D52" s="380">
        <f>SUM(D44+D45)</f>
        <v>664274175</v>
      </c>
      <c r="E52" s="380">
        <f t="shared" ref="E52:F52" si="13">SUM(E44+E45)</f>
        <v>693214802</v>
      </c>
      <c r="F52" s="381">
        <f t="shared" si="13"/>
        <v>783075448</v>
      </c>
    </row>
    <row r="53" spans="1:6" x14ac:dyDescent="0.25">
      <c r="A53" s="34"/>
      <c r="B53" s="34"/>
      <c r="C53" s="302"/>
      <c r="D53" s="28"/>
      <c r="E53" s="28"/>
      <c r="F53" s="28"/>
    </row>
    <row r="54" spans="1:6" ht="15" customHeight="1" x14ac:dyDescent="0.25">
      <c r="A54" s="417"/>
      <c r="B54" s="417"/>
      <c r="C54" s="417"/>
      <c r="D54" s="28"/>
      <c r="E54" s="28"/>
      <c r="F54" s="28"/>
    </row>
    <row r="58" spans="1:6" ht="12" customHeight="1" x14ac:dyDescent="0.25"/>
    <row r="59" spans="1:6" ht="13.8" hidden="1" thickBot="1" x14ac:dyDescent="0.3">
      <c r="A59" s="29"/>
      <c r="B59" s="29"/>
      <c r="C59" s="304"/>
      <c r="D59" s="29"/>
      <c r="E59" s="29"/>
      <c r="F59" s="29"/>
    </row>
    <row r="60" spans="1:6" x14ac:dyDescent="0.25">
      <c r="A60" s="29"/>
      <c r="B60" s="29"/>
      <c r="C60" s="304"/>
      <c r="D60" s="29"/>
      <c r="E60" s="29"/>
      <c r="F60" s="29"/>
    </row>
    <row r="61" spans="1:6" x14ac:dyDescent="0.25">
      <c r="A61" s="418"/>
      <c r="B61" s="418"/>
      <c r="C61" s="418"/>
      <c r="D61" s="30"/>
      <c r="E61" s="30"/>
      <c r="F61" s="30"/>
    </row>
    <row r="62" spans="1:6" x14ac:dyDescent="0.25">
      <c r="A62" s="418"/>
      <c r="B62" s="418"/>
      <c r="C62" s="418"/>
      <c r="D62" s="30"/>
      <c r="E62" s="30"/>
      <c r="F62" s="30"/>
    </row>
    <row r="63" spans="1:6" x14ac:dyDescent="0.25">
      <c r="A63" s="416"/>
      <c r="B63" s="416"/>
      <c r="C63" s="416"/>
      <c r="D63" s="28"/>
      <c r="E63" s="28"/>
      <c r="F63" s="28"/>
    </row>
    <row r="64" spans="1:6" x14ac:dyDescent="0.25">
      <c r="A64" s="28"/>
      <c r="B64" s="28"/>
      <c r="C64" s="305"/>
      <c r="D64" s="28"/>
      <c r="E64" s="28"/>
      <c r="F64" s="28"/>
    </row>
    <row r="65" spans="1:6" x14ac:dyDescent="0.25">
      <c r="A65" s="28"/>
      <c r="B65" s="28"/>
      <c r="C65" s="305"/>
      <c r="D65" s="28"/>
      <c r="E65" s="28"/>
      <c r="F65" s="28"/>
    </row>
    <row r="66" spans="1:6" x14ac:dyDescent="0.25">
      <c r="A66" s="28"/>
      <c r="B66" s="28"/>
      <c r="C66" s="305"/>
      <c r="D66" s="28"/>
      <c r="E66" s="28"/>
      <c r="F66" s="28"/>
    </row>
    <row r="67" spans="1:6" x14ac:dyDescent="0.25">
      <c r="A67" s="28"/>
      <c r="B67" s="28"/>
      <c r="C67" s="305"/>
      <c r="D67" s="28"/>
      <c r="E67" s="28"/>
      <c r="F67" s="28"/>
    </row>
    <row r="68" spans="1:6" x14ac:dyDescent="0.25">
      <c r="A68" s="28"/>
      <c r="B68" s="28"/>
      <c r="C68" s="305"/>
      <c r="D68" s="28"/>
      <c r="E68" s="28"/>
      <c r="F68" s="28"/>
    </row>
    <row r="69" spans="1:6" x14ac:dyDescent="0.25">
      <c r="A69" s="416"/>
      <c r="B69" s="416"/>
      <c r="C69" s="416"/>
      <c r="D69" s="28"/>
      <c r="E69" s="28"/>
      <c r="F69" s="28"/>
    </row>
    <row r="70" spans="1:6" x14ac:dyDescent="0.25">
      <c r="A70" s="28"/>
      <c r="B70" s="28"/>
      <c r="C70" s="305"/>
      <c r="D70" s="28"/>
      <c r="E70" s="28"/>
      <c r="F70" s="28"/>
    </row>
    <row r="71" spans="1:6" x14ac:dyDescent="0.25">
      <c r="A71" s="28"/>
      <c r="B71" s="28"/>
      <c r="C71" s="305"/>
      <c r="D71" s="28"/>
      <c r="E71" s="28"/>
      <c r="F71" s="28"/>
    </row>
    <row r="72" spans="1:6" s="7" customFormat="1" x14ac:dyDescent="0.25">
      <c r="A72" s="28"/>
      <c r="B72" s="28"/>
      <c r="C72" s="305"/>
      <c r="D72" s="28"/>
      <c r="E72" s="28"/>
      <c r="F72" s="28"/>
    </row>
    <row r="73" spans="1:6" x14ac:dyDescent="0.25">
      <c r="A73" s="416"/>
      <c r="B73" s="416"/>
      <c r="C73" s="416"/>
      <c r="D73" s="27"/>
      <c r="E73" s="261"/>
      <c r="F73" s="261"/>
    </row>
    <row r="74" spans="1:6" x14ac:dyDescent="0.25">
      <c r="A74" s="416"/>
      <c r="B74" s="416"/>
      <c r="C74" s="416"/>
      <c r="D74" s="28"/>
      <c r="E74" s="28"/>
      <c r="F74" s="28"/>
    </row>
    <row r="75" spans="1:6" x14ac:dyDescent="0.25">
      <c r="A75" s="28"/>
      <c r="B75" s="28"/>
      <c r="C75" s="305"/>
      <c r="D75" s="28"/>
      <c r="E75" s="28"/>
      <c r="F75" s="28"/>
    </row>
    <row r="76" spans="1:6" x14ac:dyDescent="0.25">
      <c r="A76" s="28"/>
      <c r="B76" s="28"/>
      <c r="C76" s="305"/>
      <c r="D76" s="28"/>
      <c r="E76" s="28"/>
      <c r="F76" s="28"/>
    </row>
    <row r="77" spans="1:6" x14ac:dyDescent="0.25">
      <c r="A77" s="28"/>
      <c r="B77" s="28"/>
      <c r="C77" s="305"/>
      <c r="D77" s="28"/>
      <c r="E77" s="28"/>
      <c r="F77" s="28"/>
    </row>
    <row r="78" spans="1:6" s="7" customFormat="1" x14ac:dyDescent="0.25">
      <c r="A78" s="28"/>
      <c r="B78" s="28"/>
      <c r="C78" s="305"/>
      <c r="D78" s="28"/>
      <c r="E78" s="28"/>
      <c r="F78" s="28"/>
    </row>
    <row r="79" spans="1:6" s="7" customFormat="1" x14ac:dyDescent="0.25">
      <c r="A79" s="416"/>
      <c r="B79" s="416"/>
      <c r="C79" s="416"/>
      <c r="D79" s="27"/>
      <c r="E79" s="261"/>
      <c r="F79" s="261"/>
    </row>
    <row r="80" spans="1:6" x14ac:dyDescent="0.25">
      <c r="A80" s="416"/>
      <c r="B80" s="416"/>
      <c r="C80" s="416"/>
      <c r="D80" s="27"/>
      <c r="E80" s="261"/>
      <c r="F80" s="261"/>
    </row>
    <row r="81" spans="1:6" x14ac:dyDescent="0.25">
      <c r="A81" s="28"/>
      <c r="B81" s="28"/>
      <c r="C81" s="305"/>
      <c r="D81" s="28"/>
      <c r="E81" s="28"/>
      <c r="F81" s="28"/>
    </row>
    <row r="82" spans="1:6" x14ac:dyDescent="0.25">
      <c r="A82" s="28"/>
      <c r="B82" s="28"/>
      <c r="C82" s="305"/>
      <c r="D82" s="28"/>
      <c r="E82" s="28"/>
      <c r="F82" s="28"/>
    </row>
    <row r="83" spans="1:6" x14ac:dyDescent="0.25">
      <c r="A83" s="28"/>
      <c r="B83" s="28"/>
      <c r="C83" s="305"/>
      <c r="D83" s="28"/>
      <c r="E83" s="28"/>
      <c r="F83" s="28"/>
    </row>
  </sheetData>
  <mergeCells count="30">
    <mergeCell ref="E7:E8"/>
    <mergeCell ref="F7:F8"/>
    <mergeCell ref="A1:F1"/>
    <mergeCell ref="A2:F2"/>
    <mergeCell ref="A3:F3"/>
    <mergeCell ref="A4:F4"/>
    <mergeCell ref="A80:C80"/>
    <mergeCell ref="A54:C54"/>
    <mergeCell ref="A61:C62"/>
    <mergeCell ref="A7:C8"/>
    <mergeCell ref="D7:D8"/>
    <mergeCell ref="A63:C63"/>
    <mergeCell ref="A69:C69"/>
    <mergeCell ref="A73:C73"/>
    <mergeCell ref="A74:C74"/>
    <mergeCell ref="A79:C79"/>
    <mergeCell ref="B51:C51"/>
    <mergeCell ref="A52:C52"/>
    <mergeCell ref="B49:C49"/>
    <mergeCell ref="B10:C10"/>
    <mergeCell ref="B18:C18"/>
    <mergeCell ref="B26:C26"/>
    <mergeCell ref="A44:C44"/>
    <mergeCell ref="B45:C45"/>
    <mergeCell ref="B46:C46"/>
    <mergeCell ref="B35:C35"/>
    <mergeCell ref="B36:C36"/>
    <mergeCell ref="B37:C37"/>
    <mergeCell ref="B40:C40"/>
    <mergeCell ref="B43:C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Q13" sqref="Q13"/>
    </sheetView>
  </sheetViews>
  <sheetFormatPr defaultRowHeight="15.6" x14ac:dyDescent="0.3"/>
  <cols>
    <col min="1" max="1" width="4.109375" style="162" customWidth="1"/>
    <col min="2" max="2" width="21.44140625" style="161" customWidth="1"/>
    <col min="3" max="4" width="7.6640625" style="161" customWidth="1"/>
    <col min="5" max="5" width="8.109375" style="161" customWidth="1"/>
    <col min="6" max="6" width="7.5546875" style="161" customWidth="1"/>
    <col min="7" max="7" width="7.44140625" style="161" customWidth="1"/>
    <col min="8" max="8" width="7.5546875" style="161" customWidth="1"/>
    <col min="9" max="9" width="7" style="161" customWidth="1"/>
    <col min="10" max="14" width="8.109375" style="161" customWidth="1"/>
    <col min="15" max="15" width="10.88671875" style="162" customWidth="1"/>
    <col min="16" max="16" width="13.88671875" style="161" bestFit="1" customWidth="1"/>
    <col min="17" max="17" width="11.77734375" style="161" bestFit="1" customWidth="1"/>
    <col min="18" max="18" width="12.109375" style="161" bestFit="1" customWidth="1"/>
    <col min="19" max="256" width="9.109375" style="161"/>
    <col min="257" max="257" width="4.109375" style="161" customWidth="1"/>
    <col min="258" max="258" width="26.6640625" style="161" customWidth="1"/>
    <col min="259" max="260" width="7.6640625" style="161" customWidth="1"/>
    <col min="261" max="261" width="8.109375" style="161" customWidth="1"/>
    <col min="262" max="262" width="7.5546875" style="161" customWidth="1"/>
    <col min="263" max="263" width="7.44140625" style="161" customWidth="1"/>
    <col min="264" max="264" width="7.5546875" style="161" customWidth="1"/>
    <col min="265" max="265" width="7" style="161" customWidth="1"/>
    <col min="266" max="270" width="8.109375" style="161" customWidth="1"/>
    <col min="271" max="271" width="10.88671875" style="161" customWidth="1"/>
    <col min="272" max="512" width="9.109375" style="161"/>
    <col min="513" max="513" width="4.109375" style="161" customWidth="1"/>
    <col min="514" max="514" width="26.6640625" style="161" customWidth="1"/>
    <col min="515" max="516" width="7.6640625" style="161" customWidth="1"/>
    <col min="517" max="517" width="8.109375" style="161" customWidth="1"/>
    <col min="518" max="518" width="7.5546875" style="161" customWidth="1"/>
    <col min="519" max="519" width="7.44140625" style="161" customWidth="1"/>
    <col min="520" max="520" width="7.5546875" style="161" customWidth="1"/>
    <col min="521" max="521" width="7" style="161" customWidth="1"/>
    <col min="522" max="526" width="8.109375" style="161" customWidth="1"/>
    <col min="527" max="527" width="10.88671875" style="161" customWidth="1"/>
    <col min="528" max="768" width="9.109375" style="161"/>
    <col min="769" max="769" width="4.109375" style="161" customWidth="1"/>
    <col min="770" max="770" width="26.6640625" style="161" customWidth="1"/>
    <col min="771" max="772" width="7.6640625" style="161" customWidth="1"/>
    <col min="773" max="773" width="8.109375" style="161" customWidth="1"/>
    <col min="774" max="774" width="7.5546875" style="161" customWidth="1"/>
    <col min="775" max="775" width="7.44140625" style="161" customWidth="1"/>
    <col min="776" max="776" width="7.5546875" style="161" customWidth="1"/>
    <col min="777" max="777" width="7" style="161" customWidth="1"/>
    <col min="778" max="782" width="8.109375" style="161" customWidth="1"/>
    <col min="783" max="783" width="10.88671875" style="161" customWidth="1"/>
    <col min="784" max="1024" width="9.109375" style="161"/>
    <col min="1025" max="1025" width="4.109375" style="161" customWidth="1"/>
    <col min="1026" max="1026" width="26.6640625" style="161" customWidth="1"/>
    <col min="1027" max="1028" width="7.6640625" style="161" customWidth="1"/>
    <col min="1029" max="1029" width="8.109375" style="161" customWidth="1"/>
    <col min="1030" max="1030" width="7.5546875" style="161" customWidth="1"/>
    <col min="1031" max="1031" width="7.44140625" style="161" customWidth="1"/>
    <col min="1032" max="1032" width="7.5546875" style="161" customWidth="1"/>
    <col min="1033" max="1033" width="7" style="161" customWidth="1"/>
    <col min="1034" max="1038" width="8.109375" style="161" customWidth="1"/>
    <col min="1039" max="1039" width="10.88671875" style="161" customWidth="1"/>
    <col min="1040" max="1280" width="9.109375" style="161"/>
    <col min="1281" max="1281" width="4.109375" style="161" customWidth="1"/>
    <col min="1282" max="1282" width="26.6640625" style="161" customWidth="1"/>
    <col min="1283" max="1284" width="7.6640625" style="161" customWidth="1"/>
    <col min="1285" max="1285" width="8.109375" style="161" customWidth="1"/>
    <col min="1286" max="1286" width="7.5546875" style="161" customWidth="1"/>
    <col min="1287" max="1287" width="7.44140625" style="161" customWidth="1"/>
    <col min="1288" max="1288" width="7.5546875" style="161" customWidth="1"/>
    <col min="1289" max="1289" width="7" style="161" customWidth="1"/>
    <col min="1290" max="1294" width="8.109375" style="161" customWidth="1"/>
    <col min="1295" max="1295" width="10.88671875" style="161" customWidth="1"/>
    <col min="1296" max="1536" width="9.109375" style="161"/>
    <col min="1537" max="1537" width="4.109375" style="161" customWidth="1"/>
    <col min="1538" max="1538" width="26.6640625" style="161" customWidth="1"/>
    <col min="1539" max="1540" width="7.6640625" style="161" customWidth="1"/>
    <col min="1541" max="1541" width="8.109375" style="161" customWidth="1"/>
    <col min="1542" max="1542" width="7.5546875" style="161" customWidth="1"/>
    <col min="1543" max="1543" width="7.44140625" style="161" customWidth="1"/>
    <col min="1544" max="1544" width="7.5546875" style="161" customWidth="1"/>
    <col min="1545" max="1545" width="7" style="161" customWidth="1"/>
    <col min="1546" max="1550" width="8.109375" style="161" customWidth="1"/>
    <col min="1551" max="1551" width="10.88671875" style="161" customWidth="1"/>
    <col min="1552" max="1792" width="9.109375" style="161"/>
    <col min="1793" max="1793" width="4.109375" style="161" customWidth="1"/>
    <col min="1794" max="1794" width="26.6640625" style="161" customWidth="1"/>
    <col min="1795" max="1796" width="7.6640625" style="161" customWidth="1"/>
    <col min="1797" max="1797" width="8.109375" style="161" customWidth="1"/>
    <col min="1798" max="1798" width="7.5546875" style="161" customWidth="1"/>
    <col min="1799" max="1799" width="7.44140625" style="161" customWidth="1"/>
    <col min="1800" max="1800" width="7.5546875" style="161" customWidth="1"/>
    <col min="1801" max="1801" width="7" style="161" customWidth="1"/>
    <col min="1802" max="1806" width="8.109375" style="161" customWidth="1"/>
    <col min="1807" max="1807" width="10.88671875" style="161" customWidth="1"/>
    <col min="1808" max="2048" width="9.109375" style="161"/>
    <col min="2049" max="2049" width="4.109375" style="161" customWidth="1"/>
    <col min="2050" max="2050" width="26.6640625" style="161" customWidth="1"/>
    <col min="2051" max="2052" width="7.6640625" style="161" customWidth="1"/>
    <col min="2053" max="2053" width="8.109375" style="161" customWidth="1"/>
    <col min="2054" max="2054" width="7.5546875" style="161" customWidth="1"/>
    <col min="2055" max="2055" width="7.44140625" style="161" customWidth="1"/>
    <col min="2056" max="2056" width="7.5546875" style="161" customWidth="1"/>
    <col min="2057" max="2057" width="7" style="161" customWidth="1"/>
    <col min="2058" max="2062" width="8.109375" style="161" customWidth="1"/>
    <col min="2063" max="2063" width="10.88671875" style="161" customWidth="1"/>
    <col min="2064" max="2304" width="9.109375" style="161"/>
    <col min="2305" max="2305" width="4.109375" style="161" customWidth="1"/>
    <col min="2306" max="2306" width="26.6640625" style="161" customWidth="1"/>
    <col min="2307" max="2308" width="7.6640625" style="161" customWidth="1"/>
    <col min="2309" max="2309" width="8.109375" style="161" customWidth="1"/>
    <col min="2310" max="2310" width="7.5546875" style="161" customWidth="1"/>
    <col min="2311" max="2311" width="7.44140625" style="161" customWidth="1"/>
    <col min="2312" max="2312" width="7.5546875" style="161" customWidth="1"/>
    <col min="2313" max="2313" width="7" style="161" customWidth="1"/>
    <col min="2314" max="2318" width="8.109375" style="161" customWidth="1"/>
    <col min="2319" max="2319" width="10.88671875" style="161" customWidth="1"/>
    <col min="2320" max="2560" width="9.109375" style="161"/>
    <col min="2561" max="2561" width="4.109375" style="161" customWidth="1"/>
    <col min="2562" max="2562" width="26.6640625" style="161" customWidth="1"/>
    <col min="2563" max="2564" width="7.6640625" style="161" customWidth="1"/>
    <col min="2565" max="2565" width="8.109375" style="161" customWidth="1"/>
    <col min="2566" max="2566" width="7.5546875" style="161" customWidth="1"/>
    <col min="2567" max="2567" width="7.44140625" style="161" customWidth="1"/>
    <col min="2568" max="2568" width="7.5546875" style="161" customWidth="1"/>
    <col min="2569" max="2569" width="7" style="161" customWidth="1"/>
    <col min="2570" max="2574" width="8.109375" style="161" customWidth="1"/>
    <col min="2575" max="2575" width="10.88671875" style="161" customWidth="1"/>
    <col min="2576" max="2816" width="9.109375" style="161"/>
    <col min="2817" max="2817" width="4.109375" style="161" customWidth="1"/>
    <col min="2818" max="2818" width="26.6640625" style="161" customWidth="1"/>
    <col min="2819" max="2820" width="7.6640625" style="161" customWidth="1"/>
    <col min="2821" max="2821" width="8.109375" style="161" customWidth="1"/>
    <col min="2822" max="2822" width="7.5546875" style="161" customWidth="1"/>
    <col min="2823" max="2823" width="7.44140625" style="161" customWidth="1"/>
    <col min="2824" max="2824" width="7.5546875" style="161" customWidth="1"/>
    <col min="2825" max="2825" width="7" style="161" customWidth="1"/>
    <col min="2826" max="2830" width="8.109375" style="161" customWidth="1"/>
    <col min="2831" max="2831" width="10.88671875" style="161" customWidth="1"/>
    <col min="2832" max="3072" width="9.109375" style="161"/>
    <col min="3073" max="3073" width="4.109375" style="161" customWidth="1"/>
    <col min="3074" max="3074" width="26.6640625" style="161" customWidth="1"/>
    <col min="3075" max="3076" width="7.6640625" style="161" customWidth="1"/>
    <col min="3077" max="3077" width="8.109375" style="161" customWidth="1"/>
    <col min="3078" max="3078" width="7.5546875" style="161" customWidth="1"/>
    <col min="3079" max="3079" width="7.44140625" style="161" customWidth="1"/>
    <col min="3080" max="3080" width="7.5546875" style="161" customWidth="1"/>
    <col min="3081" max="3081" width="7" style="161" customWidth="1"/>
    <col min="3082" max="3086" width="8.109375" style="161" customWidth="1"/>
    <col min="3087" max="3087" width="10.88671875" style="161" customWidth="1"/>
    <col min="3088" max="3328" width="9.109375" style="161"/>
    <col min="3329" max="3329" width="4.109375" style="161" customWidth="1"/>
    <col min="3330" max="3330" width="26.6640625" style="161" customWidth="1"/>
    <col min="3331" max="3332" width="7.6640625" style="161" customWidth="1"/>
    <col min="3333" max="3333" width="8.109375" style="161" customWidth="1"/>
    <col min="3334" max="3334" width="7.5546875" style="161" customWidth="1"/>
    <col min="3335" max="3335" width="7.44140625" style="161" customWidth="1"/>
    <col min="3336" max="3336" width="7.5546875" style="161" customWidth="1"/>
    <col min="3337" max="3337" width="7" style="161" customWidth="1"/>
    <col min="3338" max="3342" width="8.109375" style="161" customWidth="1"/>
    <col min="3343" max="3343" width="10.88671875" style="161" customWidth="1"/>
    <col min="3344" max="3584" width="9.109375" style="161"/>
    <col min="3585" max="3585" width="4.109375" style="161" customWidth="1"/>
    <col min="3586" max="3586" width="26.6640625" style="161" customWidth="1"/>
    <col min="3587" max="3588" width="7.6640625" style="161" customWidth="1"/>
    <col min="3589" max="3589" width="8.109375" style="161" customWidth="1"/>
    <col min="3590" max="3590" width="7.5546875" style="161" customWidth="1"/>
    <col min="3591" max="3591" width="7.44140625" style="161" customWidth="1"/>
    <col min="3592" max="3592" width="7.5546875" style="161" customWidth="1"/>
    <col min="3593" max="3593" width="7" style="161" customWidth="1"/>
    <col min="3594" max="3598" width="8.109375" style="161" customWidth="1"/>
    <col min="3599" max="3599" width="10.88671875" style="161" customWidth="1"/>
    <col min="3600" max="3840" width="9.109375" style="161"/>
    <col min="3841" max="3841" width="4.109375" style="161" customWidth="1"/>
    <col min="3842" max="3842" width="26.6640625" style="161" customWidth="1"/>
    <col min="3843" max="3844" width="7.6640625" style="161" customWidth="1"/>
    <col min="3845" max="3845" width="8.109375" style="161" customWidth="1"/>
    <col min="3846" max="3846" width="7.5546875" style="161" customWidth="1"/>
    <col min="3847" max="3847" width="7.44140625" style="161" customWidth="1"/>
    <col min="3848" max="3848" width="7.5546875" style="161" customWidth="1"/>
    <col min="3849" max="3849" width="7" style="161" customWidth="1"/>
    <col min="3850" max="3854" width="8.109375" style="161" customWidth="1"/>
    <col min="3855" max="3855" width="10.88671875" style="161" customWidth="1"/>
    <col min="3856" max="4096" width="9.109375" style="161"/>
    <col min="4097" max="4097" width="4.109375" style="161" customWidth="1"/>
    <col min="4098" max="4098" width="26.6640625" style="161" customWidth="1"/>
    <col min="4099" max="4100" width="7.6640625" style="161" customWidth="1"/>
    <col min="4101" max="4101" width="8.109375" style="161" customWidth="1"/>
    <col min="4102" max="4102" width="7.5546875" style="161" customWidth="1"/>
    <col min="4103" max="4103" width="7.44140625" style="161" customWidth="1"/>
    <col min="4104" max="4104" width="7.5546875" style="161" customWidth="1"/>
    <col min="4105" max="4105" width="7" style="161" customWidth="1"/>
    <col min="4106" max="4110" width="8.109375" style="161" customWidth="1"/>
    <col min="4111" max="4111" width="10.88671875" style="161" customWidth="1"/>
    <col min="4112" max="4352" width="9.109375" style="161"/>
    <col min="4353" max="4353" width="4.109375" style="161" customWidth="1"/>
    <col min="4354" max="4354" width="26.6640625" style="161" customWidth="1"/>
    <col min="4355" max="4356" width="7.6640625" style="161" customWidth="1"/>
    <col min="4357" max="4357" width="8.109375" style="161" customWidth="1"/>
    <col min="4358" max="4358" width="7.5546875" style="161" customWidth="1"/>
    <col min="4359" max="4359" width="7.44140625" style="161" customWidth="1"/>
    <col min="4360" max="4360" width="7.5546875" style="161" customWidth="1"/>
    <col min="4361" max="4361" width="7" style="161" customWidth="1"/>
    <col min="4362" max="4366" width="8.109375" style="161" customWidth="1"/>
    <col min="4367" max="4367" width="10.88671875" style="161" customWidth="1"/>
    <col min="4368" max="4608" width="9.109375" style="161"/>
    <col min="4609" max="4609" width="4.109375" style="161" customWidth="1"/>
    <col min="4610" max="4610" width="26.6640625" style="161" customWidth="1"/>
    <col min="4611" max="4612" width="7.6640625" style="161" customWidth="1"/>
    <col min="4613" max="4613" width="8.109375" style="161" customWidth="1"/>
    <col min="4614" max="4614" width="7.5546875" style="161" customWidth="1"/>
    <col min="4615" max="4615" width="7.44140625" style="161" customWidth="1"/>
    <col min="4616" max="4616" width="7.5546875" style="161" customWidth="1"/>
    <col min="4617" max="4617" width="7" style="161" customWidth="1"/>
    <col min="4618" max="4622" width="8.109375" style="161" customWidth="1"/>
    <col min="4623" max="4623" width="10.88671875" style="161" customWidth="1"/>
    <col min="4624" max="4864" width="9.109375" style="161"/>
    <col min="4865" max="4865" width="4.109375" style="161" customWidth="1"/>
    <col min="4866" max="4866" width="26.6640625" style="161" customWidth="1"/>
    <col min="4867" max="4868" width="7.6640625" style="161" customWidth="1"/>
    <col min="4869" max="4869" width="8.109375" style="161" customWidth="1"/>
    <col min="4870" max="4870" width="7.5546875" style="161" customWidth="1"/>
    <col min="4871" max="4871" width="7.44140625" style="161" customWidth="1"/>
    <col min="4872" max="4872" width="7.5546875" style="161" customWidth="1"/>
    <col min="4873" max="4873" width="7" style="161" customWidth="1"/>
    <col min="4874" max="4878" width="8.109375" style="161" customWidth="1"/>
    <col min="4879" max="4879" width="10.88671875" style="161" customWidth="1"/>
    <col min="4880" max="5120" width="9.109375" style="161"/>
    <col min="5121" max="5121" width="4.109375" style="161" customWidth="1"/>
    <col min="5122" max="5122" width="26.6640625" style="161" customWidth="1"/>
    <col min="5123" max="5124" width="7.6640625" style="161" customWidth="1"/>
    <col min="5125" max="5125" width="8.109375" style="161" customWidth="1"/>
    <col min="5126" max="5126" width="7.5546875" style="161" customWidth="1"/>
    <col min="5127" max="5127" width="7.44140625" style="161" customWidth="1"/>
    <col min="5128" max="5128" width="7.5546875" style="161" customWidth="1"/>
    <col min="5129" max="5129" width="7" style="161" customWidth="1"/>
    <col min="5130" max="5134" width="8.109375" style="161" customWidth="1"/>
    <col min="5135" max="5135" width="10.88671875" style="161" customWidth="1"/>
    <col min="5136" max="5376" width="9.109375" style="161"/>
    <col min="5377" max="5377" width="4.109375" style="161" customWidth="1"/>
    <col min="5378" max="5378" width="26.6640625" style="161" customWidth="1"/>
    <col min="5379" max="5380" width="7.6640625" style="161" customWidth="1"/>
    <col min="5381" max="5381" width="8.109375" style="161" customWidth="1"/>
    <col min="5382" max="5382" width="7.5546875" style="161" customWidth="1"/>
    <col min="5383" max="5383" width="7.44140625" style="161" customWidth="1"/>
    <col min="5384" max="5384" width="7.5546875" style="161" customWidth="1"/>
    <col min="5385" max="5385" width="7" style="161" customWidth="1"/>
    <col min="5386" max="5390" width="8.109375" style="161" customWidth="1"/>
    <col min="5391" max="5391" width="10.88671875" style="161" customWidth="1"/>
    <col min="5392" max="5632" width="9.109375" style="161"/>
    <col min="5633" max="5633" width="4.109375" style="161" customWidth="1"/>
    <col min="5634" max="5634" width="26.6640625" style="161" customWidth="1"/>
    <col min="5635" max="5636" width="7.6640625" style="161" customWidth="1"/>
    <col min="5637" max="5637" width="8.109375" style="161" customWidth="1"/>
    <col min="5638" max="5638" width="7.5546875" style="161" customWidth="1"/>
    <col min="5639" max="5639" width="7.44140625" style="161" customWidth="1"/>
    <col min="5640" max="5640" width="7.5546875" style="161" customWidth="1"/>
    <col min="5641" max="5641" width="7" style="161" customWidth="1"/>
    <col min="5642" max="5646" width="8.109375" style="161" customWidth="1"/>
    <col min="5647" max="5647" width="10.88671875" style="161" customWidth="1"/>
    <col min="5648" max="5888" width="9.109375" style="161"/>
    <col min="5889" max="5889" width="4.109375" style="161" customWidth="1"/>
    <col min="5890" max="5890" width="26.6640625" style="161" customWidth="1"/>
    <col min="5891" max="5892" width="7.6640625" style="161" customWidth="1"/>
    <col min="5893" max="5893" width="8.109375" style="161" customWidth="1"/>
    <col min="5894" max="5894" width="7.5546875" style="161" customWidth="1"/>
    <col min="5895" max="5895" width="7.44140625" style="161" customWidth="1"/>
    <col min="5896" max="5896" width="7.5546875" style="161" customWidth="1"/>
    <col min="5897" max="5897" width="7" style="161" customWidth="1"/>
    <col min="5898" max="5902" width="8.109375" style="161" customWidth="1"/>
    <col min="5903" max="5903" width="10.88671875" style="161" customWidth="1"/>
    <col min="5904" max="6144" width="9.109375" style="161"/>
    <col min="6145" max="6145" width="4.109375" style="161" customWidth="1"/>
    <col min="6146" max="6146" width="26.6640625" style="161" customWidth="1"/>
    <col min="6147" max="6148" width="7.6640625" style="161" customWidth="1"/>
    <col min="6149" max="6149" width="8.109375" style="161" customWidth="1"/>
    <col min="6150" max="6150" width="7.5546875" style="161" customWidth="1"/>
    <col min="6151" max="6151" width="7.44140625" style="161" customWidth="1"/>
    <col min="6152" max="6152" width="7.5546875" style="161" customWidth="1"/>
    <col min="6153" max="6153" width="7" style="161" customWidth="1"/>
    <col min="6154" max="6158" width="8.109375" style="161" customWidth="1"/>
    <col min="6159" max="6159" width="10.88671875" style="161" customWidth="1"/>
    <col min="6160" max="6400" width="9.109375" style="161"/>
    <col min="6401" max="6401" width="4.109375" style="161" customWidth="1"/>
    <col min="6402" max="6402" width="26.6640625" style="161" customWidth="1"/>
    <col min="6403" max="6404" width="7.6640625" style="161" customWidth="1"/>
    <col min="6405" max="6405" width="8.109375" style="161" customWidth="1"/>
    <col min="6406" max="6406" width="7.5546875" style="161" customWidth="1"/>
    <col min="6407" max="6407" width="7.44140625" style="161" customWidth="1"/>
    <col min="6408" max="6408" width="7.5546875" style="161" customWidth="1"/>
    <col min="6409" max="6409" width="7" style="161" customWidth="1"/>
    <col min="6410" max="6414" width="8.109375" style="161" customWidth="1"/>
    <col min="6415" max="6415" width="10.88671875" style="161" customWidth="1"/>
    <col min="6416" max="6656" width="9.109375" style="161"/>
    <col min="6657" max="6657" width="4.109375" style="161" customWidth="1"/>
    <col min="6658" max="6658" width="26.6640625" style="161" customWidth="1"/>
    <col min="6659" max="6660" width="7.6640625" style="161" customWidth="1"/>
    <col min="6661" max="6661" width="8.109375" style="161" customWidth="1"/>
    <col min="6662" max="6662" width="7.5546875" style="161" customWidth="1"/>
    <col min="6663" max="6663" width="7.44140625" style="161" customWidth="1"/>
    <col min="6664" max="6664" width="7.5546875" style="161" customWidth="1"/>
    <col min="6665" max="6665" width="7" style="161" customWidth="1"/>
    <col min="6666" max="6670" width="8.109375" style="161" customWidth="1"/>
    <col min="6671" max="6671" width="10.88671875" style="161" customWidth="1"/>
    <col min="6672" max="6912" width="9.109375" style="161"/>
    <col min="6913" max="6913" width="4.109375" style="161" customWidth="1"/>
    <col min="6914" max="6914" width="26.6640625" style="161" customWidth="1"/>
    <col min="6915" max="6916" width="7.6640625" style="161" customWidth="1"/>
    <col min="6917" max="6917" width="8.109375" style="161" customWidth="1"/>
    <col min="6918" max="6918" width="7.5546875" style="161" customWidth="1"/>
    <col min="6919" max="6919" width="7.44140625" style="161" customWidth="1"/>
    <col min="6920" max="6920" width="7.5546875" style="161" customWidth="1"/>
    <col min="6921" max="6921" width="7" style="161" customWidth="1"/>
    <col min="6922" max="6926" width="8.109375" style="161" customWidth="1"/>
    <col min="6927" max="6927" width="10.88671875" style="161" customWidth="1"/>
    <col min="6928" max="7168" width="9.109375" style="161"/>
    <col min="7169" max="7169" width="4.109375" style="161" customWidth="1"/>
    <col min="7170" max="7170" width="26.6640625" style="161" customWidth="1"/>
    <col min="7171" max="7172" width="7.6640625" style="161" customWidth="1"/>
    <col min="7173" max="7173" width="8.109375" style="161" customWidth="1"/>
    <col min="7174" max="7174" width="7.5546875" style="161" customWidth="1"/>
    <col min="7175" max="7175" width="7.44140625" style="161" customWidth="1"/>
    <col min="7176" max="7176" width="7.5546875" style="161" customWidth="1"/>
    <col min="7177" max="7177" width="7" style="161" customWidth="1"/>
    <col min="7178" max="7182" width="8.109375" style="161" customWidth="1"/>
    <col min="7183" max="7183" width="10.88671875" style="161" customWidth="1"/>
    <col min="7184" max="7424" width="9.109375" style="161"/>
    <col min="7425" max="7425" width="4.109375" style="161" customWidth="1"/>
    <col min="7426" max="7426" width="26.6640625" style="161" customWidth="1"/>
    <col min="7427" max="7428" width="7.6640625" style="161" customWidth="1"/>
    <col min="7429" max="7429" width="8.109375" style="161" customWidth="1"/>
    <col min="7430" max="7430" width="7.5546875" style="161" customWidth="1"/>
    <col min="7431" max="7431" width="7.44140625" style="161" customWidth="1"/>
    <col min="7432" max="7432" width="7.5546875" style="161" customWidth="1"/>
    <col min="7433" max="7433" width="7" style="161" customWidth="1"/>
    <col min="7434" max="7438" width="8.109375" style="161" customWidth="1"/>
    <col min="7439" max="7439" width="10.88671875" style="161" customWidth="1"/>
    <col min="7440" max="7680" width="9.109375" style="161"/>
    <col min="7681" max="7681" width="4.109375" style="161" customWidth="1"/>
    <col min="7682" max="7682" width="26.6640625" style="161" customWidth="1"/>
    <col min="7683" max="7684" width="7.6640625" style="161" customWidth="1"/>
    <col min="7685" max="7685" width="8.109375" style="161" customWidth="1"/>
    <col min="7686" max="7686" width="7.5546875" style="161" customWidth="1"/>
    <col min="7687" max="7687" width="7.44140625" style="161" customWidth="1"/>
    <col min="7688" max="7688" width="7.5546875" style="161" customWidth="1"/>
    <col min="7689" max="7689" width="7" style="161" customWidth="1"/>
    <col min="7690" max="7694" width="8.109375" style="161" customWidth="1"/>
    <col min="7695" max="7695" width="10.88671875" style="161" customWidth="1"/>
    <col min="7696" max="7936" width="9.109375" style="161"/>
    <col min="7937" max="7937" width="4.109375" style="161" customWidth="1"/>
    <col min="7938" max="7938" width="26.6640625" style="161" customWidth="1"/>
    <col min="7939" max="7940" width="7.6640625" style="161" customWidth="1"/>
    <col min="7941" max="7941" width="8.109375" style="161" customWidth="1"/>
    <col min="7942" max="7942" width="7.5546875" style="161" customWidth="1"/>
    <col min="7943" max="7943" width="7.44140625" style="161" customWidth="1"/>
    <col min="7944" max="7944" width="7.5546875" style="161" customWidth="1"/>
    <col min="7945" max="7945" width="7" style="161" customWidth="1"/>
    <col min="7946" max="7950" width="8.109375" style="161" customWidth="1"/>
    <col min="7951" max="7951" width="10.88671875" style="161" customWidth="1"/>
    <col min="7952" max="8192" width="9.109375" style="161"/>
    <col min="8193" max="8193" width="4.109375" style="161" customWidth="1"/>
    <col min="8194" max="8194" width="26.6640625" style="161" customWidth="1"/>
    <col min="8195" max="8196" width="7.6640625" style="161" customWidth="1"/>
    <col min="8197" max="8197" width="8.109375" style="161" customWidth="1"/>
    <col min="8198" max="8198" width="7.5546875" style="161" customWidth="1"/>
    <col min="8199" max="8199" width="7.44140625" style="161" customWidth="1"/>
    <col min="8200" max="8200" width="7.5546875" style="161" customWidth="1"/>
    <col min="8201" max="8201" width="7" style="161" customWidth="1"/>
    <col min="8202" max="8206" width="8.109375" style="161" customWidth="1"/>
    <col min="8207" max="8207" width="10.88671875" style="161" customWidth="1"/>
    <col min="8208" max="8448" width="9.109375" style="161"/>
    <col min="8449" max="8449" width="4.109375" style="161" customWidth="1"/>
    <col min="8450" max="8450" width="26.6640625" style="161" customWidth="1"/>
    <col min="8451" max="8452" width="7.6640625" style="161" customWidth="1"/>
    <col min="8453" max="8453" width="8.109375" style="161" customWidth="1"/>
    <col min="8454" max="8454" width="7.5546875" style="161" customWidth="1"/>
    <col min="8455" max="8455" width="7.44140625" style="161" customWidth="1"/>
    <col min="8456" max="8456" width="7.5546875" style="161" customWidth="1"/>
    <col min="8457" max="8457" width="7" style="161" customWidth="1"/>
    <col min="8458" max="8462" width="8.109375" style="161" customWidth="1"/>
    <col min="8463" max="8463" width="10.88671875" style="161" customWidth="1"/>
    <col min="8464" max="8704" width="9.109375" style="161"/>
    <col min="8705" max="8705" width="4.109375" style="161" customWidth="1"/>
    <col min="8706" max="8706" width="26.6640625" style="161" customWidth="1"/>
    <col min="8707" max="8708" width="7.6640625" style="161" customWidth="1"/>
    <col min="8709" max="8709" width="8.109375" style="161" customWidth="1"/>
    <col min="8710" max="8710" width="7.5546875" style="161" customWidth="1"/>
    <col min="8711" max="8711" width="7.44140625" style="161" customWidth="1"/>
    <col min="8712" max="8712" width="7.5546875" style="161" customWidth="1"/>
    <col min="8713" max="8713" width="7" style="161" customWidth="1"/>
    <col min="8714" max="8718" width="8.109375" style="161" customWidth="1"/>
    <col min="8719" max="8719" width="10.88671875" style="161" customWidth="1"/>
    <col min="8720" max="8960" width="9.109375" style="161"/>
    <col min="8961" max="8961" width="4.109375" style="161" customWidth="1"/>
    <col min="8962" max="8962" width="26.6640625" style="161" customWidth="1"/>
    <col min="8963" max="8964" width="7.6640625" style="161" customWidth="1"/>
    <col min="8965" max="8965" width="8.109375" style="161" customWidth="1"/>
    <col min="8966" max="8966" width="7.5546875" style="161" customWidth="1"/>
    <col min="8967" max="8967" width="7.44140625" style="161" customWidth="1"/>
    <col min="8968" max="8968" width="7.5546875" style="161" customWidth="1"/>
    <col min="8969" max="8969" width="7" style="161" customWidth="1"/>
    <col min="8970" max="8974" width="8.109375" style="161" customWidth="1"/>
    <col min="8975" max="8975" width="10.88671875" style="161" customWidth="1"/>
    <col min="8976" max="9216" width="9.109375" style="161"/>
    <col min="9217" max="9217" width="4.109375" style="161" customWidth="1"/>
    <col min="9218" max="9218" width="26.6640625" style="161" customWidth="1"/>
    <col min="9219" max="9220" width="7.6640625" style="161" customWidth="1"/>
    <col min="9221" max="9221" width="8.109375" style="161" customWidth="1"/>
    <col min="9222" max="9222" width="7.5546875" style="161" customWidth="1"/>
    <col min="9223" max="9223" width="7.44140625" style="161" customWidth="1"/>
    <col min="9224" max="9224" width="7.5546875" style="161" customWidth="1"/>
    <col min="9225" max="9225" width="7" style="161" customWidth="1"/>
    <col min="9226" max="9230" width="8.109375" style="161" customWidth="1"/>
    <col min="9231" max="9231" width="10.88671875" style="161" customWidth="1"/>
    <col min="9232" max="9472" width="9.109375" style="161"/>
    <col min="9473" max="9473" width="4.109375" style="161" customWidth="1"/>
    <col min="9474" max="9474" width="26.6640625" style="161" customWidth="1"/>
    <col min="9475" max="9476" width="7.6640625" style="161" customWidth="1"/>
    <col min="9477" max="9477" width="8.109375" style="161" customWidth="1"/>
    <col min="9478" max="9478" width="7.5546875" style="161" customWidth="1"/>
    <col min="9479" max="9479" width="7.44140625" style="161" customWidth="1"/>
    <col min="9480" max="9480" width="7.5546875" style="161" customWidth="1"/>
    <col min="9481" max="9481" width="7" style="161" customWidth="1"/>
    <col min="9482" max="9486" width="8.109375" style="161" customWidth="1"/>
    <col min="9487" max="9487" width="10.88671875" style="161" customWidth="1"/>
    <col min="9488" max="9728" width="9.109375" style="161"/>
    <col min="9729" max="9729" width="4.109375" style="161" customWidth="1"/>
    <col min="9730" max="9730" width="26.6640625" style="161" customWidth="1"/>
    <col min="9731" max="9732" width="7.6640625" style="161" customWidth="1"/>
    <col min="9733" max="9733" width="8.109375" style="161" customWidth="1"/>
    <col min="9734" max="9734" width="7.5546875" style="161" customWidth="1"/>
    <col min="9735" max="9735" width="7.44140625" style="161" customWidth="1"/>
    <col min="9736" max="9736" width="7.5546875" style="161" customWidth="1"/>
    <col min="9737" max="9737" width="7" style="161" customWidth="1"/>
    <col min="9738" max="9742" width="8.109375" style="161" customWidth="1"/>
    <col min="9743" max="9743" width="10.88671875" style="161" customWidth="1"/>
    <col min="9744" max="9984" width="9.109375" style="161"/>
    <col min="9985" max="9985" width="4.109375" style="161" customWidth="1"/>
    <col min="9986" max="9986" width="26.6640625" style="161" customWidth="1"/>
    <col min="9987" max="9988" width="7.6640625" style="161" customWidth="1"/>
    <col min="9989" max="9989" width="8.109375" style="161" customWidth="1"/>
    <col min="9990" max="9990" width="7.5546875" style="161" customWidth="1"/>
    <col min="9991" max="9991" width="7.44140625" style="161" customWidth="1"/>
    <col min="9992" max="9992" width="7.5546875" style="161" customWidth="1"/>
    <col min="9993" max="9993" width="7" style="161" customWidth="1"/>
    <col min="9994" max="9998" width="8.109375" style="161" customWidth="1"/>
    <col min="9999" max="9999" width="10.88671875" style="161" customWidth="1"/>
    <col min="10000" max="10240" width="9.109375" style="161"/>
    <col min="10241" max="10241" width="4.109375" style="161" customWidth="1"/>
    <col min="10242" max="10242" width="26.6640625" style="161" customWidth="1"/>
    <col min="10243" max="10244" width="7.6640625" style="161" customWidth="1"/>
    <col min="10245" max="10245" width="8.109375" style="161" customWidth="1"/>
    <col min="10246" max="10246" width="7.5546875" style="161" customWidth="1"/>
    <col min="10247" max="10247" width="7.44140625" style="161" customWidth="1"/>
    <col min="10248" max="10248" width="7.5546875" style="161" customWidth="1"/>
    <col min="10249" max="10249" width="7" style="161" customWidth="1"/>
    <col min="10250" max="10254" width="8.109375" style="161" customWidth="1"/>
    <col min="10255" max="10255" width="10.88671875" style="161" customWidth="1"/>
    <col min="10256" max="10496" width="9.109375" style="161"/>
    <col min="10497" max="10497" width="4.109375" style="161" customWidth="1"/>
    <col min="10498" max="10498" width="26.6640625" style="161" customWidth="1"/>
    <col min="10499" max="10500" width="7.6640625" style="161" customWidth="1"/>
    <col min="10501" max="10501" width="8.109375" style="161" customWidth="1"/>
    <col min="10502" max="10502" width="7.5546875" style="161" customWidth="1"/>
    <col min="10503" max="10503" width="7.44140625" style="161" customWidth="1"/>
    <col min="10504" max="10504" width="7.5546875" style="161" customWidth="1"/>
    <col min="10505" max="10505" width="7" style="161" customWidth="1"/>
    <col min="10506" max="10510" width="8.109375" style="161" customWidth="1"/>
    <col min="10511" max="10511" width="10.88671875" style="161" customWidth="1"/>
    <col min="10512" max="10752" width="9.109375" style="161"/>
    <col min="10753" max="10753" width="4.109375" style="161" customWidth="1"/>
    <col min="10754" max="10754" width="26.6640625" style="161" customWidth="1"/>
    <col min="10755" max="10756" width="7.6640625" style="161" customWidth="1"/>
    <col min="10757" max="10757" width="8.109375" style="161" customWidth="1"/>
    <col min="10758" max="10758" width="7.5546875" style="161" customWidth="1"/>
    <col min="10759" max="10759" width="7.44140625" style="161" customWidth="1"/>
    <col min="10760" max="10760" width="7.5546875" style="161" customWidth="1"/>
    <col min="10761" max="10761" width="7" style="161" customWidth="1"/>
    <col min="10762" max="10766" width="8.109375" style="161" customWidth="1"/>
    <col min="10767" max="10767" width="10.88671875" style="161" customWidth="1"/>
    <col min="10768" max="11008" width="9.109375" style="161"/>
    <col min="11009" max="11009" width="4.109375" style="161" customWidth="1"/>
    <col min="11010" max="11010" width="26.6640625" style="161" customWidth="1"/>
    <col min="11011" max="11012" width="7.6640625" style="161" customWidth="1"/>
    <col min="11013" max="11013" width="8.109375" style="161" customWidth="1"/>
    <col min="11014" max="11014" width="7.5546875" style="161" customWidth="1"/>
    <col min="11015" max="11015" width="7.44140625" style="161" customWidth="1"/>
    <col min="11016" max="11016" width="7.5546875" style="161" customWidth="1"/>
    <col min="11017" max="11017" width="7" style="161" customWidth="1"/>
    <col min="11018" max="11022" width="8.109375" style="161" customWidth="1"/>
    <col min="11023" max="11023" width="10.88671875" style="161" customWidth="1"/>
    <col min="11024" max="11264" width="9.109375" style="161"/>
    <col min="11265" max="11265" width="4.109375" style="161" customWidth="1"/>
    <col min="11266" max="11266" width="26.6640625" style="161" customWidth="1"/>
    <col min="11267" max="11268" width="7.6640625" style="161" customWidth="1"/>
    <col min="11269" max="11269" width="8.109375" style="161" customWidth="1"/>
    <col min="11270" max="11270" width="7.5546875" style="161" customWidth="1"/>
    <col min="11271" max="11271" width="7.44140625" style="161" customWidth="1"/>
    <col min="11272" max="11272" width="7.5546875" style="161" customWidth="1"/>
    <col min="11273" max="11273" width="7" style="161" customWidth="1"/>
    <col min="11274" max="11278" width="8.109375" style="161" customWidth="1"/>
    <col min="11279" max="11279" width="10.88671875" style="161" customWidth="1"/>
    <col min="11280" max="11520" width="9.109375" style="161"/>
    <col min="11521" max="11521" width="4.109375" style="161" customWidth="1"/>
    <col min="11522" max="11522" width="26.6640625" style="161" customWidth="1"/>
    <col min="11523" max="11524" width="7.6640625" style="161" customWidth="1"/>
    <col min="11525" max="11525" width="8.109375" style="161" customWidth="1"/>
    <col min="11526" max="11526" width="7.5546875" style="161" customWidth="1"/>
    <col min="11527" max="11527" width="7.44140625" style="161" customWidth="1"/>
    <col min="11528" max="11528" width="7.5546875" style="161" customWidth="1"/>
    <col min="11529" max="11529" width="7" style="161" customWidth="1"/>
    <col min="11530" max="11534" width="8.109375" style="161" customWidth="1"/>
    <col min="11535" max="11535" width="10.88671875" style="161" customWidth="1"/>
    <col min="11536" max="11776" width="9.109375" style="161"/>
    <col min="11777" max="11777" width="4.109375" style="161" customWidth="1"/>
    <col min="11778" max="11778" width="26.6640625" style="161" customWidth="1"/>
    <col min="11779" max="11780" width="7.6640625" style="161" customWidth="1"/>
    <col min="11781" max="11781" width="8.109375" style="161" customWidth="1"/>
    <col min="11782" max="11782" width="7.5546875" style="161" customWidth="1"/>
    <col min="11783" max="11783" width="7.44140625" style="161" customWidth="1"/>
    <col min="11784" max="11784" width="7.5546875" style="161" customWidth="1"/>
    <col min="11785" max="11785" width="7" style="161" customWidth="1"/>
    <col min="11786" max="11790" width="8.109375" style="161" customWidth="1"/>
    <col min="11791" max="11791" width="10.88671875" style="161" customWidth="1"/>
    <col min="11792" max="12032" width="9.109375" style="161"/>
    <col min="12033" max="12033" width="4.109375" style="161" customWidth="1"/>
    <col min="12034" max="12034" width="26.6640625" style="161" customWidth="1"/>
    <col min="12035" max="12036" width="7.6640625" style="161" customWidth="1"/>
    <col min="12037" max="12037" width="8.109375" style="161" customWidth="1"/>
    <col min="12038" max="12038" width="7.5546875" style="161" customWidth="1"/>
    <col min="12039" max="12039" width="7.44140625" style="161" customWidth="1"/>
    <col min="12040" max="12040" width="7.5546875" style="161" customWidth="1"/>
    <col min="12041" max="12041" width="7" style="161" customWidth="1"/>
    <col min="12042" max="12046" width="8.109375" style="161" customWidth="1"/>
    <col min="12047" max="12047" width="10.88671875" style="161" customWidth="1"/>
    <col min="12048" max="12288" width="9.109375" style="161"/>
    <col min="12289" max="12289" width="4.109375" style="161" customWidth="1"/>
    <col min="12290" max="12290" width="26.6640625" style="161" customWidth="1"/>
    <col min="12291" max="12292" width="7.6640625" style="161" customWidth="1"/>
    <col min="12293" max="12293" width="8.109375" style="161" customWidth="1"/>
    <col min="12294" max="12294" width="7.5546875" style="161" customWidth="1"/>
    <col min="12295" max="12295" width="7.44140625" style="161" customWidth="1"/>
    <col min="12296" max="12296" width="7.5546875" style="161" customWidth="1"/>
    <col min="12297" max="12297" width="7" style="161" customWidth="1"/>
    <col min="12298" max="12302" width="8.109375" style="161" customWidth="1"/>
    <col min="12303" max="12303" width="10.88671875" style="161" customWidth="1"/>
    <col min="12304" max="12544" width="9.109375" style="161"/>
    <col min="12545" max="12545" width="4.109375" style="161" customWidth="1"/>
    <col min="12546" max="12546" width="26.6640625" style="161" customWidth="1"/>
    <col min="12547" max="12548" width="7.6640625" style="161" customWidth="1"/>
    <col min="12549" max="12549" width="8.109375" style="161" customWidth="1"/>
    <col min="12550" max="12550" width="7.5546875" style="161" customWidth="1"/>
    <col min="12551" max="12551" width="7.44140625" style="161" customWidth="1"/>
    <col min="12552" max="12552" width="7.5546875" style="161" customWidth="1"/>
    <col min="12553" max="12553" width="7" style="161" customWidth="1"/>
    <col min="12554" max="12558" width="8.109375" style="161" customWidth="1"/>
    <col min="12559" max="12559" width="10.88671875" style="161" customWidth="1"/>
    <col min="12560" max="12800" width="9.109375" style="161"/>
    <col min="12801" max="12801" width="4.109375" style="161" customWidth="1"/>
    <col min="12802" max="12802" width="26.6640625" style="161" customWidth="1"/>
    <col min="12803" max="12804" width="7.6640625" style="161" customWidth="1"/>
    <col min="12805" max="12805" width="8.109375" style="161" customWidth="1"/>
    <col min="12806" max="12806" width="7.5546875" style="161" customWidth="1"/>
    <col min="12807" max="12807" width="7.44140625" style="161" customWidth="1"/>
    <col min="12808" max="12808" width="7.5546875" style="161" customWidth="1"/>
    <col min="12809" max="12809" width="7" style="161" customWidth="1"/>
    <col min="12810" max="12814" width="8.109375" style="161" customWidth="1"/>
    <col min="12815" max="12815" width="10.88671875" style="161" customWidth="1"/>
    <col min="12816" max="13056" width="9.109375" style="161"/>
    <col min="13057" max="13057" width="4.109375" style="161" customWidth="1"/>
    <col min="13058" max="13058" width="26.6640625" style="161" customWidth="1"/>
    <col min="13059" max="13060" width="7.6640625" style="161" customWidth="1"/>
    <col min="13061" max="13061" width="8.109375" style="161" customWidth="1"/>
    <col min="13062" max="13062" width="7.5546875" style="161" customWidth="1"/>
    <col min="13063" max="13063" width="7.44140625" style="161" customWidth="1"/>
    <col min="13064" max="13064" width="7.5546875" style="161" customWidth="1"/>
    <col min="13065" max="13065" width="7" style="161" customWidth="1"/>
    <col min="13066" max="13070" width="8.109375" style="161" customWidth="1"/>
    <col min="13071" max="13071" width="10.88671875" style="161" customWidth="1"/>
    <col min="13072" max="13312" width="9.109375" style="161"/>
    <col min="13313" max="13313" width="4.109375" style="161" customWidth="1"/>
    <col min="13314" max="13314" width="26.6640625" style="161" customWidth="1"/>
    <col min="13315" max="13316" width="7.6640625" style="161" customWidth="1"/>
    <col min="13317" max="13317" width="8.109375" style="161" customWidth="1"/>
    <col min="13318" max="13318" width="7.5546875" style="161" customWidth="1"/>
    <col min="13319" max="13319" width="7.44140625" style="161" customWidth="1"/>
    <col min="13320" max="13320" width="7.5546875" style="161" customWidth="1"/>
    <col min="13321" max="13321" width="7" style="161" customWidth="1"/>
    <col min="13322" max="13326" width="8.109375" style="161" customWidth="1"/>
    <col min="13327" max="13327" width="10.88671875" style="161" customWidth="1"/>
    <col min="13328" max="13568" width="9.109375" style="161"/>
    <col min="13569" max="13569" width="4.109375" style="161" customWidth="1"/>
    <col min="13570" max="13570" width="26.6640625" style="161" customWidth="1"/>
    <col min="13571" max="13572" width="7.6640625" style="161" customWidth="1"/>
    <col min="13573" max="13573" width="8.109375" style="161" customWidth="1"/>
    <col min="13574" max="13574" width="7.5546875" style="161" customWidth="1"/>
    <col min="13575" max="13575" width="7.44140625" style="161" customWidth="1"/>
    <col min="13576" max="13576" width="7.5546875" style="161" customWidth="1"/>
    <col min="13577" max="13577" width="7" style="161" customWidth="1"/>
    <col min="13578" max="13582" width="8.109375" style="161" customWidth="1"/>
    <col min="13583" max="13583" width="10.88671875" style="161" customWidth="1"/>
    <col min="13584" max="13824" width="9.109375" style="161"/>
    <col min="13825" max="13825" width="4.109375" style="161" customWidth="1"/>
    <col min="13826" max="13826" width="26.6640625" style="161" customWidth="1"/>
    <col min="13827" max="13828" width="7.6640625" style="161" customWidth="1"/>
    <col min="13829" max="13829" width="8.109375" style="161" customWidth="1"/>
    <col min="13830" max="13830" width="7.5546875" style="161" customWidth="1"/>
    <col min="13831" max="13831" width="7.44140625" style="161" customWidth="1"/>
    <col min="13832" max="13832" width="7.5546875" style="161" customWidth="1"/>
    <col min="13833" max="13833" width="7" style="161" customWidth="1"/>
    <col min="13834" max="13838" width="8.109375" style="161" customWidth="1"/>
    <col min="13839" max="13839" width="10.88671875" style="161" customWidth="1"/>
    <col min="13840" max="14080" width="9.109375" style="161"/>
    <col min="14081" max="14081" width="4.109375" style="161" customWidth="1"/>
    <col min="14082" max="14082" width="26.6640625" style="161" customWidth="1"/>
    <col min="14083" max="14084" width="7.6640625" style="161" customWidth="1"/>
    <col min="14085" max="14085" width="8.109375" style="161" customWidth="1"/>
    <col min="14086" max="14086" width="7.5546875" style="161" customWidth="1"/>
    <col min="14087" max="14087" width="7.44140625" style="161" customWidth="1"/>
    <col min="14088" max="14088" width="7.5546875" style="161" customWidth="1"/>
    <col min="14089" max="14089" width="7" style="161" customWidth="1"/>
    <col min="14090" max="14094" width="8.109375" style="161" customWidth="1"/>
    <col min="14095" max="14095" width="10.88671875" style="161" customWidth="1"/>
    <col min="14096" max="14336" width="9.109375" style="161"/>
    <col min="14337" max="14337" width="4.109375" style="161" customWidth="1"/>
    <col min="14338" max="14338" width="26.6640625" style="161" customWidth="1"/>
    <col min="14339" max="14340" width="7.6640625" style="161" customWidth="1"/>
    <col min="14341" max="14341" width="8.109375" style="161" customWidth="1"/>
    <col min="14342" max="14342" width="7.5546875" style="161" customWidth="1"/>
    <col min="14343" max="14343" width="7.44140625" style="161" customWidth="1"/>
    <col min="14344" max="14344" width="7.5546875" style="161" customWidth="1"/>
    <col min="14345" max="14345" width="7" style="161" customWidth="1"/>
    <col min="14346" max="14350" width="8.109375" style="161" customWidth="1"/>
    <col min="14351" max="14351" width="10.88671875" style="161" customWidth="1"/>
    <col min="14352" max="14592" width="9.109375" style="161"/>
    <col min="14593" max="14593" width="4.109375" style="161" customWidth="1"/>
    <col min="14594" max="14594" width="26.6640625" style="161" customWidth="1"/>
    <col min="14595" max="14596" width="7.6640625" style="161" customWidth="1"/>
    <col min="14597" max="14597" width="8.109375" style="161" customWidth="1"/>
    <col min="14598" max="14598" width="7.5546875" style="161" customWidth="1"/>
    <col min="14599" max="14599" width="7.44140625" style="161" customWidth="1"/>
    <col min="14600" max="14600" width="7.5546875" style="161" customWidth="1"/>
    <col min="14601" max="14601" width="7" style="161" customWidth="1"/>
    <col min="14602" max="14606" width="8.109375" style="161" customWidth="1"/>
    <col min="14607" max="14607" width="10.88671875" style="161" customWidth="1"/>
    <col min="14608" max="14848" width="9.109375" style="161"/>
    <col min="14849" max="14849" width="4.109375" style="161" customWidth="1"/>
    <col min="14850" max="14850" width="26.6640625" style="161" customWidth="1"/>
    <col min="14851" max="14852" width="7.6640625" style="161" customWidth="1"/>
    <col min="14853" max="14853" width="8.109375" style="161" customWidth="1"/>
    <col min="14854" max="14854" width="7.5546875" style="161" customWidth="1"/>
    <col min="14855" max="14855" width="7.44140625" style="161" customWidth="1"/>
    <col min="14856" max="14856" width="7.5546875" style="161" customWidth="1"/>
    <col min="14857" max="14857" width="7" style="161" customWidth="1"/>
    <col min="14858" max="14862" width="8.109375" style="161" customWidth="1"/>
    <col min="14863" max="14863" width="10.88671875" style="161" customWidth="1"/>
    <col min="14864" max="15104" width="9.109375" style="161"/>
    <col min="15105" max="15105" width="4.109375" style="161" customWidth="1"/>
    <col min="15106" max="15106" width="26.6640625" style="161" customWidth="1"/>
    <col min="15107" max="15108" width="7.6640625" style="161" customWidth="1"/>
    <col min="15109" max="15109" width="8.109375" style="161" customWidth="1"/>
    <col min="15110" max="15110" width="7.5546875" style="161" customWidth="1"/>
    <col min="15111" max="15111" width="7.44140625" style="161" customWidth="1"/>
    <col min="15112" max="15112" width="7.5546875" style="161" customWidth="1"/>
    <col min="15113" max="15113" width="7" style="161" customWidth="1"/>
    <col min="15114" max="15118" width="8.109375" style="161" customWidth="1"/>
    <col min="15119" max="15119" width="10.88671875" style="161" customWidth="1"/>
    <col min="15120" max="15360" width="9.109375" style="161"/>
    <col min="15361" max="15361" width="4.109375" style="161" customWidth="1"/>
    <col min="15362" max="15362" width="26.6640625" style="161" customWidth="1"/>
    <col min="15363" max="15364" width="7.6640625" style="161" customWidth="1"/>
    <col min="15365" max="15365" width="8.109375" style="161" customWidth="1"/>
    <col min="15366" max="15366" width="7.5546875" style="161" customWidth="1"/>
    <col min="15367" max="15367" width="7.44140625" style="161" customWidth="1"/>
    <col min="15368" max="15368" width="7.5546875" style="161" customWidth="1"/>
    <col min="15369" max="15369" width="7" style="161" customWidth="1"/>
    <col min="15370" max="15374" width="8.109375" style="161" customWidth="1"/>
    <col min="15375" max="15375" width="10.88671875" style="161" customWidth="1"/>
    <col min="15376" max="15616" width="9.109375" style="161"/>
    <col min="15617" max="15617" width="4.109375" style="161" customWidth="1"/>
    <col min="15618" max="15618" width="26.6640625" style="161" customWidth="1"/>
    <col min="15619" max="15620" width="7.6640625" style="161" customWidth="1"/>
    <col min="15621" max="15621" width="8.109375" style="161" customWidth="1"/>
    <col min="15622" max="15622" width="7.5546875" style="161" customWidth="1"/>
    <col min="15623" max="15623" width="7.44140625" style="161" customWidth="1"/>
    <col min="15624" max="15624" width="7.5546875" style="161" customWidth="1"/>
    <col min="15625" max="15625" width="7" style="161" customWidth="1"/>
    <col min="15626" max="15630" width="8.109375" style="161" customWidth="1"/>
    <col min="15631" max="15631" width="10.88671875" style="161" customWidth="1"/>
    <col min="15632" max="15872" width="9.109375" style="161"/>
    <col min="15873" max="15873" width="4.109375" style="161" customWidth="1"/>
    <col min="15874" max="15874" width="26.6640625" style="161" customWidth="1"/>
    <col min="15875" max="15876" width="7.6640625" style="161" customWidth="1"/>
    <col min="15877" max="15877" width="8.109375" style="161" customWidth="1"/>
    <col min="15878" max="15878" width="7.5546875" style="161" customWidth="1"/>
    <col min="15879" max="15879" width="7.44140625" style="161" customWidth="1"/>
    <col min="15880" max="15880" width="7.5546875" style="161" customWidth="1"/>
    <col min="15881" max="15881" width="7" style="161" customWidth="1"/>
    <col min="15882" max="15886" width="8.109375" style="161" customWidth="1"/>
    <col min="15887" max="15887" width="10.88671875" style="161" customWidth="1"/>
    <col min="15888" max="16128" width="9.109375" style="161"/>
    <col min="16129" max="16129" width="4.109375" style="161" customWidth="1"/>
    <col min="16130" max="16130" width="26.6640625" style="161" customWidth="1"/>
    <col min="16131" max="16132" width="7.6640625" style="161" customWidth="1"/>
    <col min="16133" max="16133" width="8.109375" style="161" customWidth="1"/>
    <col min="16134" max="16134" width="7.5546875" style="161" customWidth="1"/>
    <col min="16135" max="16135" width="7.44140625" style="161" customWidth="1"/>
    <col min="16136" max="16136" width="7.5546875" style="161" customWidth="1"/>
    <col min="16137" max="16137" width="7" style="161" customWidth="1"/>
    <col min="16138" max="16142" width="8.109375" style="161" customWidth="1"/>
    <col min="16143" max="16143" width="10.88671875" style="161" customWidth="1"/>
    <col min="16144" max="16384" width="9.109375" style="161"/>
  </cols>
  <sheetData>
    <row r="1" spans="1:18" ht="23.25" customHeight="1" x14ac:dyDescent="0.3">
      <c r="A1" s="429" t="s">
        <v>262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</row>
    <row r="2" spans="1:18" ht="20.25" customHeight="1" x14ac:dyDescent="0.3">
      <c r="A2" s="482" t="s">
        <v>339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</row>
    <row r="3" spans="1:18" ht="20.25" customHeight="1" x14ac:dyDescent="0.3">
      <c r="A3" s="540" t="s">
        <v>239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8" ht="16.2" thickBot="1" x14ac:dyDescent="0.35">
      <c r="O4" s="163" t="str">
        <f>'[1]3. sz tájékoztató t.'!D2</f>
        <v>Forintban!</v>
      </c>
    </row>
    <row r="5" spans="1:18" s="162" customFormat="1" ht="26.1" customHeight="1" thickBot="1" x14ac:dyDescent="0.35">
      <c r="A5" s="164" t="s">
        <v>172</v>
      </c>
      <c r="B5" s="165" t="s">
        <v>2</v>
      </c>
      <c r="C5" s="165" t="s">
        <v>220</v>
      </c>
      <c r="D5" s="165" t="s">
        <v>221</v>
      </c>
      <c r="E5" s="165" t="s">
        <v>222</v>
      </c>
      <c r="F5" s="165" t="s">
        <v>223</v>
      </c>
      <c r="G5" s="165" t="s">
        <v>224</v>
      </c>
      <c r="H5" s="165" t="s">
        <v>225</v>
      </c>
      <c r="I5" s="165" t="s">
        <v>226</v>
      </c>
      <c r="J5" s="165" t="s">
        <v>227</v>
      </c>
      <c r="K5" s="165" t="s">
        <v>228</v>
      </c>
      <c r="L5" s="165" t="s">
        <v>229</v>
      </c>
      <c r="M5" s="165" t="s">
        <v>230</v>
      </c>
      <c r="N5" s="165" t="s">
        <v>231</v>
      </c>
      <c r="O5" s="166" t="s">
        <v>219</v>
      </c>
    </row>
    <row r="6" spans="1:18" s="168" customFormat="1" ht="15" customHeight="1" thickBot="1" x14ac:dyDescent="0.35">
      <c r="A6" s="167" t="s">
        <v>7</v>
      </c>
      <c r="B6" s="537" t="s">
        <v>138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9"/>
    </row>
    <row r="7" spans="1:18" s="168" customFormat="1" ht="20.399999999999999" x14ac:dyDescent="0.3">
      <c r="A7" s="169" t="s">
        <v>9</v>
      </c>
      <c r="B7" s="170" t="s">
        <v>54</v>
      </c>
      <c r="C7" s="171">
        <v>18407558</v>
      </c>
      <c r="D7" s="171">
        <v>18407558</v>
      </c>
      <c r="E7" s="171">
        <v>18407558</v>
      </c>
      <c r="F7" s="171">
        <v>18407558</v>
      </c>
      <c r="G7" s="171">
        <v>20146418</v>
      </c>
      <c r="H7" s="171">
        <v>18407558</v>
      </c>
      <c r="I7" s="171">
        <v>18407558</v>
      </c>
      <c r="J7" s="171">
        <v>18407558</v>
      </c>
      <c r="K7" s="171">
        <v>18407558</v>
      </c>
      <c r="L7" s="171">
        <v>18407558</v>
      </c>
      <c r="M7" s="171">
        <v>18407558</v>
      </c>
      <c r="N7" s="171">
        <v>18407561</v>
      </c>
      <c r="O7" s="172">
        <v>222629559</v>
      </c>
      <c r="P7" s="266"/>
      <c r="Q7" s="266"/>
    </row>
    <row r="8" spans="1:18" s="177" customFormat="1" ht="20.399999999999999" x14ac:dyDescent="0.3">
      <c r="A8" s="173" t="s">
        <v>17</v>
      </c>
      <c r="B8" s="174" t="s">
        <v>232</v>
      </c>
      <c r="C8" s="175">
        <v>1558000</v>
      </c>
      <c r="D8" s="175">
        <v>440000</v>
      </c>
      <c r="E8" s="175">
        <v>440000</v>
      </c>
      <c r="F8" s="175">
        <v>2200000</v>
      </c>
      <c r="G8" s="175">
        <v>690000</v>
      </c>
      <c r="H8" s="175">
        <v>440000</v>
      </c>
      <c r="I8" s="175">
        <v>440000</v>
      </c>
      <c r="J8" s="175">
        <v>1750000</v>
      </c>
      <c r="K8" s="175">
        <v>603000</v>
      </c>
      <c r="L8" s="175">
        <v>480000</v>
      </c>
      <c r="M8" s="175">
        <v>459000</v>
      </c>
      <c r="N8" s="175">
        <v>500000</v>
      </c>
      <c r="O8" s="176">
        <v>10000000</v>
      </c>
      <c r="P8" s="266"/>
      <c r="Q8" s="266"/>
    </row>
    <row r="9" spans="1:18" s="177" customFormat="1" ht="20.399999999999999" x14ac:dyDescent="0.3">
      <c r="A9" s="173" t="s">
        <v>12</v>
      </c>
      <c r="B9" s="178" t="s">
        <v>233</v>
      </c>
      <c r="C9" s="179"/>
      <c r="D9" s="179"/>
      <c r="E9" s="179">
        <v>2189000</v>
      </c>
      <c r="F9" s="179"/>
      <c r="G9" s="179">
        <v>5488295</v>
      </c>
      <c r="H9" s="179"/>
      <c r="I9" s="179"/>
      <c r="J9" s="179"/>
      <c r="K9" s="179"/>
      <c r="L9" s="179"/>
      <c r="M9" s="179"/>
      <c r="N9" s="179"/>
      <c r="O9" s="180">
        <v>7677295</v>
      </c>
      <c r="P9" s="266"/>
      <c r="Q9" s="266"/>
    </row>
    <row r="10" spans="1:18" s="177" customFormat="1" ht="14.1" customHeight="1" x14ac:dyDescent="0.3">
      <c r="A10" s="173" t="s">
        <v>32</v>
      </c>
      <c r="B10" s="181" t="s">
        <v>10</v>
      </c>
      <c r="C10" s="175">
        <v>1200000</v>
      </c>
      <c r="D10" s="175">
        <v>2560000</v>
      </c>
      <c r="E10" s="175">
        <v>89517000</v>
      </c>
      <c r="F10" s="175">
        <v>3200000</v>
      </c>
      <c r="G10" s="175">
        <v>1031000</v>
      </c>
      <c r="H10" s="175">
        <v>250000</v>
      </c>
      <c r="I10" s="175">
        <v>5000000</v>
      </c>
      <c r="J10" s="175">
        <v>4900000</v>
      </c>
      <c r="K10" s="175">
        <v>87000000</v>
      </c>
      <c r="L10" s="175">
        <v>3450000</v>
      </c>
      <c r="M10" s="175">
        <v>1732000</v>
      </c>
      <c r="N10" s="175">
        <v>19000000</v>
      </c>
      <c r="O10" s="176">
        <v>218840000</v>
      </c>
      <c r="P10" s="266"/>
      <c r="Q10" s="266"/>
      <c r="R10" s="330"/>
    </row>
    <row r="11" spans="1:18" s="177" customFormat="1" ht="14.1" customHeight="1" x14ac:dyDescent="0.3">
      <c r="A11" s="173" t="s">
        <v>161</v>
      </c>
      <c r="B11" s="181" t="s">
        <v>69</v>
      </c>
      <c r="C11" s="175">
        <v>4496507</v>
      </c>
      <c r="D11" s="175">
        <v>4496507</v>
      </c>
      <c r="E11" s="175">
        <v>3450000</v>
      </c>
      <c r="F11" s="175">
        <v>3496000</v>
      </c>
      <c r="G11" s="175">
        <v>3496000</v>
      </c>
      <c r="H11" s="175">
        <v>3456000</v>
      </c>
      <c r="I11" s="175">
        <v>3296000</v>
      </c>
      <c r="J11" s="175">
        <v>2496000</v>
      </c>
      <c r="K11" s="175">
        <v>3496607</v>
      </c>
      <c r="L11" s="175">
        <v>3496901</v>
      </c>
      <c r="M11" s="175">
        <v>2256212</v>
      </c>
      <c r="N11" s="175">
        <v>3750348</v>
      </c>
      <c r="O11" s="176">
        <v>41683082</v>
      </c>
      <c r="P11" s="266"/>
      <c r="Q11" s="266"/>
      <c r="R11" s="330"/>
    </row>
    <row r="12" spans="1:18" s="177" customFormat="1" ht="14.1" customHeight="1" x14ac:dyDescent="0.3">
      <c r="A12" s="173" t="s">
        <v>162</v>
      </c>
      <c r="B12" s="181" t="s">
        <v>16</v>
      </c>
      <c r="C12" s="175"/>
      <c r="D12" s="175"/>
      <c r="E12" s="175">
        <v>7760000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6">
        <v>7760000</v>
      </c>
      <c r="P12" s="266"/>
      <c r="Q12" s="266"/>
      <c r="R12" s="330"/>
    </row>
    <row r="13" spans="1:18" s="177" customFormat="1" ht="14.1" customHeight="1" x14ac:dyDescent="0.3">
      <c r="A13" s="173" t="s">
        <v>164</v>
      </c>
      <c r="B13" s="181" t="s">
        <v>13</v>
      </c>
      <c r="C13" s="175"/>
      <c r="D13" s="175"/>
      <c r="E13" s="175">
        <v>1304099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6">
        <v>1304099</v>
      </c>
      <c r="P13" s="266"/>
      <c r="Q13" s="266"/>
      <c r="R13" s="330"/>
    </row>
    <row r="14" spans="1:18" s="177" customFormat="1" ht="24.6" customHeight="1" x14ac:dyDescent="0.3">
      <c r="A14" s="173" t="s">
        <v>165</v>
      </c>
      <c r="B14" s="174" t="s">
        <v>333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>
        <v>2172867</v>
      </c>
      <c r="O14" s="176">
        <v>2172867</v>
      </c>
      <c r="P14" s="266"/>
      <c r="Q14" s="266"/>
      <c r="R14" s="330"/>
    </row>
    <row r="15" spans="1:18" s="177" customFormat="1" ht="14.1" customHeight="1" thickBot="1" x14ac:dyDescent="0.35">
      <c r="A15" s="173" t="s">
        <v>167</v>
      </c>
      <c r="B15" s="181" t="s">
        <v>87</v>
      </c>
      <c r="C15" s="175">
        <v>31783300</v>
      </c>
      <c r="D15" s="175">
        <v>25281704</v>
      </c>
      <c r="E15" s="175">
        <v>7111000</v>
      </c>
      <c r="F15" s="175">
        <v>34552754</v>
      </c>
      <c r="G15" s="175">
        <v>9694459</v>
      </c>
      <c r="H15" s="175">
        <v>22000000</v>
      </c>
      <c r="I15" s="175">
        <v>10435028</v>
      </c>
      <c r="J15" s="175">
        <v>2954440</v>
      </c>
      <c r="K15" s="175">
        <v>999020</v>
      </c>
      <c r="L15" s="175"/>
      <c r="M15" s="175"/>
      <c r="N15" s="175"/>
      <c r="O15" s="176">
        <v>144811705</v>
      </c>
      <c r="P15" s="266"/>
      <c r="Q15" s="266"/>
      <c r="R15" s="330"/>
    </row>
    <row r="16" spans="1:18" s="168" customFormat="1" ht="15.9" customHeight="1" thickBot="1" x14ac:dyDescent="0.35">
      <c r="A16" s="167" t="s">
        <v>168</v>
      </c>
      <c r="B16" s="182" t="s">
        <v>234</v>
      </c>
      <c r="C16" s="183">
        <f t="shared" ref="C16:N16" si="0">SUM(C7:C15)</f>
        <v>57445365</v>
      </c>
      <c r="D16" s="183">
        <f t="shared" si="0"/>
        <v>51185769</v>
      </c>
      <c r="E16" s="183">
        <f t="shared" si="0"/>
        <v>130178657</v>
      </c>
      <c r="F16" s="183">
        <f t="shared" si="0"/>
        <v>61856312</v>
      </c>
      <c r="G16" s="183">
        <f t="shared" si="0"/>
        <v>40546172</v>
      </c>
      <c r="H16" s="183">
        <f t="shared" si="0"/>
        <v>44553558</v>
      </c>
      <c r="I16" s="183">
        <f t="shared" si="0"/>
        <v>37578586</v>
      </c>
      <c r="J16" s="183">
        <f t="shared" si="0"/>
        <v>30507998</v>
      </c>
      <c r="K16" s="183">
        <f t="shared" si="0"/>
        <v>110506185</v>
      </c>
      <c r="L16" s="183">
        <f t="shared" si="0"/>
        <v>25834459</v>
      </c>
      <c r="M16" s="183">
        <f t="shared" si="0"/>
        <v>22854770</v>
      </c>
      <c r="N16" s="183">
        <f t="shared" si="0"/>
        <v>43830776</v>
      </c>
      <c r="O16" s="184">
        <f>SUM(O7:O15)</f>
        <v>656878607</v>
      </c>
      <c r="P16" s="266"/>
    </row>
    <row r="17" spans="1:18" s="168" customFormat="1" ht="15" customHeight="1" thickBot="1" x14ac:dyDescent="0.35">
      <c r="A17" s="167" t="s">
        <v>170</v>
      </c>
      <c r="B17" s="537" t="s">
        <v>139</v>
      </c>
      <c r="C17" s="538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9"/>
      <c r="P17" s="266"/>
    </row>
    <row r="18" spans="1:18" s="177" customFormat="1" ht="14.1" customHeight="1" x14ac:dyDescent="0.3">
      <c r="A18" s="185" t="s">
        <v>202</v>
      </c>
      <c r="B18" s="186" t="s">
        <v>28</v>
      </c>
      <c r="C18" s="179">
        <v>21592700</v>
      </c>
      <c r="D18" s="179">
        <v>21592700</v>
      </c>
      <c r="E18" s="179">
        <v>21592750</v>
      </c>
      <c r="F18" s="179">
        <v>21592750</v>
      </c>
      <c r="G18" s="179">
        <v>21592750</v>
      </c>
      <c r="H18" s="179">
        <v>21389570</v>
      </c>
      <c r="I18" s="179">
        <v>21395930</v>
      </c>
      <c r="J18" s="179">
        <v>21392750</v>
      </c>
      <c r="K18" s="179">
        <v>21592750</v>
      </c>
      <c r="L18" s="179">
        <v>21592750</v>
      </c>
      <c r="M18" s="179">
        <v>21592750</v>
      </c>
      <c r="N18" s="179">
        <v>21592832</v>
      </c>
      <c r="O18" s="180">
        <v>258512982</v>
      </c>
      <c r="P18" s="266"/>
      <c r="R18" s="330"/>
    </row>
    <row r="19" spans="1:18" s="177" customFormat="1" ht="27" customHeight="1" x14ac:dyDescent="0.3">
      <c r="A19" s="173" t="s">
        <v>204</v>
      </c>
      <c r="B19" s="174" t="s">
        <v>29</v>
      </c>
      <c r="C19" s="175">
        <v>3885069</v>
      </c>
      <c r="D19" s="175">
        <v>3885069</v>
      </c>
      <c r="E19" s="175">
        <v>3885069</v>
      </c>
      <c r="F19" s="175">
        <v>3885069</v>
      </c>
      <c r="G19" s="175">
        <v>3885069</v>
      </c>
      <c r="H19" s="175">
        <v>3885069</v>
      </c>
      <c r="I19" s="175">
        <v>3885069</v>
      </c>
      <c r="J19" s="175">
        <v>3885069</v>
      </c>
      <c r="K19" s="175">
        <v>3885069</v>
      </c>
      <c r="L19" s="175">
        <v>3885069</v>
      </c>
      <c r="M19" s="175">
        <v>3885069</v>
      </c>
      <c r="N19" s="175">
        <v>3885071</v>
      </c>
      <c r="O19" s="180">
        <v>46620830</v>
      </c>
      <c r="P19" s="266"/>
      <c r="R19" s="330"/>
    </row>
    <row r="20" spans="1:18" s="177" customFormat="1" ht="14.1" customHeight="1" x14ac:dyDescent="0.3">
      <c r="A20" s="173" t="s">
        <v>206</v>
      </c>
      <c r="B20" s="181" t="s">
        <v>235</v>
      </c>
      <c r="C20" s="175">
        <v>20879000</v>
      </c>
      <c r="D20" s="175">
        <v>19879000</v>
      </c>
      <c r="E20" s="175">
        <v>17900000</v>
      </c>
      <c r="F20" s="175">
        <v>13000000</v>
      </c>
      <c r="G20" s="175">
        <v>12500000</v>
      </c>
      <c r="H20" s="175">
        <v>7290000</v>
      </c>
      <c r="I20" s="175">
        <v>12000000</v>
      </c>
      <c r="J20" s="175">
        <v>12909118</v>
      </c>
      <c r="K20" s="175">
        <v>16000000</v>
      </c>
      <c r="L20" s="175">
        <v>15000000</v>
      </c>
      <c r="M20" s="175">
        <v>16000000</v>
      </c>
      <c r="N20" s="175">
        <v>16700000</v>
      </c>
      <c r="O20" s="180">
        <v>180057118</v>
      </c>
      <c r="P20" s="266"/>
      <c r="R20" s="330"/>
    </row>
    <row r="21" spans="1:18" s="177" customFormat="1" ht="14.1" customHeight="1" x14ac:dyDescent="0.3">
      <c r="A21" s="173" t="s">
        <v>208</v>
      </c>
      <c r="B21" s="181" t="s">
        <v>31</v>
      </c>
      <c r="C21" s="175">
        <v>329000</v>
      </c>
      <c r="D21" s="175">
        <v>329000</v>
      </c>
      <c r="E21" s="175">
        <v>329000</v>
      </c>
      <c r="F21" s="175">
        <v>329000</v>
      </c>
      <c r="G21" s="175">
        <v>530000</v>
      </c>
      <c r="H21" s="175">
        <v>529000</v>
      </c>
      <c r="I21" s="175">
        <v>529000</v>
      </c>
      <c r="J21" s="175">
        <v>329000</v>
      </c>
      <c r="K21" s="175">
        <v>629000</v>
      </c>
      <c r="L21" s="175">
        <v>629000</v>
      </c>
      <c r="M21" s="175">
        <v>329000</v>
      </c>
      <c r="N21" s="175">
        <v>330000</v>
      </c>
      <c r="O21" s="180">
        <v>5150000</v>
      </c>
      <c r="P21" s="266"/>
      <c r="R21" s="330"/>
    </row>
    <row r="22" spans="1:18" s="177" customFormat="1" ht="14.1" customHeight="1" x14ac:dyDescent="0.3">
      <c r="A22" s="173" t="s">
        <v>209</v>
      </c>
      <c r="B22" s="181" t="s">
        <v>236</v>
      </c>
      <c r="C22" s="175">
        <v>2500000</v>
      </c>
      <c r="D22" s="175">
        <v>2500000</v>
      </c>
      <c r="E22" s="175">
        <v>2350000</v>
      </c>
      <c r="F22" s="175">
        <v>3500000</v>
      </c>
      <c r="G22" s="175">
        <v>1500000</v>
      </c>
      <c r="H22" s="175">
        <v>2000000</v>
      </c>
      <c r="I22" s="175">
        <v>5650000</v>
      </c>
      <c r="J22" s="175">
        <v>1500000</v>
      </c>
      <c r="K22" s="175">
        <v>4000000</v>
      </c>
      <c r="L22" s="175">
        <v>6000000</v>
      </c>
      <c r="M22" s="175">
        <v>1500000</v>
      </c>
      <c r="N22" s="175">
        <v>2824000</v>
      </c>
      <c r="O22" s="180">
        <v>35824000</v>
      </c>
      <c r="P22" s="266"/>
      <c r="R22" s="330"/>
    </row>
    <row r="23" spans="1:18" s="177" customFormat="1" ht="14.1" customHeight="1" x14ac:dyDescent="0.3">
      <c r="A23" s="173" t="s">
        <v>211</v>
      </c>
      <c r="B23" s="181" t="s">
        <v>35</v>
      </c>
      <c r="C23" s="175"/>
      <c r="D23" s="175">
        <v>3000000</v>
      </c>
      <c r="E23" s="175">
        <v>7500000</v>
      </c>
      <c r="F23" s="175">
        <v>6000000</v>
      </c>
      <c r="G23" s="175"/>
      <c r="H23" s="175">
        <v>11375825</v>
      </c>
      <c r="I23" s="175"/>
      <c r="J23" s="175">
        <v>4000000</v>
      </c>
      <c r="K23" s="175">
        <v>3000000</v>
      </c>
      <c r="L23" s="175">
        <v>3000000</v>
      </c>
      <c r="M23" s="175">
        <v>6000000</v>
      </c>
      <c r="N23" s="175">
        <v>5727203</v>
      </c>
      <c r="O23" s="180">
        <v>49603029</v>
      </c>
      <c r="P23" s="266"/>
      <c r="R23" s="330"/>
    </row>
    <row r="24" spans="1:18" s="177" customFormat="1" x14ac:dyDescent="0.3">
      <c r="A24" s="173" t="s">
        <v>212</v>
      </c>
      <c r="B24" s="174" t="s">
        <v>37</v>
      </c>
      <c r="C24" s="175"/>
      <c r="D24" s="175"/>
      <c r="E24" s="175">
        <v>16000000</v>
      </c>
      <c r="F24" s="175">
        <v>4050000</v>
      </c>
      <c r="G24" s="175">
        <v>7500000</v>
      </c>
      <c r="H24" s="175">
        <v>6950000</v>
      </c>
      <c r="I24" s="175">
        <v>6750310</v>
      </c>
      <c r="J24" s="175">
        <v>11000000</v>
      </c>
      <c r="K24" s="175">
        <v>587564</v>
      </c>
      <c r="L24" s="175">
        <v>10000000</v>
      </c>
      <c r="M24" s="175">
        <v>1200000</v>
      </c>
      <c r="N24" s="175">
        <v>6000000</v>
      </c>
      <c r="O24" s="180">
        <v>70037874</v>
      </c>
      <c r="P24" s="266"/>
      <c r="R24" s="330"/>
    </row>
    <row r="25" spans="1:18" s="177" customFormat="1" ht="14.1" customHeight="1" x14ac:dyDescent="0.3">
      <c r="A25" s="173" t="s">
        <v>213</v>
      </c>
      <c r="B25" s="181" t="s">
        <v>38</v>
      </c>
      <c r="C25" s="175"/>
      <c r="D25" s="175">
        <v>2413178</v>
      </c>
      <c r="E25" s="175">
        <v>200000</v>
      </c>
      <c r="F25" s="175"/>
      <c r="G25" s="175"/>
      <c r="H25" s="175"/>
      <c r="I25" s="175"/>
      <c r="J25" s="175"/>
      <c r="K25" s="175">
        <v>200000</v>
      </c>
      <c r="L25" s="175"/>
      <c r="M25" s="175"/>
      <c r="N25" s="175"/>
      <c r="O25" s="176">
        <v>2813178</v>
      </c>
      <c r="P25" s="266"/>
      <c r="R25" s="330"/>
    </row>
    <row r="26" spans="1:18" s="177" customFormat="1" ht="14.1" customHeight="1" thickBot="1" x14ac:dyDescent="0.35">
      <c r="A26" s="173" t="s">
        <v>214</v>
      </c>
      <c r="B26" s="181" t="s">
        <v>104</v>
      </c>
      <c r="C26" s="175">
        <v>8259596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>
        <v>8259596</v>
      </c>
      <c r="P26" s="266"/>
      <c r="R26" s="330"/>
    </row>
    <row r="27" spans="1:18" s="168" customFormat="1" ht="15.9" customHeight="1" thickBot="1" x14ac:dyDescent="0.35">
      <c r="A27" s="187" t="s">
        <v>215</v>
      </c>
      <c r="B27" s="182" t="s">
        <v>237</v>
      </c>
      <c r="C27" s="183">
        <f t="shared" ref="C27:N27" si="1">SUM(C18:C26)</f>
        <v>57445365</v>
      </c>
      <c r="D27" s="183">
        <f t="shared" si="1"/>
        <v>53598947</v>
      </c>
      <c r="E27" s="183">
        <f t="shared" si="1"/>
        <v>69756819</v>
      </c>
      <c r="F27" s="183">
        <f t="shared" si="1"/>
        <v>52356819</v>
      </c>
      <c r="G27" s="183">
        <f t="shared" si="1"/>
        <v>47507819</v>
      </c>
      <c r="H27" s="183">
        <f t="shared" si="1"/>
        <v>53419464</v>
      </c>
      <c r="I27" s="183">
        <f t="shared" si="1"/>
        <v>50210309</v>
      </c>
      <c r="J27" s="183">
        <f t="shared" si="1"/>
        <v>55015937</v>
      </c>
      <c r="K27" s="183">
        <f t="shared" si="1"/>
        <v>49894383</v>
      </c>
      <c r="L27" s="183">
        <f t="shared" si="1"/>
        <v>60106819</v>
      </c>
      <c r="M27" s="183">
        <f t="shared" si="1"/>
        <v>50506819</v>
      </c>
      <c r="N27" s="183">
        <f t="shared" si="1"/>
        <v>57059106</v>
      </c>
      <c r="O27" s="184">
        <f>SUM(O18:O26)</f>
        <v>656878607</v>
      </c>
      <c r="P27" s="266"/>
      <c r="R27" s="330"/>
    </row>
    <row r="28" spans="1:18" ht="16.2" thickBot="1" x14ac:dyDescent="0.35">
      <c r="A28" s="187" t="s">
        <v>216</v>
      </c>
      <c r="B28" s="188" t="s">
        <v>238</v>
      </c>
      <c r="C28" s="189">
        <f t="shared" ref="C28:O28" si="2">C16-C27</f>
        <v>0</v>
      </c>
      <c r="D28" s="189">
        <f t="shared" si="2"/>
        <v>-2413178</v>
      </c>
      <c r="E28" s="189">
        <f t="shared" si="2"/>
        <v>60421838</v>
      </c>
      <c r="F28" s="189">
        <f t="shared" si="2"/>
        <v>9499493</v>
      </c>
      <c r="G28" s="189">
        <f t="shared" si="2"/>
        <v>-6961647</v>
      </c>
      <c r="H28" s="189">
        <f t="shared" si="2"/>
        <v>-8865906</v>
      </c>
      <c r="I28" s="189">
        <f t="shared" si="2"/>
        <v>-12631723</v>
      </c>
      <c r="J28" s="189">
        <f t="shared" si="2"/>
        <v>-24507939</v>
      </c>
      <c r="K28" s="189">
        <f t="shared" si="2"/>
        <v>60611802</v>
      </c>
      <c r="L28" s="189">
        <f t="shared" si="2"/>
        <v>-34272360</v>
      </c>
      <c r="M28" s="189">
        <f t="shared" si="2"/>
        <v>-27652049</v>
      </c>
      <c r="N28" s="189">
        <f t="shared" si="2"/>
        <v>-13228330</v>
      </c>
      <c r="O28" s="190">
        <f t="shared" si="2"/>
        <v>0</v>
      </c>
      <c r="P28" s="266"/>
    </row>
    <row r="29" spans="1:18" x14ac:dyDescent="0.3">
      <c r="A29" s="191"/>
    </row>
    <row r="30" spans="1:18" x14ac:dyDescent="0.3">
      <c r="B30" s="192"/>
      <c r="C30" s="193"/>
      <c r="D30" s="193"/>
      <c r="O30" s="161"/>
    </row>
    <row r="31" spans="1:18" x14ac:dyDescent="0.3">
      <c r="O31" s="161"/>
    </row>
    <row r="32" spans="1:18" x14ac:dyDescent="0.3">
      <c r="O32" s="161"/>
    </row>
    <row r="33" spans="15:15" x14ac:dyDescent="0.3">
      <c r="O33" s="161"/>
    </row>
    <row r="34" spans="15:15" x14ac:dyDescent="0.3">
      <c r="O34" s="161"/>
    </row>
    <row r="35" spans="15:15" x14ac:dyDescent="0.3">
      <c r="O35" s="161"/>
    </row>
    <row r="36" spans="15:15" x14ac:dyDescent="0.3">
      <c r="O36" s="161"/>
    </row>
    <row r="37" spans="15:15" x14ac:dyDescent="0.3">
      <c r="O37" s="161"/>
    </row>
    <row r="38" spans="15:15" x14ac:dyDescent="0.3">
      <c r="O38" s="161"/>
    </row>
    <row r="39" spans="15:15" x14ac:dyDescent="0.3">
      <c r="O39" s="161"/>
    </row>
    <row r="40" spans="15:15" x14ac:dyDescent="0.3">
      <c r="O40" s="161"/>
    </row>
    <row r="41" spans="15:15" x14ac:dyDescent="0.3">
      <c r="O41" s="161"/>
    </row>
    <row r="42" spans="15:15" x14ac:dyDescent="0.3">
      <c r="O42" s="161"/>
    </row>
    <row r="43" spans="15:15" x14ac:dyDescent="0.3">
      <c r="O43" s="161"/>
    </row>
    <row r="44" spans="15:15" x14ac:dyDescent="0.3">
      <c r="O44" s="161"/>
    </row>
    <row r="45" spans="15:15" x14ac:dyDescent="0.3">
      <c r="O45" s="161"/>
    </row>
    <row r="46" spans="15:15" x14ac:dyDescent="0.3">
      <c r="O46" s="161"/>
    </row>
    <row r="47" spans="15:15" x14ac:dyDescent="0.3">
      <c r="O47" s="161"/>
    </row>
    <row r="48" spans="15:15" x14ac:dyDescent="0.3">
      <c r="O48" s="161"/>
    </row>
    <row r="49" spans="15:15" x14ac:dyDescent="0.3">
      <c r="O49" s="161"/>
    </row>
    <row r="50" spans="15:15" x14ac:dyDescent="0.3">
      <c r="O50" s="161"/>
    </row>
    <row r="51" spans="15:15" x14ac:dyDescent="0.3">
      <c r="O51" s="161"/>
    </row>
    <row r="52" spans="15:15" x14ac:dyDescent="0.3">
      <c r="O52" s="161"/>
    </row>
    <row r="53" spans="15:15" x14ac:dyDescent="0.3">
      <c r="O53" s="161"/>
    </row>
    <row r="54" spans="15:15" x14ac:dyDescent="0.3">
      <c r="O54" s="161"/>
    </row>
    <row r="55" spans="15:15" x14ac:dyDescent="0.3">
      <c r="O55" s="161"/>
    </row>
    <row r="56" spans="15:15" x14ac:dyDescent="0.3">
      <c r="O56" s="161"/>
    </row>
    <row r="57" spans="15:15" x14ac:dyDescent="0.3">
      <c r="O57" s="161"/>
    </row>
    <row r="58" spans="15:15" x14ac:dyDescent="0.3">
      <c r="O58" s="161"/>
    </row>
    <row r="59" spans="15:15" x14ac:dyDescent="0.3">
      <c r="O59" s="161"/>
    </row>
    <row r="60" spans="15:15" x14ac:dyDescent="0.3">
      <c r="O60" s="161"/>
    </row>
    <row r="61" spans="15:15" x14ac:dyDescent="0.3">
      <c r="O61" s="161"/>
    </row>
    <row r="62" spans="15:15" x14ac:dyDescent="0.3">
      <c r="O62" s="161"/>
    </row>
    <row r="63" spans="15:15" x14ac:dyDescent="0.3">
      <c r="O63" s="161"/>
    </row>
    <row r="64" spans="15:15" x14ac:dyDescent="0.3">
      <c r="O64" s="161"/>
    </row>
    <row r="65" spans="15:15" x14ac:dyDescent="0.3">
      <c r="O65" s="161"/>
    </row>
    <row r="66" spans="15:15" x14ac:dyDescent="0.3">
      <c r="O66" s="161"/>
    </row>
    <row r="67" spans="15:15" x14ac:dyDescent="0.3">
      <c r="O67" s="161"/>
    </row>
    <row r="68" spans="15:15" x14ac:dyDescent="0.3">
      <c r="O68" s="161"/>
    </row>
    <row r="69" spans="15:15" x14ac:dyDescent="0.3">
      <c r="O69" s="161"/>
    </row>
    <row r="70" spans="15:15" x14ac:dyDescent="0.3">
      <c r="O70" s="161"/>
    </row>
    <row r="71" spans="15:15" x14ac:dyDescent="0.3">
      <c r="O71" s="161"/>
    </row>
    <row r="72" spans="15:15" x14ac:dyDescent="0.3">
      <c r="O72" s="161"/>
    </row>
    <row r="73" spans="15:15" x14ac:dyDescent="0.3">
      <c r="O73" s="161"/>
    </row>
    <row r="74" spans="15:15" x14ac:dyDescent="0.3">
      <c r="O74" s="161"/>
    </row>
    <row r="75" spans="15:15" x14ac:dyDescent="0.3">
      <c r="O75" s="161"/>
    </row>
    <row r="76" spans="15:15" x14ac:dyDescent="0.3">
      <c r="O76" s="161"/>
    </row>
    <row r="77" spans="15:15" x14ac:dyDescent="0.3">
      <c r="O77" s="161"/>
    </row>
    <row r="78" spans="15:15" x14ac:dyDescent="0.3">
      <c r="O78" s="161"/>
    </row>
    <row r="79" spans="15:15" x14ac:dyDescent="0.3">
      <c r="O79" s="161"/>
    </row>
    <row r="80" spans="15:15" x14ac:dyDescent="0.3">
      <c r="O80" s="161"/>
    </row>
    <row r="81" spans="15:15" x14ac:dyDescent="0.3">
      <c r="O81" s="161"/>
    </row>
    <row r="82" spans="15:15" x14ac:dyDescent="0.3">
      <c r="O82" s="161"/>
    </row>
    <row r="83" spans="15:15" x14ac:dyDescent="0.3">
      <c r="O83" s="161"/>
    </row>
  </sheetData>
  <mergeCells count="5">
    <mergeCell ref="B6:O6"/>
    <mergeCell ref="B17:O17"/>
    <mergeCell ref="A2:O2"/>
    <mergeCell ref="A3:O3"/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J53" sqref="J53:L53"/>
    </sheetView>
  </sheetViews>
  <sheetFormatPr defaultRowHeight="14.4" x14ac:dyDescent="0.3"/>
  <cols>
    <col min="1" max="1" width="4.109375" customWidth="1"/>
    <col min="2" max="2" width="4.33203125" customWidth="1"/>
    <col min="3" max="3" width="37" style="40" customWidth="1"/>
    <col min="4" max="13" width="11.77734375" customWidth="1"/>
  </cols>
  <sheetData>
    <row r="1" spans="1:13" x14ac:dyDescent="0.3">
      <c r="A1" s="388" t="s">
        <v>431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x14ac:dyDescent="0.3">
      <c r="A2" s="389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3">
      <c r="A3" s="387" t="s">
        <v>339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ht="15" thickBot="1" x14ac:dyDescent="0.35">
      <c r="A4" s="387" t="s">
        <v>240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 x14ac:dyDescent="0.3">
      <c r="A5" s="483" t="s">
        <v>139</v>
      </c>
      <c r="B5" s="497"/>
      <c r="C5" s="497"/>
      <c r="D5" s="497"/>
      <c r="E5" s="497"/>
      <c r="F5" s="497"/>
      <c r="G5" s="497"/>
      <c r="H5" s="497"/>
      <c r="I5" s="497"/>
      <c r="J5" s="497"/>
      <c r="K5" s="579"/>
      <c r="L5" s="579"/>
      <c r="M5" s="580"/>
    </row>
    <row r="6" spans="1:13" x14ac:dyDescent="0.3">
      <c r="A6" s="568" t="s">
        <v>2</v>
      </c>
      <c r="B6" s="569"/>
      <c r="C6" s="570"/>
      <c r="D6" s="576" t="s">
        <v>241</v>
      </c>
      <c r="E6" s="577"/>
      <c r="F6" s="578"/>
      <c r="G6" s="576" t="s">
        <v>242</v>
      </c>
      <c r="H6" s="577"/>
      <c r="I6" s="578"/>
      <c r="J6" s="576" t="s">
        <v>243</v>
      </c>
      <c r="K6" s="577"/>
      <c r="L6" s="578"/>
      <c r="M6" s="289" t="s">
        <v>5</v>
      </c>
    </row>
    <row r="7" spans="1:13" ht="14.4" customHeight="1" x14ac:dyDescent="0.3">
      <c r="A7" s="571"/>
      <c r="B7" s="572"/>
      <c r="C7" s="573"/>
      <c r="D7" s="550" t="s">
        <v>254</v>
      </c>
      <c r="E7" s="574" t="s">
        <v>327</v>
      </c>
      <c r="F7" s="574" t="s">
        <v>336</v>
      </c>
      <c r="G7" s="550" t="s">
        <v>254</v>
      </c>
      <c r="H7" s="574" t="s">
        <v>327</v>
      </c>
      <c r="I7" s="574" t="s">
        <v>336</v>
      </c>
      <c r="J7" s="550" t="s">
        <v>254</v>
      </c>
      <c r="K7" s="574" t="s">
        <v>327</v>
      </c>
      <c r="L7" s="574" t="s">
        <v>336</v>
      </c>
      <c r="M7" s="566" t="s">
        <v>342</v>
      </c>
    </row>
    <row r="8" spans="1:13" ht="18" customHeight="1" x14ac:dyDescent="0.3">
      <c r="A8" s="441"/>
      <c r="B8" s="442"/>
      <c r="C8" s="443"/>
      <c r="D8" s="550"/>
      <c r="E8" s="575"/>
      <c r="F8" s="575"/>
      <c r="G8" s="550"/>
      <c r="H8" s="575"/>
      <c r="I8" s="575"/>
      <c r="J8" s="550"/>
      <c r="K8" s="575"/>
      <c r="L8" s="575"/>
      <c r="M8" s="566"/>
    </row>
    <row r="9" spans="1:13" x14ac:dyDescent="0.3">
      <c r="A9" s="45" t="s">
        <v>27</v>
      </c>
      <c r="B9" s="46"/>
      <c r="C9" s="334"/>
      <c r="D9" s="229">
        <f>SUM(D10+D22)</f>
        <v>517705812</v>
      </c>
      <c r="E9" s="229">
        <f t="shared" ref="E9:F9" si="0">SUM(E10+E22)</f>
        <v>497274485</v>
      </c>
      <c r="F9" s="229">
        <f t="shared" si="0"/>
        <v>444761766</v>
      </c>
      <c r="G9" s="229">
        <f t="shared" ref="G9:L9" si="1">SUM(G22+G15+G14+G13+G12+G11)</f>
        <v>23350000</v>
      </c>
      <c r="H9" s="229">
        <f t="shared" si="1"/>
        <v>22135260</v>
      </c>
      <c r="I9" s="229">
        <f t="shared" si="1"/>
        <v>22135260</v>
      </c>
      <c r="J9" s="229">
        <f t="shared" si="1"/>
        <v>0</v>
      </c>
      <c r="K9" s="229">
        <f t="shared" si="1"/>
        <v>0</v>
      </c>
      <c r="L9" s="229">
        <f t="shared" si="1"/>
        <v>0</v>
      </c>
      <c r="M9" s="206">
        <f>SUM(F9+I9+L9)</f>
        <v>466897026</v>
      </c>
    </row>
    <row r="10" spans="1:13" x14ac:dyDescent="0.3">
      <c r="A10" s="225"/>
      <c r="B10" s="226" t="s">
        <v>3</v>
      </c>
      <c r="C10" s="335"/>
      <c r="D10" s="6">
        <f>SUM(D11+D12+D13+D14+D15)</f>
        <v>234889742</v>
      </c>
      <c r="E10" s="6">
        <f t="shared" ref="E10:L10" si="2">SUM(E11+E12+E13+E14+E15)</f>
        <v>236303476</v>
      </c>
      <c r="F10" s="6">
        <f t="shared" si="2"/>
        <v>184109755</v>
      </c>
      <c r="G10" s="6">
        <f t="shared" si="2"/>
        <v>23350000</v>
      </c>
      <c r="H10" s="6">
        <f t="shared" si="2"/>
        <v>22135260</v>
      </c>
      <c r="I10" s="6">
        <f t="shared" si="2"/>
        <v>22135260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37">
        <f>SUM(F10+I10+L10)</f>
        <v>206245015</v>
      </c>
    </row>
    <row r="11" spans="1:13" x14ac:dyDescent="0.3">
      <c r="A11" s="197" t="s">
        <v>244</v>
      </c>
      <c r="B11" s="567" t="s">
        <v>28</v>
      </c>
      <c r="C11" s="567"/>
      <c r="D11" s="6">
        <f>SUM('3. melléklet'!D11)</f>
        <v>68181902</v>
      </c>
      <c r="E11" s="6">
        <v>66555041</v>
      </c>
      <c r="F11" s="6">
        <v>60522149</v>
      </c>
      <c r="G11" s="6"/>
      <c r="H11" s="6"/>
      <c r="I11" s="6"/>
      <c r="J11" s="6"/>
      <c r="K11" s="272"/>
      <c r="L11" s="272"/>
      <c r="M11" s="37">
        <f t="shared" ref="M11:M15" si="3">SUM(F11+I11+L11)</f>
        <v>60522149</v>
      </c>
    </row>
    <row r="12" spans="1:13" x14ac:dyDescent="0.3">
      <c r="A12" s="216" t="s">
        <v>9</v>
      </c>
      <c r="B12" s="567" t="s">
        <v>29</v>
      </c>
      <c r="C12" s="567"/>
      <c r="D12" s="6">
        <f>SUM('3. melléklet'!D14)</f>
        <v>12133100</v>
      </c>
      <c r="E12" s="6">
        <v>12559195</v>
      </c>
      <c r="F12" s="6">
        <v>11688635</v>
      </c>
      <c r="G12" s="3"/>
      <c r="H12" s="3"/>
      <c r="I12" s="3"/>
      <c r="J12" s="3"/>
      <c r="K12" s="271"/>
      <c r="L12" s="271"/>
      <c r="M12" s="37">
        <f t="shared" si="3"/>
        <v>11688635</v>
      </c>
    </row>
    <row r="13" spans="1:13" x14ac:dyDescent="0.3">
      <c r="A13" s="216" t="s">
        <v>17</v>
      </c>
      <c r="B13" s="401" t="s">
        <v>30</v>
      </c>
      <c r="C13" s="401"/>
      <c r="D13" s="6">
        <f>SUM('3. melléklet'!D15)</f>
        <v>133150740</v>
      </c>
      <c r="E13" s="6">
        <v>137715233</v>
      </c>
      <c r="F13" s="6">
        <v>95158226</v>
      </c>
      <c r="G13" s="3"/>
      <c r="H13" s="3"/>
      <c r="I13" s="3"/>
      <c r="J13" s="3"/>
      <c r="K13" s="271"/>
      <c r="L13" s="271"/>
      <c r="M13" s="37">
        <f t="shared" si="3"/>
        <v>95158226</v>
      </c>
    </row>
    <row r="14" spans="1:13" x14ac:dyDescent="0.3">
      <c r="A14" s="216" t="s">
        <v>12</v>
      </c>
      <c r="B14" s="401" t="s">
        <v>31</v>
      </c>
      <c r="C14" s="401"/>
      <c r="D14" s="6">
        <f>SUM('3. melléklet'!D16)</f>
        <v>3950000</v>
      </c>
      <c r="E14" s="6">
        <v>5150000</v>
      </c>
      <c r="F14" s="6">
        <v>4400001</v>
      </c>
      <c r="G14" s="3"/>
      <c r="H14" s="3"/>
      <c r="I14" s="3"/>
      <c r="J14" s="3"/>
      <c r="K14" s="271"/>
      <c r="L14" s="271"/>
      <c r="M14" s="37">
        <f t="shared" si="3"/>
        <v>4400001</v>
      </c>
    </row>
    <row r="15" spans="1:13" x14ac:dyDescent="0.3">
      <c r="A15" s="197" t="s">
        <v>32</v>
      </c>
      <c r="B15" s="401" t="s">
        <v>33</v>
      </c>
      <c r="C15" s="401"/>
      <c r="D15" s="6">
        <f>SUM(D16:D21)</f>
        <v>17474000</v>
      </c>
      <c r="E15" s="6">
        <v>14324007</v>
      </c>
      <c r="F15" s="6">
        <f t="shared" ref="F15:L15" si="4">SUM(F16:F21)</f>
        <v>12340744</v>
      </c>
      <c r="G15" s="6">
        <f t="shared" si="4"/>
        <v>23350000</v>
      </c>
      <c r="H15" s="6">
        <f t="shared" si="4"/>
        <v>22135260</v>
      </c>
      <c r="I15" s="6">
        <f t="shared" si="4"/>
        <v>22135260</v>
      </c>
      <c r="J15" s="6">
        <f t="shared" si="4"/>
        <v>0</v>
      </c>
      <c r="K15" s="6">
        <f t="shared" si="4"/>
        <v>0</v>
      </c>
      <c r="L15" s="6">
        <f t="shared" si="4"/>
        <v>0</v>
      </c>
      <c r="M15" s="37">
        <f t="shared" si="3"/>
        <v>34476004</v>
      </c>
    </row>
    <row r="16" spans="1:13" x14ac:dyDescent="0.3">
      <c r="A16" s="5"/>
      <c r="B16" s="195">
        <v>1</v>
      </c>
      <c r="C16" s="41" t="s">
        <v>93</v>
      </c>
      <c r="D16" s="3">
        <f>SUM('3. melléklet'!D18)</f>
        <v>0</v>
      </c>
      <c r="E16" s="3">
        <v>324007</v>
      </c>
      <c r="F16" s="3">
        <v>324007</v>
      </c>
      <c r="G16" s="3"/>
      <c r="H16" s="3"/>
      <c r="I16" s="3"/>
      <c r="J16" s="3"/>
      <c r="K16" s="271"/>
      <c r="L16" s="271"/>
      <c r="M16" s="37">
        <f>SUM(F16+I16)</f>
        <v>324007</v>
      </c>
    </row>
    <row r="17" spans="1:13" x14ac:dyDescent="0.3">
      <c r="A17" s="5"/>
      <c r="B17" s="3">
        <v>2</v>
      </c>
      <c r="C17" s="339" t="s">
        <v>94</v>
      </c>
      <c r="D17" s="3">
        <f>SUM('3. melléklet'!D19)</f>
        <v>14000000</v>
      </c>
      <c r="E17" s="3">
        <v>14000000</v>
      </c>
      <c r="F17" s="3">
        <v>12016737</v>
      </c>
      <c r="G17" s="3"/>
      <c r="H17" s="3"/>
      <c r="I17" s="3"/>
      <c r="J17" s="3"/>
      <c r="K17" s="271"/>
      <c r="L17" s="271"/>
      <c r="M17" s="37">
        <v>12016737</v>
      </c>
    </row>
    <row r="18" spans="1:13" x14ac:dyDescent="0.3">
      <c r="A18" s="5"/>
      <c r="B18" s="3">
        <v>3</v>
      </c>
      <c r="C18" s="339" t="s">
        <v>95</v>
      </c>
      <c r="D18" s="3"/>
      <c r="E18" s="3"/>
      <c r="F18" s="3"/>
      <c r="G18" s="3">
        <f>SUM('3. melléklet'!D20)</f>
        <v>20550000</v>
      </c>
      <c r="H18" s="3">
        <f>SUM('3. melléklet'!F20)</f>
        <v>22135260</v>
      </c>
      <c r="I18" s="3">
        <v>22135260</v>
      </c>
      <c r="J18" s="198"/>
      <c r="K18" s="288"/>
      <c r="L18" s="288"/>
      <c r="M18" s="37">
        <f>SUM(F18+I18+L18)</f>
        <v>22135260</v>
      </c>
    </row>
    <row r="19" spans="1:13" x14ac:dyDescent="0.3">
      <c r="A19" s="5"/>
      <c r="B19" s="3">
        <v>4</v>
      </c>
      <c r="C19" s="339" t="s">
        <v>272</v>
      </c>
      <c r="D19" s="3"/>
      <c r="E19" s="3"/>
      <c r="F19" s="3"/>
      <c r="G19" s="3">
        <f>SUM('3. melléklet'!D21)</f>
        <v>2800000</v>
      </c>
      <c r="H19" s="3">
        <f>SUM('3. melléklet'!F21)</f>
        <v>0</v>
      </c>
      <c r="I19" s="3">
        <v>0</v>
      </c>
      <c r="J19" s="3"/>
      <c r="K19" s="271"/>
      <c r="L19" s="271"/>
      <c r="M19" s="37">
        <v>0</v>
      </c>
    </row>
    <row r="20" spans="1:13" x14ac:dyDescent="0.3">
      <c r="A20" s="5"/>
      <c r="B20" s="3">
        <v>5</v>
      </c>
      <c r="C20" s="339" t="s">
        <v>97</v>
      </c>
      <c r="D20" s="3">
        <f>SUM('3. melléklet'!D22)</f>
        <v>500000</v>
      </c>
      <c r="E20" s="3">
        <f>SUM('3. melléklet'!F22)</f>
        <v>0</v>
      </c>
      <c r="F20" s="3"/>
      <c r="G20" s="3"/>
      <c r="H20" s="3"/>
      <c r="I20" s="3"/>
      <c r="J20" s="3"/>
      <c r="K20" s="271"/>
      <c r="L20" s="271"/>
      <c r="M20" s="37">
        <f>SUM(E20+H20+K20)</f>
        <v>0</v>
      </c>
    </row>
    <row r="21" spans="1:13" x14ac:dyDescent="0.3">
      <c r="A21" s="5"/>
      <c r="B21" s="3">
        <v>6</v>
      </c>
      <c r="C21" s="339" t="s">
        <v>305</v>
      </c>
      <c r="D21" s="3">
        <f>SUM('3. melléklet'!D23)</f>
        <v>2974000</v>
      </c>
      <c r="E21" s="3">
        <f>SUM('3. melléklet'!F23)</f>
        <v>0</v>
      </c>
      <c r="F21" s="3"/>
      <c r="G21" s="3"/>
      <c r="H21" s="3"/>
      <c r="I21" s="3"/>
      <c r="J21" s="3"/>
      <c r="K21" s="271"/>
      <c r="L21" s="271"/>
      <c r="M21" s="37">
        <f>SUM(E21+H21+K21)</f>
        <v>0</v>
      </c>
    </row>
    <row r="22" spans="1:13" x14ac:dyDescent="0.3">
      <c r="A22" s="5"/>
      <c r="B22" s="401" t="s">
        <v>245</v>
      </c>
      <c r="C22" s="401"/>
      <c r="D22" s="6">
        <f>SUM(D23:D24)</f>
        <v>282816070</v>
      </c>
      <c r="E22" s="6">
        <f>SUM(E23:E24)</f>
        <v>260971009</v>
      </c>
      <c r="F22" s="6">
        <f>SUM(F23:F24)</f>
        <v>260652011</v>
      </c>
      <c r="G22" s="6">
        <f t="shared" ref="G22:J22" si="5">SUM(G23:G24)</f>
        <v>0</v>
      </c>
      <c r="H22" s="6"/>
      <c r="I22" s="6"/>
      <c r="J22" s="6">
        <f t="shared" si="5"/>
        <v>0</v>
      </c>
      <c r="K22" s="272"/>
      <c r="L22" s="272"/>
      <c r="M22" s="37">
        <f>SUM(F22+I22+L22)</f>
        <v>260652011</v>
      </c>
    </row>
    <row r="23" spans="1:13" x14ac:dyDescent="0.3">
      <c r="A23" s="5"/>
      <c r="B23" s="3"/>
      <c r="C23" s="41" t="s">
        <v>124</v>
      </c>
      <c r="D23" s="3">
        <f>SUM('6. melléklet'!D48)</f>
        <v>89678010</v>
      </c>
      <c r="E23" s="3">
        <v>87263840</v>
      </c>
      <c r="F23" s="3">
        <v>87064374</v>
      </c>
      <c r="G23" s="3"/>
      <c r="H23" s="3"/>
      <c r="I23" s="3"/>
      <c r="J23" s="3"/>
      <c r="K23" s="271"/>
      <c r="L23" s="271"/>
      <c r="M23" s="37">
        <f t="shared" ref="M23:M29" si="6">SUM(F23+I23+L23)</f>
        <v>87064374</v>
      </c>
    </row>
    <row r="24" spans="1:13" x14ac:dyDescent="0.3">
      <c r="A24" s="5"/>
      <c r="B24" s="3"/>
      <c r="C24" s="41" t="s">
        <v>130</v>
      </c>
      <c r="D24" s="3">
        <f>SUM('7. melléklet'!D48)</f>
        <v>193138060</v>
      </c>
      <c r="E24" s="3">
        <v>173707169</v>
      </c>
      <c r="F24" s="3">
        <v>173587637</v>
      </c>
      <c r="G24" s="3"/>
      <c r="H24" s="3"/>
      <c r="I24" s="3"/>
      <c r="J24" s="3"/>
      <c r="K24" s="271"/>
      <c r="L24" s="271"/>
      <c r="M24" s="37">
        <f t="shared" si="6"/>
        <v>173587637</v>
      </c>
    </row>
    <row r="25" spans="1:13" x14ac:dyDescent="0.3">
      <c r="A25" s="197" t="s">
        <v>78</v>
      </c>
      <c r="B25" s="401" t="s">
        <v>98</v>
      </c>
      <c r="C25" s="401"/>
      <c r="D25" s="6">
        <f>SUM(D26+D27+D28+D37)</f>
        <v>120214767</v>
      </c>
      <c r="E25" s="6">
        <f t="shared" ref="E25:L25" si="7">SUM(E26+E27+E28+E37)</f>
        <v>159754466</v>
      </c>
      <c r="F25" s="6">
        <f t="shared" si="7"/>
        <v>79126083</v>
      </c>
      <c r="G25" s="6">
        <f t="shared" si="7"/>
        <v>0</v>
      </c>
      <c r="H25" s="6">
        <f t="shared" si="7"/>
        <v>10914296</v>
      </c>
      <c r="I25" s="6">
        <f t="shared" si="7"/>
        <v>10914296</v>
      </c>
      <c r="J25" s="6">
        <f t="shared" si="7"/>
        <v>0</v>
      </c>
      <c r="K25" s="6">
        <f t="shared" si="7"/>
        <v>0</v>
      </c>
      <c r="L25" s="6">
        <f t="shared" si="7"/>
        <v>0</v>
      </c>
      <c r="M25" s="37">
        <f t="shared" si="6"/>
        <v>90040379</v>
      </c>
    </row>
    <row r="26" spans="1:13" x14ac:dyDescent="0.3">
      <c r="A26" s="197"/>
      <c r="B26" s="217" t="s">
        <v>7</v>
      </c>
      <c r="C26" s="296" t="s">
        <v>35</v>
      </c>
      <c r="D26" s="6">
        <f>SUM('3. melléklet'!D25)</f>
        <v>52831983</v>
      </c>
      <c r="E26" s="6">
        <v>25224866</v>
      </c>
      <c r="F26" s="6">
        <v>22263665</v>
      </c>
      <c r="G26" s="6"/>
      <c r="H26" s="6"/>
      <c r="I26" s="6"/>
      <c r="J26" s="6"/>
      <c r="K26" s="272"/>
      <c r="L26" s="272"/>
      <c r="M26" s="37">
        <f t="shared" si="6"/>
        <v>22263665</v>
      </c>
    </row>
    <row r="27" spans="1:13" x14ac:dyDescent="0.3">
      <c r="A27" s="197"/>
      <c r="B27" s="217" t="s">
        <v>9</v>
      </c>
      <c r="C27" s="296" t="s">
        <v>37</v>
      </c>
      <c r="D27" s="6">
        <f>SUM('3. melléklet'!D26)</f>
        <v>64587564</v>
      </c>
      <c r="E27" s="6">
        <v>131557213</v>
      </c>
      <c r="F27" s="6">
        <v>54217800</v>
      </c>
      <c r="G27" s="6"/>
      <c r="H27" s="6"/>
      <c r="I27" s="6"/>
      <c r="J27" s="6"/>
      <c r="K27" s="272"/>
      <c r="L27" s="272"/>
      <c r="M27" s="37">
        <f t="shared" si="6"/>
        <v>54217800</v>
      </c>
    </row>
    <row r="28" spans="1:13" x14ac:dyDescent="0.3">
      <c r="A28" s="197"/>
      <c r="B28" s="6" t="s">
        <v>17</v>
      </c>
      <c r="C28" s="335" t="s">
        <v>38</v>
      </c>
      <c r="D28" s="6">
        <f>SUM(D29:D33)</f>
        <v>400000</v>
      </c>
      <c r="E28" s="6">
        <f t="shared" ref="E28:K28" si="8">SUM(E29:E33)</f>
        <v>1533952</v>
      </c>
      <c r="F28" s="6">
        <f t="shared" si="8"/>
        <v>1533952</v>
      </c>
      <c r="G28" s="6">
        <f t="shared" si="8"/>
        <v>0</v>
      </c>
      <c r="H28" s="6">
        <f t="shared" si="8"/>
        <v>10914296</v>
      </c>
      <c r="I28" s="6">
        <f t="shared" si="8"/>
        <v>10914296</v>
      </c>
      <c r="J28" s="6">
        <f t="shared" si="8"/>
        <v>0</v>
      </c>
      <c r="K28" s="6">
        <f t="shared" si="8"/>
        <v>0</v>
      </c>
      <c r="L28" s="272"/>
      <c r="M28" s="37">
        <f t="shared" si="6"/>
        <v>12448248</v>
      </c>
    </row>
    <row r="29" spans="1:13" x14ac:dyDescent="0.3">
      <c r="A29" s="5"/>
      <c r="B29" s="3"/>
      <c r="C29" s="340" t="s">
        <v>99</v>
      </c>
      <c r="D29" s="3">
        <f>SUM('3. melléklet'!D28)</f>
        <v>400000</v>
      </c>
      <c r="E29" s="3">
        <f>SUM('3. melléklet'!F28)</f>
        <v>1533952</v>
      </c>
      <c r="F29" s="3">
        <v>1533952</v>
      </c>
      <c r="G29" s="3"/>
      <c r="H29" s="3">
        <f>SUM('3. melléklet'!F29)</f>
        <v>2366429</v>
      </c>
      <c r="I29" s="3">
        <v>2366429</v>
      </c>
      <c r="J29" s="3"/>
      <c r="K29" s="271"/>
      <c r="L29" s="271"/>
      <c r="M29" s="37">
        <f t="shared" si="6"/>
        <v>3900381</v>
      </c>
    </row>
    <row r="30" spans="1:13" x14ac:dyDescent="0.3">
      <c r="A30" s="5"/>
      <c r="B30" s="3"/>
      <c r="C30" s="340" t="s">
        <v>100</v>
      </c>
      <c r="D30" s="3"/>
      <c r="E30" s="3"/>
      <c r="F30" s="3"/>
      <c r="G30" s="3">
        <f>SUM('3. melléklet'!D29)</f>
        <v>0</v>
      </c>
      <c r="H30" s="3"/>
      <c r="I30" s="3"/>
      <c r="J30" s="3"/>
      <c r="K30" s="271"/>
      <c r="L30" s="271"/>
      <c r="M30" s="37">
        <f t="shared" ref="M30" si="9">SUM(E30+H30+K30)</f>
        <v>0</v>
      </c>
    </row>
    <row r="31" spans="1:13" x14ac:dyDescent="0.3">
      <c r="A31" s="5"/>
      <c r="B31" s="3"/>
      <c r="C31" s="339" t="s">
        <v>101</v>
      </c>
      <c r="D31" s="3"/>
      <c r="E31" s="3"/>
      <c r="F31" s="3"/>
      <c r="G31" s="3"/>
      <c r="H31" s="3">
        <v>8547867</v>
      </c>
      <c r="I31" s="3">
        <v>8547867</v>
      </c>
      <c r="J31" s="3"/>
      <c r="K31" s="271"/>
      <c r="L31" s="271"/>
      <c r="M31" s="37">
        <f>SUM(F31+I31+L31)</f>
        <v>8547867</v>
      </c>
    </row>
    <row r="32" spans="1:13" x14ac:dyDescent="0.3">
      <c r="A32" s="5"/>
      <c r="B32" s="3"/>
      <c r="C32" s="41" t="s">
        <v>102</v>
      </c>
      <c r="D32" s="3"/>
      <c r="E32" s="3"/>
      <c r="F32" s="3"/>
      <c r="G32" s="3"/>
      <c r="H32" s="3"/>
      <c r="I32" s="3"/>
      <c r="J32" s="3"/>
      <c r="K32" s="271"/>
      <c r="L32" s="271"/>
      <c r="M32" s="37">
        <f t="shared" ref="M32:M44" si="10">SUM(D32:J32)</f>
        <v>0</v>
      </c>
    </row>
    <row r="33" spans="1:13" ht="15" thickBot="1" x14ac:dyDescent="0.35">
      <c r="A33" s="240"/>
      <c r="B33" s="241"/>
      <c r="C33" s="336" t="s">
        <v>103</v>
      </c>
      <c r="D33" s="241"/>
      <c r="E33" s="241"/>
      <c r="F33" s="241"/>
      <c r="G33" s="241"/>
      <c r="H33" s="241"/>
      <c r="I33" s="241"/>
      <c r="J33" s="241"/>
      <c r="K33" s="287"/>
      <c r="L33" s="287"/>
      <c r="M33" s="51">
        <f t="shared" si="10"/>
        <v>0</v>
      </c>
    </row>
    <row r="34" spans="1:13" x14ac:dyDescent="0.3">
      <c r="A34" s="28"/>
      <c r="B34" s="28"/>
      <c r="C34" s="337"/>
      <c r="D34" s="28"/>
      <c r="E34" s="28"/>
      <c r="F34" s="28"/>
      <c r="G34" s="28"/>
      <c r="H34" s="28"/>
      <c r="I34" s="28"/>
      <c r="J34" s="28"/>
      <c r="K34" s="28"/>
      <c r="L34" s="28"/>
      <c r="M34" s="34"/>
    </row>
    <row r="35" spans="1:13" x14ac:dyDescent="0.3">
      <c r="A35" s="28"/>
      <c r="B35" s="28"/>
      <c r="C35" s="337"/>
      <c r="D35" s="28"/>
      <c r="E35" s="28"/>
      <c r="F35" s="28"/>
      <c r="G35" s="28"/>
      <c r="H35" s="28"/>
      <c r="I35" s="28"/>
      <c r="J35" s="28"/>
      <c r="K35" s="28"/>
      <c r="L35" s="28"/>
      <c r="M35" s="34"/>
    </row>
    <row r="36" spans="1:13" ht="15" customHeight="1" thickBot="1" x14ac:dyDescent="0.35">
      <c r="A36" s="388" t="s">
        <v>432</v>
      </c>
      <c r="B36" s="388"/>
      <c r="C36" s="388"/>
      <c r="D36" s="388"/>
      <c r="E36" s="388"/>
      <c r="F36" s="388"/>
      <c r="G36" s="388"/>
      <c r="H36" s="388"/>
      <c r="I36" s="388"/>
      <c r="J36" s="388"/>
      <c r="K36" s="388"/>
      <c r="L36" s="388"/>
      <c r="M36" s="388"/>
    </row>
    <row r="37" spans="1:13" x14ac:dyDescent="0.3">
      <c r="A37" s="237"/>
      <c r="B37" s="545" t="s">
        <v>245</v>
      </c>
      <c r="C37" s="545"/>
      <c r="D37" s="238">
        <f>SUM(D38:D39)</f>
        <v>2395220</v>
      </c>
      <c r="E37" s="238">
        <f t="shared" ref="E37:L37" si="11">SUM(E38:E39)</f>
        <v>1438435</v>
      </c>
      <c r="F37" s="238">
        <f t="shared" si="11"/>
        <v>1110666</v>
      </c>
      <c r="G37" s="238">
        <f t="shared" si="11"/>
        <v>0</v>
      </c>
      <c r="H37" s="238">
        <f t="shared" si="11"/>
        <v>0</v>
      </c>
      <c r="I37" s="238">
        <f t="shared" si="11"/>
        <v>0</v>
      </c>
      <c r="J37" s="238">
        <f t="shared" si="11"/>
        <v>0</v>
      </c>
      <c r="K37" s="238">
        <f t="shared" si="11"/>
        <v>0</v>
      </c>
      <c r="L37" s="238">
        <f t="shared" si="11"/>
        <v>0</v>
      </c>
      <c r="M37" s="239">
        <v>1110666</v>
      </c>
    </row>
    <row r="38" spans="1:13" x14ac:dyDescent="0.3">
      <c r="A38" s="5"/>
      <c r="B38" s="3"/>
      <c r="C38" s="41" t="s">
        <v>124</v>
      </c>
      <c r="D38" s="3">
        <f>SUM('6. melléklet'!D61)</f>
        <v>635000</v>
      </c>
      <c r="E38" s="3">
        <v>635000</v>
      </c>
      <c r="F38" s="3">
        <v>351761</v>
      </c>
      <c r="G38" s="3"/>
      <c r="H38" s="3"/>
      <c r="I38" s="3"/>
      <c r="J38" s="3"/>
      <c r="K38" s="271"/>
      <c r="L38" s="271"/>
      <c r="M38" s="37">
        <v>351761</v>
      </c>
    </row>
    <row r="39" spans="1:13" x14ac:dyDescent="0.3">
      <c r="A39" s="5"/>
      <c r="B39" s="3"/>
      <c r="C39" s="41" t="s">
        <v>130</v>
      </c>
      <c r="D39" s="3">
        <f>SUM('7. melléklet'!D61)</f>
        <v>1760220</v>
      </c>
      <c r="E39" s="3">
        <v>803435</v>
      </c>
      <c r="F39" s="3">
        <v>758905</v>
      </c>
      <c r="G39" s="3"/>
      <c r="H39" s="3"/>
      <c r="I39" s="3"/>
      <c r="J39" s="3"/>
      <c r="K39" s="271"/>
      <c r="L39" s="271"/>
      <c r="M39" s="37">
        <v>758905</v>
      </c>
    </row>
    <row r="40" spans="1:13" x14ac:dyDescent="0.3">
      <c r="A40" s="400" t="s">
        <v>39</v>
      </c>
      <c r="B40" s="401"/>
      <c r="C40" s="401"/>
      <c r="D40" s="6">
        <f>SUM(D25+D9)</f>
        <v>637920579</v>
      </c>
      <c r="E40" s="6">
        <f t="shared" ref="E40:J40" si="12">SUM(E25+E9)</f>
        <v>657028951</v>
      </c>
      <c r="F40" s="6">
        <f t="shared" si="12"/>
        <v>523887849</v>
      </c>
      <c r="G40" s="6">
        <f t="shared" si="12"/>
        <v>23350000</v>
      </c>
      <c r="H40" s="6">
        <f t="shared" si="12"/>
        <v>33049556</v>
      </c>
      <c r="I40" s="6">
        <f t="shared" si="12"/>
        <v>33049556</v>
      </c>
      <c r="J40" s="6">
        <f t="shared" si="12"/>
        <v>0</v>
      </c>
      <c r="K40" s="272"/>
      <c r="L40" s="272"/>
      <c r="M40" s="37">
        <f>SUM(F40+I40+L40)</f>
        <v>556937405</v>
      </c>
    </row>
    <row r="41" spans="1:13" x14ac:dyDescent="0.3">
      <c r="A41" s="216" t="s">
        <v>86</v>
      </c>
      <c r="B41" s="401" t="s">
        <v>104</v>
      </c>
      <c r="C41" s="401"/>
      <c r="D41" s="6">
        <f>SUM(D42:D45)</f>
        <v>288214886</v>
      </c>
      <c r="E41" s="6">
        <f t="shared" ref="E41:K41" si="13">SUM(E42:E45)</f>
        <v>265545739</v>
      </c>
      <c r="F41" s="6">
        <f>SUM(F42:F45)</f>
        <v>265545739</v>
      </c>
      <c r="G41" s="6">
        <f t="shared" si="13"/>
        <v>0</v>
      </c>
      <c r="H41" s="6">
        <f t="shared" si="13"/>
        <v>0</v>
      </c>
      <c r="I41" s="6"/>
      <c r="J41" s="6">
        <f t="shared" si="13"/>
        <v>0</v>
      </c>
      <c r="K41" s="6">
        <f t="shared" si="13"/>
        <v>0</v>
      </c>
      <c r="L41" s="272"/>
      <c r="M41" s="37">
        <f>SUM(F41+I41+L41)</f>
        <v>265545739</v>
      </c>
    </row>
    <row r="42" spans="1:13" x14ac:dyDescent="0.3">
      <c r="A42" s="216"/>
      <c r="B42" s="223" t="s">
        <v>7</v>
      </c>
      <c r="C42" s="295" t="s">
        <v>41</v>
      </c>
      <c r="D42" s="3">
        <f>SUM('3. melléklet'!D35)</f>
        <v>279955290</v>
      </c>
      <c r="E42" s="3">
        <f>SUM('3. melléklet'!F35)</f>
        <v>257286143</v>
      </c>
      <c r="F42" s="3">
        <v>257286143</v>
      </c>
      <c r="G42" s="3"/>
      <c r="H42" s="3"/>
      <c r="I42" s="3"/>
      <c r="J42" s="3"/>
      <c r="K42" s="271"/>
      <c r="L42" s="271"/>
      <c r="M42" s="37">
        <f>SUM(F42+I42+L42)</f>
        <v>257286143</v>
      </c>
    </row>
    <row r="43" spans="1:13" ht="27" x14ac:dyDescent="0.3">
      <c r="A43" s="216"/>
      <c r="B43" s="223" t="s">
        <v>9</v>
      </c>
      <c r="C43" s="295" t="s">
        <v>42</v>
      </c>
      <c r="D43" s="3"/>
      <c r="E43" s="3"/>
      <c r="F43" s="3"/>
      <c r="G43" s="3"/>
      <c r="H43" s="3"/>
      <c r="I43" s="3"/>
      <c r="J43" s="3"/>
      <c r="K43" s="271"/>
      <c r="L43" s="271"/>
      <c r="M43" s="37">
        <f t="shared" si="10"/>
        <v>0</v>
      </c>
    </row>
    <row r="44" spans="1:13" ht="27" x14ac:dyDescent="0.3">
      <c r="A44" s="216"/>
      <c r="B44" s="223" t="s">
        <v>17</v>
      </c>
      <c r="C44" s="295" t="s">
        <v>105</v>
      </c>
      <c r="D44" s="3"/>
      <c r="E44" s="3"/>
      <c r="F44" s="3"/>
      <c r="G44" s="3"/>
      <c r="H44" s="3"/>
      <c r="I44" s="3"/>
      <c r="J44" s="3"/>
      <c r="K44" s="271"/>
      <c r="L44" s="271"/>
      <c r="M44" s="37">
        <f t="shared" si="10"/>
        <v>0</v>
      </c>
    </row>
    <row r="45" spans="1:13" ht="27" x14ac:dyDescent="0.3">
      <c r="A45" s="216"/>
      <c r="B45" s="223" t="s">
        <v>12</v>
      </c>
      <c r="C45" s="295" t="s">
        <v>44</v>
      </c>
      <c r="D45" s="3">
        <f>SUM('3. melléklet'!D38)</f>
        <v>8259596</v>
      </c>
      <c r="E45" s="3">
        <f>SUM('3. melléklet'!F38)</f>
        <v>8259596</v>
      </c>
      <c r="F45" s="3">
        <v>8259596</v>
      </c>
      <c r="G45" s="3"/>
      <c r="H45" s="3"/>
      <c r="I45" s="3"/>
      <c r="J45" s="3"/>
      <c r="K45" s="271"/>
      <c r="L45" s="271"/>
      <c r="M45" s="37">
        <f>SUM(F45+I45+L45)</f>
        <v>8259596</v>
      </c>
    </row>
    <row r="46" spans="1:13" ht="15" thickBot="1" x14ac:dyDescent="0.35">
      <c r="A46" s="546" t="s">
        <v>106</v>
      </c>
      <c r="B46" s="543"/>
      <c r="C46" s="543"/>
      <c r="D46" s="331">
        <f>SUM(D40+D41)</f>
        <v>926135465</v>
      </c>
      <c r="E46" s="331">
        <f t="shared" ref="E46:K46" si="14">SUM(E40+E41)</f>
        <v>922574690</v>
      </c>
      <c r="F46" s="331">
        <f t="shared" si="14"/>
        <v>789433588</v>
      </c>
      <c r="G46" s="331">
        <f t="shared" si="14"/>
        <v>23350000</v>
      </c>
      <c r="H46" s="331">
        <f t="shared" si="14"/>
        <v>33049556</v>
      </c>
      <c r="I46" s="331">
        <f t="shared" si="14"/>
        <v>33049556</v>
      </c>
      <c r="J46" s="331">
        <f t="shared" si="14"/>
        <v>0</v>
      </c>
      <c r="K46" s="331">
        <f t="shared" si="14"/>
        <v>0</v>
      </c>
      <c r="L46" s="280"/>
      <c r="M46" s="25">
        <v>822483144</v>
      </c>
    </row>
    <row r="47" spans="1:13" ht="15" thickBot="1" x14ac:dyDescent="0.35">
      <c r="A47" s="544" t="s">
        <v>107</v>
      </c>
      <c r="B47" s="544"/>
      <c r="C47" s="544"/>
      <c r="D47" s="333">
        <f>SUM(D46-D42)</f>
        <v>646180175</v>
      </c>
      <c r="E47" s="333">
        <f t="shared" ref="E47:K47" si="15">SUM(E46-E42)</f>
        <v>665288547</v>
      </c>
      <c r="F47" s="333">
        <f t="shared" si="15"/>
        <v>532147445</v>
      </c>
      <c r="G47" s="333">
        <f t="shared" si="15"/>
        <v>23350000</v>
      </c>
      <c r="H47" s="333">
        <f t="shared" si="15"/>
        <v>33049556</v>
      </c>
      <c r="I47" s="333">
        <f t="shared" si="15"/>
        <v>33049556</v>
      </c>
      <c r="J47" s="333">
        <f t="shared" si="15"/>
        <v>0</v>
      </c>
      <c r="K47" s="333">
        <f t="shared" si="15"/>
        <v>0</v>
      </c>
      <c r="L47" s="333"/>
      <c r="M47" s="333">
        <v>565197001</v>
      </c>
    </row>
    <row r="48" spans="1:13" x14ac:dyDescent="0.3">
      <c r="A48" s="221"/>
      <c r="B48" s="221"/>
      <c r="C48" s="338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51" spans="1:13" ht="15" customHeight="1" thickBot="1" x14ac:dyDescent="0.35">
      <c r="A51" s="388" t="s">
        <v>433</v>
      </c>
      <c r="B51" s="388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</row>
    <row r="52" spans="1:13" x14ac:dyDescent="0.3">
      <c r="A52" s="561" t="s">
        <v>138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3"/>
      <c r="L52" s="563"/>
      <c r="M52" s="564"/>
    </row>
    <row r="53" spans="1:13" x14ac:dyDescent="0.3">
      <c r="A53" s="552" t="s">
        <v>2</v>
      </c>
      <c r="B53" s="553"/>
      <c r="C53" s="554"/>
      <c r="D53" s="547" t="s">
        <v>241</v>
      </c>
      <c r="E53" s="548"/>
      <c r="F53" s="549"/>
      <c r="G53" s="547" t="s">
        <v>242</v>
      </c>
      <c r="H53" s="548"/>
      <c r="I53" s="549"/>
      <c r="J53" s="547" t="s">
        <v>243</v>
      </c>
      <c r="K53" s="548"/>
      <c r="L53" s="549"/>
      <c r="M53" s="202" t="s">
        <v>5</v>
      </c>
    </row>
    <row r="54" spans="1:13" x14ac:dyDescent="0.3">
      <c r="A54" s="555"/>
      <c r="B54" s="556"/>
      <c r="C54" s="557"/>
      <c r="D54" s="565" t="s">
        <v>108</v>
      </c>
      <c r="E54" s="542" t="s">
        <v>334</v>
      </c>
      <c r="F54" s="542" t="s">
        <v>336</v>
      </c>
      <c r="G54" s="565" t="s">
        <v>108</v>
      </c>
      <c r="H54" s="542" t="s">
        <v>334</v>
      </c>
      <c r="I54" s="542" t="s">
        <v>336</v>
      </c>
      <c r="J54" s="565" t="s">
        <v>108</v>
      </c>
      <c r="K54" s="542" t="s">
        <v>334</v>
      </c>
      <c r="L54" s="542" t="s">
        <v>336</v>
      </c>
      <c r="M54" s="475" t="s">
        <v>342</v>
      </c>
    </row>
    <row r="55" spans="1:13" x14ac:dyDescent="0.3">
      <c r="A55" s="558"/>
      <c r="B55" s="559"/>
      <c r="C55" s="560"/>
      <c r="D55" s="565"/>
      <c r="E55" s="503"/>
      <c r="F55" s="503"/>
      <c r="G55" s="565"/>
      <c r="H55" s="503"/>
      <c r="I55" s="503"/>
      <c r="J55" s="565"/>
      <c r="K55" s="503"/>
      <c r="L55" s="503"/>
      <c r="M55" s="475"/>
    </row>
    <row r="56" spans="1:13" x14ac:dyDescent="0.3">
      <c r="A56" s="45" t="s">
        <v>246</v>
      </c>
      <c r="B56" s="46"/>
      <c r="C56" s="334"/>
      <c r="D56" s="229">
        <f>SUM(D57+D59+D60)</f>
        <v>509088781</v>
      </c>
      <c r="E56" s="229">
        <f t="shared" ref="E56:F56" si="16">SUM(E57+E59+E60)</f>
        <v>522658299</v>
      </c>
      <c r="F56" s="229">
        <f t="shared" si="16"/>
        <v>583124180</v>
      </c>
      <c r="G56" s="229">
        <f t="shared" ref="G56:K56" si="17">SUM(G57+G59+G60)</f>
        <v>0</v>
      </c>
      <c r="H56" s="229">
        <f t="shared" si="17"/>
        <v>0</v>
      </c>
      <c r="I56" s="229"/>
      <c r="J56" s="229">
        <f t="shared" si="17"/>
        <v>13000000</v>
      </c>
      <c r="K56" s="229">
        <f t="shared" si="17"/>
        <v>0</v>
      </c>
      <c r="L56" s="229"/>
      <c r="M56" s="229">
        <f>SUM(M57+M59+M60+M61)</f>
        <v>584428279</v>
      </c>
    </row>
    <row r="57" spans="1:13" x14ac:dyDescent="0.3">
      <c r="A57" s="5" t="s">
        <v>7</v>
      </c>
      <c r="B57" s="415" t="s">
        <v>8</v>
      </c>
      <c r="C57" s="415"/>
      <c r="D57" s="3">
        <f>SUM('2. melléklet'!D10)</f>
        <v>230890699</v>
      </c>
      <c r="E57" s="3">
        <v>256589817</v>
      </c>
      <c r="F57" s="3">
        <v>256945895</v>
      </c>
      <c r="G57" s="3"/>
      <c r="H57" s="3"/>
      <c r="I57" s="3"/>
      <c r="J57" s="3"/>
      <c r="K57" s="271"/>
      <c r="L57" s="271"/>
      <c r="M57" s="206">
        <v>256945895</v>
      </c>
    </row>
    <row r="58" spans="1:13" ht="21.6" x14ac:dyDescent="0.3">
      <c r="A58" s="5"/>
      <c r="B58" s="3">
        <v>1</v>
      </c>
      <c r="C58" s="340" t="s">
        <v>56</v>
      </c>
      <c r="D58" s="3">
        <f>SUM('2. melléklet'!D11)</f>
        <v>74845974</v>
      </c>
      <c r="E58" s="3">
        <v>75681359</v>
      </c>
      <c r="F58" s="3">
        <v>75681359</v>
      </c>
      <c r="G58" s="3"/>
      <c r="H58" s="3"/>
      <c r="I58" s="3"/>
      <c r="J58" s="3"/>
      <c r="K58" s="271"/>
      <c r="L58" s="271"/>
      <c r="M58" s="206">
        <f t="shared" ref="M58:M69" si="18">SUM(E58+H58+K58)</f>
        <v>75681359</v>
      </c>
    </row>
    <row r="59" spans="1:13" x14ac:dyDescent="0.3">
      <c r="A59" s="5" t="s">
        <v>9</v>
      </c>
      <c r="B59" s="541" t="s">
        <v>10</v>
      </c>
      <c r="C59" s="541"/>
      <c r="D59" s="3">
        <f>SUM('2. melléklet'!D18-'2. melléklet'!D24)</f>
        <v>224240000</v>
      </c>
      <c r="E59" s="3">
        <v>241300516</v>
      </c>
      <c r="F59" s="3">
        <v>286795028</v>
      </c>
      <c r="G59" s="3"/>
      <c r="H59" s="3"/>
      <c r="I59" s="3"/>
      <c r="J59" s="3">
        <f>SUM('2. melléklet'!D24)</f>
        <v>13000000</v>
      </c>
      <c r="K59" s="271">
        <v>0</v>
      </c>
      <c r="L59" s="271">
        <v>0</v>
      </c>
      <c r="M59" s="206">
        <v>286795028</v>
      </c>
    </row>
    <row r="60" spans="1:13" x14ac:dyDescent="0.3">
      <c r="A60" s="5" t="s">
        <v>17</v>
      </c>
      <c r="B60" s="551" t="s">
        <v>69</v>
      </c>
      <c r="C60" s="551"/>
      <c r="D60" s="3">
        <f>SUM('2. melléklet'!D26+'6. melléklet'!D19+'7. melléklet'!D19)</f>
        <v>53958082</v>
      </c>
      <c r="E60" s="3">
        <v>24767966</v>
      </c>
      <c r="F60" s="3">
        <v>39383257</v>
      </c>
      <c r="G60" s="3"/>
      <c r="H60" s="3"/>
      <c r="I60" s="3"/>
      <c r="J60" s="3"/>
      <c r="K60" s="271"/>
      <c r="L60" s="271"/>
      <c r="M60" s="206">
        <v>39383257</v>
      </c>
    </row>
    <row r="61" spans="1:13" x14ac:dyDescent="0.3">
      <c r="A61" s="5" t="s">
        <v>12</v>
      </c>
      <c r="B61" s="541" t="s">
        <v>13</v>
      </c>
      <c r="C61" s="541"/>
      <c r="D61" s="3">
        <v>1304099</v>
      </c>
      <c r="E61" s="3">
        <v>2304099</v>
      </c>
      <c r="F61" s="3">
        <v>1304099</v>
      </c>
      <c r="G61" s="3"/>
      <c r="H61" s="3"/>
      <c r="I61" s="3"/>
      <c r="J61" s="3"/>
      <c r="K61" s="271"/>
      <c r="L61" s="271"/>
      <c r="M61" s="206">
        <v>1304099</v>
      </c>
    </row>
    <row r="62" spans="1:13" x14ac:dyDescent="0.3">
      <c r="A62" s="197" t="s">
        <v>78</v>
      </c>
      <c r="B62" s="401" t="s">
        <v>79</v>
      </c>
      <c r="C62" s="401"/>
      <c r="D62" s="6">
        <f>SUM(D63:D65)</f>
        <v>15437295</v>
      </c>
      <c r="E62" s="6">
        <f t="shared" ref="E62:F62" si="19">SUM(E63:E65)</f>
        <v>28377678</v>
      </c>
      <c r="F62" s="6">
        <f t="shared" si="19"/>
        <v>48206204</v>
      </c>
      <c r="G62" s="6">
        <f t="shared" ref="G62:K62" si="20">SUM(G63:G65)</f>
        <v>0</v>
      </c>
      <c r="H62" s="6">
        <f t="shared" si="20"/>
        <v>8547867</v>
      </c>
      <c r="I62" s="6"/>
      <c r="J62" s="6">
        <f t="shared" si="20"/>
        <v>0</v>
      </c>
      <c r="K62" s="6">
        <f t="shared" si="20"/>
        <v>0</v>
      </c>
      <c r="L62" s="272"/>
      <c r="M62" s="206">
        <v>55074128</v>
      </c>
    </row>
    <row r="63" spans="1:13" x14ac:dyDescent="0.3">
      <c r="A63" s="5" t="s">
        <v>7</v>
      </c>
      <c r="B63" s="541" t="s">
        <v>80</v>
      </c>
      <c r="C63" s="541"/>
      <c r="D63" s="3">
        <f>SUM('2. melléklet'!D37)</f>
        <v>7677295</v>
      </c>
      <c r="E63" s="3">
        <v>28022678</v>
      </c>
      <c r="F63" s="3">
        <v>47811834</v>
      </c>
      <c r="G63" s="3"/>
      <c r="H63" s="3"/>
      <c r="I63" s="3"/>
      <c r="J63" s="3"/>
      <c r="K63" s="271"/>
      <c r="L63" s="271"/>
      <c r="M63" s="206">
        <v>47811834</v>
      </c>
    </row>
    <row r="64" spans="1:13" x14ac:dyDescent="0.3">
      <c r="A64" s="5" t="s">
        <v>9</v>
      </c>
      <c r="B64" s="415" t="s">
        <v>16</v>
      </c>
      <c r="C64" s="415"/>
      <c r="D64" s="3">
        <f>SUM('2. melléklet'!D40)</f>
        <v>7760000</v>
      </c>
      <c r="E64" s="3">
        <v>355000</v>
      </c>
      <c r="F64" s="3">
        <v>394370</v>
      </c>
      <c r="G64" s="3"/>
      <c r="H64" s="3"/>
      <c r="I64" s="3"/>
      <c r="J64" s="3"/>
      <c r="K64" s="271"/>
      <c r="L64" s="271"/>
      <c r="M64" s="206">
        <v>394370</v>
      </c>
    </row>
    <row r="65" spans="1:13" x14ac:dyDescent="0.3">
      <c r="A65" s="5" t="s">
        <v>17</v>
      </c>
      <c r="B65" s="541" t="s">
        <v>333</v>
      </c>
      <c r="C65" s="541"/>
      <c r="D65" s="3"/>
      <c r="E65" s="3"/>
      <c r="F65" s="3"/>
      <c r="G65" s="3">
        <f>SUM('2. melléklet'!D43)</f>
        <v>0</v>
      </c>
      <c r="H65" s="3">
        <v>8547867</v>
      </c>
      <c r="I65" s="3">
        <v>6867924</v>
      </c>
      <c r="J65" s="3"/>
      <c r="K65" s="271"/>
      <c r="L65" s="271"/>
      <c r="M65" s="206">
        <v>6867924</v>
      </c>
    </row>
    <row r="66" spans="1:13" x14ac:dyDescent="0.3">
      <c r="A66" s="400" t="s">
        <v>26</v>
      </c>
      <c r="B66" s="401"/>
      <c r="C66" s="401"/>
      <c r="D66" s="6">
        <f>SUM(D56+D62)</f>
        <v>524526076</v>
      </c>
      <c r="E66" s="6">
        <f t="shared" ref="E66:F66" si="21">SUM(E56+E62)</f>
        <v>551035977</v>
      </c>
      <c r="F66" s="6">
        <f t="shared" si="21"/>
        <v>631330384</v>
      </c>
      <c r="G66" s="6">
        <f t="shared" ref="G66:K66" si="22">SUM(G56+G62)</f>
        <v>0</v>
      </c>
      <c r="H66" s="6">
        <f t="shared" si="22"/>
        <v>8547867</v>
      </c>
      <c r="I66" s="6"/>
      <c r="J66" s="6">
        <f t="shared" si="22"/>
        <v>13000000</v>
      </c>
      <c r="K66" s="6">
        <f t="shared" si="22"/>
        <v>0</v>
      </c>
      <c r="L66" s="272"/>
      <c r="M66" s="206">
        <f>SUM(M56+M62)</f>
        <v>639502407</v>
      </c>
    </row>
    <row r="67" spans="1:13" x14ac:dyDescent="0.3">
      <c r="A67" s="216" t="s">
        <v>86</v>
      </c>
      <c r="B67" s="401" t="s">
        <v>87</v>
      </c>
      <c r="C67" s="401"/>
      <c r="D67" s="6">
        <f>SUM(D68+D71+D73)</f>
        <v>130700000</v>
      </c>
      <c r="E67" s="6">
        <f t="shared" ref="E67:F67" si="23">SUM(E68+E71+E73)</f>
        <v>136450160</v>
      </c>
      <c r="F67" s="6">
        <f t="shared" si="23"/>
        <v>148537012</v>
      </c>
      <c r="G67" s="6">
        <f>SUM(G68+G71+G73)</f>
        <v>0</v>
      </c>
      <c r="H67" s="6"/>
      <c r="I67" s="6"/>
      <c r="J67" s="6">
        <f>SUM(J68+J71+J73)</f>
        <v>0</v>
      </c>
      <c r="K67" s="272"/>
      <c r="L67" s="272"/>
      <c r="M67" s="206">
        <f t="shared" si="18"/>
        <v>136450160</v>
      </c>
    </row>
    <row r="68" spans="1:13" x14ac:dyDescent="0.3">
      <c r="A68" s="216" t="s">
        <v>7</v>
      </c>
      <c r="B68" s="401" t="s">
        <v>19</v>
      </c>
      <c r="C68" s="401"/>
      <c r="D68" s="6">
        <f>SUM(D69:D70)</f>
        <v>130700000</v>
      </c>
      <c r="E68" s="6">
        <f t="shared" ref="E68:F68" si="24">SUM(E69:E70)</f>
        <v>136450160</v>
      </c>
      <c r="F68" s="6">
        <f t="shared" si="24"/>
        <v>148537012</v>
      </c>
      <c r="G68" s="6">
        <f t="shared" ref="G68:J68" si="25">SUM(G69:G70)</f>
        <v>0</v>
      </c>
      <c r="H68" s="6">
        <f t="shared" si="25"/>
        <v>0</v>
      </c>
      <c r="I68" s="6"/>
      <c r="J68" s="6">
        <f t="shared" si="25"/>
        <v>0</v>
      </c>
      <c r="K68" s="272"/>
      <c r="L68" s="272"/>
      <c r="M68" s="206">
        <f t="shared" si="18"/>
        <v>136450160</v>
      </c>
    </row>
    <row r="69" spans="1:13" x14ac:dyDescent="0.3">
      <c r="A69" s="216"/>
      <c r="B69" s="223" t="s">
        <v>7</v>
      </c>
      <c r="C69" s="298" t="s">
        <v>88</v>
      </c>
      <c r="D69" s="3">
        <f>SUM('2. melléklet'!D47+'6. melléklet'!D40+'7. melléklet'!D40)</f>
        <v>130700000</v>
      </c>
      <c r="E69" s="3">
        <v>136450160</v>
      </c>
      <c r="F69" s="3">
        <v>136450160</v>
      </c>
      <c r="G69" s="3"/>
      <c r="H69" s="3"/>
      <c r="I69" s="3"/>
      <c r="J69" s="3"/>
      <c r="K69" s="271"/>
      <c r="L69" s="271"/>
      <c r="M69" s="206">
        <f t="shared" si="18"/>
        <v>136450160</v>
      </c>
    </row>
    <row r="70" spans="1:13" x14ac:dyDescent="0.3">
      <c r="A70" s="216"/>
      <c r="B70" s="223" t="s">
        <v>9</v>
      </c>
      <c r="C70" s="298" t="s">
        <v>395</v>
      </c>
      <c r="D70" s="3"/>
      <c r="E70" s="3"/>
      <c r="F70" s="3">
        <v>12086852</v>
      </c>
      <c r="G70" s="3"/>
      <c r="H70" s="3"/>
      <c r="I70" s="3"/>
      <c r="J70" s="3"/>
      <c r="K70" s="271"/>
      <c r="L70" s="271"/>
      <c r="M70" s="206">
        <f t="shared" ref="M70:M73" si="26">SUM(D70:J70)</f>
        <v>12086852</v>
      </c>
    </row>
    <row r="71" spans="1:13" x14ac:dyDescent="0.3">
      <c r="A71" s="216" t="s">
        <v>9</v>
      </c>
      <c r="B71" s="401" t="s">
        <v>21</v>
      </c>
      <c r="C71" s="401"/>
      <c r="D71" s="6">
        <f>SUM(D72)</f>
        <v>0</v>
      </c>
      <c r="E71" s="6"/>
      <c r="F71" s="6"/>
      <c r="G71" s="6">
        <f>SUM(G72)</f>
        <v>0</v>
      </c>
      <c r="H71" s="6"/>
      <c r="I71" s="6"/>
      <c r="J71" s="6">
        <f>SUM(J72)</f>
        <v>0</v>
      </c>
      <c r="K71" s="272"/>
      <c r="L71" s="272"/>
      <c r="M71" s="206">
        <f t="shared" si="26"/>
        <v>0</v>
      </c>
    </row>
    <row r="72" spans="1:13" x14ac:dyDescent="0.3">
      <c r="A72" s="222"/>
      <c r="B72" s="223" t="s">
        <v>7</v>
      </c>
      <c r="C72" s="295" t="s">
        <v>89</v>
      </c>
      <c r="D72" s="3"/>
      <c r="E72" s="3"/>
      <c r="F72" s="3"/>
      <c r="G72" s="3"/>
      <c r="H72" s="3"/>
      <c r="I72" s="3"/>
      <c r="J72" s="3"/>
      <c r="K72" s="271"/>
      <c r="L72" s="271"/>
      <c r="M72" s="206">
        <f t="shared" si="26"/>
        <v>0</v>
      </c>
    </row>
    <row r="73" spans="1:13" ht="15" thickBot="1" x14ac:dyDescent="0.35">
      <c r="A73" s="250" t="s">
        <v>17</v>
      </c>
      <c r="B73" s="543" t="s">
        <v>23</v>
      </c>
      <c r="C73" s="543"/>
      <c r="D73" s="331"/>
      <c r="E73" s="331"/>
      <c r="F73" s="331"/>
      <c r="G73" s="331"/>
      <c r="H73" s="331"/>
      <c r="I73" s="331"/>
      <c r="J73" s="331"/>
      <c r="K73" s="280"/>
      <c r="L73" s="280"/>
      <c r="M73" s="205">
        <f t="shared" si="26"/>
        <v>0</v>
      </c>
    </row>
    <row r="74" spans="1:13" ht="15" thickBot="1" x14ac:dyDescent="0.35">
      <c r="A74" s="544" t="s">
        <v>24</v>
      </c>
      <c r="B74" s="544"/>
      <c r="C74" s="544"/>
      <c r="D74" s="332">
        <f t="shared" ref="D74:L74" si="27">SUM(D66+D67)</f>
        <v>655226076</v>
      </c>
      <c r="E74" s="332">
        <f t="shared" si="27"/>
        <v>687486137</v>
      </c>
      <c r="F74" s="332">
        <f t="shared" si="27"/>
        <v>779867396</v>
      </c>
      <c r="G74" s="332">
        <f t="shared" si="27"/>
        <v>0</v>
      </c>
      <c r="H74" s="332">
        <f t="shared" si="27"/>
        <v>8547867</v>
      </c>
      <c r="I74" s="332">
        <f t="shared" si="27"/>
        <v>0</v>
      </c>
      <c r="J74" s="332">
        <f t="shared" si="27"/>
        <v>13000000</v>
      </c>
      <c r="K74" s="332">
        <f t="shared" si="27"/>
        <v>0</v>
      </c>
      <c r="L74" s="332">
        <f t="shared" si="27"/>
        <v>0</v>
      </c>
      <c r="M74" s="332">
        <v>788177494</v>
      </c>
    </row>
  </sheetData>
  <mergeCells count="62">
    <mergeCell ref="A1:M1"/>
    <mergeCell ref="A2:M2"/>
    <mergeCell ref="A3:M3"/>
    <mergeCell ref="A4:M4"/>
    <mergeCell ref="A5:M5"/>
    <mergeCell ref="M7:M8"/>
    <mergeCell ref="B11:C11"/>
    <mergeCell ref="B12:C12"/>
    <mergeCell ref="B13:C13"/>
    <mergeCell ref="B14:C14"/>
    <mergeCell ref="A6:C8"/>
    <mergeCell ref="E7:E8"/>
    <mergeCell ref="H7:H8"/>
    <mergeCell ref="K7:K8"/>
    <mergeCell ref="F7:F8"/>
    <mergeCell ref="I7:I8"/>
    <mergeCell ref="D6:F6"/>
    <mergeCell ref="G6:I6"/>
    <mergeCell ref="L7:L8"/>
    <mergeCell ref="J6:L6"/>
    <mergeCell ref="D7:D8"/>
    <mergeCell ref="G7:G8"/>
    <mergeCell ref="J7:J8"/>
    <mergeCell ref="B15:C15"/>
    <mergeCell ref="B22:C22"/>
    <mergeCell ref="B64:C64"/>
    <mergeCell ref="B57:C57"/>
    <mergeCell ref="B59:C59"/>
    <mergeCell ref="B60:C60"/>
    <mergeCell ref="B25:C25"/>
    <mergeCell ref="A36:M36"/>
    <mergeCell ref="A51:M51"/>
    <mergeCell ref="A53:C55"/>
    <mergeCell ref="A52:M52"/>
    <mergeCell ref="D54:D55"/>
    <mergeCell ref="G54:G55"/>
    <mergeCell ref="J54:J55"/>
    <mergeCell ref="M54:M55"/>
    <mergeCell ref="F54:F55"/>
    <mergeCell ref="D53:F53"/>
    <mergeCell ref="G53:I53"/>
    <mergeCell ref="I54:I55"/>
    <mergeCell ref="J53:L53"/>
    <mergeCell ref="L54:L55"/>
    <mergeCell ref="K54:K55"/>
    <mergeCell ref="B37:C37"/>
    <mergeCell ref="A40:C40"/>
    <mergeCell ref="B41:C41"/>
    <mergeCell ref="A46:C46"/>
    <mergeCell ref="A47:C47"/>
    <mergeCell ref="B73:C73"/>
    <mergeCell ref="A74:C74"/>
    <mergeCell ref="B65:C65"/>
    <mergeCell ref="A66:C66"/>
    <mergeCell ref="B67:C67"/>
    <mergeCell ref="B68:C68"/>
    <mergeCell ref="B71:C71"/>
    <mergeCell ref="B61:C61"/>
    <mergeCell ref="B62:C62"/>
    <mergeCell ref="B63:C63"/>
    <mergeCell ref="E54:E55"/>
    <mergeCell ref="H54:H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0" max="16383" man="1"/>
  </rowBreaks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C1"/>
    </sheetView>
  </sheetViews>
  <sheetFormatPr defaultRowHeight="13.8" x14ac:dyDescent="0.25"/>
  <cols>
    <col min="1" max="1" width="56.77734375" style="11" customWidth="1"/>
    <col min="2" max="3" width="30.77734375" style="11" customWidth="1"/>
    <col min="4" max="16384" width="8.88671875" style="11"/>
  </cols>
  <sheetData>
    <row r="1" spans="1:3" x14ac:dyDescent="0.25">
      <c r="A1" s="581" t="s">
        <v>434</v>
      </c>
      <c r="B1" s="581"/>
      <c r="C1" s="581"/>
    </row>
    <row r="3" spans="1:3" x14ac:dyDescent="0.25">
      <c r="A3" s="582" t="s">
        <v>339</v>
      </c>
      <c r="B3" s="582"/>
      <c r="C3" s="582"/>
    </row>
    <row r="4" spans="1:3" x14ac:dyDescent="0.25">
      <c r="A4" s="582" t="s">
        <v>343</v>
      </c>
      <c r="B4" s="582"/>
      <c r="C4" s="582"/>
    </row>
    <row r="5" spans="1:3" ht="14.4" thickBot="1" x14ac:dyDescent="0.3"/>
    <row r="6" spans="1:3" ht="30" customHeight="1" x14ac:dyDescent="0.25">
      <c r="A6" s="350" t="s">
        <v>2</v>
      </c>
      <c r="B6" s="322" t="s">
        <v>344</v>
      </c>
      <c r="C6" s="351" t="s">
        <v>345</v>
      </c>
    </row>
    <row r="7" spans="1:3" s="354" customFormat="1" x14ac:dyDescent="0.25">
      <c r="A7" s="352" t="s">
        <v>346</v>
      </c>
      <c r="B7" s="353">
        <f>SUM(B8:B10)</f>
        <v>200350</v>
      </c>
      <c r="C7" s="233">
        <f>SUM(C8:C10)</f>
        <v>148685</v>
      </c>
    </row>
    <row r="8" spans="1:3" x14ac:dyDescent="0.25">
      <c r="A8" s="345" t="s">
        <v>135</v>
      </c>
      <c r="B8" s="44">
        <v>97435</v>
      </c>
      <c r="C8" s="346">
        <v>139595</v>
      </c>
    </row>
    <row r="9" spans="1:3" x14ac:dyDescent="0.25">
      <c r="A9" s="345" t="s">
        <v>124</v>
      </c>
      <c r="B9" s="44">
        <v>31185</v>
      </c>
      <c r="C9" s="346">
        <v>3305</v>
      </c>
    </row>
    <row r="10" spans="1:3" x14ac:dyDescent="0.25">
      <c r="A10" s="345" t="s">
        <v>130</v>
      </c>
      <c r="B10" s="44">
        <v>71730</v>
      </c>
      <c r="C10" s="346">
        <v>5785</v>
      </c>
    </row>
    <row r="11" spans="1:3" s="354" customFormat="1" x14ac:dyDescent="0.25">
      <c r="A11" s="352" t="s">
        <v>347</v>
      </c>
      <c r="B11" s="353">
        <f>SUM(B12:B14)</f>
        <v>141578969</v>
      </c>
      <c r="C11" s="233">
        <f>SUM(C12:C14)</f>
        <v>238840420</v>
      </c>
    </row>
    <row r="12" spans="1:3" x14ac:dyDescent="0.25">
      <c r="A12" s="345" t="s">
        <v>135</v>
      </c>
      <c r="B12" s="44">
        <v>140735583</v>
      </c>
      <c r="C12" s="346">
        <v>238223998</v>
      </c>
    </row>
    <row r="13" spans="1:3" x14ac:dyDescent="0.25">
      <c r="A13" s="345" t="s">
        <v>124</v>
      </c>
      <c r="B13" s="44">
        <v>505472</v>
      </c>
      <c r="C13" s="346">
        <v>443788</v>
      </c>
    </row>
    <row r="14" spans="1:3" x14ac:dyDescent="0.25">
      <c r="A14" s="345" t="s">
        <v>130</v>
      </c>
      <c r="B14" s="44">
        <v>337914</v>
      </c>
      <c r="C14" s="346">
        <v>172634</v>
      </c>
    </row>
    <row r="15" spans="1:3" s="354" customFormat="1" ht="14.4" thickBot="1" x14ac:dyDescent="0.3">
      <c r="A15" s="242" t="s">
        <v>348</v>
      </c>
      <c r="B15" s="355">
        <f>SUM(B7+B11)</f>
        <v>141779319</v>
      </c>
      <c r="C15" s="234">
        <f>SUM(C7+C11)</f>
        <v>238989105</v>
      </c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workbookViewId="0">
      <selection activeCell="A4" sqref="A4"/>
    </sheetView>
  </sheetViews>
  <sheetFormatPr defaultRowHeight="13.8" x14ac:dyDescent="0.25"/>
  <cols>
    <col min="1" max="1" width="78.6640625" style="11" customWidth="1"/>
    <col min="2" max="4" width="13.77734375" style="11" customWidth="1"/>
    <col min="5" max="5" width="8.88671875" style="11"/>
    <col min="6" max="7" width="11" style="11" bestFit="1" customWidth="1"/>
    <col min="8" max="16384" width="8.88671875" style="11"/>
  </cols>
  <sheetData>
    <row r="1" spans="1:36" x14ac:dyDescent="0.25">
      <c r="A1" s="581" t="s">
        <v>435</v>
      </c>
      <c r="B1" s="581"/>
      <c r="C1" s="581"/>
      <c r="D1" s="581"/>
    </row>
    <row r="2" spans="1:36" x14ac:dyDescent="0.25">
      <c r="A2" s="582" t="s">
        <v>401</v>
      </c>
      <c r="B2" s="582"/>
      <c r="C2" s="582"/>
      <c r="D2" s="582"/>
    </row>
    <row r="4" spans="1:36" ht="14.4" thickBot="1" x14ac:dyDescent="0.3">
      <c r="C4" s="583" t="s">
        <v>383</v>
      </c>
      <c r="D4" s="583"/>
      <c r="Z4" s="11" t="s">
        <v>349</v>
      </c>
      <c r="AE4" s="11" t="s">
        <v>350</v>
      </c>
      <c r="AJ4" s="11" t="s">
        <v>351</v>
      </c>
    </row>
    <row r="5" spans="1:36" x14ac:dyDescent="0.25">
      <c r="A5" s="347" t="s">
        <v>2</v>
      </c>
      <c r="B5" s="348" t="s">
        <v>349</v>
      </c>
      <c r="C5" s="348" t="s">
        <v>326</v>
      </c>
      <c r="D5" s="349" t="s">
        <v>351</v>
      </c>
      <c r="Z5" s="11" t="s">
        <v>17</v>
      </c>
      <c r="AE5" s="11" t="s">
        <v>12</v>
      </c>
      <c r="AJ5" s="11" t="s">
        <v>32</v>
      </c>
    </row>
    <row r="6" spans="1:36" x14ac:dyDescent="0.25">
      <c r="A6" s="352" t="s">
        <v>352</v>
      </c>
      <c r="B6" s="353">
        <v>1159101</v>
      </c>
      <c r="C6" s="353"/>
      <c r="D6" s="233">
        <v>1609101</v>
      </c>
    </row>
    <row r="7" spans="1:36" x14ac:dyDescent="0.25">
      <c r="A7" s="345" t="s">
        <v>388</v>
      </c>
      <c r="B7" s="44"/>
      <c r="C7" s="44"/>
      <c r="D7" s="346"/>
    </row>
    <row r="8" spans="1:36" x14ac:dyDescent="0.25">
      <c r="A8" s="345" t="s">
        <v>378</v>
      </c>
      <c r="B8" s="44"/>
      <c r="C8" s="44"/>
      <c r="D8" s="346">
        <v>450000</v>
      </c>
    </row>
    <row r="9" spans="1:36" x14ac:dyDescent="0.25">
      <c r="A9" s="345" t="s">
        <v>392</v>
      </c>
      <c r="B9" s="44"/>
      <c r="C9" s="44"/>
      <c r="D9" s="346"/>
    </row>
    <row r="10" spans="1:36" x14ac:dyDescent="0.25">
      <c r="A10" s="345" t="s">
        <v>379</v>
      </c>
      <c r="B10" s="44"/>
      <c r="C10" s="44"/>
      <c r="D10" s="346"/>
    </row>
    <row r="11" spans="1:36" x14ac:dyDescent="0.25">
      <c r="A11" s="345" t="s">
        <v>384</v>
      </c>
      <c r="B11" s="44"/>
      <c r="C11" s="44"/>
      <c r="D11" s="346"/>
    </row>
    <row r="12" spans="1:36" x14ac:dyDescent="0.25">
      <c r="A12" s="345" t="s">
        <v>380</v>
      </c>
      <c r="B12" s="44">
        <v>1159101</v>
      </c>
      <c r="C12" s="44"/>
      <c r="D12" s="346">
        <v>1159101</v>
      </c>
    </row>
    <row r="13" spans="1:36" s="354" customFormat="1" x14ac:dyDescent="0.25">
      <c r="A13" s="352" t="s">
        <v>353</v>
      </c>
      <c r="B13" s="353">
        <v>32029214</v>
      </c>
      <c r="C13" s="353"/>
      <c r="D13" s="233">
        <v>34029214</v>
      </c>
    </row>
    <row r="14" spans="1:36" x14ac:dyDescent="0.25">
      <c r="A14" s="345" t="s">
        <v>390</v>
      </c>
      <c r="B14" s="44"/>
      <c r="C14" s="44"/>
      <c r="D14" s="346"/>
    </row>
    <row r="15" spans="1:36" x14ac:dyDescent="0.25">
      <c r="A15" s="345" t="s">
        <v>378</v>
      </c>
      <c r="B15" s="44"/>
      <c r="C15" s="44"/>
      <c r="D15" s="346"/>
    </row>
    <row r="16" spans="1:36" x14ac:dyDescent="0.25">
      <c r="A16" s="345" t="s">
        <v>392</v>
      </c>
      <c r="B16" s="44">
        <v>9984000</v>
      </c>
      <c r="C16" s="44"/>
      <c r="D16" s="346">
        <v>1609101</v>
      </c>
    </row>
    <row r="17" spans="1:4" x14ac:dyDescent="0.25">
      <c r="A17" s="345" t="s">
        <v>379</v>
      </c>
      <c r="B17" s="44"/>
      <c r="C17" s="44"/>
      <c r="D17" s="346"/>
    </row>
    <row r="18" spans="1:4" x14ac:dyDescent="0.25">
      <c r="A18" s="345" t="s">
        <v>385</v>
      </c>
      <c r="B18" s="44"/>
      <c r="C18" s="44"/>
      <c r="D18" s="346"/>
    </row>
    <row r="19" spans="1:4" x14ac:dyDescent="0.25">
      <c r="A19" s="345" t="s">
        <v>380</v>
      </c>
      <c r="B19" s="44">
        <v>22045214</v>
      </c>
      <c r="C19" s="44"/>
      <c r="D19" s="346">
        <v>32420113</v>
      </c>
    </row>
    <row r="20" spans="1:4" x14ac:dyDescent="0.25">
      <c r="A20" s="345" t="s">
        <v>354</v>
      </c>
      <c r="B20" s="44"/>
      <c r="C20" s="44"/>
      <c r="D20" s="346"/>
    </row>
    <row r="21" spans="1:4" s="354" customFormat="1" x14ac:dyDescent="0.25">
      <c r="A21" s="352" t="s">
        <v>355</v>
      </c>
      <c r="B21" s="353">
        <f>SUM(B6+B13)</f>
        <v>33188315</v>
      </c>
      <c r="C21" s="353">
        <f t="shared" ref="C21:D21" si="0">SUM(C6+C13)</f>
        <v>0</v>
      </c>
      <c r="D21" s="353">
        <f t="shared" si="0"/>
        <v>35638315</v>
      </c>
    </row>
    <row r="22" spans="1:4" s="354" customFormat="1" x14ac:dyDescent="0.25">
      <c r="A22" s="352" t="s">
        <v>356</v>
      </c>
      <c r="B22" s="353">
        <v>1690894983</v>
      </c>
      <c r="C22" s="353"/>
      <c r="D22" s="233">
        <v>1740178124</v>
      </c>
    </row>
    <row r="23" spans="1:4" x14ac:dyDescent="0.25">
      <c r="A23" s="345" t="s">
        <v>391</v>
      </c>
      <c r="B23" s="44"/>
      <c r="C23" s="44"/>
      <c r="D23" s="346"/>
    </row>
    <row r="24" spans="1:4" x14ac:dyDescent="0.25">
      <c r="A24" s="345" t="s">
        <v>378</v>
      </c>
      <c r="B24" s="44">
        <v>775830741</v>
      </c>
      <c r="C24" s="44"/>
      <c r="D24" s="346">
        <v>818089545</v>
      </c>
    </row>
    <row r="25" spans="1:4" x14ac:dyDescent="0.25">
      <c r="A25" s="345" t="s">
        <v>392</v>
      </c>
      <c r="B25" s="44">
        <v>779351148</v>
      </c>
      <c r="C25" s="44"/>
      <c r="D25" s="346">
        <v>784009538</v>
      </c>
    </row>
    <row r="26" spans="1:4" x14ac:dyDescent="0.25">
      <c r="A26" s="345" t="s">
        <v>379</v>
      </c>
      <c r="B26" s="44">
        <v>119770544</v>
      </c>
      <c r="C26" s="44"/>
      <c r="D26" s="346">
        <v>122136491</v>
      </c>
    </row>
    <row r="27" spans="1:4" x14ac:dyDescent="0.25">
      <c r="A27" s="345" t="s">
        <v>386</v>
      </c>
      <c r="B27" s="44"/>
      <c r="C27" s="44"/>
      <c r="D27" s="346"/>
    </row>
    <row r="28" spans="1:4" x14ac:dyDescent="0.25">
      <c r="A28" s="345" t="s">
        <v>380</v>
      </c>
      <c r="B28" s="44">
        <v>15942550</v>
      </c>
      <c r="C28" s="44"/>
      <c r="D28" s="346">
        <v>15942550</v>
      </c>
    </row>
    <row r="29" spans="1:4" s="354" customFormat="1" x14ac:dyDescent="0.25">
      <c r="A29" s="352" t="s">
        <v>357</v>
      </c>
      <c r="B29" s="353">
        <v>141767407</v>
      </c>
      <c r="C29" s="353"/>
      <c r="D29" s="233">
        <v>156510768</v>
      </c>
    </row>
    <row r="30" spans="1:4" x14ac:dyDescent="0.25">
      <c r="A30" s="345" t="s">
        <v>389</v>
      </c>
      <c r="B30" s="44"/>
      <c r="C30" s="44"/>
      <c r="D30" s="346"/>
    </row>
    <row r="31" spans="1:4" x14ac:dyDescent="0.25">
      <c r="A31" s="345" t="s">
        <v>378</v>
      </c>
      <c r="B31" s="44"/>
      <c r="C31" s="44"/>
      <c r="D31" s="346"/>
    </row>
    <row r="32" spans="1:4" x14ac:dyDescent="0.25">
      <c r="A32" s="345" t="s">
        <v>392</v>
      </c>
      <c r="B32" s="44"/>
      <c r="C32" s="44"/>
      <c r="D32" s="346"/>
    </row>
    <row r="33" spans="1:4" x14ac:dyDescent="0.25">
      <c r="A33" s="345" t="s">
        <v>379</v>
      </c>
      <c r="B33" s="44">
        <v>70682037</v>
      </c>
      <c r="C33" s="44"/>
      <c r="D33" s="346">
        <v>45121502</v>
      </c>
    </row>
    <row r="34" spans="1:4" x14ac:dyDescent="0.25">
      <c r="A34" s="345" t="s">
        <v>387</v>
      </c>
      <c r="B34" s="44"/>
      <c r="C34" s="44"/>
      <c r="D34" s="346"/>
    </row>
    <row r="35" spans="1:4" x14ac:dyDescent="0.25">
      <c r="A35" s="345" t="s">
        <v>380</v>
      </c>
      <c r="B35" s="44">
        <v>71085370</v>
      </c>
      <c r="C35" s="44"/>
      <c r="D35" s="346">
        <v>111389266</v>
      </c>
    </row>
    <row r="36" spans="1:4" s="354" customFormat="1" x14ac:dyDescent="0.25">
      <c r="A36" s="352" t="s">
        <v>358</v>
      </c>
      <c r="B36" s="353"/>
      <c r="C36" s="353"/>
      <c r="D36" s="233"/>
    </row>
    <row r="37" spans="1:4" s="354" customFormat="1" x14ac:dyDescent="0.25">
      <c r="A37" s="352" t="s">
        <v>359</v>
      </c>
      <c r="B37" s="353">
        <v>8483638</v>
      </c>
      <c r="C37" s="353"/>
      <c r="D37" s="233">
        <v>5832148</v>
      </c>
    </row>
    <row r="38" spans="1:4" x14ac:dyDescent="0.25">
      <c r="A38" s="345" t="s">
        <v>360</v>
      </c>
      <c r="B38" s="44"/>
      <c r="C38" s="44"/>
      <c r="D38" s="346"/>
    </row>
    <row r="39" spans="1:4" s="354" customFormat="1" x14ac:dyDescent="0.25">
      <c r="A39" s="352" t="s">
        <v>361</v>
      </c>
      <c r="B39" s="353"/>
      <c r="C39" s="353"/>
      <c r="D39" s="233"/>
    </row>
    <row r="40" spans="1:4" s="354" customFormat="1" x14ac:dyDescent="0.25">
      <c r="A40" s="352" t="s">
        <v>362</v>
      </c>
      <c r="B40" s="353">
        <v>7840000</v>
      </c>
      <c r="C40" s="353"/>
      <c r="D40" s="233">
        <v>7840000</v>
      </c>
    </row>
    <row r="41" spans="1:4" x14ac:dyDescent="0.25">
      <c r="A41" s="345" t="s">
        <v>363</v>
      </c>
      <c r="B41" s="44"/>
      <c r="C41" s="44"/>
      <c r="D41" s="346"/>
    </row>
    <row r="42" spans="1:4" x14ac:dyDescent="0.25">
      <c r="A42" s="345" t="s">
        <v>364</v>
      </c>
      <c r="B42" s="44">
        <v>7840000</v>
      </c>
      <c r="C42" s="44"/>
      <c r="D42" s="346">
        <v>7840000</v>
      </c>
    </row>
    <row r="43" spans="1:4" x14ac:dyDescent="0.25">
      <c r="A43" s="345" t="s">
        <v>365</v>
      </c>
      <c r="B43" s="44"/>
      <c r="C43" s="44"/>
      <c r="D43" s="346"/>
    </row>
    <row r="44" spans="1:4" x14ac:dyDescent="0.25">
      <c r="A44" s="345" t="s">
        <v>366</v>
      </c>
      <c r="B44" s="44"/>
      <c r="C44" s="44"/>
      <c r="D44" s="346"/>
    </row>
    <row r="45" spans="1:4" x14ac:dyDescent="0.25">
      <c r="A45" s="345" t="s">
        <v>367</v>
      </c>
      <c r="B45" s="44"/>
      <c r="C45" s="44"/>
      <c r="D45" s="346"/>
    </row>
    <row r="46" spans="1:4" s="354" customFormat="1" x14ac:dyDescent="0.25">
      <c r="A46" s="352" t="s">
        <v>381</v>
      </c>
      <c r="B46" s="353"/>
      <c r="C46" s="353"/>
      <c r="D46" s="233"/>
    </row>
    <row r="47" spans="1:4" x14ac:dyDescent="0.25">
      <c r="A47" s="345" t="s">
        <v>368</v>
      </c>
      <c r="B47" s="44"/>
      <c r="C47" s="44"/>
      <c r="D47" s="346"/>
    </row>
    <row r="48" spans="1:4" x14ac:dyDescent="0.25">
      <c r="A48" s="345" t="s">
        <v>369</v>
      </c>
      <c r="B48" s="44"/>
      <c r="C48" s="44"/>
      <c r="D48" s="346"/>
    </row>
    <row r="49" spans="1:5" x14ac:dyDescent="0.25">
      <c r="A49" s="345" t="s">
        <v>370</v>
      </c>
      <c r="B49" s="44"/>
      <c r="C49" s="44"/>
      <c r="D49" s="346"/>
    </row>
    <row r="50" spans="1:5" s="354" customFormat="1" x14ac:dyDescent="0.25">
      <c r="A50" s="352" t="s">
        <v>371</v>
      </c>
      <c r="B50" s="353">
        <v>7840000</v>
      </c>
      <c r="C50" s="353"/>
      <c r="D50" s="233">
        <v>7840000</v>
      </c>
    </row>
    <row r="51" spans="1:5" s="354" customFormat="1" x14ac:dyDescent="0.25">
      <c r="A51" s="352" t="s">
        <v>382</v>
      </c>
      <c r="B51" s="353">
        <v>357723038</v>
      </c>
      <c r="C51" s="353"/>
      <c r="D51" s="233">
        <v>363111980</v>
      </c>
    </row>
    <row r="52" spans="1:5" x14ac:dyDescent="0.25">
      <c r="A52" s="345" t="s">
        <v>372</v>
      </c>
      <c r="B52" s="44"/>
      <c r="C52" s="44"/>
      <c r="D52" s="346"/>
    </row>
    <row r="53" spans="1:5" x14ac:dyDescent="0.25">
      <c r="A53" s="345" t="s">
        <v>373</v>
      </c>
      <c r="B53" s="44"/>
      <c r="C53" s="44"/>
      <c r="D53" s="346"/>
    </row>
    <row r="54" spans="1:5" x14ac:dyDescent="0.25">
      <c r="A54" s="345" t="s">
        <v>374</v>
      </c>
      <c r="B54" s="44"/>
      <c r="C54" s="44"/>
      <c r="D54" s="346"/>
    </row>
    <row r="55" spans="1:5" x14ac:dyDescent="0.25">
      <c r="A55" s="345" t="s">
        <v>375</v>
      </c>
      <c r="B55" s="44"/>
      <c r="C55" s="44"/>
      <c r="D55" s="346"/>
    </row>
    <row r="56" spans="1:5" s="354" customFormat="1" x14ac:dyDescent="0.25">
      <c r="A56" s="352" t="s">
        <v>376</v>
      </c>
      <c r="B56" s="353">
        <v>357723038</v>
      </c>
      <c r="C56" s="353"/>
      <c r="D56" s="233">
        <v>363111980</v>
      </c>
    </row>
    <row r="57" spans="1:5" s="354" customFormat="1" ht="14.4" thickBot="1" x14ac:dyDescent="0.3">
      <c r="A57" s="242" t="s">
        <v>377</v>
      </c>
      <c r="B57" s="355">
        <f>SUM(B22+B29+B50+B56)</f>
        <v>2198225428</v>
      </c>
      <c r="C57" s="355">
        <f t="shared" ref="C57:D57" si="1">SUM(C22+C29+C50+C56)</f>
        <v>0</v>
      </c>
      <c r="D57" s="355">
        <f t="shared" si="1"/>
        <v>2267640872</v>
      </c>
      <c r="E57" s="355"/>
    </row>
  </sheetData>
  <mergeCells count="3">
    <mergeCell ref="A1:D1"/>
    <mergeCell ref="A2:D2"/>
    <mergeCell ref="C4:D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A5" sqref="A5:D5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03" customWidth="1"/>
    <col min="4" max="6" width="12.77734375" style="1" customWidth="1"/>
    <col min="7" max="16384" width="9.109375" style="1"/>
  </cols>
  <sheetData>
    <row r="1" spans="1:10" ht="32.25" customHeight="1" x14ac:dyDescent="0.25">
      <c r="A1" s="388" t="s">
        <v>415</v>
      </c>
      <c r="B1" s="388"/>
      <c r="C1" s="388"/>
      <c r="D1" s="388"/>
      <c r="E1" s="388"/>
      <c r="F1" s="388"/>
    </row>
    <row r="2" spans="1:10" x14ac:dyDescent="0.25">
      <c r="A2" s="389" t="s">
        <v>1</v>
      </c>
      <c r="B2" s="389"/>
      <c r="C2" s="389"/>
      <c r="D2" s="389"/>
      <c r="E2" s="389"/>
      <c r="F2" s="389"/>
    </row>
    <row r="3" spans="1:10" x14ac:dyDescent="0.25">
      <c r="A3" s="387" t="s">
        <v>338</v>
      </c>
      <c r="B3" s="387"/>
      <c r="C3" s="387"/>
      <c r="D3" s="387"/>
      <c r="E3" s="387"/>
      <c r="F3" s="387"/>
    </row>
    <row r="4" spans="1:10" x14ac:dyDescent="0.25">
      <c r="A4" s="387" t="s">
        <v>91</v>
      </c>
      <c r="B4" s="387"/>
      <c r="C4" s="387"/>
      <c r="D4" s="387"/>
      <c r="E4" s="387"/>
      <c r="F4" s="387"/>
    </row>
    <row r="5" spans="1:10" ht="13.8" thickBot="1" x14ac:dyDescent="0.3">
      <c r="A5" s="444"/>
      <c r="B5" s="444"/>
      <c r="C5" s="444"/>
      <c r="D5" s="444"/>
      <c r="E5" s="292"/>
      <c r="F5" s="292"/>
    </row>
    <row r="6" spans="1:10" ht="13.8" hidden="1" thickBot="1" x14ac:dyDescent="0.3">
      <c r="A6" s="12" t="s">
        <v>47</v>
      </c>
      <c r="B6" s="18"/>
      <c r="C6" s="299" t="s">
        <v>48</v>
      </c>
      <c r="D6" s="13" t="s">
        <v>49</v>
      </c>
      <c r="E6" s="278"/>
      <c r="F6" s="278"/>
      <c r="G6" s="2"/>
      <c r="H6" s="2"/>
      <c r="I6" s="2"/>
      <c r="J6" s="2"/>
    </row>
    <row r="7" spans="1:10" ht="13.8" hidden="1" thickBot="1" x14ac:dyDescent="0.3">
      <c r="A7" s="12"/>
      <c r="B7" s="18"/>
      <c r="C7" s="299"/>
      <c r="D7" s="13"/>
      <c r="E7" s="278"/>
      <c r="F7" s="278"/>
    </row>
    <row r="8" spans="1:10" ht="15" customHeight="1" x14ac:dyDescent="0.25">
      <c r="A8" s="438" t="s">
        <v>2</v>
      </c>
      <c r="B8" s="439"/>
      <c r="C8" s="440"/>
      <c r="D8" s="436" t="s">
        <v>254</v>
      </c>
      <c r="E8" s="436" t="s">
        <v>327</v>
      </c>
      <c r="F8" s="437" t="s">
        <v>336</v>
      </c>
    </row>
    <row r="9" spans="1:10" ht="22.2" customHeight="1" x14ac:dyDescent="0.25">
      <c r="A9" s="441"/>
      <c r="B9" s="442"/>
      <c r="C9" s="443"/>
      <c r="D9" s="426"/>
      <c r="E9" s="426"/>
      <c r="F9" s="428"/>
    </row>
    <row r="10" spans="1:10" x14ac:dyDescent="0.25">
      <c r="A10" s="20" t="s">
        <v>27</v>
      </c>
      <c r="B10" s="21"/>
      <c r="C10" s="307"/>
      <c r="D10" s="279">
        <f>SUM(D11+D14+D15+D16+D17)</f>
        <v>258239742</v>
      </c>
      <c r="E10" s="279">
        <f t="shared" ref="E10:F10" si="0">SUM(E11+E14+E15+E16+E17)</f>
        <v>258438736</v>
      </c>
      <c r="F10" s="205">
        <f t="shared" si="0"/>
        <v>206245015</v>
      </c>
    </row>
    <row r="11" spans="1:10" s="26" customFormat="1" ht="15" customHeight="1" x14ac:dyDescent="0.25">
      <c r="A11" s="293" t="s">
        <v>7</v>
      </c>
      <c r="B11" s="431" t="s">
        <v>28</v>
      </c>
      <c r="C11" s="432"/>
      <c r="D11" s="280">
        <f>SUM(D12:D13)</f>
        <v>68181902</v>
      </c>
      <c r="E11" s="280">
        <f t="shared" ref="E11" si="1">SUM(E12:E13)</f>
        <v>66555041</v>
      </c>
      <c r="F11" s="25">
        <f>SUM(F12:F13)</f>
        <v>60522149</v>
      </c>
    </row>
    <row r="12" spans="1:10" x14ac:dyDescent="0.25">
      <c r="A12" s="14"/>
      <c r="B12" s="19">
        <v>1</v>
      </c>
      <c r="C12" s="23" t="s">
        <v>109</v>
      </c>
      <c r="D12" s="10">
        <v>54320750</v>
      </c>
      <c r="E12" s="3">
        <v>52381109</v>
      </c>
      <c r="F12" s="4">
        <v>47062727</v>
      </c>
    </row>
    <row r="13" spans="1:10" x14ac:dyDescent="0.25">
      <c r="A13" s="14"/>
      <c r="B13" s="19">
        <v>2</v>
      </c>
      <c r="C13" s="23" t="s">
        <v>92</v>
      </c>
      <c r="D13" s="10">
        <v>13861152</v>
      </c>
      <c r="E13" s="3">
        <v>14173932</v>
      </c>
      <c r="F13" s="4">
        <v>13459422</v>
      </c>
    </row>
    <row r="14" spans="1:10" x14ac:dyDescent="0.25">
      <c r="A14" s="16" t="s">
        <v>9</v>
      </c>
      <c r="B14" s="431" t="s">
        <v>29</v>
      </c>
      <c r="C14" s="432"/>
      <c r="D14" s="280">
        <v>12133100</v>
      </c>
      <c r="E14" s="6">
        <v>12559195</v>
      </c>
      <c r="F14" s="4">
        <v>11688635</v>
      </c>
    </row>
    <row r="15" spans="1:10" x14ac:dyDescent="0.25">
      <c r="A15" s="16" t="s">
        <v>17</v>
      </c>
      <c r="B15" s="431" t="s">
        <v>30</v>
      </c>
      <c r="C15" s="432"/>
      <c r="D15" s="280">
        <v>133150740</v>
      </c>
      <c r="E15" s="6">
        <v>137715233</v>
      </c>
      <c r="F15" s="37">
        <v>95158226</v>
      </c>
    </row>
    <row r="16" spans="1:10" x14ac:dyDescent="0.25">
      <c r="A16" s="16" t="s">
        <v>12</v>
      </c>
      <c r="B16" s="431" t="s">
        <v>31</v>
      </c>
      <c r="C16" s="432"/>
      <c r="D16" s="280">
        <v>3950000</v>
      </c>
      <c r="E16" s="6">
        <v>5150000</v>
      </c>
      <c r="F16" s="37">
        <v>4400001</v>
      </c>
    </row>
    <row r="17" spans="1:6" ht="15" customHeight="1" x14ac:dyDescent="0.25">
      <c r="A17" s="17" t="s">
        <v>32</v>
      </c>
      <c r="B17" s="431" t="s">
        <v>33</v>
      </c>
      <c r="C17" s="432"/>
      <c r="D17" s="280">
        <f>SUM(D18:D23)</f>
        <v>40824000</v>
      </c>
      <c r="E17" s="280">
        <f t="shared" ref="E17:F17" si="2">SUM(E18:E23)</f>
        <v>36459267</v>
      </c>
      <c r="F17" s="25">
        <f t="shared" si="2"/>
        <v>34476004</v>
      </c>
    </row>
    <row r="18" spans="1:6" ht="15" customHeight="1" x14ac:dyDescent="0.25">
      <c r="A18" s="14"/>
      <c r="B18" s="32">
        <v>1</v>
      </c>
      <c r="C18" s="308" t="s">
        <v>93</v>
      </c>
      <c r="D18" s="10"/>
      <c r="E18" s="3">
        <v>324007</v>
      </c>
      <c r="F18" s="4">
        <v>324007</v>
      </c>
    </row>
    <row r="19" spans="1:6" x14ac:dyDescent="0.25">
      <c r="A19" s="14"/>
      <c r="B19" s="19">
        <v>2</v>
      </c>
      <c r="C19" s="23" t="s">
        <v>94</v>
      </c>
      <c r="D19" s="10">
        <v>14000000</v>
      </c>
      <c r="E19" s="3">
        <v>14000000</v>
      </c>
      <c r="F19" s="4">
        <v>12016737</v>
      </c>
    </row>
    <row r="20" spans="1:6" x14ac:dyDescent="0.25">
      <c r="A20" s="14"/>
      <c r="B20" s="19">
        <v>3</v>
      </c>
      <c r="C20" s="23" t="s">
        <v>95</v>
      </c>
      <c r="D20" s="10">
        <v>20550000</v>
      </c>
      <c r="E20" s="3">
        <v>22135260</v>
      </c>
      <c r="F20" s="4">
        <v>22135260</v>
      </c>
    </row>
    <row r="21" spans="1:6" x14ac:dyDescent="0.25">
      <c r="A21" s="14"/>
      <c r="B21" s="19">
        <v>4</v>
      </c>
      <c r="C21" s="23" t="s">
        <v>272</v>
      </c>
      <c r="D21" s="10">
        <v>2800000</v>
      </c>
      <c r="E21" s="3">
        <v>0</v>
      </c>
      <c r="F21" s="4">
        <v>0</v>
      </c>
    </row>
    <row r="22" spans="1:6" x14ac:dyDescent="0.25">
      <c r="A22" s="14"/>
      <c r="B22" s="19">
        <v>5</v>
      </c>
      <c r="C22" s="23" t="s">
        <v>97</v>
      </c>
      <c r="D22" s="10">
        <v>500000</v>
      </c>
      <c r="E22" s="3">
        <v>0</v>
      </c>
      <c r="F22" s="4">
        <v>0</v>
      </c>
    </row>
    <row r="23" spans="1:6" x14ac:dyDescent="0.25">
      <c r="A23" s="14"/>
      <c r="B23" s="19">
        <v>6</v>
      </c>
      <c r="C23" s="23" t="s">
        <v>253</v>
      </c>
      <c r="D23" s="10">
        <v>2974000</v>
      </c>
      <c r="E23" s="3">
        <v>0</v>
      </c>
      <c r="F23" s="4">
        <v>0</v>
      </c>
    </row>
    <row r="24" spans="1:6" s="26" customFormat="1" ht="15" customHeight="1" x14ac:dyDescent="0.25">
      <c r="A24" s="17" t="s">
        <v>78</v>
      </c>
      <c r="B24" s="431" t="s">
        <v>98</v>
      </c>
      <c r="C24" s="432"/>
      <c r="D24" s="280">
        <f>SUM(D25+D26+D27)</f>
        <v>117819547</v>
      </c>
      <c r="E24" s="280">
        <f t="shared" ref="E24:F24" si="3">SUM(E25+E26+E27)</f>
        <v>169230327</v>
      </c>
      <c r="F24" s="25">
        <f t="shared" si="3"/>
        <v>88929713</v>
      </c>
    </row>
    <row r="25" spans="1:6" s="26" customFormat="1" ht="15" customHeight="1" x14ac:dyDescent="0.25">
      <c r="A25" s="17"/>
      <c r="B25" s="33" t="s">
        <v>7</v>
      </c>
      <c r="C25" s="309" t="s">
        <v>35</v>
      </c>
      <c r="D25" s="280">
        <f>SUM('5. melléklet'!C10)</f>
        <v>52831983</v>
      </c>
      <c r="E25" s="6">
        <v>25224866</v>
      </c>
      <c r="F25" s="37">
        <v>22263665</v>
      </c>
    </row>
    <row r="26" spans="1:6" s="26" customFormat="1" ht="15" customHeight="1" x14ac:dyDescent="0.25">
      <c r="A26" s="230"/>
      <c r="B26" s="33" t="s">
        <v>9</v>
      </c>
      <c r="C26" s="310" t="s">
        <v>37</v>
      </c>
      <c r="D26" s="280">
        <f>SUM('5. melléklet'!C33)</f>
        <v>64587564</v>
      </c>
      <c r="E26" s="280">
        <v>131557213</v>
      </c>
      <c r="F26" s="25">
        <v>54217800</v>
      </c>
    </row>
    <row r="27" spans="1:6" s="26" customFormat="1" ht="15" customHeight="1" x14ac:dyDescent="0.25">
      <c r="A27" s="230"/>
      <c r="B27" s="35" t="s">
        <v>17</v>
      </c>
      <c r="C27" s="311" t="s">
        <v>38</v>
      </c>
      <c r="D27" s="280">
        <f>SUM(D28:D32)</f>
        <v>400000</v>
      </c>
      <c r="E27" s="280">
        <f>SUM(E28:E32)</f>
        <v>12448248</v>
      </c>
      <c r="F27" s="25">
        <f t="shared" ref="F27" si="4">SUM(F28:F32)</f>
        <v>12448248</v>
      </c>
    </row>
    <row r="28" spans="1:6" ht="15" customHeight="1" x14ac:dyDescent="0.25">
      <c r="A28" s="231"/>
      <c r="B28" s="28"/>
      <c r="C28" s="194" t="s">
        <v>99</v>
      </c>
      <c r="D28" s="10">
        <f>SUM('5. melléklet'!C49)</f>
        <v>400000</v>
      </c>
      <c r="E28" s="3">
        <v>1533952</v>
      </c>
      <c r="F28" s="4">
        <v>1533952</v>
      </c>
    </row>
    <row r="29" spans="1:6" ht="15" customHeight="1" x14ac:dyDescent="0.25">
      <c r="A29" s="231"/>
      <c r="B29" s="28"/>
      <c r="C29" s="194" t="s">
        <v>100</v>
      </c>
      <c r="D29" s="10"/>
      <c r="E29" s="3">
        <v>2366429</v>
      </c>
      <c r="F29" s="4">
        <f>SUM(D29:E29)</f>
        <v>2366429</v>
      </c>
    </row>
    <row r="30" spans="1:6" ht="15" customHeight="1" x14ac:dyDescent="0.25">
      <c r="A30" s="231"/>
      <c r="B30" s="28"/>
      <c r="C30" s="194" t="s">
        <v>101</v>
      </c>
      <c r="D30" s="10"/>
      <c r="E30" s="3"/>
      <c r="F30" s="4">
        <f>SUM(D30:E30)</f>
        <v>0</v>
      </c>
    </row>
    <row r="31" spans="1:6" ht="15" customHeight="1" x14ac:dyDescent="0.25">
      <c r="A31" s="231"/>
      <c r="B31" s="28"/>
      <c r="C31" s="194" t="s">
        <v>102</v>
      </c>
      <c r="D31" s="10"/>
      <c r="E31" s="3"/>
      <c r="F31" s="4"/>
    </row>
    <row r="32" spans="1:6" ht="15" customHeight="1" x14ac:dyDescent="0.25">
      <c r="A32" s="232"/>
      <c r="B32" s="28"/>
      <c r="C32" s="306" t="s">
        <v>396</v>
      </c>
      <c r="D32" s="10">
        <f>SUM('5. melléklet'!C53)</f>
        <v>0</v>
      </c>
      <c r="E32" s="3">
        <v>8547867</v>
      </c>
      <c r="F32" s="4">
        <v>8547867</v>
      </c>
    </row>
    <row r="33" spans="1:6" s="26" customFormat="1" ht="15" customHeight="1" x14ac:dyDescent="0.25">
      <c r="A33" s="430" t="s">
        <v>39</v>
      </c>
      <c r="B33" s="431"/>
      <c r="C33" s="432"/>
      <c r="D33" s="280">
        <f>SUM(D24+D10)</f>
        <v>376059289</v>
      </c>
      <c r="E33" s="280">
        <f>SUM(E24+E10)</f>
        <v>427669063</v>
      </c>
      <c r="F33" s="25">
        <f t="shared" ref="F33" si="5">SUM(F24+F10)</f>
        <v>295174728</v>
      </c>
    </row>
    <row r="34" spans="1:6" s="26" customFormat="1" ht="15" customHeight="1" x14ac:dyDescent="0.25">
      <c r="A34" s="16" t="s">
        <v>86</v>
      </c>
      <c r="B34" s="431" t="s">
        <v>104</v>
      </c>
      <c r="C34" s="432"/>
      <c r="D34" s="280">
        <f>SUM(D35:D38)</f>
        <v>288214886</v>
      </c>
      <c r="E34" s="280">
        <f t="shared" ref="E34:F34" si="6">SUM(E35:E38)</f>
        <v>265545739</v>
      </c>
      <c r="F34" s="25">
        <f t="shared" si="6"/>
        <v>265545739</v>
      </c>
    </row>
    <row r="35" spans="1:6" s="26" customFormat="1" ht="15" customHeight="1" x14ac:dyDescent="0.25">
      <c r="A35" s="16"/>
      <c r="B35" s="24" t="s">
        <v>7</v>
      </c>
      <c r="C35" s="312" t="s">
        <v>41</v>
      </c>
      <c r="D35" s="10">
        <f>SUM('6. melléklet'!D41+'7. melléklet'!D41)</f>
        <v>279955290</v>
      </c>
      <c r="E35" s="3">
        <v>257286143</v>
      </c>
      <c r="F35" s="4">
        <v>257286143</v>
      </c>
    </row>
    <row r="36" spans="1:6" s="26" customFormat="1" ht="15" customHeight="1" x14ac:dyDescent="0.25">
      <c r="A36" s="16"/>
      <c r="B36" s="24" t="s">
        <v>9</v>
      </c>
      <c r="C36" s="312" t="s">
        <v>42</v>
      </c>
      <c r="D36" s="10"/>
      <c r="E36" s="3"/>
      <c r="F36" s="4"/>
    </row>
    <row r="37" spans="1:6" s="26" customFormat="1" ht="15" customHeight="1" x14ac:dyDescent="0.25">
      <c r="A37" s="16"/>
      <c r="B37" s="24" t="s">
        <v>17</v>
      </c>
      <c r="C37" s="312" t="s">
        <v>105</v>
      </c>
      <c r="D37" s="10"/>
      <c r="E37" s="3"/>
      <c r="F37" s="4"/>
    </row>
    <row r="38" spans="1:6" s="26" customFormat="1" ht="15" customHeight="1" x14ac:dyDescent="0.25">
      <c r="A38" s="16"/>
      <c r="B38" s="24" t="s">
        <v>12</v>
      </c>
      <c r="C38" s="312" t="s">
        <v>44</v>
      </c>
      <c r="D38" s="10">
        <v>8259596</v>
      </c>
      <c r="E38" s="3">
        <v>8259596</v>
      </c>
      <c r="F38" s="4">
        <v>8259596</v>
      </c>
    </row>
    <row r="39" spans="1:6" s="26" customFormat="1" ht="15" customHeight="1" x14ac:dyDescent="0.25">
      <c r="A39" s="430" t="s">
        <v>106</v>
      </c>
      <c r="B39" s="431"/>
      <c r="C39" s="432"/>
      <c r="D39" s="280">
        <f>SUM(D33+D34)</f>
        <v>664274175</v>
      </c>
      <c r="E39" s="280">
        <f t="shared" ref="E39:F39" si="7">SUM(E33+E34)</f>
        <v>693214802</v>
      </c>
      <c r="F39" s="25">
        <f t="shared" si="7"/>
        <v>560720467</v>
      </c>
    </row>
    <row r="40" spans="1:6" s="26" customFormat="1" ht="15" customHeight="1" thickBot="1" x14ac:dyDescent="0.3">
      <c r="A40" s="433" t="s">
        <v>107</v>
      </c>
      <c r="B40" s="434"/>
      <c r="C40" s="435"/>
      <c r="D40" s="273">
        <f>SUM(D39-D35)</f>
        <v>384318885</v>
      </c>
      <c r="E40" s="273">
        <f t="shared" ref="E40:F40" si="8">SUM(E39-E35)</f>
        <v>435928659</v>
      </c>
      <c r="F40" s="51">
        <f t="shared" si="8"/>
        <v>303434324</v>
      </c>
    </row>
    <row r="41" spans="1:6" x14ac:dyDescent="0.25">
      <c r="A41" s="34"/>
      <c r="B41" s="34"/>
      <c r="C41" s="302"/>
      <c r="D41" s="28"/>
      <c r="E41" s="28"/>
      <c r="F41" s="28"/>
    </row>
    <row r="42" spans="1:6" ht="15" customHeight="1" x14ac:dyDescent="0.25">
      <c r="A42" s="417"/>
      <c r="B42" s="417"/>
      <c r="C42" s="417"/>
      <c r="D42" s="28"/>
      <c r="E42" s="28"/>
      <c r="F42" s="28"/>
    </row>
    <row r="46" spans="1:6" ht="12" customHeight="1" x14ac:dyDescent="0.25"/>
    <row r="47" spans="1:6" hidden="1" x14ac:dyDescent="0.25">
      <c r="A47" s="29"/>
      <c r="B47" s="29"/>
      <c r="C47" s="304"/>
      <c r="D47" s="29"/>
      <c r="E47" s="29"/>
      <c r="F47" s="29"/>
    </row>
    <row r="48" spans="1:6" x14ac:dyDescent="0.25">
      <c r="A48" s="29"/>
      <c r="B48" s="29"/>
      <c r="C48" s="304"/>
      <c r="D48" s="29"/>
      <c r="E48" s="29"/>
      <c r="F48" s="29"/>
    </row>
    <row r="49" spans="1:6" x14ac:dyDescent="0.25">
      <c r="A49" s="418"/>
      <c r="B49" s="418"/>
      <c r="C49" s="418"/>
      <c r="D49" s="30"/>
      <c r="E49" s="30"/>
      <c r="F49" s="30"/>
    </row>
    <row r="50" spans="1:6" x14ac:dyDescent="0.25">
      <c r="A50" s="418"/>
      <c r="B50" s="418"/>
      <c r="C50" s="418"/>
      <c r="D50" s="30"/>
      <c r="E50" s="30"/>
      <c r="F50" s="30"/>
    </row>
    <row r="51" spans="1:6" x14ac:dyDescent="0.25">
      <c r="A51" s="416"/>
      <c r="B51" s="416"/>
      <c r="C51" s="416"/>
      <c r="D51" s="28"/>
      <c r="E51" s="28"/>
      <c r="F51" s="28"/>
    </row>
    <row r="52" spans="1:6" x14ac:dyDescent="0.25">
      <c r="A52" s="28"/>
      <c r="B52" s="28"/>
      <c r="C52" s="305"/>
      <c r="D52" s="28"/>
      <c r="E52" s="28"/>
      <c r="F52" s="28"/>
    </row>
    <row r="53" spans="1:6" x14ac:dyDescent="0.25">
      <c r="A53" s="28"/>
      <c r="B53" s="28"/>
      <c r="C53" s="305"/>
      <c r="D53" s="28"/>
      <c r="E53" s="28"/>
      <c r="F53" s="28"/>
    </row>
    <row r="54" spans="1:6" x14ac:dyDescent="0.25">
      <c r="A54" s="28"/>
      <c r="B54" s="28"/>
      <c r="C54" s="305"/>
      <c r="D54" s="28"/>
      <c r="E54" s="28"/>
      <c r="F54" s="28"/>
    </row>
    <row r="55" spans="1:6" x14ac:dyDescent="0.25">
      <c r="A55" s="28"/>
      <c r="B55" s="28"/>
      <c r="C55" s="305"/>
      <c r="D55" s="28"/>
      <c r="E55" s="28"/>
      <c r="F55" s="28"/>
    </row>
    <row r="56" spans="1:6" x14ac:dyDescent="0.25">
      <c r="A56" s="28"/>
      <c r="B56" s="28"/>
      <c r="C56" s="305"/>
      <c r="D56" s="28"/>
      <c r="E56" s="28"/>
      <c r="F56" s="28"/>
    </row>
    <row r="57" spans="1:6" x14ac:dyDescent="0.25">
      <c r="A57" s="416"/>
      <c r="B57" s="416"/>
      <c r="C57" s="416"/>
      <c r="D57" s="28"/>
      <c r="E57" s="28"/>
      <c r="F57" s="28"/>
    </row>
    <row r="58" spans="1:6" x14ac:dyDescent="0.25">
      <c r="A58" s="28"/>
      <c r="B58" s="28"/>
      <c r="C58" s="305"/>
      <c r="D58" s="28"/>
      <c r="E58" s="28"/>
      <c r="F58" s="28"/>
    </row>
    <row r="59" spans="1:6" x14ac:dyDescent="0.25">
      <c r="A59" s="28"/>
      <c r="B59" s="28"/>
      <c r="C59" s="305"/>
      <c r="D59" s="28"/>
      <c r="E59" s="28"/>
      <c r="F59" s="28"/>
    </row>
    <row r="60" spans="1:6" s="7" customFormat="1" x14ac:dyDescent="0.25">
      <c r="A60" s="28"/>
      <c r="B60" s="28"/>
      <c r="C60" s="305"/>
      <c r="D60" s="28"/>
      <c r="E60" s="28"/>
      <c r="F60" s="28"/>
    </row>
    <row r="61" spans="1:6" x14ac:dyDescent="0.25">
      <c r="A61" s="416"/>
      <c r="B61" s="416"/>
      <c r="C61" s="416"/>
      <c r="D61" s="291"/>
      <c r="E61" s="291"/>
      <c r="F61" s="291"/>
    </row>
    <row r="62" spans="1:6" x14ac:dyDescent="0.25">
      <c r="A62" s="416"/>
      <c r="B62" s="416"/>
      <c r="C62" s="416"/>
      <c r="D62" s="28"/>
      <c r="E62" s="28"/>
      <c r="F62" s="28"/>
    </row>
    <row r="63" spans="1:6" x14ac:dyDescent="0.25">
      <c r="A63" s="28"/>
      <c r="B63" s="28"/>
      <c r="C63" s="305"/>
      <c r="D63" s="28"/>
      <c r="E63" s="28"/>
      <c r="F63" s="28"/>
    </row>
    <row r="64" spans="1:6" x14ac:dyDescent="0.25">
      <c r="A64" s="28"/>
      <c r="B64" s="28"/>
      <c r="C64" s="305"/>
      <c r="D64" s="28"/>
      <c r="E64" s="28"/>
      <c r="F64" s="28"/>
    </row>
    <row r="65" spans="1:6" x14ac:dyDescent="0.25">
      <c r="A65" s="28"/>
      <c r="B65" s="28"/>
      <c r="C65" s="305"/>
      <c r="D65" s="28"/>
      <c r="E65" s="28"/>
      <c r="F65" s="28"/>
    </row>
    <row r="66" spans="1:6" s="7" customFormat="1" x14ac:dyDescent="0.25">
      <c r="A66" s="28"/>
      <c r="B66" s="28"/>
      <c r="C66" s="305"/>
      <c r="D66" s="28"/>
      <c r="E66" s="28"/>
      <c r="F66" s="28"/>
    </row>
    <row r="67" spans="1:6" s="7" customFormat="1" x14ac:dyDescent="0.25">
      <c r="A67" s="416"/>
      <c r="B67" s="416"/>
      <c r="C67" s="416"/>
      <c r="D67" s="291"/>
      <c r="E67" s="291"/>
      <c r="F67" s="291"/>
    </row>
    <row r="68" spans="1:6" x14ac:dyDescent="0.25">
      <c r="A68" s="416"/>
      <c r="B68" s="416"/>
      <c r="C68" s="416"/>
      <c r="D68" s="291"/>
      <c r="E68" s="291"/>
      <c r="F68" s="291"/>
    </row>
    <row r="69" spans="1:6" x14ac:dyDescent="0.25">
      <c r="A69" s="28"/>
      <c r="B69" s="28"/>
      <c r="C69" s="305"/>
      <c r="D69" s="28"/>
      <c r="E69" s="28"/>
      <c r="F69" s="28"/>
    </row>
    <row r="70" spans="1:6" x14ac:dyDescent="0.25">
      <c r="A70" s="28"/>
      <c r="B70" s="28"/>
      <c r="C70" s="305"/>
      <c r="D70" s="28"/>
      <c r="E70" s="28"/>
      <c r="F70" s="28"/>
    </row>
    <row r="71" spans="1:6" x14ac:dyDescent="0.25">
      <c r="A71" s="28"/>
      <c r="B71" s="28"/>
      <c r="C71" s="305"/>
      <c r="D71" s="28"/>
      <c r="E71" s="28"/>
      <c r="F71" s="28"/>
    </row>
  </sheetData>
  <mergeCells count="27">
    <mergeCell ref="E8:E9"/>
    <mergeCell ref="F8:F9"/>
    <mergeCell ref="A1:F1"/>
    <mergeCell ref="A2:F2"/>
    <mergeCell ref="A3:F3"/>
    <mergeCell ref="A4:F4"/>
    <mergeCell ref="A8:C9"/>
    <mergeCell ref="D8:D9"/>
    <mergeCell ref="A5:D5"/>
    <mergeCell ref="B24:C24"/>
    <mergeCell ref="A33:C33"/>
    <mergeCell ref="B34:C34"/>
    <mergeCell ref="B11:C11"/>
    <mergeCell ref="B14:C14"/>
    <mergeCell ref="B15:C15"/>
    <mergeCell ref="B16:C16"/>
    <mergeCell ref="B17:C17"/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A4" sqref="A4:E4"/>
    </sheetView>
  </sheetViews>
  <sheetFormatPr defaultRowHeight="14.4" x14ac:dyDescent="0.3"/>
  <cols>
    <col min="1" max="1" width="41.21875" customWidth="1"/>
    <col min="2" max="2" width="20.21875" customWidth="1"/>
    <col min="3" max="5" width="12.77734375" customWidth="1"/>
  </cols>
  <sheetData>
    <row r="1" spans="1:11" ht="14.4" customHeight="1" x14ac:dyDescent="0.3">
      <c r="A1" s="388" t="s">
        <v>416</v>
      </c>
      <c r="B1" s="388"/>
      <c r="C1" s="388"/>
      <c r="D1" s="388"/>
      <c r="E1" s="388"/>
    </row>
    <row r="2" spans="1:11" x14ac:dyDescent="0.3">
      <c r="A2" s="389" t="s">
        <v>1</v>
      </c>
      <c r="B2" s="389"/>
      <c r="C2" s="389"/>
      <c r="D2" s="389"/>
      <c r="E2" s="389"/>
    </row>
    <row r="3" spans="1:11" x14ac:dyDescent="0.3">
      <c r="A3" s="387" t="s">
        <v>339</v>
      </c>
      <c r="B3" s="387"/>
      <c r="C3" s="387"/>
      <c r="D3" s="387"/>
      <c r="E3" s="387"/>
    </row>
    <row r="4" spans="1:11" x14ac:dyDescent="0.3">
      <c r="A4" s="387" t="s">
        <v>122</v>
      </c>
      <c r="B4" s="387"/>
      <c r="C4" s="387"/>
      <c r="D4" s="387"/>
      <c r="E4" s="387"/>
    </row>
    <row r="5" spans="1:11" ht="15" thickBot="1" x14ac:dyDescent="0.35">
      <c r="A5" s="456"/>
      <c r="B5" s="456"/>
      <c r="C5" s="456"/>
      <c r="D5" s="317"/>
      <c r="E5" s="263"/>
    </row>
    <row r="6" spans="1:11" x14ac:dyDescent="0.3">
      <c r="A6" s="419" t="s">
        <v>247</v>
      </c>
      <c r="B6" s="420"/>
      <c r="C6" s="423" t="s">
        <v>254</v>
      </c>
      <c r="D6" s="436" t="s">
        <v>327</v>
      </c>
      <c r="E6" s="437" t="s">
        <v>336</v>
      </c>
    </row>
    <row r="7" spans="1:11" ht="26.4" customHeight="1" x14ac:dyDescent="0.3">
      <c r="A7" s="421"/>
      <c r="B7" s="422"/>
      <c r="C7" s="424"/>
      <c r="D7" s="426"/>
      <c r="E7" s="428"/>
    </row>
    <row r="8" spans="1:11" x14ac:dyDescent="0.3">
      <c r="A8" s="450" t="s">
        <v>277</v>
      </c>
      <c r="B8" s="199" t="s">
        <v>28</v>
      </c>
      <c r="C8" s="276">
        <v>13361152</v>
      </c>
      <c r="D8" s="276">
        <v>13419832</v>
      </c>
      <c r="E8" s="200">
        <v>13313475</v>
      </c>
      <c r="K8" s="253"/>
    </row>
    <row r="9" spans="1:11" x14ac:dyDescent="0.3">
      <c r="A9" s="450"/>
      <c r="B9" s="46" t="s">
        <v>248</v>
      </c>
      <c r="C9" s="276">
        <v>2520000</v>
      </c>
      <c r="D9" s="276">
        <v>2520000</v>
      </c>
      <c r="E9" s="200">
        <v>2301861</v>
      </c>
    </row>
    <row r="10" spans="1:11" x14ac:dyDescent="0.3">
      <c r="A10" s="450"/>
      <c r="B10" s="217" t="s">
        <v>30</v>
      </c>
      <c r="C10" s="277">
        <v>27092500</v>
      </c>
      <c r="D10" s="277">
        <v>28563079</v>
      </c>
      <c r="E10" s="213">
        <v>13542056</v>
      </c>
    </row>
    <row r="11" spans="1:11" x14ac:dyDescent="0.3">
      <c r="A11" s="400" t="s">
        <v>5</v>
      </c>
      <c r="B11" s="401"/>
      <c r="C11" s="272">
        <f>SUM(C8:C10)</f>
        <v>42973652</v>
      </c>
      <c r="D11" s="272">
        <f>SUM(D8:D10)</f>
        <v>44502911</v>
      </c>
      <c r="E11" s="37">
        <f>SUM(E8:E10)</f>
        <v>29157392</v>
      </c>
    </row>
    <row r="12" spans="1:11" x14ac:dyDescent="0.3">
      <c r="A12" s="450" t="s">
        <v>278</v>
      </c>
      <c r="B12" s="199" t="s">
        <v>28</v>
      </c>
      <c r="C12" s="271"/>
      <c r="D12" s="271"/>
      <c r="E12" s="4"/>
    </row>
    <row r="13" spans="1:11" x14ac:dyDescent="0.3">
      <c r="A13" s="450"/>
      <c r="B13" s="46" t="s">
        <v>248</v>
      </c>
      <c r="C13" s="271"/>
      <c r="D13" s="271"/>
      <c r="E13" s="4"/>
    </row>
    <row r="14" spans="1:11" x14ac:dyDescent="0.3">
      <c r="A14" s="450"/>
      <c r="B14" s="217" t="s">
        <v>30</v>
      </c>
      <c r="C14" s="271">
        <v>901700</v>
      </c>
      <c r="D14" s="271">
        <v>1931700</v>
      </c>
      <c r="E14" s="4">
        <v>1112358</v>
      </c>
    </row>
    <row r="15" spans="1:11" x14ac:dyDescent="0.3">
      <c r="A15" s="216" t="s">
        <v>5</v>
      </c>
      <c r="B15" s="217"/>
      <c r="C15" s="272">
        <f>SUM(C12:C14)</f>
        <v>901700</v>
      </c>
      <c r="D15" s="272">
        <f>SUM(D12:D14)</f>
        <v>1931700</v>
      </c>
      <c r="E15" s="37">
        <f>SUM(E12:E14)</f>
        <v>1112358</v>
      </c>
    </row>
    <row r="16" spans="1:11" x14ac:dyDescent="0.3">
      <c r="A16" s="451" t="s">
        <v>279</v>
      </c>
      <c r="B16" s="199" t="s">
        <v>28</v>
      </c>
      <c r="C16" s="271"/>
      <c r="D16" s="271"/>
      <c r="E16" s="4"/>
    </row>
    <row r="17" spans="1:5" x14ac:dyDescent="0.3">
      <c r="A17" s="451"/>
      <c r="B17" s="46" t="s">
        <v>248</v>
      </c>
      <c r="C17" s="271"/>
      <c r="D17" s="271"/>
      <c r="E17" s="4"/>
    </row>
    <row r="18" spans="1:5" x14ac:dyDescent="0.3">
      <c r="A18" s="451"/>
      <c r="B18" s="217" t="s">
        <v>30</v>
      </c>
      <c r="C18" s="271">
        <v>10364700</v>
      </c>
      <c r="D18" s="271">
        <v>8824230</v>
      </c>
      <c r="E18" s="4">
        <v>7120266</v>
      </c>
    </row>
    <row r="19" spans="1:5" x14ac:dyDescent="0.3">
      <c r="A19" s="197" t="s">
        <v>5</v>
      </c>
      <c r="B19" s="3"/>
      <c r="C19" s="272">
        <f>SUM(C16:C18)</f>
        <v>10364700</v>
      </c>
      <c r="D19" s="272">
        <f>SUM(D16:D18)</f>
        <v>8824230</v>
      </c>
      <c r="E19" s="37">
        <f>SUM(E16:E18)</f>
        <v>7120266</v>
      </c>
    </row>
    <row r="20" spans="1:5" x14ac:dyDescent="0.3">
      <c r="A20" s="452" t="s">
        <v>280</v>
      </c>
      <c r="B20" s="199" t="s">
        <v>28</v>
      </c>
      <c r="C20" s="271"/>
      <c r="D20" s="271"/>
      <c r="E20" s="4"/>
    </row>
    <row r="21" spans="1:5" x14ac:dyDescent="0.3">
      <c r="A21" s="452"/>
      <c r="B21" s="46" t="s">
        <v>248</v>
      </c>
      <c r="C21" s="271"/>
      <c r="D21" s="271"/>
      <c r="E21" s="4"/>
    </row>
    <row r="22" spans="1:5" x14ac:dyDescent="0.3">
      <c r="A22" s="452"/>
      <c r="B22" s="217" t="s">
        <v>30</v>
      </c>
      <c r="C22" s="271">
        <v>368300</v>
      </c>
      <c r="D22" s="271">
        <v>368300</v>
      </c>
      <c r="E22" s="4">
        <v>247550</v>
      </c>
    </row>
    <row r="23" spans="1:5" x14ac:dyDescent="0.3">
      <c r="A23" s="400" t="s">
        <v>5</v>
      </c>
      <c r="B23" s="401"/>
      <c r="C23" s="272">
        <f>SUM(C20:C22)</f>
        <v>368300</v>
      </c>
      <c r="D23" s="272">
        <f>SUM(D20:D22)</f>
        <v>368300</v>
      </c>
      <c r="E23" s="37">
        <f>SUM(E20:E22)</f>
        <v>247550</v>
      </c>
    </row>
    <row r="24" spans="1:5" x14ac:dyDescent="0.3">
      <c r="A24" s="445" t="s">
        <v>281</v>
      </c>
      <c r="B24" s="199" t="s">
        <v>28</v>
      </c>
      <c r="C24" s="271"/>
      <c r="D24" s="271"/>
      <c r="E24" s="4"/>
    </row>
    <row r="25" spans="1:5" x14ac:dyDescent="0.3">
      <c r="A25" s="446"/>
      <c r="B25" s="46" t="s">
        <v>248</v>
      </c>
      <c r="C25" s="271"/>
      <c r="D25" s="271"/>
      <c r="E25" s="4"/>
    </row>
    <row r="26" spans="1:5" x14ac:dyDescent="0.3">
      <c r="A26" s="447"/>
      <c r="B26" s="217" t="s">
        <v>30</v>
      </c>
      <c r="C26" s="271">
        <v>25400</v>
      </c>
      <c r="D26" s="271">
        <v>25400</v>
      </c>
      <c r="E26" s="4">
        <v>11000</v>
      </c>
    </row>
    <row r="27" spans="1:5" x14ac:dyDescent="0.3">
      <c r="A27" s="400" t="s">
        <v>5</v>
      </c>
      <c r="B27" s="401"/>
      <c r="C27" s="272">
        <f>SUM(C24:C26)</f>
        <v>25400</v>
      </c>
      <c r="D27" s="272">
        <f>SUM(D24:D26)</f>
        <v>25400</v>
      </c>
      <c r="E27" s="37">
        <f>SUM(E24:E26)</f>
        <v>11000</v>
      </c>
    </row>
    <row r="28" spans="1:5" x14ac:dyDescent="0.3">
      <c r="A28" s="453" t="s">
        <v>282</v>
      </c>
      <c r="B28" s="199" t="s">
        <v>28</v>
      </c>
      <c r="C28" s="271">
        <v>5544000</v>
      </c>
      <c r="D28" s="271">
        <v>4895840</v>
      </c>
      <c r="E28" s="4">
        <v>3318760</v>
      </c>
    </row>
    <row r="29" spans="1:5" x14ac:dyDescent="0.3">
      <c r="A29" s="454"/>
      <c r="B29" s="46" t="s">
        <v>248</v>
      </c>
      <c r="C29" s="271">
        <v>1013400</v>
      </c>
      <c r="D29" s="271">
        <v>1363400</v>
      </c>
      <c r="E29" s="4">
        <v>1031355</v>
      </c>
    </row>
    <row r="30" spans="1:5" x14ac:dyDescent="0.3">
      <c r="A30" s="455"/>
      <c r="B30" s="217" t="s">
        <v>30</v>
      </c>
      <c r="C30" s="271">
        <v>3452800</v>
      </c>
      <c r="D30" s="271">
        <v>5398000</v>
      </c>
      <c r="E30" s="4">
        <v>4745066</v>
      </c>
    </row>
    <row r="31" spans="1:5" x14ac:dyDescent="0.3">
      <c r="A31" s="400" t="s">
        <v>5</v>
      </c>
      <c r="B31" s="401"/>
      <c r="C31" s="272">
        <f>SUM(C28:C30)</f>
        <v>10010200</v>
      </c>
      <c r="D31" s="272">
        <f>SUM(D28:D30)</f>
        <v>11657240</v>
      </c>
      <c r="E31" s="37">
        <f>SUM(E28:E30)</f>
        <v>9095181</v>
      </c>
    </row>
    <row r="32" spans="1:5" x14ac:dyDescent="0.3">
      <c r="A32" s="453" t="s">
        <v>283</v>
      </c>
      <c r="B32" s="199" t="s">
        <v>28</v>
      </c>
      <c r="C32" s="271"/>
      <c r="D32" s="271"/>
      <c r="E32" s="4"/>
    </row>
    <row r="33" spans="1:5" x14ac:dyDescent="0.3">
      <c r="A33" s="454"/>
      <c r="B33" s="46" t="s">
        <v>248</v>
      </c>
      <c r="C33" s="271"/>
      <c r="D33" s="271"/>
      <c r="E33" s="4"/>
    </row>
    <row r="34" spans="1:5" x14ac:dyDescent="0.3">
      <c r="A34" s="455"/>
      <c r="B34" s="217" t="s">
        <v>30</v>
      </c>
      <c r="C34" s="271">
        <v>1143000</v>
      </c>
      <c r="D34" s="271">
        <v>1169500</v>
      </c>
      <c r="E34" s="4">
        <v>668655</v>
      </c>
    </row>
    <row r="35" spans="1:5" x14ac:dyDescent="0.3">
      <c r="A35" s="448" t="s">
        <v>5</v>
      </c>
      <c r="B35" s="449"/>
      <c r="C35" s="272">
        <f>SUM(C32:C34)</f>
        <v>1143000</v>
      </c>
      <c r="D35" s="272">
        <f>SUM(D32:D34)</f>
        <v>1169500</v>
      </c>
      <c r="E35" s="37">
        <f>SUM(E32:E34)</f>
        <v>668655</v>
      </c>
    </row>
    <row r="36" spans="1:5" x14ac:dyDescent="0.3">
      <c r="A36" s="445" t="s">
        <v>284</v>
      </c>
      <c r="B36" s="220" t="s">
        <v>28</v>
      </c>
      <c r="C36" s="274"/>
      <c r="D36" s="274"/>
      <c r="E36" s="212"/>
    </row>
    <row r="37" spans="1:5" x14ac:dyDescent="0.3">
      <c r="A37" s="446"/>
      <c r="B37" s="220" t="s">
        <v>248</v>
      </c>
      <c r="C37" s="274"/>
      <c r="D37" s="274"/>
      <c r="E37" s="212"/>
    </row>
    <row r="38" spans="1:5" x14ac:dyDescent="0.3">
      <c r="A38" s="447"/>
      <c r="B38" s="220" t="s">
        <v>30</v>
      </c>
      <c r="C38" s="277">
        <v>5588000</v>
      </c>
      <c r="D38" s="277">
        <v>11363000</v>
      </c>
      <c r="E38" s="213">
        <v>7332334</v>
      </c>
    </row>
    <row r="39" spans="1:5" x14ac:dyDescent="0.3">
      <c r="A39" s="224" t="s">
        <v>5</v>
      </c>
      <c r="B39" s="220"/>
      <c r="C39" s="274">
        <f>SUM(C36:C38)</f>
        <v>5588000</v>
      </c>
      <c r="D39" s="274">
        <f>SUM(D36:D38)</f>
        <v>11363000</v>
      </c>
      <c r="E39" s="212">
        <f>SUM(E36:E38)</f>
        <v>7332334</v>
      </c>
    </row>
    <row r="40" spans="1:5" x14ac:dyDescent="0.3">
      <c r="A40" s="445" t="s">
        <v>285</v>
      </c>
      <c r="B40" s="199" t="s">
        <v>28</v>
      </c>
      <c r="C40" s="271">
        <v>12297750</v>
      </c>
      <c r="D40" s="271">
        <v>13415608</v>
      </c>
      <c r="E40" s="4">
        <v>13740054</v>
      </c>
    </row>
    <row r="41" spans="1:5" x14ac:dyDescent="0.3">
      <c r="A41" s="446"/>
      <c r="B41" s="46" t="s">
        <v>248</v>
      </c>
      <c r="C41" s="271">
        <v>2237600</v>
      </c>
      <c r="D41" s="271">
        <v>2237600</v>
      </c>
      <c r="E41" s="4">
        <v>2418558</v>
      </c>
    </row>
    <row r="42" spans="1:5" x14ac:dyDescent="0.3">
      <c r="A42" s="447"/>
      <c r="B42" s="217" t="s">
        <v>30</v>
      </c>
      <c r="C42" s="271">
        <v>5801200</v>
      </c>
      <c r="D42" s="271">
        <v>4545200</v>
      </c>
      <c r="E42" s="4">
        <v>3929058</v>
      </c>
    </row>
    <row r="43" spans="1:5" x14ac:dyDescent="0.3">
      <c r="A43" s="430" t="s">
        <v>5</v>
      </c>
      <c r="B43" s="432"/>
      <c r="C43" s="272">
        <f>SUM(C40:C42)</f>
        <v>20336550</v>
      </c>
      <c r="D43" s="272">
        <f>SUM(D40:D42)</f>
        <v>20198408</v>
      </c>
      <c r="E43" s="37">
        <f>SUM(E40:E42)</f>
        <v>20087670</v>
      </c>
    </row>
    <row r="44" spans="1:5" x14ac:dyDescent="0.3">
      <c r="A44" s="445" t="s">
        <v>286</v>
      </c>
      <c r="B44" s="199" t="s">
        <v>28</v>
      </c>
      <c r="C44" s="271">
        <v>12325000</v>
      </c>
      <c r="D44" s="271">
        <v>10754142</v>
      </c>
      <c r="E44" s="4">
        <v>9020624</v>
      </c>
    </row>
    <row r="45" spans="1:5" x14ac:dyDescent="0.3">
      <c r="A45" s="446"/>
      <c r="B45" s="46" t="s">
        <v>248</v>
      </c>
      <c r="C45" s="271">
        <v>1890700</v>
      </c>
      <c r="D45" s="271">
        <v>1815835</v>
      </c>
      <c r="E45" s="4">
        <v>1724181</v>
      </c>
    </row>
    <row r="46" spans="1:5" x14ac:dyDescent="0.3">
      <c r="A46" s="447"/>
      <c r="B46" s="217" t="s">
        <v>30</v>
      </c>
      <c r="C46" s="271">
        <v>10578500</v>
      </c>
      <c r="D46" s="271">
        <v>10213463</v>
      </c>
      <c r="E46" s="4">
        <v>9509695</v>
      </c>
    </row>
    <row r="47" spans="1:5" ht="15" thickBot="1" x14ac:dyDescent="0.35">
      <c r="A47" s="398" t="s">
        <v>5</v>
      </c>
      <c r="B47" s="399"/>
      <c r="C47" s="273">
        <f>SUM(C44:C46)</f>
        <v>24794200</v>
      </c>
      <c r="D47" s="273">
        <f>SUM(D44:D46)</f>
        <v>22783440</v>
      </c>
      <c r="E47" s="51">
        <f>SUM(E44:E46)</f>
        <v>20254500</v>
      </c>
    </row>
  </sheetData>
  <mergeCells count="27">
    <mergeCell ref="E6:E7"/>
    <mergeCell ref="A1:E1"/>
    <mergeCell ref="A2:E2"/>
    <mergeCell ref="A3:E3"/>
    <mergeCell ref="A4:E4"/>
    <mergeCell ref="A6:A7"/>
    <mergeCell ref="B6:B7"/>
    <mergeCell ref="C6:C7"/>
    <mergeCell ref="A5:C5"/>
    <mergeCell ref="D6:D7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A43:B43"/>
    <mergeCell ref="A44:A46"/>
    <mergeCell ref="A47:B47"/>
    <mergeCell ref="A36:A38"/>
    <mergeCell ref="A40:A4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sqref="A1:E1"/>
    </sheetView>
  </sheetViews>
  <sheetFormatPr defaultColWidth="9.109375" defaultRowHeight="13.2" x14ac:dyDescent="0.25"/>
  <cols>
    <col min="1" max="1" width="37.5546875" style="1" customWidth="1"/>
    <col min="2" max="2" width="20.21875" style="1" customWidth="1"/>
    <col min="3" max="5" width="12.77734375" style="1" customWidth="1"/>
    <col min="6" max="16384" width="9.109375" style="1"/>
  </cols>
  <sheetData>
    <row r="1" spans="1:9" ht="32.25" customHeight="1" x14ac:dyDescent="0.25">
      <c r="A1" s="388" t="s">
        <v>417</v>
      </c>
      <c r="B1" s="388"/>
      <c r="C1" s="388"/>
      <c r="D1" s="388"/>
      <c r="E1" s="388"/>
    </row>
    <row r="2" spans="1:9" x14ac:dyDescent="0.25">
      <c r="A2" s="389" t="s">
        <v>1</v>
      </c>
      <c r="B2" s="389"/>
      <c r="C2" s="389"/>
      <c r="D2" s="389"/>
      <c r="E2" s="389"/>
    </row>
    <row r="3" spans="1:9" x14ac:dyDescent="0.25">
      <c r="A3" s="387" t="s">
        <v>339</v>
      </c>
      <c r="B3" s="387"/>
      <c r="C3" s="387"/>
      <c r="D3" s="387"/>
      <c r="E3" s="387"/>
    </row>
    <row r="4" spans="1:9" x14ac:dyDescent="0.25">
      <c r="A4" s="387" t="s">
        <v>122</v>
      </c>
      <c r="B4" s="387"/>
      <c r="C4" s="387"/>
      <c r="D4" s="387"/>
      <c r="E4" s="387"/>
    </row>
    <row r="5" spans="1:9" ht="13.8" thickBot="1" x14ac:dyDescent="0.3">
      <c r="A5" s="456"/>
      <c r="B5" s="456"/>
      <c r="C5" s="456"/>
      <c r="D5" s="317"/>
      <c r="E5" s="263"/>
    </row>
    <row r="6" spans="1:9" ht="13.8" hidden="1" thickBot="1" x14ac:dyDescent="0.3">
      <c r="A6" s="12" t="s">
        <v>47</v>
      </c>
      <c r="B6" s="13" t="s">
        <v>48</v>
      </c>
      <c r="C6" s="13" t="s">
        <v>49</v>
      </c>
      <c r="D6" s="278"/>
      <c r="E6" s="278"/>
      <c r="F6" s="2"/>
      <c r="G6" s="2"/>
      <c r="H6" s="2"/>
      <c r="I6" s="2"/>
    </row>
    <row r="7" spans="1:9" ht="13.8" hidden="1" thickBot="1" x14ac:dyDescent="0.3">
      <c r="A7" s="12"/>
      <c r="B7" s="13"/>
      <c r="C7" s="13"/>
      <c r="D7" s="278"/>
      <c r="E7" s="278"/>
    </row>
    <row r="8" spans="1:9" ht="15" customHeight="1" x14ac:dyDescent="0.25">
      <c r="A8" s="419" t="s">
        <v>247</v>
      </c>
      <c r="B8" s="420"/>
      <c r="C8" s="423" t="s">
        <v>254</v>
      </c>
      <c r="D8" s="436" t="s">
        <v>327</v>
      </c>
      <c r="E8" s="437" t="s">
        <v>336</v>
      </c>
    </row>
    <row r="9" spans="1:9" ht="18.600000000000001" customHeight="1" x14ac:dyDescent="0.25">
      <c r="A9" s="421"/>
      <c r="B9" s="422"/>
      <c r="C9" s="424"/>
      <c r="D9" s="426"/>
      <c r="E9" s="428"/>
    </row>
    <row r="10" spans="1:9" x14ac:dyDescent="0.25">
      <c r="A10" s="450" t="s">
        <v>287</v>
      </c>
      <c r="B10" s="199" t="s">
        <v>28</v>
      </c>
      <c r="C10" s="269"/>
      <c r="D10" s="320"/>
      <c r="E10" s="262"/>
    </row>
    <row r="11" spans="1:9" x14ac:dyDescent="0.25">
      <c r="A11" s="450"/>
      <c r="B11" s="46" t="s">
        <v>248</v>
      </c>
      <c r="C11" s="281"/>
      <c r="D11" s="281"/>
      <c r="E11" s="36"/>
    </row>
    <row r="12" spans="1:9" ht="15" customHeight="1" x14ac:dyDescent="0.25">
      <c r="A12" s="450"/>
      <c r="B12" s="217" t="s">
        <v>30</v>
      </c>
      <c r="C12" s="271">
        <v>1037590</v>
      </c>
      <c r="D12" s="271">
        <v>1390590</v>
      </c>
      <c r="E12" s="4">
        <v>1800142</v>
      </c>
    </row>
    <row r="13" spans="1:9" x14ac:dyDescent="0.25">
      <c r="A13" s="400" t="s">
        <v>5</v>
      </c>
      <c r="B13" s="401"/>
      <c r="C13" s="272">
        <f>SUM(C10:C12)</f>
        <v>1037590</v>
      </c>
      <c r="D13" s="272">
        <f>SUM(D10:D12)</f>
        <v>1390590</v>
      </c>
      <c r="E13" s="37">
        <f>SUM(E10:E12)</f>
        <v>1800142</v>
      </c>
    </row>
    <row r="14" spans="1:9" x14ac:dyDescent="0.25">
      <c r="A14" s="450" t="s">
        <v>288</v>
      </c>
      <c r="B14" s="199" t="s">
        <v>28</v>
      </c>
      <c r="C14" s="271"/>
      <c r="D14" s="271"/>
      <c r="E14" s="4"/>
    </row>
    <row r="15" spans="1:9" x14ac:dyDescent="0.25">
      <c r="A15" s="450"/>
      <c r="B15" s="46" t="s">
        <v>248</v>
      </c>
      <c r="C15" s="271"/>
      <c r="D15" s="271"/>
      <c r="E15" s="4"/>
    </row>
    <row r="16" spans="1:9" x14ac:dyDescent="0.25">
      <c r="A16" s="450"/>
      <c r="B16" s="217" t="s">
        <v>30</v>
      </c>
      <c r="C16" s="271">
        <v>584200</v>
      </c>
      <c r="D16" s="271">
        <v>514200</v>
      </c>
      <c r="E16" s="4">
        <v>725793</v>
      </c>
    </row>
    <row r="17" spans="1:5" x14ac:dyDescent="0.25">
      <c r="A17" s="216" t="s">
        <v>5</v>
      </c>
      <c r="B17" s="217"/>
      <c r="C17" s="272">
        <f>SUM(C14:C16)</f>
        <v>584200</v>
      </c>
      <c r="D17" s="272">
        <f>SUM(D14:D16)</f>
        <v>514200</v>
      </c>
      <c r="E17" s="37">
        <f>SUM(E14:E16)</f>
        <v>725793</v>
      </c>
    </row>
    <row r="18" spans="1:5" s="26" customFormat="1" ht="15" customHeight="1" x14ac:dyDescent="0.25">
      <c r="A18" s="453" t="s">
        <v>289</v>
      </c>
      <c r="B18" s="220" t="s">
        <v>28</v>
      </c>
      <c r="C18" s="277">
        <v>5341000</v>
      </c>
      <c r="D18" s="277">
        <v>5841000</v>
      </c>
      <c r="E18" s="213">
        <v>5502732</v>
      </c>
    </row>
    <row r="19" spans="1:5" s="26" customFormat="1" ht="15" customHeight="1" x14ac:dyDescent="0.25">
      <c r="A19" s="454"/>
      <c r="B19" s="220" t="s">
        <v>248</v>
      </c>
      <c r="C19" s="277">
        <v>937400</v>
      </c>
      <c r="D19" s="277">
        <v>1024900</v>
      </c>
      <c r="E19" s="213">
        <v>932925</v>
      </c>
    </row>
    <row r="20" spans="1:5" s="26" customFormat="1" ht="15" customHeight="1" x14ac:dyDescent="0.25">
      <c r="A20" s="455"/>
      <c r="B20" s="220" t="s">
        <v>30</v>
      </c>
      <c r="C20" s="277">
        <v>787400</v>
      </c>
      <c r="D20" s="277">
        <v>904400</v>
      </c>
      <c r="E20" s="213">
        <v>1234634</v>
      </c>
    </row>
    <row r="21" spans="1:5" s="26" customFormat="1" ht="15" customHeight="1" x14ac:dyDescent="0.25">
      <c r="A21" s="224" t="s">
        <v>5</v>
      </c>
      <c r="B21" s="220"/>
      <c r="C21" s="274">
        <f>SUM(C18:C20)</f>
        <v>7065800</v>
      </c>
      <c r="D21" s="274">
        <f>SUM(D18:D20)</f>
        <v>7770300</v>
      </c>
      <c r="E21" s="212">
        <f>SUM(E18:E20)</f>
        <v>7670291</v>
      </c>
    </row>
    <row r="22" spans="1:5" s="26" customFormat="1" ht="15" customHeight="1" x14ac:dyDescent="0.25">
      <c r="A22" s="445" t="s">
        <v>290</v>
      </c>
      <c r="B22" s="220" t="s">
        <v>28</v>
      </c>
      <c r="C22" s="274"/>
      <c r="D22" s="274"/>
      <c r="E22" s="212"/>
    </row>
    <row r="23" spans="1:5" s="26" customFormat="1" ht="15" customHeight="1" x14ac:dyDescent="0.25">
      <c r="A23" s="446"/>
      <c r="B23" s="220" t="s">
        <v>248</v>
      </c>
      <c r="C23" s="274"/>
      <c r="D23" s="274"/>
      <c r="E23" s="212"/>
    </row>
    <row r="24" spans="1:5" s="26" customFormat="1" ht="15" customHeight="1" x14ac:dyDescent="0.25">
      <c r="A24" s="447"/>
      <c r="B24" s="220" t="s">
        <v>30</v>
      </c>
      <c r="C24" s="277">
        <v>508000</v>
      </c>
      <c r="D24" s="277">
        <v>508000</v>
      </c>
      <c r="E24" s="213">
        <v>386299</v>
      </c>
    </row>
    <row r="25" spans="1:5" s="26" customFormat="1" ht="15" customHeight="1" x14ac:dyDescent="0.25">
      <c r="A25" s="224" t="s">
        <v>5</v>
      </c>
      <c r="B25" s="220"/>
      <c r="C25" s="274">
        <f>SUM(C22:C24)</f>
        <v>508000</v>
      </c>
      <c r="D25" s="274">
        <f>SUM(D22:D24)</f>
        <v>508000</v>
      </c>
      <c r="E25" s="212">
        <f>SUM(E22:E24)</f>
        <v>386299</v>
      </c>
    </row>
    <row r="26" spans="1:5" s="26" customFormat="1" ht="15" customHeight="1" x14ac:dyDescent="0.25">
      <c r="A26" s="453" t="s">
        <v>291</v>
      </c>
      <c r="B26" s="220" t="s">
        <v>28</v>
      </c>
      <c r="C26" s="274"/>
      <c r="D26" s="274"/>
      <c r="E26" s="212"/>
    </row>
    <row r="27" spans="1:5" s="26" customFormat="1" ht="15" customHeight="1" x14ac:dyDescent="0.25">
      <c r="A27" s="454"/>
      <c r="B27" s="220" t="s">
        <v>248</v>
      </c>
      <c r="C27" s="274"/>
      <c r="D27" s="274"/>
      <c r="E27" s="212"/>
    </row>
    <row r="28" spans="1:5" s="26" customFormat="1" ht="15" customHeight="1" x14ac:dyDescent="0.25">
      <c r="A28" s="455"/>
      <c r="B28" s="220" t="s">
        <v>30</v>
      </c>
      <c r="C28" s="277">
        <v>1930400</v>
      </c>
      <c r="D28" s="277">
        <v>1885400</v>
      </c>
      <c r="E28" s="213">
        <v>1977861</v>
      </c>
    </row>
    <row r="29" spans="1:5" s="26" customFormat="1" ht="15" customHeight="1" x14ac:dyDescent="0.25">
      <c r="A29" s="224" t="s">
        <v>5</v>
      </c>
      <c r="B29" s="220"/>
      <c r="C29" s="274">
        <f>SUM(C26:C28)</f>
        <v>1930400</v>
      </c>
      <c r="D29" s="274">
        <f>SUM(D26:D28)</f>
        <v>1885400</v>
      </c>
      <c r="E29" s="212">
        <f>SUM(E26:E28)</f>
        <v>1977861</v>
      </c>
    </row>
    <row r="30" spans="1:5" s="26" customFormat="1" ht="15" customHeight="1" x14ac:dyDescent="0.25">
      <c r="A30" s="453" t="s">
        <v>292</v>
      </c>
      <c r="B30" s="220" t="s">
        <v>28</v>
      </c>
      <c r="C30" s="274"/>
      <c r="D30" s="274"/>
      <c r="E30" s="212"/>
    </row>
    <row r="31" spans="1:5" s="26" customFormat="1" ht="15" customHeight="1" x14ac:dyDescent="0.25">
      <c r="A31" s="454"/>
      <c r="B31" s="220" t="s">
        <v>248</v>
      </c>
      <c r="C31" s="274"/>
      <c r="D31" s="274"/>
      <c r="E31" s="212"/>
    </row>
    <row r="32" spans="1:5" s="26" customFormat="1" ht="15" customHeight="1" x14ac:dyDescent="0.25">
      <c r="A32" s="455"/>
      <c r="B32" s="220" t="s">
        <v>30</v>
      </c>
      <c r="C32" s="277">
        <v>101600</v>
      </c>
      <c r="D32" s="277">
        <v>120000</v>
      </c>
      <c r="E32" s="213">
        <v>120000</v>
      </c>
    </row>
    <row r="33" spans="1:5" s="26" customFormat="1" ht="15" customHeight="1" x14ac:dyDescent="0.25">
      <c r="A33" s="224" t="s">
        <v>5</v>
      </c>
      <c r="B33" s="220"/>
      <c r="C33" s="274">
        <f>SUM(C30:C32)</f>
        <v>101600</v>
      </c>
      <c r="D33" s="274">
        <f>SUM(D30:D32)</f>
        <v>120000</v>
      </c>
      <c r="E33" s="212">
        <f>SUM(E30:E32)</f>
        <v>120000</v>
      </c>
    </row>
    <row r="34" spans="1:5" s="26" customFormat="1" ht="15" customHeight="1" x14ac:dyDescent="0.25">
      <c r="A34" s="445" t="s">
        <v>293</v>
      </c>
      <c r="B34" s="220" t="s">
        <v>28</v>
      </c>
      <c r="C34" s="277">
        <v>3575000</v>
      </c>
      <c r="D34" s="277">
        <v>3130665</v>
      </c>
      <c r="E34" s="213">
        <v>2219405</v>
      </c>
    </row>
    <row r="35" spans="1:5" s="26" customFormat="1" ht="15" customHeight="1" x14ac:dyDescent="0.25">
      <c r="A35" s="446"/>
      <c r="B35" s="220" t="s">
        <v>248</v>
      </c>
      <c r="C35" s="277">
        <v>647000</v>
      </c>
      <c r="D35" s="277">
        <v>647000</v>
      </c>
      <c r="E35" s="213">
        <v>393751</v>
      </c>
    </row>
    <row r="36" spans="1:5" s="26" customFormat="1" ht="15" customHeight="1" x14ac:dyDescent="0.25">
      <c r="A36" s="447"/>
      <c r="B36" s="220" t="s">
        <v>30</v>
      </c>
      <c r="C36" s="277">
        <v>292100</v>
      </c>
      <c r="D36" s="277">
        <v>262100</v>
      </c>
      <c r="E36" s="213">
        <v>109093</v>
      </c>
    </row>
    <row r="37" spans="1:5" s="26" customFormat="1" ht="15" customHeight="1" x14ac:dyDescent="0.25">
      <c r="A37" s="224" t="s">
        <v>5</v>
      </c>
      <c r="B37" s="220"/>
      <c r="C37" s="274">
        <f>SUM(C34:C36)</f>
        <v>4514100</v>
      </c>
      <c r="D37" s="274">
        <f>SUM(D34:D36)</f>
        <v>4039765</v>
      </c>
      <c r="E37" s="212">
        <f>SUM(E34:E36)</f>
        <v>2722249</v>
      </c>
    </row>
    <row r="38" spans="1:5" s="26" customFormat="1" ht="15" customHeight="1" x14ac:dyDescent="0.25">
      <c r="A38" s="453" t="s">
        <v>294</v>
      </c>
      <c r="B38" s="220" t="s">
        <v>28</v>
      </c>
      <c r="C38" s="277">
        <v>6032000</v>
      </c>
      <c r="D38" s="277">
        <v>6861334</v>
      </c>
      <c r="E38" s="213">
        <v>6226426</v>
      </c>
    </row>
    <row r="39" spans="1:5" s="26" customFormat="1" ht="15" customHeight="1" x14ac:dyDescent="0.25">
      <c r="A39" s="454"/>
      <c r="B39" s="220" t="s">
        <v>248</v>
      </c>
      <c r="C39" s="277">
        <v>1130000</v>
      </c>
      <c r="D39" s="277">
        <v>1130000</v>
      </c>
      <c r="E39" s="213">
        <v>1350260</v>
      </c>
    </row>
    <row r="40" spans="1:5" s="26" customFormat="1" ht="15" customHeight="1" x14ac:dyDescent="0.25">
      <c r="A40" s="455"/>
      <c r="B40" s="220" t="s">
        <v>30</v>
      </c>
      <c r="C40" s="277">
        <v>27543100</v>
      </c>
      <c r="D40" s="277">
        <v>20458529</v>
      </c>
      <c r="E40" s="213">
        <v>8914956</v>
      </c>
    </row>
    <row r="41" spans="1:5" s="26" customFormat="1" ht="15" customHeight="1" x14ac:dyDescent="0.25">
      <c r="A41" s="224" t="s">
        <v>5</v>
      </c>
      <c r="B41" s="220"/>
      <c r="C41" s="274">
        <f>SUM(C38:C40)</f>
        <v>34705100</v>
      </c>
      <c r="D41" s="274">
        <f>SUM(D38:D40)</f>
        <v>28449863</v>
      </c>
      <c r="E41" s="212">
        <f>SUM(E38:E40)</f>
        <v>16491642</v>
      </c>
    </row>
    <row r="42" spans="1:5" s="26" customFormat="1" ht="15" customHeight="1" x14ac:dyDescent="0.25">
      <c r="A42" s="453" t="s">
        <v>295</v>
      </c>
      <c r="B42" s="199" t="s">
        <v>28</v>
      </c>
      <c r="C42" s="271">
        <v>4934000</v>
      </c>
      <c r="D42" s="271">
        <v>3674000</v>
      </c>
      <c r="E42" s="4">
        <v>3392158</v>
      </c>
    </row>
    <row r="43" spans="1:5" ht="15" customHeight="1" x14ac:dyDescent="0.25">
      <c r="A43" s="454"/>
      <c r="B43" s="46" t="s">
        <v>248</v>
      </c>
      <c r="C43" s="271">
        <v>907000</v>
      </c>
      <c r="D43" s="271">
        <v>1057000</v>
      </c>
      <c r="E43" s="4">
        <v>818924</v>
      </c>
    </row>
    <row r="44" spans="1:5" ht="15" customHeight="1" x14ac:dyDescent="0.25">
      <c r="A44" s="455"/>
      <c r="B44" s="217" t="s">
        <v>30</v>
      </c>
      <c r="C44" s="271">
        <v>1473200</v>
      </c>
      <c r="D44" s="271">
        <v>1821200</v>
      </c>
      <c r="E44" s="4">
        <v>1522847</v>
      </c>
    </row>
    <row r="45" spans="1:5" s="26" customFormat="1" ht="15" customHeight="1" x14ac:dyDescent="0.25">
      <c r="A45" s="430" t="s">
        <v>5</v>
      </c>
      <c r="B45" s="432"/>
      <c r="C45" s="272">
        <f>SUM(C42:C44)</f>
        <v>7314200</v>
      </c>
      <c r="D45" s="272">
        <f>SUM(D42:D44)</f>
        <v>6552200</v>
      </c>
      <c r="E45" s="37">
        <f>SUM(E42:E44)</f>
        <v>5733929</v>
      </c>
    </row>
    <row r="46" spans="1:5" s="26" customFormat="1" ht="15" customHeight="1" x14ac:dyDescent="0.25">
      <c r="A46" s="453" t="s">
        <v>296</v>
      </c>
      <c r="B46" s="199" t="s">
        <v>28</v>
      </c>
      <c r="C46" s="271">
        <v>4772000</v>
      </c>
      <c r="D46" s="271">
        <v>3806000</v>
      </c>
      <c r="E46" s="4">
        <v>3014215</v>
      </c>
    </row>
    <row r="47" spans="1:5" s="26" customFormat="1" ht="15" customHeight="1" x14ac:dyDescent="0.25">
      <c r="A47" s="454"/>
      <c r="B47" s="46" t="s">
        <v>248</v>
      </c>
      <c r="C47" s="271">
        <v>850000</v>
      </c>
      <c r="D47" s="271">
        <v>700270</v>
      </c>
      <c r="E47" s="4">
        <v>658187</v>
      </c>
    </row>
    <row r="48" spans="1:5" s="26" customFormat="1" ht="15" customHeight="1" x14ac:dyDescent="0.25">
      <c r="A48" s="455"/>
      <c r="B48" s="217" t="s">
        <v>30</v>
      </c>
      <c r="C48" s="271">
        <v>5168900</v>
      </c>
      <c r="D48" s="271">
        <v>6040900</v>
      </c>
      <c r="E48" s="4">
        <v>3145066</v>
      </c>
    </row>
    <row r="49" spans="1:5" s="26" customFormat="1" ht="15" customHeight="1" thickBot="1" x14ac:dyDescent="0.3">
      <c r="A49" s="398" t="s">
        <v>5</v>
      </c>
      <c r="B49" s="399"/>
      <c r="C49" s="273">
        <f>SUM(C46:C48)</f>
        <v>10790900</v>
      </c>
      <c r="D49" s="273">
        <f>SUM(D46:D48)</f>
        <v>10547170</v>
      </c>
      <c r="E49" s="51">
        <f>SUM(E46:E48)</f>
        <v>6817468</v>
      </c>
    </row>
    <row r="50" spans="1:5" x14ac:dyDescent="0.25">
      <c r="A50" s="34"/>
      <c r="B50" s="34"/>
      <c r="C50" s="28"/>
      <c r="D50" s="28"/>
      <c r="E50" s="28"/>
    </row>
    <row r="51" spans="1:5" ht="15" customHeight="1" x14ac:dyDescent="0.25">
      <c r="A51" s="417"/>
      <c r="B51" s="417"/>
      <c r="C51" s="28"/>
      <c r="D51" s="28"/>
      <c r="E51" s="28"/>
    </row>
    <row r="55" spans="1:5" ht="12" customHeight="1" x14ac:dyDescent="0.25"/>
    <row r="56" spans="1:5" hidden="1" x14ac:dyDescent="0.25">
      <c r="A56" s="29"/>
      <c r="B56" s="29"/>
      <c r="C56" s="29"/>
      <c r="D56" s="29"/>
      <c r="E56" s="29"/>
    </row>
    <row r="57" spans="1:5" x14ac:dyDescent="0.25">
      <c r="A57" s="29"/>
      <c r="B57" s="29"/>
      <c r="C57" s="29"/>
      <c r="D57" s="29"/>
      <c r="E57" s="29"/>
    </row>
    <row r="58" spans="1:5" x14ac:dyDescent="0.25">
      <c r="A58" s="418"/>
      <c r="B58" s="418"/>
      <c r="C58" s="30"/>
      <c r="D58" s="30"/>
      <c r="E58" s="30"/>
    </row>
    <row r="59" spans="1:5" x14ac:dyDescent="0.25">
      <c r="A59" s="418"/>
      <c r="B59" s="418"/>
      <c r="C59" s="30"/>
      <c r="D59" s="30"/>
      <c r="E59" s="30"/>
    </row>
    <row r="60" spans="1:5" x14ac:dyDescent="0.25">
      <c r="A60" s="416"/>
      <c r="B60" s="416"/>
      <c r="C60" s="28"/>
      <c r="D60" s="28"/>
      <c r="E60" s="28"/>
    </row>
    <row r="61" spans="1:5" x14ac:dyDescent="0.25">
      <c r="A61" s="28"/>
      <c r="B61" s="28"/>
      <c r="C61" s="28"/>
      <c r="D61" s="28"/>
      <c r="E61" s="28"/>
    </row>
    <row r="62" spans="1:5" x14ac:dyDescent="0.25">
      <c r="A62" s="28"/>
      <c r="B62" s="28"/>
      <c r="C62" s="28"/>
      <c r="D62" s="28"/>
      <c r="E62" s="28"/>
    </row>
    <row r="63" spans="1:5" x14ac:dyDescent="0.25">
      <c r="A63" s="28"/>
      <c r="B63" s="28"/>
      <c r="C63" s="28"/>
      <c r="D63" s="28"/>
      <c r="E63" s="28"/>
    </row>
    <row r="64" spans="1:5" x14ac:dyDescent="0.25">
      <c r="A64" s="28"/>
      <c r="B64" s="28"/>
      <c r="C64" s="28"/>
      <c r="D64" s="28"/>
      <c r="E64" s="28"/>
    </row>
    <row r="65" spans="1:5" x14ac:dyDescent="0.25">
      <c r="A65" s="28"/>
      <c r="B65" s="28"/>
      <c r="C65" s="28"/>
      <c r="D65" s="28"/>
      <c r="E65" s="28"/>
    </row>
    <row r="66" spans="1:5" x14ac:dyDescent="0.25">
      <c r="A66" s="416"/>
      <c r="B66" s="416"/>
      <c r="C66" s="28"/>
      <c r="D66" s="28"/>
      <c r="E66" s="28"/>
    </row>
    <row r="67" spans="1:5" x14ac:dyDescent="0.25">
      <c r="A67" s="28"/>
      <c r="B67" s="28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s="7" customFormat="1" x14ac:dyDescent="0.25">
      <c r="A69" s="28"/>
      <c r="B69" s="28"/>
      <c r="C69" s="28"/>
      <c r="D69" s="28"/>
      <c r="E69" s="28"/>
    </row>
    <row r="70" spans="1:5" x14ac:dyDescent="0.25">
      <c r="A70" s="416"/>
      <c r="B70" s="416"/>
      <c r="C70" s="31"/>
      <c r="D70" s="316"/>
      <c r="E70" s="261"/>
    </row>
    <row r="71" spans="1:5" x14ac:dyDescent="0.25">
      <c r="A71" s="416"/>
      <c r="B71" s="416"/>
      <c r="C71" s="28"/>
      <c r="D71" s="28"/>
      <c r="E71" s="28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8"/>
      <c r="B73" s="28"/>
      <c r="C73" s="28"/>
      <c r="D73" s="28"/>
      <c r="E73" s="28"/>
    </row>
    <row r="74" spans="1:5" x14ac:dyDescent="0.25">
      <c r="A74" s="28"/>
      <c r="B74" s="28"/>
      <c r="C74" s="28"/>
      <c r="D74" s="28"/>
      <c r="E74" s="28"/>
    </row>
    <row r="75" spans="1:5" s="7" customFormat="1" x14ac:dyDescent="0.25">
      <c r="A75" s="28"/>
      <c r="B75" s="28"/>
      <c r="C75" s="28"/>
      <c r="D75" s="28"/>
      <c r="E75" s="28"/>
    </row>
    <row r="76" spans="1:5" s="7" customFormat="1" x14ac:dyDescent="0.25">
      <c r="A76" s="416"/>
      <c r="B76" s="416"/>
      <c r="C76" s="31"/>
      <c r="D76" s="316"/>
      <c r="E76" s="261"/>
    </row>
    <row r="77" spans="1:5" x14ac:dyDescent="0.25">
      <c r="A77" s="416"/>
      <c r="B77" s="416"/>
      <c r="C77" s="31"/>
      <c r="D77" s="316"/>
      <c r="E77" s="261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8"/>
      <c r="B79" s="28"/>
      <c r="C79" s="28"/>
      <c r="D79" s="28"/>
      <c r="E79" s="28"/>
    </row>
    <row r="80" spans="1:5" x14ac:dyDescent="0.25">
      <c r="A80" s="28"/>
      <c r="B80" s="28"/>
      <c r="C80" s="28"/>
      <c r="D80" s="28"/>
      <c r="E80" s="28"/>
    </row>
  </sheetData>
  <mergeCells count="31">
    <mergeCell ref="E8:E9"/>
    <mergeCell ref="A1:E1"/>
    <mergeCell ref="A2:E2"/>
    <mergeCell ref="A3:E3"/>
    <mergeCell ref="A4:E4"/>
    <mergeCell ref="A8:A9"/>
    <mergeCell ref="B8:B9"/>
    <mergeCell ref="C8:C9"/>
    <mergeCell ref="D8:D9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A45:B45"/>
    <mergeCell ref="A46:A48"/>
    <mergeCell ref="A18:A20"/>
    <mergeCell ref="A22:A24"/>
    <mergeCell ref="A26:A28"/>
    <mergeCell ref="A30:A32"/>
    <mergeCell ref="A38:A40"/>
    <mergeCell ref="A34:A36"/>
    <mergeCell ref="A10:A12"/>
    <mergeCell ref="A13:B13"/>
    <mergeCell ref="A5:C5"/>
    <mergeCell ref="A14:A16"/>
    <mergeCell ref="A42:A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A4" sqref="A4:E4"/>
    </sheetView>
  </sheetViews>
  <sheetFormatPr defaultColWidth="9.109375" defaultRowHeight="13.2" x14ac:dyDescent="0.25"/>
  <cols>
    <col min="1" max="1" width="36.6640625" style="1" customWidth="1"/>
    <col min="2" max="2" width="20.21875" style="1" customWidth="1"/>
    <col min="3" max="5" width="12.77734375" style="1" customWidth="1"/>
    <col min="6" max="16384" width="9.109375" style="1"/>
  </cols>
  <sheetData>
    <row r="1" spans="1:9" ht="32.25" customHeight="1" x14ac:dyDescent="0.25">
      <c r="A1" s="388" t="s">
        <v>418</v>
      </c>
      <c r="B1" s="388"/>
      <c r="C1" s="388"/>
      <c r="D1" s="388"/>
      <c r="E1" s="388"/>
    </row>
    <row r="2" spans="1:9" x14ac:dyDescent="0.25">
      <c r="A2" s="389" t="s">
        <v>1</v>
      </c>
      <c r="B2" s="389"/>
      <c r="C2" s="389"/>
      <c r="D2" s="389"/>
      <c r="E2" s="389"/>
    </row>
    <row r="3" spans="1:9" x14ac:dyDescent="0.25">
      <c r="A3" s="387" t="s">
        <v>339</v>
      </c>
      <c r="B3" s="387"/>
      <c r="C3" s="387"/>
      <c r="D3" s="387"/>
      <c r="E3" s="387"/>
    </row>
    <row r="4" spans="1:9" x14ac:dyDescent="0.25">
      <c r="A4" s="387" t="s">
        <v>122</v>
      </c>
      <c r="B4" s="387"/>
      <c r="C4" s="387"/>
      <c r="D4" s="387"/>
      <c r="E4" s="387"/>
    </row>
    <row r="5" spans="1:9" ht="13.8" thickBot="1" x14ac:dyDescent="0.3">
      <c r="A5" s="456"/>
      <c r="B5" s="456"/>
      <c r="C5" s="456"/>
      <c r="D5" s="317"/>
      <c r="E5" s="263"/>
    </row>
    <row r="6" spans="1:9" ht="13.8" hidden="1" thickBot="1" x14ac:dyDescent="0.3">
      <c r="A6" s="12" t="s">
        <v>47</v>
      </c>
      <c r="B6" s="13" t="s">
        <v>48</v>
      </c>
      <c r="C6" s="13" t="s">
        <v>49</v>
      </c>
      <c r="D6" s="278"/>
      <c r="E6" s="278"/>
      <c r="F6" s="2"/>
      <c r="G6" s="2"/>
      <c r="H6" s="2"/>
      <c r="I6" s="2"/>
    </row>
    <row r="7" spans="1:9" ht="13.8" hidden="1" thickBot="1" x14ac:dyDescent="0.3">
      <c r="A7" s="12"/>
      <c r="B7" s="13"/>
      <c r="C7" s="13"/>
      <c r="D7" s="278"/>
      <c r="E7" s="278"/>
    </row>
    <row r="8" spans="1:9" ht="15" customHeight="1" x14ac:dyDescent="0.25">
      <c r="A8" s="419" t="s">
        <v>247</v>
      </c>
      <c r="B8" s="420"/>
      <c r="C8" s="423" t="s">
        <v>254</v>
      </c>
      <c r="D8" s="436" t="s">
        <v>327</v>
      </c>
      <c r="E8" s="437" t="s">
        <v>336</v>
      </c>
    </row>
    <row r="9" spans="1:9" ht="20.399999999999999" customHeight="1" x14ac:dyDescent="0.25">
      <c r="A9" s="421"/>
      <c r="B9" s="422"/>
      <c r="C9" s="424"/>
      <c r="D9" s="426"/>
      <c r="E9" s="428"/>
    </row>
    <row r="10" spans="1:9" x14ac:dyDescent="0.25">
      <c r="A10" s="450" t="s">
        <v>297</v>
      </c>
      <c r="B10" s="199" t="s">
        <v>28</v>
      </c>
      <c r="C10" s="269"/>
      <c r="D10" s="320"/>
      <c r="E10" s="262"/>
    </row>
    <row r="11" spans="1:9" x14ac:dyDescent="0.25">
      <c r="A11" s="450"/>
      <c r="B11" s="46" t="s">
        <v>248</v>
      </c>
      <c r="C11" s="281"/>
      <c r="D11" s="281"/>
      <c r="E11" s="36"/>
    </row>
    <row r="12" spans="1:9" ht="15" customHeight="1" x14ac:dyDescent="0.25">
      <c r="A12" s="450"/>
      <c r="B12" s="246" t="s">
        <v>30</v>
      </c>
      <c r="C12" s="271">
        <v>25844500</v>
      </c>
      <c r="D12" s="271">
        <v>24584500</v>
      </c>
      <c r="E12" s="4">
        <v>21555313</v>
      </c>
    </row>
    <row r="13" spans="1:9" x14ac:dyDescent="0.25">
      <c r="A13" s="400" t="s">
        <v>5</v>
      </c>
      <c r="B13" s="401"/>
      <c r="C13" s="272">
        <f>SUM(C10:C12)</f>
        <v>25844500</v>
      </c>
      <c r="D13" s="272">
        <f>SUM(D10:D12)</f>
        <v>24584500</v>
      </c>
      <c r="E13" s="37">
        <f>SUM(E10:E12)</f>
        <v>21555313</v>
      </c>
    </row>
    <row r="14" spans="1:9" x14ac:dyDescent="0.25">
      <c r="A14" s="450" t="s">
        <v>298</v>
      </c>
      <c r="B14" s="199" t="s">
        <v>28</v>
      </c>
      <c r="C14" s="271"/>
      <c r="D14" s="271"/>
      <c r="E14" s="4"/>
    </row>
    <row r="15" spans="1:9" x14ac:dyDescent="0.25">
      <c r="A15" s="450"/>
      <c r="B15" s="46" t="s">
        <v>248</v>
      </c>
      <c r="C15" s="271"/>
      <c r="D15" s="271"/>
      <c r="E15" s="4"/>
    </row>
    <row r="16" spans="1:9" x14ac:dyDescent="0.25">
      <c r="A16" s="450"/>
      <c r="B16" s="246" t="s">
        <v>30</v>
      </c>
      <c r="C16" s="271">
        <v>1039650</v>
      </c>
      <c r="D16" s="271">
        <v>1039650</v>
      </c>
      <c r="E16" s="4">
        <v>907535</v>
      </c>
    </row>
    <row r="17" spans="1:5" x14ac:dyDescent="0.25">
      <c r="A17" s="245" t="s">
        <v>5</v>
      </c>
      <c r="B17" s="246"/>
      <c r="C17" s="272">
        <f>SUM(C14:C16)</f>
        <v>1039650</v>
      </c>
      <c r="D17" s="272">
        <f>SUM(D14:D16)</f>
        <v>1039650</v>
      </c>
      <c r="E17" s="37">
        <f>SUM(E14:E16)</f>
        <v>907535</v>
      </c>
    </row>
    <row r="18" spans="1:5" s="26" customFormat="1" ht="15" customHeight="1" x14ac:dyDescent="0.25">
      <c r="A18" s="445" t="s">
        <v>299</v>
      </c>
      <c r="B18" s="249" t="s">
        <v>28</v>
      </c>
      <c r="C18" s="277"/>
      <c r="D18" s="277"/>
      <c r="E18" s="213"/>
    </row>
    <row r="19" spans="1:5" s="26" customFormat="1" ht="15" customHeight="1" x14ac:dyDescent="0.25">
      <c r="A19" s="446"/>
      <c r="B19" s="249" t="s">
        <v>248</v>
      </c>
      <c r="C19" s="277"/>
      <c r="D19" s="277"/>
      <c r="E19" s="213"/>
    </row>
    <row r="20" spans="1:5" s="26" customFormat="1" ht="15" customHeight="1" x14ac:dyDescent="0.25">
      <c r="A20" s="447"/>
      <c r="B20" s="249" t="s">
        <v>30</v>
      </c>
      <c r="C20" s="277">
        <v>381000</v>
      </c>
      <c r="D20" s="277">
        <v>381000</v>
      </c>
      <c r="E20" s="213">
        <v>137483</v>
      </c>
    </row>
    <row r="21" spans="1:5" s="26" customFormat="1" ht="15" customHeight="1" x14ac:dyDescent="0.25">
      <c r="A21" s="250" t="s">
        <v>5</v>
      </c>
      <c r="B21" s="249"/>
      <c r="C21" s="274">
        <f>SUM(C18:C20)</f>
        <v>381000</v>
      </c>
      <c r="D21" s="274">
        <f>SUM(D18:D20)</f>
        <v>381000</v>
      </c>
      <c r="E21" s="212">
        <f>SUM(E18:E20)</f>
        <v>137483</v>
      </c>
    </row>
    <row r="22" spans="1:5" s="26" customFormat="1" ht="15" customHeight="1" x14ac:dyDescent="0.25">
      <c r="A22" s="445" t="s">
        <v>300</v>
      </c>
      <c r="B22" s="249" t="s">
        <v>28</v>
      </c>
      <c r="C22" s="274"/>
      <c r="D22" s="274"/>
      <c r="E22" s="212"/>
    </row>
    <row r="23" spans="1:5" s="26" customFormat="1" ht="15" customHeight="1" x14ac:dyDescent="0.25">
      <c r="A23" s="446"/>
      <c r="B23" s="249" t="s">
        <v>248</v>
      </c>
      <c r="C23" s="274"/>
      <c r="D23" s="274"/>
      <c r="E23" s="212"/>
    </row>
    <row r="24" spans="1:5" s="26" customFormat="1" ht="15" customHeight="1" x14ac:dyDescent="0.25">
      <c r="A24" s="447"/>
      <c r="B24" s="249" t="s">
        <v>30</v>
      </c>
      <c r="C24" s="277">
        <v>1143000</v>
      </c>
      <c r="D24" s="277">
        <v>1143000</v>
      </c>
      <c r="E24" s="213">
        <v>168000</v>
      </c>
    </row>
    <row r="25" spans="1:5" s="26" customFormat="1" ht="15" customHeight="1" x14ac:dyDescent="0.25">
      <c r="A25" s="250" t="s">
        <v>5</v>
      </c>
      <c r="B25" s="249"/>
      <c r="C25" s="274">
        <f>SUM(C22:C24)</f>
        <v>1143000</v>
      </c>
      <c r="D25" s="274">
        <f>SUM(D22:D24)</f>
        <v>1143000</v>
      </c>
      <c r="E25" s="212">
        <f>SUM(E22:E24)</f>
        <v>168000</v>
      </c>
    </row>
    <row r="26" spans="1:5" s="26" customFormat="1" ht="15" customHeight="1" x14ac:dyDescent="0.25">
      <c r="A26" s="453" t="s">
        <v>332</v>
      </c>
      <c r="B26" s="249" t="s">
        <v>28</v>
      </c>
      <c r="C26" s="274"/>
      <c r="D26" s="274"/>
      <c r="E26" s="212"/>
    </row>
    <row r="27" spans="1:5" s="26" customFormat="1" ht="15" customHeight="1" x14ac:dyDescent="0.25">
      <c r="A27" s="454"/>
      <c r="B27" s="249" t="s">
        <v>248</v>
      </c>
      <c r="C27" s="274"/>
      <c r="D27" s="274"/>
      <c r="E27" s="212"/>
    </row>
    <row r="28" spans="1:5" s="26" customFormat="1" ht="15" customHeight="1" x14ac:dyDescent="0.25">
      <c r="A28" s="455"/>
      <c r="B28" s="249" t="s">
        <v>30</v>
      </c>
      <c r="C28" s="277"/>
      <c r="D28" s="277">
        <v>1761142</v>
      </c>
      <c r="E28" s="213">
        <v>1760323</v>
      </c>
    </row>
    <row r="29" spans="1:5" s="26" customFormat="1" ht="15" customHeight="1" x14ac:dyDescent="0.25">
      <c r="A29" s="250" t="s">
        <v>5</v>
      </c>
      <c r="B29" s="249"/>
      <c r="C29" s="274">
        <f>SUM(C26:C28)</f>
        <v>0</v>
      </c>
      <c r="D29" s="274">
        <f>SUM(D26:D28)</f>
        <v>1761142</v>
      </c>
      <c r="E29" s="212">
        <f>SUM(E26:E28)</f>
        <v>1760323</v>
      </c>
    </row>
    <row r="30" spans="1:5" s="26" customFormat="1" ht="15" customHeight="1" x14ac:dyDescent="0.25">
      <c r="A30" s="453" t="s">
        <v>398</v>
      </c>
      <c r="B30" s="249" t="s">
        <v>28</v>
      </c>
      <c r="C30" s="274"/>
      <c r="D30" s="274">
        <v>756620</v>
      </c>
      <c r="E30" s="212">
        <v>756620</v>
      </c>
    </row>
    <row r="31" spans="1:5" s="26" customFormat="1" ht="15" customHeight="1" x14ac:dyDescent="0.25">
      <c r="A31" s="454"/>
      <c r="B31" s="249" t="s">
        <v>248</v>
      </c>
      <c r="C31" s="274"/>
      <c r="D31" s="274">
        <v>63190</v>
      </c>
      <c r="E31" s="212">
        <v>58633</v>
      </c>
    </row>
    <row r="32" spans="1:5" s="26" customFormat="1" ht="15" customHeight="1" x14ac:dyDescent="0.25">
      <c r="A32" s="455"/>
      <c r="B32" s="249" t="s">
        <v>30</v>
      </c>
      <c r="C32" s="277"/>
      <c r="D32" s="277"/>
      <c r="E32" s="213"/>
    </row>
    <row r="33" spans="1:5" s="26" customFormat="1" ht="15" customHeight="1" x14ac:dyDescent="0.25">
      <c r="A33" s="250" t="s">
        <v>5</v>
      </c>
      <c r="B33" s="249"/>
      <c r="C33" s="274">
        <f>SUM(C30:C32)</f>
        <v>0</v>
      </c>
      <c r="D33" s="274">
        <f t="shared" ref="D33:E33" si="0">SUM(D30:D32)</f>
        <v>819810</v>
      </c>
      <c r="E33" s="274">
        <f t="shared" si="0"/>
        <v>815253</v>
      </c>
    </row>
    <row r="34" spans="1:5" s="26" customFormat="1" ht="15" customHeight="1" x14ac:dyDescent="0.25">
      <c r="A34" s="453" t="s">
        <v>399</v>
      </c>
      <c r="B34" s="249" t="s">
        <v>28</v>
      </c>
      <c r="C34" s="277"/>
      <c r="D34" s="277"/>
      <c r="E34" s="213"/>
    </row>
    <row r="35" spans="1:5" s="26" customFormat="1" ht="15" customHeight="1" x14ac:dyDescent="0.25">
      <c r="A35" s="454"/>
      <c r="B35" s="249" t="s">
        <v>248</v>
      </c>
      <c r="C35" s="277"/>
      <c r="D35" s="277"/>
      <c r="E35" s="213"/>
    </row>
    <row r="36" spans="1:5" s="26" customFormat="1" ht="15" customHeight="1" x14ac:dyDescent="0.25">
      <c r="A36" s="455"/>
      <c r="B36" s="249" t="s">
        <v>30</v>
      </c>
      <c r="C36" s="277"/>
      <c r="D36" s="277">
        <v>2134870</v>
      </c>
      <c r="E36" s="213">
        <v>1334870</v>
      </c>
    </row>
    <row r="37" spans="1:5" s="26" customFormat="1" ht="15" customHeight="1" x14ac:dyDescent="0.25">
      <c r="A37" s="250" t="s">
        <v>5</v>
      </c>
      <c r="B37" s="249"/>
      <c r="C37" s="274">
        <f>SUM(C34:C36)</f>
        <v>0</v>
      </c>
      <c r="D37" s="274">
        <f t="shared" ref="D37:E37" si="1">SUM(D34:D36)</f>
        <v>2134870</v>
      </c>
      <c r="E37" s="274">
        <f t="shared" si="1"/>
        <v>1334870</v>
      </c>
    </row>
    <row r="38" spans="1:5" s="26" customFormat="1" ht="15" customHeight="1" x14ac:dyDescent="0.25">
      <c r="A38" s="453" t="s">
        <v>400</v>
      </c>
      <c r="B38" s="249" t="s">
        <v>28</v>
      </c>
      <c r="C38" s="277"/>
      <c r="D38" s="277"/>
      <c r="E38" s="213"/>
    </row>
    <row r="39" spans="1:5" s="26" customFormat="1" ht="15" customHeight="1" x14ac:dyDescent="0.25">
      <c r="A39" s="454"/>
      <c r="B39" s="249" t="s">
        <v>248</v>
      </c>
      <c r="C39" s="277"/>
      <c r="D39" s="277"/>
      <c r="E39" s="213"/>
    </row>
    <row r="40" spans="1:5" s="26" customFormat="1" ht="15" customHeight="1" x14ac:dyDescent="0.25">
      <c r="A40" s="455"/>
      <c r="B40" s="249" t="s">
        <v>30</v>
      </c>
      <c r="C40" s="277"/>
      <c r="D40" s="277">
        <v>562000</v>
      </c>
      <c r="E40" s="213">
        <v>538093</v>
      </c>
    </row>
    <row r="41" spans="1:5" s="26" customFormat="1" ht="15" customHeight="1" x14ac:dyDescent="0.25">
      <c r="A41" s="250" t="s">
        <v>5</v>
      </c>
      <c r="B41" s="249"/>
      <c r="C41" s="274">
        <f>SUM(C38:C40)</f>
        <v>0</v>
      </c>
      <c r="D41" s="274">
        <f t="shared" ref="D41:E41" si="2">SUM(D38:D40)</f>
        <v>562000</v>
      </c>
      <c r="E41" s="274">
        <f t="shared" si="2"/>
        <v>538093</v>
      </c>
    </row>
    <row r="42" spans="1:5" s="26" customFormat="1" ht="15" customHeight="1" x14ac:dyDescent="0.25">
      <c r="A42" s="453"/>
      <c r="B42" s="199" t="s">
        <v>28</v>
      </c>
      <c r="C42" s="271"/>
      <c r="D42" s="271"/>
      <c r="E42" s="4"/>
    </row>
    <row r="43" spans="1:5" ht="15" customHeight="1" x14ac:dyDescent="0.25">
      <c r="A43" s="454"/>
      <c r="B43" s="46" t="s">
        <v>248</v>
      </c>
      <c r="C43" s="271"/>
      <c r="D43" s="271"/>
      <c r="E43" s="4"/>
    </row>
    <row r="44" spans="1:5" ht="15" customHeight="1" x14ac:dyDescent="0.25">
      <c r="A44" s="455"/>
      <c r="B44" s="246" t="s">
        <v>30</v>
      </c>
      <c r="C44" s="271"/>
      <c r="D44" s="271"/>
      <c r="E44" s="4"/>
    </row>
    <row r="45" spans="1:5" s="26" customFormat="1" ht="15" customHeight="1" x14ac:dyDescent="0.25">
      <c r="A45" s="430" t="s">
        <v>5</v>
      </c>
      <c r="B45" s="432"/>
      <c r="C45" s="272">
        <f>SUM(C42:C44)</f>
        <v>0</v>
      </c>
      <c r="D45" s="272"/>
      <c r="E45" s="37"/>
    </row>
    <row r="46" spans="1:5" s="26" customFormat="1" ht="15" customHeight="1" x14ac:dyDescent="0.25">
      <c r="A46" s="453"/>
      <c r="B46" s="199" t="s">
        <v>28</v>
      </c>
      <c r="C46" s="271"/>
      <c r="D46" s="271"/>
      <c r="E46" s="4"/>
    </row>
    <row r="47" spans="1:5" s="26" customFormat="1" ht="15" customHeight="1" x14ac:dyDescent="0.25">
      <c r="A47" s="454"/>
      <c r="B47" s="46" t="s">
        <v>248</v>
      </c>
      <c r="C47" s="271"/>
      <c r="D47" s="271"/>
      <c r="E47" s="4"/>
    </row>
    <row r="48" spans="1:5" s="26" customFormat="1" ht="15" customHeight="1" x14ac:dyDescent="0.25">
      <c r="A48" s="455"/>
      <c r="B48" s="246" t="s">
        <v>30</v>
      </c>
      <c r="C48" s="271"/>
      <c r="D48" s="271"/>
      <c r="E48" s="4"/>
    </row>
    <row r="49" spans="1:5" s="26" customFormat="1" ht="15" customHeight="1" thickBot="1" x14ac:dyDescent="0.3">
      <c r="A49" s="398" t="s">
        <v>5</v>
      </c>
      <c r="B49" s="399"/>
      <c r="C49" s="273">
        <f>SUM(C46:C48)</f>
        <v>0</v>
      </c>
      <c r="D49" s="273"/>
      <c r="E49" s="51"/>
    </row>
    <row r="50" spans="1:5" x14ac:dyDescent="0.25">
      <c r="A50" s="34"/>
      <c r="B50" s="34"/>
      <c r="C50" s="28"/>
      <c r="D50" s="28"/>
      <c r="E50" s="28"/>
    </row>
    <row r="51" spans="1:5" ht="15" customHeight="1" x14ac:dyDescent="0.25">
      <c r="A51" s="417"/>
      <c r="B51" s="417"/>
      <c r="C51" s="28"/>
      <c r="D51" s="28"/>
      <c r="E51" s="28"/>
    </row>
    <row r="55" spans="1:5" ht="12" customHeight="1" x14ac:dyDescent="0.25"/>
    <row r="56" spans="1:5" hidden="1" x14ac:dyDescent="0.25">
      <c r="A56" s="29"/>
      <c r="B56" s="29"/>
      <c r="C56" s="29"/>
      <c r="D56" s="29"/>
      <c r="E56" s="29"/>
    </row>
    <row r="57" spans="1:5" x14ac:dyDescent="0.25">
      <c r="A57" s="29"/>
      <c r="B57" s="29"/>
      <c r="C57" s="29"/>
      <c r="D57" s="29"/>
      <c r="E57" s="29"/>
    </row>
    <row r="58" spans="1:5" x14ac:dyDescent="0.25">
      <c r="A58" s="418"/>
      <c r="B58" s="418"/>
      <c r="C58" s="30"/>
      <c r="D58" s="30"/>
      <c r="E58" s="30"/>
    </row>
    <row r="59" spans="1:5" x14ac:dyDescent="0.25">
      <c r="A59" s="418"/>
      <c r="B59" s="418"/>
      <c r="C59" s="30"/>
      <c r="D59" s="30"/>
      <c r="E59" s="30"/>
    </row>
    <row r="60" spans="1:5" x14ac:dyDescent="0.25">
      <c r="A60" s="416"/>
      <c r="B60" s="416"/>
      <c r="C60" s="28"/>
      <c r="D60" s="28"/>
      <c r="E60" s="28"/>
    </row>
    <row r="61" spans="1:5" x14ac:dyDescent="0.25">
      <c r="A61" s="28"/>
      <c r="B61" s="28"/>
      <c r="C61" s="28"/>
      <c r="D61" s="28"/>
      <c r="E61" s="28"/>
    </row>
    <row r="62" spans="1:5" x14ac:dyDescent="0.25">
      <c r="A62" s="28"/>
      <c r="B62" s="28"/>
      <c r="C62" s="28"/>
      <c r="D62" s="28"/>
      <c r="E62" s="28"/>
    </row>
    <row r="63" spans="1:5" x14ac:dyDescent="0.25">
      <c r="A63" s="28"/>
      <c r="B63" s="28"/>
      <c r="C63" s="28"/>
      <c r="D63" s="28"/>
      <c r="E63" s="28"/>
    </row>
    <row r="64" spans="1:5" x14ac:dyDescent="0.25">
      <c r="A64" s="28"/>
      <c r="B64" s="28"/>
      <c r="C64" s="28"/>
      <c r="D64" s="28"/>
      <c r="E64" s="28"/>
    </row>
    <row r="65" spans="1:5" x14ac:dyDescent="0.25">
      <c r="A65" s="28"/>
      <c r="B65" s="28"/>
      <c r="C65" s="28"/>
      <c r="D65" s="28"/>
      <c r="E65" s="28"/>
    </row>
    <row r="66" spans="1:5" x14ac:dyDescent="0.25">
      <c r="A66" s="416"/>
      <c r="B66" s="416"/>
      <c r="C66" s="28"/>
      <c r="D66" s="28"/>
      <c r="E66" s="28"/>
    </row>
    <row r="67" spans="1:5" x14ac:dyDescent="0.25">
      <c r="A67" s="28"/>
      <c r="B67" s="28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s="7" customFormat="1" x14ac:dyDescent="0.25">
      <c r="A69" s="28"/>
      <c r="B69" s="28"/>
      <c r="C69" s="28"/>
      <c r="D69" s="28"/>
      <c r="E69" s="28"/>
    </row>
    <row r="70" spans="1:5" x14ac:dyDescent="0.25">
      <c r="A70" s="416"/>
      <c r="B70" s="416"/>
      <c r="C70" s="248"/>
      <c r="D70" s="316"/>
      <c r="E70" s="261"/>
    </row>
    <row r="71" spans="1:5" x14ac:dyDescent="0.25">
      <c r="A71" s="416"/>
      <c r="B71" s="416"/>
      <c r="C71" s="28"/>
      <c r="D71" s="28"/>
      <c r="E71" s="28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8"/>
      <c r="B73" s="28"/>
      <c r="C73" s="28"/>
      <c r="D73" s="28"/>
      <c r="E73" s="28"/>
    </row>
    <row r="74" spans="1:5" x14ac:dyDescent="0.25">
      <c r="A74" s="28"/>
      <c r="B74" s="28"/>
      <c r="C74" s="28"/>
      <c r="D74" s="28"/>
      <c r="E74" s="28"/>
    </row>
    <row r="75" spans="1:5" s="7" customFormat="1" x14ac:dyDescent="0.25">
      <c r="A75" s="28"/>
      <c r="B75" s="28"/>
      <c r="C75" s="28"/>
      <c r="D75" s="28"/>
      <c r="E75" s="28"/>
    </row>
    <row r="76" spans="1:5" s="7" customFormat="1" x14ac:dyDescent="0.25">
      <c r="A76" s="416"/>
      <c r="B76" s="416"/>
      <c r="C76" s="248"/>
      <c r="D76" s="316"/>
      <c r="E76" s="261"/>
    </row>
    <row r="77" spans="1:5" x14ac:dyDescent="0.25">
      <c r="A77" s="416"/>
      <c r="B77" s="416"/>
      <c r="C77" s="248"/>
      <c r="D77" s="316"/>
      <c r="E77" s="261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8"/>
      <c r="B79" s="28"/>
      <c r="C79" s="28"/>
      <c r="D79" s="28"/>
      <c r="E79" s="28"/>
    </row>
    <row r="80" spans="1:5" x14ac:dyDescent="0.25">
      <c r="A80" s="28"/>
      <c r="B80" s="28"/>
      <c r="C80" s="28"/>
      <c r="D80" s="28"/>
      <c r="E80" s="28"/>
    </row>
  </sheetData>
  <mergeCells count="31">
    <mergeCell ref="E8:E9"/>
    <mergeCell ref="A1:E1"/>
    <mergeCell ref="A2:E2"/>
    <mergeCell ref="A3:E3"/>
    <mergeCell ref="A4:E4"/>
    <mergeCell ref="A8:A9"/>
    <mergeCell ref="B8:B9"/>
    <mergeCell ref="C8:C9"/>
    <mergeCell ref="A5:C5"/>
    <mergeCell ref="D8:D9"/>
    <mergeCell ref="A46:A48"/>
    <mergeCell ref="A10:A12"/>
    <mergeCell ref="A13:B13"/>
    <mergeCell ref="A14:A16"/>
    <mergeCell ref="A18:A20"/>
    <mergeCell ref="A22:A24"/>
    <mergeCell ref="A26:A28"/>
    <mergeCell ref="A30:A32"/>
    <mergeCell ref="A34:A36"/>
    <mergeCell ref="A38:A40"/>
    <mergeCell ref="A42:A44"/>
    <mergeCell ref="A45:B45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workbookViewId="0">
      <selection activeCell="D11" sqref="D11"/>
    </sheetView>
  </sheetViews>
  <sheetFormatPr defaultColWidth="9.109375" defaultRowHeight="13.2" x14ac:dyDescent="0.25"/>
  <cols>
    <col min="1" max="1" width="7.109375" style="1" customWidth="1"/>
    <col min="2" max="2" width="36.5546875" style="1" customWidth="1"/>
    <col min="3" max="5" width="11.77734375" style="1" customWidth="1"/>
    <col min="6" max="16384" width="9.109375" style="1"/>
  </cols>
  <sheetData>
    <row r="1" spans="1:9" ht="32.25" customHeight="1" x14ac:dyDescent="0.25">
      <c r="A1" s="388" t="s">
        <v>419</v>
      </c>
      <c r="B1" s="388"/>
      <c r="C1" s="388"/>
      <c r="D1" s="388"/>
      <c r="E1" s="388"/>
    </row>
    <row r="2" spans="1:9" x14ac:dyDescent="0.25">
      <c r="A2" s="389" t="s">
        <v>1</v>
      </c>
      <c r="B2" s="389"/>
      <c r="C2" s="389"/>
      <c r="D2" s="389"/>
      <c r="E2" s="389"/>
    </row>
    <row r="3" spans="1:9" x14ac:dyDescent="0.25">
      <c r="A3" s="387" t="s">
        <v>340</v>
      </c>
      <c r="B3" s="387"/>
      <c r="C3" s="387"/>
      <c r="D3" s="387"/>
      <c r="E3" s="387"/>
    </row>
    <row r="4" spans="1:9" x14ac:dyDescent="0.25">
      <c r="A4" s="387" t="s">
        <v>123</v>
      </c>
      <c r="B4" s="387"/>
      <c r="C4" s="387"/>
      <c r="D4" s="387"/>
      <c r="E4" s="387"/>
    </row>
    <row r="5" spans="1:9" ht="13.8" thickBot="1" x14ac:dyDescent="0.3">
      <c r="A5" s="456"/>
      <c r="B5" s="456"/>
      <c r="C5" s="456"/>
      <c r="D5" s="263"/>
      <c r="E5" s="263"/>
    </row>
    <row r="6" spans="1:9" hidden="1" x14ac:dyDescent="0.25">
      <c r="A6" s="12" t="s">
        <v>47</v>
      </c>
      <c r="B6" s="13" t="s">
        <v>48</v>
      </c>
      <c r="C6" s="13" t="s">
        <v>49</v>
      </c>
      <c r="D6" s="278"/>
      <c r="E6" s="278"/>
      <c r="F6" s="2"/>
      <c r="G6" s="2"/>
      <c r="H6" s="2"/>
      <c r="I6" s="2"/>
    </row>
    <row r="7" spans="1:9" hidden="1" x14ac:dyDescent="0.25">
      <c r="A7" s="12"/>
      <c r="B7" s="13"/>
      <c r="C7" s="13"/>
      <c r="D7" s="278"/>
      <c r="E7" s="278"/>
    </row>
    <row r="8" spans="1:9" ht="15" customHeight="1" x14ac:dyDescent="0.25">
      <c r="A8" s="419" t="s">
        <v>2</v>
      </c>
      <c r="B8" s="420"/>
      <c r="C8" s="423" t="s">
        <v>254</v>
      </c>
      <c r="D8" s="436" t="s">
        <v>327</v>
      </c>
      <c r="E8" s="437" t="s">
        <v>336</v>
      </c>
    </row>
    <row r="9" spans="1:9" ht="22.8" customHeight="1" x14ac:dyDescent="0.25">
      <c r="A9" s="421"/>
      <c r="B9" s="422"/>
      <c r="C9" s="424"/>
      <c r="D9" s="426"/>
      <c r="E9" s="428"/>
    </row>
    <row r="10" spans="1:9" x14ac:dyDescent="0.25">
      <c r="A10" s="197" t="s">
        <v>52</v>
      </c>
      <c r="B10" s="199" t="s">
        <v>35</v>
      </c>
      <c r="C10" s="270">
        <f>SUM(C24+C31)</f>
        <v>52831983</v>
      </c>
      <c r="D10" s="270">
        <f>SUM(D24+D31)</f>
        <v>25224866</v>
      </c>
      <c r="E10" s="206">
        <f>SUM(E24+E31)</f>
        <v>22263665</v>
      </c>
    </row>
    <row r="11" spans="1:9" x14ac:dyDescent="0.25">
      <c r="A11" s="45">
        <v>1</v>
      </c>
      <c r="B11" s="46" t="s">
        <v>110</v>
      </c>
      <c r="C11" s="281"/>
      <c r="D11" s="42"/>
      <c r="E11" s="36"/>
    </row>
    <row r="12" spans="1:9" ht="15" customHeight="1" x14ac:dyDescent="0.25">
      <c r="A12" s="38"/>
      <c r="B12" s="297" t="s">
        <v>273</v>
      </c>
      <c r="C12" s="271">
        <v>5080000</v>
      </c>
      <c r="D12" s="3">
        <v>6952000</v>
      </c>
      <c r="E12" s="4">
        <v>6951980</v>
      </c>
    </row>
    <row r="13" spans="1:9" ht="15" customHeight="1" x14ac:dyDescent="0.25">
      <c r="A13" s="38"/>
      <c r="B13" s="386" t="s">
        <v>402</v>
      </c>
      <c r="C13" s="271"/>
      <c r="D13" s="3">
        <v>450000</v>
      </c>
      <c r="E13" s="4">
        <v>450000</v>
      </c>
    </row>
    <row r="14" spans="1:9" x14ac:dyDescent="0.25">
      <c r="A14" s="5"/>
      <c r="B14" s="194" t="s">
        <v>274</v>
      </c>
      <c r="C14" s="271">
        <v>1270000</v>
      </c>
      <c r="D14" s="3">
        <v>1805000</v>
      </c>
      <c r="E14" s="4">
        <v>1801424</v>
      </c>
    </row>
    <row r="15" spans="1:9" x14ac:dyDescent="0.25">
      <c r="A15" s="216"/>
      <c r="B15" s="297" t="s">
        <v>403</v>
      </c>
      <c r="C15" s="271">
        <v>254000</v>
      </c>
      <c r="D15" s="3">
        <v>1654000</v>
      </c>
      <c r="E15" s="4">
        <v>1464404</v>
      </c>
    </row>
    <row r="16" spans="1:9" ht="15" customHeight="1" x14ac:dyDescent="0.25">
      <c r="A16" s="197"/>
      <c r="B16" s="297" t="s">
        <v>275</v>
      </c>
      <c r="C16" s="271">
        <v>635000</v>
      </c>
      <c r="D16" s="3">
        <v>1108000</v>
      </c>
      <c r="E16" s="4">
        <v>1107282</v>
      </c>
    </row>
    <row r="17" spans="1:5" ht="15" customHeight="1" x14ac:dyDescent="0.25">
      <c r="A17" s="5"/>
      <c r="B17" s="342" t="s">
        <v>317</v>
      </c>
      <c r="C17" s="271">
        <v>7500000</v>
      </c>
      <c r="D17" s="3">
        <v>0</v>
      </c>
      <c r="E17" s="4">
        <v>0</v>
      </c>
    </row>
    <row r="18" spans="1:5" ht="15" customHeight="1" x14ac:dyDescent="0.25">
      <c r="A18" s="5"/>
      <c r="B18" s="342" t="s">
        <v>324</v>
      </c>
      <c r="C18" s="271">
        <v>1500000</v>
      </c>
      <c r="D18" s="3">
        <v>2000000</v>
      </c>
      <c r="E18" s="4">
        <v>1911350</v>
      </c>
    </row>
    <row r="19" spans="1:5" ht="15" customHeight="1" x14ac:dyDescent="0.25">
      <c r="A19" s="5"/>
      <c r="B19" s="342" t="s">
        <v>319</v>
      </c>
      <c r="C19" s="271">
        <v>500000</v>
      </c>
      <c r="D19" s="3">
        <v>500000</v>
      </c>
      <c r="E19" s="4">
        <v>0</v>
      </c>
    </row>
    <row r="20" spans="1:5" ht="15" customHeight="1" x14ac:dyDescent="0.25">
      <c r="A20" s="5"/>
      <c r="B20" s="342" t="s">
        <v>405</v>
      </c>
      <c r="C20" s="271"/>
      <c r="D20" s="3">
        <v>150000</v>
      </c>
      <c r="E20" s="4">
        <v>141000</v>
      </c>
    </row>
    <row r="21" spans="1:5" ht="15" customHeight="1" x14ac:dyDescent="0.25">
      <c r="A21" s="5"/>
      <c r="B21" s="342" t="s">
        <v>408</v>
      </c>
      <c r="C21" s="271"/>
      <c r="D21" s="3">
        <v>5000000</v>
      </c>
      <c r="E21" s="4">
        <v>4655947</v>
      </c>
    </row>
    <row r="22" spans="1:5" ht="15" customHeight="1" x14ac:dyDescent="0.25">
      <c r="B22" s="5" t="s">
        <v>406</v>
      </c>
      <c r="C22" s="271"/>
      <c r="D22" s="3">
        <v>500000</v>
      </c>
      <c r="E22" s="4">
        <v>174625</v>
      </c>
    </row>
    <row r="23" spans="1:5" ht="15" customHeight="1" x14ac:dyDescent="0.25">
      <c r="A23" s="5"/>
      <c r="B23" s="342" t="s">
        <v>404</v>
      </c>
      <c r="C23" s="271"/>
      <c r="D23" s="3">
        <v>400000</v>
      </c>
      <c r="E23" s="4">
        <v>385000</v>
      </c>
    </row>
    <row r="24" spans="1:5" s="26" customFormat="1" x14ac:dyDescent="0.25">
      <c r="A24" s="197"/>
      <c r="B24" s="6" t="s">
        <v>111</v>
      </c>
      <c r="C24" s="272">
        <f>SUM(C11:C23)</f>
        <v>16739000</v>
      </c>
      <c r="D24" s="272">
        <f t="shared" ref="D24:E24" si="0">SUM(D11:D23)</f>
        <v>20519000</v>
      </c>
      <c r="E24" s="6">
        <f t="shared" si="0"/>
        <v>19043012</v>
      </c>
    </row>
    <row r="25" spans="1:5" s="28" customFormat="1" x14ac:dyDescent="0.25">
      <c r="A25" s="457"/>
      <c r="B25" s="458"/>
      <c r="C25" s="458"/>
      <c r="D25" s="285"/>
      <c r="E25" s="283"/>
    </row>
    <row r="26" spans="1:5" s="26" customFormat="1" x14ac:dyDescent="0.25">
      <c r="A26" s="197" t="s">
        <v>9</v>
      </c>
      <c r="B26" s="6" t="s">
        <v>112</v>
      </c>
      <c r="C26" s="272"/>
      <c r="D26" s="6"/>
      <c r="E26" s="37"/>
    </row>
    <row r="27" spans="1:5" s="26" customFormat="1" ht="15" customHeight="1" x14ac:dyDescent="0.25">
      <c r="A27" s="197"/>
      <c r="B27" s="223" t="s">
        <v>318</v>
      </c>
      <c r="C27" s="271">
        <v>5000000</v>
      </c>
      <c r="D27" s="3">
        <v>0</v>
      </c>
      <c r="E27" s="4">
        <v>0</v>
      </c>
    </row>
    <row r="28" spans="1:5" s="26" customFormat="1" ht="15" customHeight="1" x14ac:dyDescent="0.25">
      <c r="A28" s="197"/>
      <c r="B28" s="3" t="s">
        <v>411</v>
      </c>
      <c r="C28" s="271">
        <v>3000000</v>
      </c>
      <c r="D28" s="3">
        <v>3300000</v>
      </c>
      <c r="E28" s="4">
        <v>3220653</v>
      </c>
    </row>
    <row r="29" spans="1:5" ht="15" customHeight="1" x14ac:dyDescent="0.25">
      <c r="A29" s="5"/>
      <c r="B29" s="3" t="s">
        <v>320</v>
      </c>
      <c r="C29" s="271">
        <v>3000000</v>
      </c>
      <c r="D29" s="3">
        <v>1405866</v>
      </c>
      <c r="E29" s="4">
        <v>0</v>
      </c>
    </row>
    <row r="30" spans="1:5" ht="15" customHeight="1" x14ac:dyDescent="0.25">
      <c r="A30" s="5"/>
      <c r="B30" s="3" t="s">
        <v>323</v>
      </c>
      <c r="C30" s="271">
        <v>25092983</v>
      </c>
      <c r="D30" s="3"/>
      <c r="E30" s="4"/>
    </row>
    <row r="31" spans="1:5" s="26" customFormat="1" ht="15" customHeight="1" x14ac:dyDescent="0.25">
      <c r="A31" s="197"/>
      <c r="B31" s="6" t="s">
        <v>113</v>
      </c>
      <c r="C31" s="272">
        <f>SUM(C26:C30)</f>
        <v>36092983</v>
      </c>
      <c r="D31" s="272">
        <f>SUM(D26:D30)</f>
        <v>4705866</v>
      </c>
      <c r="E31" s="37">
        <f>SUM(E26:E30)</f>
        <v>3220653</v>
      </c>
    </row>
    <row r="32" spans="1:5" s="28" customFormat="1" ht="15" customHeight="1" x14ac:dyDescent="0.25">
      <c r="A32" s="457"/>
      <c r="B32" s="458"/>
      <c r="C32" s="458"/>
      <c r="D32" s="285"/>
      <c r="E32" s="283"/>
    </row>
    <row r="33" spans="1:5" s="26" customFormat="1" ht="15" customHeight="1" x14ac:dyDescent="0.25">
      <c r="A33" s="197" t="s">
        <v>78</v>
      </c>
      <c r="B33" s="6" t="s">
        <v>37</v>
      </c>
      <c r="C33" s="272">
        <f>SUM(C38+C47)</f>
        <v>64587564</v>
      </c>
      <c r="D33" s="272">
        <f t="shared" ref="D33:E33" si="1">SUM(D38+D47)</f>
        <v>131557213</v>
      </c>
      <c r="E33" s="37">
        <f t="shared" si="1"/>
        <v>54217800</v>
      </c>
    </row>
    <row r="34" spans="1:5" s="26" customFormat="1" ht="15" customHeight="1" x14ac:dyDescent="0.25">
      <c r="A34" s="225" t="s">
        <v>7</v>
      </c>
      <c r="B34" s="226" t="s">
        <v>114</v>
      </c>
      <c r="C34" s="272"/>
      <c r="D34" s="6"/>
      <c r="E34" s="37"/>
    </row>
    <row r="35" spans="1:5" s="26" customFormat="1" ht="15.6" customHeight="1" x14ac:dyDescent="0.25">
      <c r="A35" s="216"/>
      <c r="B35" s="257" t="s">
        <v>315</v>
      </c>
      <c r="C35" s="284">
        <v>1000000</v>
      </c>
      <c r="D35" s="257">
        <v>2000000</v>
      </c>
      <c r="E35" s="286">
        <v>6417444</v>
      </c>
    </row>
    <row r="36" spans="1:5" s="26" customFormat="1" ht="15" customHeight="1" x14ac:dyDescent="0.25">
      <c r="A36" s="216"/>
      <c r="B36" s="3" t="s">
        <v>316</v>
      </c>
      <c r="C36" s="271">
        <v>2500000</v>
      </c>
      <c r="D36" s="3">
        <v>2800000</v>
      </c>
      <c r="E36" s="286">
        <v>2673985</v>
      </c>
    </row>
    <row r="37" spans="1:5" s="26" customFormat="1" ht="15" customHeight="1" x14ac:dyDescent="0.25">
      <c r="A37" s="267"/>
      <c r="B37" s="3" t="s">
        <v>410</v>
      </c>
      <c r="C37" s="271"/>
      <c r="D37" s="271">
        <v>1500000</v>
      </c>
      <c r="E37" s="286">
        <v>1345400</v>
      </c>
    </row>
    <row r="38" spans="1:5" s="26" customFormat="1" ht="15" customHeight="1" x14ac:dyDescent="0.25">
      <c r="A38" s="216"/>
      <c r="B38" s="217" t="s">
        <v>115</v>
      </c>
      <c r="C38" s="272">
        <f>SUM(C34:C37)</f>
        <v>3500000</v>
      </c>
      <c r="D38" s="272">
        <f t="shared" ref="D38:E38" si="2">SUM(D34:D37)</f>
        <v>6300000</v>
      </c>
      <c r="E38" s="37">
        <f t="shared" si="2"/>
        <v>10436829</v>
      </c>
    </row>
    <row r="39" spans="1:5" s="34" customFormat="1" ht="15" customHeight="1" x14ac:dyDescent="0.25">
      <c r="A39" s="459"/>
      <c r="B39" s="460"/>
      <c r="C39" s="460"/>
      <c r="D39" s="264"/>
      <c r="E39" s="282"/>
    </row>
    <row r="40" spans="1:5" s="26" customFormat="1" ht="15" customHeight="1" x14ac:dyDescent="0.25">
      <c r="A40" s="216" t="s">
        <v>9</v>
      </c>
      <c r="B40" s="217" t="s">
        <v>116</v>
      </c>
      <c r="C40" s="271"/>
      <c r="D40" s="3"/>
      <c r="E40" s="4"/>
    </row>
    <row r="41" spans="1:5" s="26" customFormat="1" ht="28.8" customHeight="1" x14ac:dyDescent="0.25">
      <c r="A41" s="216"/>
      <c r="B41" s="298" t="s">
        <v>276</v>
      </c>
      <c r="C41" s="271">
        <v>38087564</v>
      </c>
      <c r="D41" s="3">
        <v>40000000</v>
      </c>
      <c r="E41" s="4">
        <v>28432179</v>
      </c>
    </row>
    <row r="42" spans="1:5" s="26" customFormat="1" ht="15" customHeight="1" x14ac:dyDescent="0.25">
      <c r="A42" s="216"/>
      <c r="B42" s="223" t="s">
        <v>321</v>
      </c>
      <c r="C42" s="271">
        <v>1000000</v>
      </c>
      <c r="D42" s="3">
        <v>1000000</v>
      </c>
      <c r="E42" s="4">
        <v>564300</v>
      </c>
    </row>
    <row r="43" spans="1:5" s="26" customFormat="1" ht="15" customHeight="1" x14ac:dyDescent="0.25">
      <c r="A43" s="216"/>
      <c r="B43" s="223" t="s">
        <v>322</v>
      </c>
      <c r="C43" s="271">
        <v>12000000</v>
      </c>
      <c r="D43" s="3">
        <v>14000000</v>
      </c>
      <c r="E43" s="4">
        <v>12956492</v>
      </c>
    </row>
    <row r="44" spans="1:5" s="26" customFormat="1" ht="15" customHeight="1" x14ac:dyDescent="0.25">
      <c r="A44" s="255"/>
      <c r="B44" s="256" t="s">
        <v>407</v>
      </c>
      <c r="C44" s="271">
        <v>10000000</v>
      </c>
      <c r="D44" s="3">
        <v>10000000</v>
      </c>
      <c r="E44" s="4">
        <v>666750</v>
      </c>
    </row>
    <row r="45" spans="1:5" s="26" customFormat="1" ht="15" customHeight="1" x14ac:dyDescent="0.25">
      <c r="A45" s="384"/>
      <c r="B45" s="385" t="s">
        <v>409</v>
      </c>
      <c r="C45" s="271"/>
      <c r="D45" s="3">
        <v>59057213</v>
      </c>
      <c r="E45" s="4">
        <v>164300</v>
      </c>
    </row>
    <row r="46" spans="1:5" s="26" customFormat="1" ht="15" customHeight="1" x14ac:dyDescent="0.25">
      <c r="A46" s="267"/>
      <c r="B46" s="268" t="s">
        <v>328</v>
      </c>
      <c r="C46" s="271"/>
      <c r="D46" s="3">
        <v>1200000</v>
      </c>
      <c r="E46" s="4">
        <v>996950</v>
      </c>
    </row>
    <row r="47" spans="1:5" s="26" customFormat="1" ht="15" customHeight="1" x14ac:dyDescent="0.25">
      <c r="A47" s="225"/>
      <c r="B47" s="226" t="s">
        <v>117</v>
      </c>
      <c r="C47" s="272">
        <f>SUM(C40:C46)</f>
        <v>61087564</v>
      </c>
      <c r="D47" s="272">
        <f t="shared" ref="D47:E47" si="3">SUM(D40:D46)</f>
        <v>125257213</v>
      </c>
      <c r="E47" s="37">
        <f t="shared" si="3"/>
        <v>43780971</v>
      </c>
    </row>
    <row r="48" spans="1:5" s="26" customFormat="1" ht="15" customHeight="1" x14ac:dyDescent="0.25">
      <c r="A48" s="225" t="s">
        <v>86</v>
      </c>
      <c r="B48" s="226" t="s">
        <v>118</v>
      </c>
      <c r="C48" s="272">
        <f>SUM(C49+C50)</f>
        <v>400000</v>
      </c>
      <c r="D48" s="272">
        <f t="shared" ref="D48:E48" si="4">SUM(D49+D50)</f>
        <v>12448248</v>
      </c>
      <c r="E48" s="37">
        <f t="shared" si="4"/>
        <v>12448248</v>
      </c>
    </row>
    <row r="49" spans="1:5" ht="15" customHeight="1" x14ac:dyDescent="0.25">
      <c r="A49" s="38" t="s">
        <v>7</v>
      </c>
      <c r="B49" s="195" t="s">
        <v>119</v>
      </c>
      <c r="C49" s="271">
        <v>400000</v>
      </c>
      <c r="D49" s="3">
        <v>1533952</v>
      </c>
      <c r="E49" s="4">
        <v>1533952</v>
      </c>
    </row>
    <row r="50" spans="1:5" s="26" customFormat="1" ht="15" customHeight="1" x14ac:dyDescent="0.25">
      <c r="A50" s="38" t="s">
        <v>9</v>
      </c>
      <c r="B50" s="342" t="s">
        <v>120</v>
      </c>
      <c r="C50" s="271"/>
      <c r="D50" s="3">
        <v>10914296</v>
      </c>
      <c r="E50" s="4">
        <f>SUM(C50:D50)</f>
        <v>10914296</v>
      </c>
    </row>
    <row r="51" spans="1:5" ht="15" customHeight="1" x14ac:dyDescent="0.25">
      <c r="A51" s="38"/>
      <c r="B51" s="195"/>
      <c r="C51" s="271"/>
      <c r="D51" s="3"/>
      <c r="E51" s="4"/>
    </row>
    <row r="52" spans="1:5" s="26" customFormat="1" ht="18.75" customHeight="1" x14ac:dyDescent="0.25">
      <c r="A52" s="225"/>
      <c r="B52" s="226" t="s">
        <v>118</v>
      </c>
      <c r="C52" s="272">
        <f>SUM(C49+C50)</f>
        <v>400000</v>
      </c>
      <c r="D52" s="272">
        <f t="shared" ref="D52" si="5">SUM(D49+D50)</f>
        <v>12448248</v>
      </c>
      <c r="E52" s="37">
        <f>SUM(C52:D52)</f>
        <v>12848248</v>
      </c>
    </row>
    <row r="53" spans="1:5" s="26" customFormat="1" ht="11.4" customHeight="1" x14ac:dyDescent="0.25">
      <c r="A53" s="203" t="s">
        <v>17</v>
      </c>
      <c r="B53" s="209"/>
      <c r="C53" s="280"/>
      <c r="D53" s="6"/>
      <c r="E53" s="37"/>
    </row>
    <row r="54" spans="1:5" s="26" customFormat="1" ht="15" customHeight="1" thickBot="1" x14ac:dyDescent="0.3">
      <c r="A54" s="398" t="s">
        <v>121</v>
      </c>
      <c r="B54" s="399"/>
      <c r="C54" s="273">
        <f>SUM(+C33+C10+C52+C53)</f>
        <v>117819547</v>
      </c>
      <c r="D54" s="273">
        <f>SUM(+D33+D10+D52+D53)</f>
        <v>169230327</v>
      </c>
      <c r="E54" s="51">
        <f>SUM(+E33+E10+E52+E53)</f>
        <v>89329713</v>
      </c>
    </row>
    <row r="55" spans="1:5" x14ac:dyDescent="0.25">
      <c r="A55" s="34"/>
      <c r="B55" s="34"/>
      <c r="C55" s="28"/>
      <c r="D55" s="28"/>
      <c r="E55" s="28"/>
    </row>
    <row r="56" spans="1:5" ht="15" customHeight="1" x14ac:dyDescent="0.25">
      <c r="A56" s="417"/>
      <c r="B56" s="417"/>
      <c r="C56" s="28"/>
      <c r="D56" s="28"/>
      <c r="E56" s="28"/>
    </row>
    <row r="60" spans="1:5" ht="12" customHeight="1" x14ac:dyDescent="0.25"/>
    <row r="61" spans="1:5" hidden="1" x14ac:dyDescent="0.25">
      <c r="A61" s="29"/>
      <c r="B61" s="29"/>
      <c r="C61" s="29"/>
      <c r="D61" s="29"/>
      <c r="E61" s="29"/>
    </row>
    <row r="62" spans="1:5" x14ac:dyDescent="0.25">
      <c r="A62" s="29"/>
      <c r="B62" s="29"/>
      <c r="C62" s="29"/>
      <c r="D62" s="29"/>
      <c r="E62" s="29"/>
    </row>
    <row r="63" spans="1:5" x14ac:dyDescent="0.25">
      <c r="A63" s="418"/>
      <c r="B63" s="418"/>
      <c r="C63" s="30"/>
      <c r="D63" s="30"/>
      <c r="E63" s="30"/>
    </row>
    <row r="64" spans="1:5" x14ac:dyDescent="0.25">
      <c r="A64" s="418"/>
      <c r="B64" s="418"/>
      <c r="C64" s="30"/>
      <c r="D64" s="30"/>
      <c r="E64" s="30"/>
    </row>
    <row r="65" spans="1:5" x14ac:dyDescent="0.25">
      <c r="A65" s="416"/>
      <c r="B65" s="416"/>
      <c r="C65" s="28"/>
      <c r="D65" s="28"/>
      <c r="E65" s="28"/>
    </row>
    <row r="66" spans="1:5" x14ac:dyDescent="0.25">
      <c r="A66" s="28"/>
      <c r="B66" s="28"/>
      <c r="C66" s="28"/>
      <c r="D66" s="28"/>
      <c r="E66" s="28"/>
    </row>
    <row r="67" spans="1:5" x14ac:dyDescent="0.25">
      <c r="A67" s="28"/>
      <c r="B67" s="28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x14ac:dyDescent="0.25">
      <c r="A69" s="28"/>
      <c r="B69" s="28"/>
      <c r="C69" s="28"/>
      <c r="D69" s="28"/>
      <c r="E69" s="28"/>
    </row>
    <row r="70" spans="1:5" x14ac:dyDescent="0.25">
      <c r="A70" s="28"/>
      <c r="B70" s="28"/>
      <c r="C70" s="28"/>
      <c r="D70" s="28"/>
      <c r="E70" s="28"/>
    </row>
    <row r="71" spans="1:5" x14ac:dyDescent="0.25">
      <c r="A71" s="416"/>
      <c r="B71" s="416"/>
      <c r="C71" s="28"/>
      <c r="D71" s="28"/>
      <c r="E71" s="28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8"/>
      <c r="B73" s="28"/>
      <c r="C73" s="28"/>
      <c r="D73" s="28"/>
      <c r="E73" s="28"/>
    </row>
    <row r="74" spans="1:5" s="7" customFormat="1" x14ac:dyDescent="0.25">
      <c r="A74" s="28"/>
      <c r="B74" s="28"/>
      <c r="C74" s="28"/>
      <c r="D74" s="28"/>
      <c r="E74" s="28"/>
    </row>
    <row r="75" spans="1:5" x14ac:dyDescent="0.25">
      <c r="A75" s="416"/>
      <c r="B75" s="416"/>
      <c r="C75" s="27"/>
      <c r="D75" s="261"/>
      <c r="E75" s="261"/>
    </row>
    <row r="76" spans="1:5" x14ac:dyDescent="0.25">
      <c r="A76" s="416"/>
      <c r="B76" s="416"/>
      <c r="C76" s="28"/>
      <c r="D76" s="28"/>
      <c r="E76" s="28"/>
    </row>
    <row r="77" spans="1:5" x14ac:dyDescent="0.25">
      <c r="A77" s="28"/>
      <c r="B77" s="28"/>
      <c r="C77" s="28"/>
      <c r="D77" s="28"/>
      <c r="E77" s="28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8"/>
      <c r="B79" s="28"/>
      <c r="C79" s="28"/>
      <c r="D79" s="28"/>
      <c r="E79" s="28"/>
    </row>
    <row r="80" spans="1:5" s="7" customFormat="1" x14ac:dyDescent="0.25">
      <c r="A80" s="28"/>
      <c r="B80" s="28"/>
      <c r="C80" s="28"/>
      <c r="D80" s="28"/>
      <c r="E80" s="28"/>
    </row>
    <row r="81" spans="1:5" s="7" customFormat="1" x14ac:dyDescent="0.25">
      <c r="A81" s="416"/>
      <c r="B81" s="416"/>
      <c r="C81" s="27"/>
      <c r="D81" s="261"/>
      <c r="E81" s="261"/>
    </row>
    <row r="82" spans="1:5" x14ac:dyDescent="0.25">
      <c r="A82" s="416"/>
      <c r="B82" s="416"/>
      <c r="C82" s="27"/>
      <c r="D82" s="261"/>
      <c r="E82" s="261"/>
    </row>
    <row r="83" spans="1:5" x14ac:dyDescent="0.25">
      <c r="A83" s="28"/>
      <c r="B83" s="28"/>
      <c r="C83" s="28"/>
      <c r="D83" s="28"/>
      <c r="E83" s="28"/>
    </row>
    <row r="84" spans="1:5" x14ac:dyDescent="0.25">
      <c r="A84" s="28"/>
      <c r="B84" s="28"/>
      <c r="C84" s="28"/>
      <c r="D84" s="28"/>
      <c r="E84" s="28"/>
    </row>
    <row r="85" spans="1:5" x14ac:dyDescent="0.25">
      <c r="A85" s="28"/>
      <c r="B85" s="28"/>
      <c r="C85" s="28"/>
      <c r="D85" s="28"/>
      <c r="E85" s="28"/>
    </row>
  </sheetData>
  <mergeCells count="21">
    <mergeCell ref="D8:D9"/>
    <mergeCell ref="E8:E9"/>
    <mergeCell ref="A1:E1"/>
    <mergeCell ref="A2:E2"/>
    <mergeCell ref="A3:E3"/>
    <mergeCell ref="A4:E4"/>
    <mergeCell ref="A8:B9"/>
    <mergeCell ref="C8:C9"/>
    <mergeCell ref="A25:C25"/>
    <mergeCell ref="A32:C32"/>
    <mergeCell ref="A39:C39"/>
    <mergeCell ref="A5:C5"/>
    <mergeCell ref="A81:B81"/>
    <mergeCell ref="A82:B82"/>
    <mergeCell ref="A54:B54"/>
    <mergeCell ref="A56:B56"/>
    <mergeCell ref="A63:B64"/>
    <mergeCell ref="A65:B65"/>
    <mergeCell ref="A71:B71"/>
    <mergeCell ref="A75:B75"/>
    <mergeCell ref="A76:B7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E11" sqref="E1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9.21875" style="1" customWidth="1"/>
    <col min="4" max="6" width="11.77734375" style="1" customWidth="1"/>
    <col min="7" max="16384" width="9.109375" style="1"/>
  </cols>
  <sheetData>
    <row r="1" spans="1:10" ht="32.25" customHeight="1" x14ac:dyDescent="0.25">
      <c r="A1" s="388" t="s">
        <v>420</v>
      </c>
      <c r="B1" s="388"/>
      <c r="C1" s="388"/>
      <c r="D1" s="388"/>
      <c r="E1" s="388"/>
      <c r="F1" s="388"/>
    </row>
    <row r="2" spans="1:10" x14ac:dyDescent="0.25">
      <c r="A2" s="389" t="s">
        <v>1</v>
      </c>
      <c r="B2" s="389"/>
      <c r="C2" s="389"/>
      <c r="D2" s="389"/>
      <c r="E2" s="389"/>
      <c r="F2" s="389"/>
    </row>
    <row r="3" spans="1:10" x14ac:dyDescent="0.25">
      <c r="A3" s="387" t="s">
        <v>340</v>
      </c>
      <c r="B3" s="387"/>
      <c r="C3" s="387"/>
      <c r="D3" s="387"/>
      <c r="E3" s="387"/>
      <c r="F3" s="387"/>
    </row>
    <row r="4" spans="1:10" x14ac:dyDescent="0.25">
      <c r="A4" s="387" t="s">
        <v>125</v>
      </c>
      <c r="B4" s="387"/>
      <c r="C4" s="387"/>
      <c r="D4" s="387"/>
      <c r="E4" s="387"/>
      <c r="F4" s="387"/>
    </row>
    <row r="5" spans="1:10" ht="13.8" thickBot="1" x14ac:dyDescent="0.3">
      <c r="A5" s="456"/>
      <c r="B5" s="456"/>
      <c r="C5" s="456"/>
      <c r="D5" s="456"/>
      <c r="E5" s="263"/>
      <c r="F5" s="263"/>
    </row>
    <row r="6" spans="1:10" hidden="1" x14ac:dyDescent="0.25">
      <c r="A6" s="12" t="s">
        <v>47</v>
      </c>
      <c r="B6" s="18"/>
      <c r="C6" s="13" t="s">
        <v>48</v>
      </c>
      <c r="D6" s="13" t="s">
        <v>49</v>
      </c>
      <c r="E6" s="278"/>
      <c r="F6" s="278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78"/>
      <c r="F7" s="278"/>
    </row>
    <row r="8" spans="1:10" ht="15" customHeight="1" x14ac:dyDescent="0.25">
      <c r="A8" s="419" t="s">
        <v>2</v>
      </c>
      <c r="B8" s="420"/>
      <c r="C8" s="420"/>
      <c r="D8" s="423" t="s">
        <v>254</v>
      </c>
      <c r="E8" s="423" t="s">
        <v>327</v>
      </c>
      <c r="F8" s="437" t="s">
        <v>336</v>
      </c>
    </row>
    <row r="9" spans="1:10" ht="19.2" customHeight="1" x14ac:dyDescent="0.25">
      <c r="A9" s="421"/>
      <c r="B9" s="422"/>
      <c r="C9" s="422"/>
      <c r="D9" s="424"/>
      <c r="E9" s="424"/>
      <c r="F9" s="428"/>
    </row>
    <row r="10" spans="1:10" x14ac:dyDescent="0.25">
      <c r="A10" s="45" t="s">
        <v>53</v>
      </c>
      <c r="B10" s="46"/>
      <c r="C10" s="46"/>
      <c r="D10" s="270">
        <f>SUM(D11+D14+D19+D28)</f>
        <v>200000</v>
      </c>
      <c r="E10" s="270">
        <f t="shared" ref="E10:F10" si="0">SUM(E11+E14+E19+E28)</f>
        <v>200000</v>
      </c>
      <c r="F10" s="206">
        <f t="shared" si="0"/>
        <v>164388</v>
      </c>
    </row>
    <row r="11" spans="1:10" ht="15" customHeight="1" x14ac:dyDescent="0.25">
      <c r="A11" s="38" t="s">
        <v>7</v>
      </c>
      <c r="B11" s="415" t="s">
        <v>8</v>
      </c>
      <c r="C11" s="415"/>
      <c r="D11" s="271">
        <f>SUM(D12:D13)</f>
        <v>0</v>
      </c>
      <c r="E11" s="271">
        <f t="shared" ref="E11:F11" si="1">SUM(E12:E13)</f>
        <v>0</v>
      </c>
      <c r="F11" s="4">
        <f t="shared" si="1"/>
        <v>0</v>
      </c>
    </row>
    <row r="12" spans="1:10" x14ac:dyDescent="0.25">
      <c r="A12" s="5"/>
      <c r="B12" s="3" t="s">
        <v>7</v>
      </c>
      <c r="C12" s="194" t="s">
        <v>54</v>
      </c>
      <c r="D12" s="271"/>
      <c r="E12" s="271"/>
      <c r="F12" s="4"/>
    </row>
    <row r="13" spans="1:10" x14ac:dyDescent="0.25">
      <c r="A13" s="5"/>
      <c r="B13" s="3" t="s">
        <v>9</v>
      </c>
      <c r="C13" s="194" t="s">
        <v>55</v>
      </c>
      <c r="D13" s="271"/>
      <c r="E13" s="271"/>
      <c r="F13" s="4"/>
    </row>
    <row r="14" spans="1:10" x14ac:dyDescent="0.25">
      <c r="A14" s="216" t="s">
        <v>9</v>
      </c>
      <c r="B14" s="401" t="s">
        <v>10</v>
      </c>
      <c r="C14" s="401"/>
      <c r="D14" s="271">
        <f>SUM(D15:D18)</f>
        <v>0</v>
      </c>
      <c r="E14" s="271">
        <f t="shared" ref="E14:F14" si="2">SUM(E15:E18)</f>
        <v>0</v>
      </c>
      <c r="F14" s="4">
        <f t="shared" si="2"/>
        <v>93500</v>
      </c>
    </row>
    <row r="15" spans="1:10" x14ac:dyDescent="0.25">
      <c r="A15" s="5"/>
      <c r="B15" s="3" t="s">
        <v>7</v>
      </c>
      <c r="C15" s="3" t="s">
        <v>126</v>
      </c>
      <c r="D15" s="271"/>
      <c r="E15" s="271"/>
      <c r="F15" s="4"/>
    </row>
    <row r="16" spans="1:10" x14ac:dyDescent="0.25">
      <c r="A16" s="5"/>
      <c r="B16" s="3" t="s">
        <v>9</v>
      </c>
      <c r="C16" s="3" t="s">
        <v>127</v>
      </c>
      <c r="D16" s="271"/>
      <c r="E16" s="271"/>
      <c r="F16" s="4"/>
    </row>
    <row r="17" spans="1:6" x14ac:dyDescent="0.25">
      <c r="A17" s="5"/>
      <c r="B17" s="3" t="s">
        <v>17</v>
      </c>
      <c r="C17" s="3" t="s">
        <v>128</v>
      </c>
      <c r="D17" s="271"/>
      <c r="E17" s="271"/>
      <c r="F17" s="4"/>
    </row>
    <row r="18" spans="1:6" x14ac:dyDescent="0.25">
      <c r="A18" s="5"/>
      <c r="B18" s="3" t="s">
        <v>12</v>
      </c>
      <c r="C18" s="3" t="s">
        <v>68</v>
      </c>
      <c r="D18" s="271"/>
      <c r="E18" s="271"/>
      <c r="F18" s="4">
        <v>93500</v>
      </c>
    </row>
    <row r="19" spans="1:6" x14ac:dyDescent="0.25">
      <c r="A19" s="216" t="s">
        <v>17</v>
      </c>
      <c r="B19" s="401" t="s">
        <v>69</v>
      </c>
      <c r="C19" s="401"/>
      <c r="D19" s="272">
        <f>SUM(D20:D27)</f>
        <v>200000</v>
      </c>
      <c r="E19" s="272">
        <f t="shared" ref="E19:F19" si="3">SUM(E20:E27)</f>
        <v>200000</v>
      </c>
      <c r="F19" s="37">
        <f t="shared" si="3"/>
        <v>70888</v>
      </c>
    </row>
    <row r="20" spans="1:6" x14ac:dyDescent="0.25">
      <c r="A20" s="216"/>
      <c r="B20" s="217"/>
      <c r="C20" s="223" t="s">
        <v>70</v>
      </c>
      <c r="D20" s="271"/>
      <c r="E20" s="271"/>
      <c r="F20" s="4"/>
    </row>
    <row r="21" spans="1:6" x14ac:dyDescent="0.25">
      <c r="A21" s="216"/>
      <c r="B21" s="217"/>
      <c r="C21" s="223" t="s">
        <v>71</v>
      </c>
      <c r="D21" s="271">
        <v>200000</v>
      </c>
      <c r="E21" s="271">
        <v>200000</v>
      </c>
      <c r="F21" s="4">
        <v>47945</v>
      </c>
    </row>
    <row r="22" spans="1:6" x14ac:dyDescent="0.25">
      <c r="A22" s="216"/>
      <c r="B22" s="217"/>
      <c r="C22" s="223" t="s">
        <v>72</v>
      </c>
      <c r="D22" s="271"/>
      <c r="E22" s="271"/>
      <c r="F22" s="4"/>
    </row>
    <row r="23" spans="1:6" x14ac:dyDescent="0.25">
      <c r="A23" s="216"/>
      <c r="B23" s="217"/>
      <c r="C23" s="223" t="s">
        <v>73</v>
      </c>
      <c r="D23" s="271"/>
      <c r="E23" s="271"/>
      <c r="F23" s="4"/>
    </row>
    <row r="24" spans="1:6" x14ac:dyDescent="0.25">
      <c r="A24" s="216"/>
      <c r="B24" s="217"/>
      <c r="C24" s="223" t="s">
        <v>74</v>
      </c>
      <c r="D24" s="271"/>
      <c r="E24" s="271"/>
      <c r="F24" s="4"/>
    </row>
    <row r="25" spans="1:6" x14ac:dyDescent="0.25">
      <c r="A25" s="216"/>
      <c r="B25" s="217"/>
      <c r="C25" s="223" t="s">
        <v>75</v>
      </c>
      <c r="D25" s="271"/>
      <c r="E25" s="271"/>
      <c r="F25" s="4"/>
    </row>
    <row r="26" spans="1:6" x14ac:dyDescent="0.25">
      <c r="A26" s="216"/>
      <c r="B26" s="217"/>
      <c r="C26" s="223" t="s">
        <v>76</v>
      </c>
      <c r="D26" s="271"/>
      <c r="E26" s="271"/>
      <c r="F26" s="4"/>
    </row>
    <row r="27" spans="1:6" x14ac:dyDescent="0.25">
      <c r="A27" s="216"/>
      <c r="B27" s="217"/>
      <c r="C27" s="223" t="s">
        <v>77</v>
      </c>
      <c r="D27" s="271"/>
      <c r="E27" s="271"/>
      <c r="F27" s="4">
        <v>22943</v>
      </c>
    </row>
    <row r="28" spans="1:6" x14ac:dyDescent="0.25">
      <c r="A28" s="216" t="s">
        <v>12</v>
      </c>
      <c r="B28" s="401" t="s">
        <v>13</v>
      </c>
      <c r="C28" s="401"/>
      <c r="D28" s="271"/>
      <c r="E28" s="271"/>
      <c r="F28" s="4"/>
    </row>
    <row r="29" spans="1:6" ht="15" customHeight="1" x14ac:dyDescent="0.25">
      <c r="A29" s="197" t="s">
        <v>78</v>
      </c>
      <c r="B29" s="401" t="s">
        <v>79</v>
      </c>
      <c r="C29" s="401"/>
      <c r="D29" s="271">
        <f>SUM(D30+D33+D36)</f>
        <v>0</v>
      </c>
      <c r="E29" s="271">
        <f t="shared" ref="E29:F29" si="4">SUM(E30+E33+E36)</f>
        <v>0</v>
      </c>
      <c r="F29" s="4">
        <f t="shared" si="4"/>
        <v>0</v>
      </c>
    </row>
    <row r="30" spans="1:6" ht="15" customHeight="1" x14ac:dyDescent="0.25">
      <c r="A30" s="5" t="s">
        <v>7</v>
      </c>
      <c r="B30" s="415" t="s">
        <v>80</v>
      </c>
      <c r="C30" s="415"/>
      <c r="D30" s="271">
        <f>SUM(D31:D32)</f>
        <v>0</v>
      </c>
      <c r="E30" s="271">
        <f t="shared" ref="E30:F30" si="5">SUM(E31:E32)</f>
        <v>0</v>
      </c>
      <c r="F30" s="4">
        <f t="shared" si="5"/>
        <v>0</v>
      </c>
    </row>
    <row r="31" spans="1:6" x14ac:dyDescent="0.25">
      <c r="A31" s="5"/>
      <c r="B31" s="3" t="s">
        <v>7</v>
      </c>
      <c r="C31" s="3" t="s">
        <v>81</v>
      </c>
      <c r="D31" s="271"/>
      <c r="E31" s="271"/>
      <c r="F31" s="4"/>
    </row>
    <row r="32" spans="1:6" x14ac:dyDescent="0.25">
      <c r="A32" s="5"/>
      <c r="B32" s="3" t="s">
        <v>9</v>
      </c>
      <c r="C32" s="3" t="s">
        <v>82</v>
      </c>
      <c r="D32" s="271"/>
      <c r="E32" s="271"/>
      <c r="F32" s="4"/>
    </row>
    <row r="33" spans="1:6" s="26" customFormat="1" ht="15" customHeight="1" x14ac:dyDescent="0.25">
      <c r="A33" s="197" t="s">
        <v>9</v>
      </c>
      <c r="B33" s="401" t="s">
        <v>16</v>
      </c>
      <c r="C33" s="401"/>
      <c r="D33" s="272">
        <f>SUM(D34:D35)</f>
        <v>0</v>
      </c>
      <c r="E33" s="272">
        <f t="shared" ref="E33:F33" si="6">SUM(E34:E35)</f>
        <v>0</v>
      </c>
      <c r="F33" s="37">
        <f t="shared" si="6"/>
        <v>0</v>
      </c>
    </row>
    <row r="34" spans="1:6" ht="15" customHeight="1" x14ac:dyDescent="0.25">
      <c r="A34" s="5"/>
      <c r="B34" s="223" t="s">
        <v>7</v>
      </c>
      <c r="C34" s="223" t="s">
        <v>83</v>
      </c>
      <c r="D34" s="271"/>
      <c r="E34" s="271"/>
      <c r="F34" s="4"/>
    </row>
    <row r="35" spans="1:6" ht="15" customHeight="1" x14ac:dyDescent="0.25">
      <c r="A35" s="5"/>
      <c r="B35" s="223" t="s">
        <v>9</v>
      </c>
      <c r="C35" s="223" t="s">
        <v>84</v>
      </c>
      <c r="D35" s="271"/>
      <c r="E35" s="271"/>
      <c r="F35" s="4"/>
    </row>
    <row r="36" spans="1:6" s="26" customFormat="1" ht="15" customHeight="1" x14ac:dyDescent="0.25">
      <c r="A36" s="197" t="s">
        <v>17</v>
      </c>
      <c r="B36" s="401" t="s">
        <v>85</v>
      </c>
      <c r="C36" s="401"/>
      <c r="D36" s="272"/>
      <c r="E36" s="272"/>
      <c r="F36" s="37"/>
    </row>
    <row r="37" spans="1:6" s="26" customFormat="1" ht="15" customHeight="1" x14ac:dyDescent="0.25">
      <c r="A37" s="400" t="s">
        <v>26</v>
      </c>
      <c r="B37" s="401"/>
      <c r="C37" s="401"/>
      <c r="D37" s="272"/>
      <c r="E37" s="272"/>
      <c r="F37" s="37"/>
    </row>
    <row r="38" spans="1:6" s="26" customFormat="1" ht="15" customHeight="1" x14ac:dyDescent="0.25">
      <c r="A38" s="216" t="s">
        <v>86</v>
      </c>
      <c r="B38" s="401" t="s">
        <v>87</v>
      </c>
      <c r="C38" s="401"/>
      <c r="D38" s="272">
        <f>SUM(D39+D41)</f>
        <v>90113010</v>
      </c>
      <c r="E38" s="272">
        <f t="shared" ref="E38:F38" si="7">SUM(E39+E41)</f>
        <v>87698840</v>
      </c>
      <c r="F38" s="37">
        <f t="shared" si="7"/>
        <v>87698840</v>
      </c>
    </row>
    <row r="39" spans="1:6" s="26" customFormat="1" ht="15" customHeight="1" x14ac:dyDescent="0.25">
      <c r="A39" s="216" t="s">
        <v>7</v>
      </c>
      <c r="B39" s="401" t="s">
        <v>19</v>
      </c>
      <c r="C39" s="401"/>
      <c r="D39" s="272">
        <f>SUM(D40)</f>
        <v>400000</v>
      </c>
      <c r="E39" s="272">
        <f t="shared" ref="E39:F39" si="8">SUM(E40)</f>
        <v>536657</v>
      </c>
      <c r="F39" s="37">
        <f t="shared" si="8"/>
        <v>536657</v>
      </c>
    </row>
    <row r="40" spans="1:6" s="26" customFormat="1" ht="15" customHeight="1" x14ac:dyDescent="0.25">
      <c r="A40" s="216"/>
      <c r="B40" s="223" t="s">
        <v>7</v>
      </c>
      <c r="C40" s="223" t="s">
        <v>88</v>
      </c>
      <c r="D40" s="271">
        <v>400000</v>
      </c>
      <c r="E40" s="271">
        <v>536657</v>
      </c>
      <c r="F40" s="4">
        <v>536657</v>
      </c>
    </row>
    <row r="41" spans="1:6" s="26" customFormat="1" ht="15" customHeight="1" x14ac:dyDescent="0.25">
      <c r="A41" s="216" t="s">
        <v>9</v>
      </c>
      <c r="B41" s="401" t="s">
        <v>23</v>
      </c>
      <c r="C41" s="401"/>
      <c r="D41" s="272">
        <v>89713010</v>
      </c>
      <c r="E41" s="272">
        <v>87162183</v>
      </c>
      <c r="F41" s="4">
        <v>87162183</v>
      </c>
    </row>
    <row r="42" spans="1:6" s="26" customFormat="1" ht="15" customHeight="1" thickBot="1" x14ac:dyDescent="0.3">
      <c r="A42" s="398" t="s">
        <v>24</v>
      </c>
      <c r="B42" s="399"/>
      <c r="C42" s="399"/>
      <c r="D42" s="273">
        <f>SUM(D10+D29+D38)</f>
        <v>90313010</v>
      </c>
      <c r="E42" s="273">
        <f t="shared" ref="E42:F42" si="9">SUM(E10+E29+E38)</f>
        <v>87898840</v>
      </c>
      <c r="F42" s="51">
        <f t="shared" si="9"/>
        <v>87863228</v>
      </c>
    </row>
    <row r="43" spans="1:6" x14ac:dyDescent="0.25">
      <c r="A43" s="34"/>
      <c r="B43" s="34"/>
      <c r="C43" s="34"/>
      <c r="D43" s="28"/>
      <c r="E43" s="28"/>
      <c r="F43" s="28"/>
    </row>
    <row r="44" spans="1:6" ht="15" customHeight="1" x14ac:dyDescent="0.25">
      <c r="A44" s="388" t="s">
        <v>263</v>
      </c>
      <c r="B44" s="388"/>
      <c r="C44" s="388"/>
      <c r="D44" s="388"/>
      <c r="E44" s="388"/>
      <c r="F44" s="388"/>
    </row>
    <row r="45" spans="1:6" ht="15" customHeight="1" thickBot="1" x14ac:dyDescent="0.3">
      <c r="A45" s="214"/>
      <c r="B45" s="214"/>
      <c r="C45" s="214"/>
      <c r="D45" s="214"/>
      <c r="E45" s="258"/>
      <c r="F45" s="258"/>
    </row>
    <row r="46" spans="1:6" ht="13.2" customHeight="1" x14ac:dyDescent="0.25">
      <c r="A46" s="419" t="s">
        <v>2</v>
      </c>
      <c r="B46" s="420"/>
      <c r="C46" s="420"/>
      <c r="D46" s="423" t="s">
        <v>254</v>
      </c>
      <c r="E46" s="423" t="s">
        <v>327</v>
      </c>
      <c r="F46" s="437" t="s">
        <v>336</v>
      </c>
    </row>
    <row r="47" spans="1:6" ht="32.4" customHeight="1" x14ac:dyDescent="0.25">
      <c r="A47" s="421"/>
      <c r="B47" s="422"/>
      <c r="C47" s="422"/>
      <c r="D47" s="424"/>
      <c r="E47" s="424"/>
      <c r="F47" s="428"/>
    </row>
    <row r="48" spans="1:6" x14ac:dyDescent="0.25">
      <c r="A48" s="45" t="s">
        <v>27</v>
      </c>
      <c r="B48" s="46"/>
      <c r="C48" s="46"/>
      <c r="D48" s="270">
        <f>SUM(D49+D53+D54+D55+D56)</f>
        <v>89678010</v>
      </c>
      <c r="E48" s="270">
        <f t="shared" ref="E48:F48" si="10">SUM(E49+E53+E54+E55+E56)</f>
        <v>87263840</v>
      </c>
      <c r="F48" s="206">
        <f t="shared" si="10"/>
        <v>87064374</v>
      </c>
    </row>
    <row r="49" spans="1:6" ht="12" customHeight="1" x14ac:dyDescent="0.25">
      <c r="A49" s="38" t="s">
        <v>7</v>
      </c>
      <c r="B49" s="415" t="s">
        <v>28</v>
      </c>
      <c r="C49" s="415"/>
      <c r="D49" s="271">
        <f>SUM(D51:D52)</f>
        <v>65509080</v>
      </c>
      <c r="E49" s="271">
        <f t="shared" ref="E49:F49" si="11">SUM(E51:E52)</f>
        <v>66453831</v>
      </c>
      <c r="F49" s="4">
        <f t="shared" si="11"/>
        <v>66448042</v>
      </c>
    </row>
    <row r="50" spans="1:6" ht="12.75" hidden="1" customHeight="1" x14ac:dyDescent="0.25">
      <c r="A50" s="5"/>
      <c r="B50" s="3">
        <v>1</v>
      </c>
      <c r="C50" s="194" t="s">
        <v>109</v>
      </c>
      <c r="D50" s="271"/>
      <c r="E50" s="3"/>
      <c r="F50" s="4"/>
    </row>
    <row r="51" spans="1:6" ht="12.75" customHeight="1" x14ac:dyDescent="0.25">
      <c r="A51" s="5"/>
      <c r="B51" s="3">
        <v>1</v>
      </c>
      <c r="C51" s="194" t="s">
        <v>109</v>
      </c>
      <c r="D51" s="271">
        <v>65309080</v>
      </c>
      <c r="E51" s="3">
        <v>66356631</v>
      </c>
      <c r="F51" s="4">
        <v>66350851</v>
      </c>
    </row>
    <row r="52" spans="1:6" x14ac:dyDescent="0.25">
      <c r="A52" s="5"/>
      <c r="B52" s="3">
        <v>2</v>
      </c>
      <c r="C52" s="194" t="s">
        <v>92</v>
      </c>
      <c r="D52" s="271">
        <v>200000</v>
      </c>
      <c r="E52" s="3">
        <v>97200</v>
      </c>
      <c r="F52" s="4">
        <v>97191</v>
      </c>
    </row>
    <row r="53" spans="1:6" ht="12.75" customHeight="1" x14ac:dyDescent="0.25">
      <c r="A53" s="216" t="s">
        <v>9</v>
      </c>
      <c r="B53" s="401" t="s">
        <v>29</v>
      </c>
      <c r="C53" s="401"/>
      <c r="D53" s="272">
        <v>11881730</v>
      </c>
      <c r="E53" s="6">
        <v>11345057</v>
      </c>
      <c r="F53" s="37">
        <v>11345057</v>
      </c>
    </row>
    <row r="54" spans="1:6" ht="12.75" customHeight="1" x14ac:dyDescent="0.25">
      <c r="A54" s="216" t="s">
        <v>17</v>
      </c>
      <c r="B54" s="401" t="s">
        <v>30</v>
      </c>
      <c r="C54" s="401"/>
      <c r="D54" s="272">
        <v>12287200</v>
      </c>
      <c r="E54" s="6">
        <v>9464952</v>
      </c>
      <c r="F54" s="37">
        <v>9271275</v>
      </c>
    </row>
    <row r="55" spans="1:6" x14ac:dyDescent="0.25">
      <c r="A55" s="216" t="s">
        <v>12</v>
      </c>
      <c r="B55" s="401" t="s">
        <v>31</v>
      </c>
      <c r="C55" s="401"/>
      <c r="D55" s="271"/>
      <c r="E55" s="3"/>
      <c r="F55" s="4"/>
    </row>
    <row r="56" spans="1:6" x14ac:dyDescent="0.25">
      <c r="A56" s="197" t="s">
        <v>32</v>
      </c>
      <c r="B56" s="401" t="s">
        <v>33</v>
      </c>
      <c r="C56" s="401"/>
      <c r="D56" s="271">
        <f>SUM(D57:D60)</f>
        <v>0</v>
      </c>
      <c r="E56" s="3"/>
      <c r="F56" s="4"/>
    </row>
    <row r="57" spans="1:6" x14ac:dyDescent="0.25">
      <c r="A57" s="5"/>
      <c r="B57" s="195">
        <v>1</v>
      </c>
      <c r="C57" s="195" t="s">
        <v>93</v>
      </c>
      <c r="D57" s="271"/>
      <c r="E57" s="3"/>
      <c r="F57" s="4"/>
    </row>
    <row r="58" spans="1:6" x14ac:dyDescent="0.25">
      <c r="A58" s="5"/>
      <c r="B58" s="3">
        <v>2</v>
      </c>
      <c r="C58" s="3" t="s">
        <v>94</v>
      </c>
      <c r="D58" s="271"/>
      <c r="E58" s="3"/>
      <c r="F58" s="4"/>
    </row>
    <row r="59" spans="1:6" x14ac:dyDescent="0.25">
      <c r="A59" s="5"/>
      <c r="B59" s="3">
        <v>3</v>
      </c>
      <c r="C59" s="3" t="s">
        <v>95</v>
      </c>
      <c r="D59" s="271"/>
      <c r="E59" s="3"/>
      <c r="F59" s="4"/>
    </row>
    <row r="60" spans="1:6" x14ac:dyDescent="0.25">
      <c r="A60" s="5"/>
      <c r="B60" s="3">
        <v>4</v>
      </c>
      <c r="C60" s="3" t="s">
        <v>96</v>
      </c>
      <c r="D60" s="271"/>
      <c r="E60" s="3"/>
      <c r="F60" s="4"/>
    </row>
    <row r="61" spans="1:6" x14ac:dyDescent="0.25">
      <c r="A61" s="197" t="s">
        <v>78</v>
      </c>
      <c r="B61" s="401" t="s">
        <v>98</v>
      </c>
      <c r="C61" s="401"/>
      <c r="D61" s="272">
        <f>SUM(D62:D64)</f>
        <v>635000</v>
      </c>
      <c r="E61" s="272">
        <f t="shared" ref="E61:F61" si="12">SUM(E62:E64)</f>
        <v>635000</v>
      </c>
      <c r="F61" s="37">
        <f t="shared" si="12"/>
        <v>351761</v>
      </c>
    </row>
    <row r="62" spans="1:6" s="7" customFormat="1" x14ac:dyDescent="0.25">
      <c r="A62" s="197"/>
      <c r="B62" s="217" t="s">
        <v>7</v>
      </c>
      <c r="C62" s="217" t="s">
        <v>35</v>
      </c>
      <c r="D62" s="272">
        <f>SUM('6.2. melléklet'!C8)</f>
        <v>635000</v>
      </c>
      <c r="E62" s="6">
        <v>635000</v>
      </c>
      <c r="F62" s="37">
        <v>351761</v>
      </c>
    </row>
    <row r="63" spans="1:6" x14ac:dyDescent="0.25">
      <c r="A63" s="197"/>
      <c r="B63" s="217" t="s">
        <v>9</v>
      </c>
      <c r="C63" s="217" t="s">
        <v>37</v>
      </c>
      <c r="D63" s="272"/>
      <c r="E63" s="6"/>
      <c r="F63" s="37"/>
    </row>
    <row r="64" spans="1:6" x14ac:dyDescent="0.25">
      <c r="A64" s="197"/>
      <c r="B64" s="6" t="s">
        <v>17</v>
      </c>
      <c r="C64" s="6" t="s">
        <v>38</v>
      </c>
      <c r="D64" s="272"/>
      <c r="E64" s="6"/>
      <c r="F64" s="37"/>
    </row>
    <row r="65" spans="1:6" x14ac:dyDescent="0.25">
      <c r="A65" s="400" t="s">
        <v>39</v>
      </c>
      <c r="B65" s="401"/>
      <c r="C65" s="401"/>
      <c r="D65" s="272">
        <f>SUM(D48+D61)</f>
        <v>90313010</v>
      </c>
      <c r="E65" s="272">
        <f t="shared" ref="E65:F65" si="13">SUM(E48+E61)</f>
        <v>87898840</v>
      </c>
      <c r="F65" s="37">
        <f t="shared" si="13"/>
        <v>87416135</v>
      </c>
    </row>
    <row r="66" spans="1:6" x14ac:dyDescent="0.25">
      <c r="A66" s="216" t="s">
        <v>86</v>
      </c>
      <c r="B66" s="401" t="s">
        <v>104</v>
      </c>
      <c r="C66" s="401"/>
      <c r="D66" s="272"/>
      <c r="E66" s="6"/>
      <c r="F66" s="37"/>
    </row>
    <row r="67" spans="1:6" ht="13.8" thickBot="1" x14ac:dyDescent="0.3">
      <c r="A67" s="398" t="s">
        <v>129</v>
      </c>
      <c r="B67" s="399"/>
      <c r="C67" s="399"/>
      <c r="D67" s="273">
        <f>SUM(D66+D65)</f>
        <v>90313010</v>
      </c>
      <c r="E67" s="273">
        <f t="shared" ref="E67:F67" si="14">SUM(E66+E65)</f>
        <v>87898840</v>
      </c>
      <c r="F67" s="51">
        <f t="shared" si="14"/>
        <v>87416135</v>
      </c>
    </row>
  </sheetData>
  <mergeCells count="36">
    <mergeCell ref="E46:E47"/>
    <mergeCell ref="F46:F47"/>
    <mergeCell ref="A44:F44"/>
    <mergeCell ref="E8:E9"/>
    <mergeCell ref="F8:F9"/>
    <mergeCell ref="A8:C9"/>
    <mergeCell ref="D8:D9"/>
    <mergeCell ref="B11:C11"/>
    <mergeCell ref="B14:C14"/>
    <mergeCell ref="B19:C19"/>
    <mergeCell ref="B28:C28"/>
    <mergeCell ref="B29:C29"/>
    <mergeCell ref="B39:C39"/>
    <mergeCell ref="B41:C41"/>
    <mergeCell ref="A42:C42"/>
    <mergeCell ref="B33:C33"/>
    <mergeCell ref="A1:F1"/>
    <mergeCell ref="A2:F2"/>
    <mergeCell ref="A3:F3"/>
    <mergeCell ref="A4:F4"/>
    <mergeCell ref="A5:D5"/>
    <mergeCell ref="B36:C36"/>
    <mergeCell ref="A37:C37"/>
    <mergeCell ref="B38:C38"/>
    <mergeCell ref="B30:C30"/>
    <mergeCell ref="A46:C47"/>
    <mergeCell ref="B66:C66"/>
    <mergeCell ref="A67:C67"/>
    <mergeCell ref="D46:D47"/>
    <mergeCell ref="B49:C49"/>
    <mergeCell ref="B53:C53"/>
    <mergeCell ref="B54:C54"/>
    <mergeCell ref="B55:C55"/>
    <mergeCell ref="B56:C56"/>
    <mergeCell ref="A65:C65"/>
    <mergeCell ref="B61:C6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C8" sqref="C8:C9"/>
    </sheetView>
  </sheetViews>
  <sheetFormatPr defaultColWidth="9.109375" defaultRowHeight="13.2" x14ac:dyDescent="0.25"/>
  <cols>
    <col min="1" max="1" width="34.77734375" style="1" customWidth="1"/>
    <col min="2" max="2" width="18.6640625" style="1" customWidth="1"/>
    <col min="3" max="5" width="12.77734375" style="1" customWidth="1"/>
    <col min="6" max="16384" width="9.109375" style="1"/>
  </cols>
  <sheetData>
    <row r="1" spans="1:9" ht="32.25" customHeight="1" x14ac:dyDescent="0.25">
      <c r="A1" s="388" t="s">
        <v>421</v>
      </c>
      <c r="B1" s="388"/>
      <c r="C1" s="388"/>
      <c r="D1" s="388"/>
      <c r="E1" s="388"/>
    </row>
    <row r="2" spans="1:9" x14ac:dyDescent="0.25">
      <c r="A2" s="389" t="s">
        <v>1</v>
      </c>
      <c r="B2" s="389"/>
      <c r="C2" s="389"/>
      <c r="D2" s="389"/>
      <c r="E2" s="389"/>
    </row>
    <row r="3" spans="1:9" x14ac:dyDescent="0.25">
      <c r="A3" s="387" t="s">
        <v>339</v>
      </c>
      <c r="B3" s="387"/>
      <c r="C3" s="387"/>
      <c r="D3" s="387"/>
      <c r="E3" s="387"/>
    </row>
    <row r="4" spans="1:9" x14ac:dyDescent="0.25">
      <c r="A4" s="468" t="s">
        <v>249</v>
      </c>
      <c r="B4" s="468"/>
      <c r="C4" s="468"/>
      <c r="D4" s="468"/>
      <c r="E4" s="468"/>
    </row>
    <row r="5" spans="1:9" ht="13.8" thickBot="1" x14ac:dyDescent="0.3">
      <c r="A5" s="456"/>
      <c r="B5" s="456"/>
      <c r="C5" s="456"/>
      <c r="D5" s="317"/>
      <c r="E5" s="263"/>
    </row>
    <row r="6" spans="1:9" ht="13.8" hidden="1" thickBot="1" x14ac:dyDescent="0.3">
      <c r="A6" s="12" t="s">
        <v>47</v>
      </c>
      <c r="B6" s="13" t="s">
        <v>48</v>
      </c>
      <c r="C6" s="13" t="s">
        <v>49</v>
      </c>
      <c r="D6" s="278"/>
      <c r="E6" s="278"/>
      <c r="F6" s="2"/>
      <c r="G6" s="2"/>
      <c r="H6" s="2"/>
      <c r="I6" s="2"/>
    </row>
    <row r="7" spans="1:9" ht="13.8" hidden="1" thickBot="1" x14ac:dyDescent="0.3">
      <c r="A7" s="12"/>
      <c r="B7" s="13"/>
      <c r="C7" s="13"/>
      <c r="D7" s="278"/>
      <c r="E7" s="278"/>
    </row>
    <row r="8" spans="1:9" ht="15" customHeight="1" x14ac:dyDescent="0.25">
      <c r="A8" s="419" t="s">
        <v>247</v>
      </c>
      <c r="B8" s="420"/>
      <c r="C8" s="423" t="s">
        <v>254</v>
      </c>
      <c r="D8" s="436" t="s">
        <v>327</v>
      </c>
      <c r="E8" s="466" t="s">
        <v>336</v>
      </c>
    </row>
    <row r="9" spans="1:9" ht="19.2" customHeight="1" x14ac:dyDescent="0.25">
      <c r="A9" s="421"/>
      <c r="B9" s="422"/>
      <c r="C9" s="424"/>
      <c r="D9" s="426"/>
      <c r="E9" s="467"/>
    </row>
    <row r="10" spans="1:9" x14ac:dyDescent="0.25">
      <c r="A10" s="450" t="s">
        <v>265</v>
      </c>
      <c r="B10" s="199" t="s">
        <v>28</v>
      </c>
      <c r="C10" s="276">
        <v>61079680</v>
      </c>
      <c r="D10" s="276">
        <v>61876831</v>
      </c>
      <c r="E10" s="200">
        <v>61871787</v>
      </c>
    </row>
    <row r="11" spans="1:9" x14ac:dyDescent="0.25">
      <c r="A11" s="450"/>
      <c r="B11" s="46" t="s">
        <v>248</v>
      </c>
      <c r="C11" s="276">
        <v>11072625</v>
      </c>
      <c r="D11" s="276">
        <v>10550245</v>
      </c>
      <c r="E11" s="200">
        <v>10550245</v>
      </c>
    </row>
    <row r="12" spans="1:9" ht="15" customHeight="1" x14ac:dyDescent="0.25">
      <c r="A12" s="450"/>
      <c r="B12" s="217" t="s">
        <v>30</v>
      </c>
      <c r="C12" s="271">
        <v>10687000</v>
      </c>
      <c r="D12" s="271">
        <v>8364952</v>
      </c>
      <c r="E12" s="4">
        <v>8258995</v>
      </c>
    </row>
    <row r="13" spans="1:9" x14ac:dyDescent="0.25">
      <c r="A13" s="400" t="s">
        <v>5</v>
      </c>
      <c r="B13" s="401"/>
      <c r="C13" s="272">
        <f>SUM(C10:C12)</f>
        <v>82839305</v>
      </c>
      <c r="D13" s="272">
        <f>SUM(D10:D12)</f>
        <v>80792028</v>
      </c>
      <c r="E13" s="37">
        <f>SUM(E10:E12)</f>
        <v>80681027</v>
      </c>
    </row>
    <row r="14" spans="1:9" x14ac:dyDescent="0.25">
      <c r="A14" s="450" t="s">
        <v>266</v>
      </c>
      <c r="B14" s="199" t="s">
        <v>28</v>
      </c>
      <c r="C14" s="271">
        <v>4629400</v>
      </c>
      <c r="D14" s="271">
        <v>4577000</v>
      </c>
      <c r="E14" s="4">
        <v>4576255</v>
      </c>
    </row>
    <row r="15" spans="1:9" x14ac:dyDescent="0.25">
      <c r="A15" s="450"/>
      <c r="B15" s="46" t="s">
        <v>248</v>
      </c>
      <c r="C15" s="271">
        <v>809105</v>
      </c>
      <c r="D15" s="271">
        <v>794812</v>
      </c>
      <c r="E15" s="4">
        <v>794812</v>
      </c>
    </row>
    <row r="16" spans="1:9" x14ac:dyDescent="0.25">
      <c r="A16" s="450"/>
      <c r="B16" s="217" t="s">
        <v>30</v>
      </c>
      <c r="C16" s="271">
        <v>1600200</v>
      </c>
      <c r="D16" s="271">
        <v>1100000</v>
      </c>
      <c r="E16" s="4">
        <v>1012280</v>
      </c>
    </row>
    <row r="17" spans="1:5" x14ac:dyDescent="0.25">
      <c r="A17" s="400" t="s">
        <v>5</v>
      </c>
      <c r="B17" s="401"/>
      <c r="C17" s="272">
        <f>SUM(C14:C16)</f>
        <v>7038705</v>
      </c>
      <c r="D17" s="272">
        <f>SUM(D14:D16)</f>
        <v>6471812</v>
      </c>
      <c r="E17" s="37">
        <f>SUM(E14:E16)</f>
        <v>6383347</v>
      </c>
    </row>
    <row r="18" spans="1:5" ht="15" customHeight="1" x14ac:dyDescent="0.25">
      <c r="A18" s="461"/>
      <c r="B18" s="199" t="s">
        <v>28</v>
      </c>
      <c r="C18" s="271"/>
      <c r="D18" s="271"/>
      <c r="E18" s="4"/>
    </row>
    <row r="19" spans="1:5" ht="15" customHeight="1" x14ac:dyDescent="0.25">
      <c r="A19" s="461"/>
      <c r="B19" s="46" t="s">
        <v>248</v>
      </c>
      <c r="C19" s="271"/>
      <c r="D19" s="271"/>
      <c r="E19" s="4"/>
    </row>
    <row r="20" spans="1:5" x14ac:dyDescent="0.25">
      <c r="A20" s="461"/>
      <c r="B20" s="217" t="s">
        <v>30</v>
      </c>
      <c r="C20" s="271"/>
      <c r="D20" s="271"/>
      <c r="E20" s="4"/>
    </row>
    <row r="21" spans="1:5" s="28" customFormat="1" x14ac:dyDescent="0.25">
      <c r="A21" s="400" t="s">
        <v>5</v>
      </c>
      <c r="B21" s="401"/>
      <c r="C21" s="272">
        <f>SUM(C18:C20)</f>
        <v>0</v>
      </c>
      <c r="D21" s="272"/>
      <c r="E21" s="37">
        <f>SUM(E18:E20)</f>
        <v>0</v>
      </c>
    </row>
    <row r="22" spans="1:5" x14ac:dyDescent="0.25">
      <c r="A22" s="462"/>
      <c r="B22" s="199" t="s">
        <v>28</v>
      </c>
      <c r="C22" s="271"/>
      <c r="D22" s="271"/>
      <c r="E22" s="4"/>
    </row>
    <row r="23" spans="1:5" x14ac:dyDescent="0.25">
      <c r="A23" s="462"/>
      <c r="B23" s="46" t="s">
        <v>248</v>
      </c>
      <c r="C23" s="271"/>
      <c r="D23" s="271"/>
      <c r="E23" s="4"/>
    </row>
    <row r="24" spans="1:5" s="26" customFormat="1" ht="15" customHeight="1" x14ac:dyDescent="0.25">
      <c r="A24" s="462"/>
      <c r="B24" s="217" t="s">
        <v>30</v>
      </c>
      <c r="C24" s="272"/>
      <c r="D24" s="272"/>
      <c r="E24" s="37"/>
    </row>
    <row r="25" spans="1:5" s="26" customFormat="1" ht="15" customHeight="1" x14ac:dyDescent="0.25">
      <c r="A25" s="400" t="s">
        <v>5</v>
      </c>
      <c r="B25" s="401"/>
      <c r="C25" s="271"/>
      <c r="D25" s="271"/>
      <c r="E25" s="4"/>
    </row>
    <row r="26" spans="1:5" ht="15" customHeight="1" x14ac:dyDescent="0.25">
      <c r="A26" s="463"/>
      <c r="B26" s="199" t="s">
        <v>28</v>
      </c>
      <c r="C26" s="271"/>
      <c r="D26" s="271"/>
      <c r="E26" s="4"/>
    </row>
    <row r="27" spans="1:5" ht="15" customHeight="1" x14ac:dyDescent="0.25">
      <c r="A27" s="463"/>
      <c r="B27" s="46" t="s">
        <v>248</v>
      </c>
      <c r="C27" s="271"/>
      <c r="D27" s="271"/>
      <c r="E27" s="4"/>
    </row>
    <row r="28" spans="1:5" ht="15" customHeight="1" x14ac:dyDescent="0.25">
      <c r="A28" s="463"/>
      <c r="B28" s="217" t="s">
        <v>30</v>
      </c>
      <c r="C28" s="271"/>
      <c r="D28" s="271"/>
      <c r="E28" s="4"/>
    </row>
    <row r="29" spans="1:5" s="28" customFormat="1" ht="15" customHeight="1" x14ac:dyDescent="0.25">
      <c r="A29" s="463" t="s">
        <v>5</v>
      </c>
      <c r="B29" s="415"/>
      <c r="C29" s="271"/>
      <c r="D29" s="271"/>
      <c r="E29" s="4"/>
    </row>
    <row r="30" spans="1:5" s="26" customFormat="1" ht="15" customHeight="1" x14ac:dyDescent="0.25">
      <c r="A30" s="400"/>
      <c r="B30" s="199" t="s">
        <v>28</v>
      </c>
      <c r="C30" s="271"/>
      <c r="D30" s="271"/>
      <c r="E30" s="4"/>
    </row>
    <row r="31" spans="1:5" s="26" customFormat="1" ht="15" customHeight="1" x14ac:dyDescent="0.25">
      <c r="A31" s="400"/>
      <c r="B31" s="46" t="s">
        <v>248</v>
      </c>
      <c r="C31" s="271"/>
      <c r="D31" s="271"/>
      <c r="E31" s="4"/>
    </row>
    <row r="32" spans="1:5" s="34" customFormat="1" ht="15" customHeight="1" x14ac:dyDescent="0.25">
      <c r="A32" s="400"/>
      <c r="B32" s="217" t="s">
        <v>30</v>
      </c>
      <c r="C32" s="271"/>
      <c r="D32" s="271"/>
      <c r="E32" s="4"/>
    </row>
    <row r="33" spans="1:5" s="26" customFormat="1" ht="15" customHeight="1" x14ac:dyDescent="0.25">
      <c r="A33" s="464" t="s">
        <v>5</v>
      </c>
      <c r="B33" s="465"/>
      <c r="C33" s="271"/>
      <c r="D33" s="271"/>
      <c r="E33" s="4"/>
    </row>
    <row r="34" spans="1:5" s="26" customFormat="1" ht="15" customHeight="1" x14ac:dyDescent="0.25">
      <c r="A34" s="400"/>
      <c r="B34" s="199" t="s">
        <v>28</v>
      </c>
      <c r="C34" s="271"/>
      <c r="D34" s="271"/>
      <c r="E34" s="4"/>
    </row>
    <row r="35" spans="1:5" s="26" customFormat="1" ht="15" customHeight="1" x14ac:dyDescent="0.25">
      <c r="A35" s="400"/>
      <c r="B35" s="46" t="s">
        <v>248</v>
      </c>
      <c r="C35" s="271"/>
      <c r="D35" s="271"/>
      <c r="E35" s="4"/>
    </row>
    <row r="36" spans="1:5" s="26" customFormat="1" ht="15" customHeight="1" x14ac:dyDescent="0.25">
      <c r="A36" s="400"/>
      <c r="B36" s="217" t="s">
        <v>30</v>
      </c>
      <c r="C36" s="271"/>
      <c r="D36" s="271"/>
      <c r="E36" s="4"/>
    </row>
    <row r="37" spans="1:5" s="26" customFormat="1" ht="15" customHeight="1" x14ac:dyDescent="0.25">
      <c r="A37" s="400" t="s">
        <v>5</v>
      </c>
      <c r="B37" s="401"/>
      <c r="C37" s="271"/>
      <c r="D37" s="271"/>
      <c r="E37" s="4"/>
    </row>
    <row r="38" spans="1:5" s="26" customFormat="1" ht="15" customHeight="1" x14ac:dyDescent="0.25">
      <c r="A38" s="400"/>
      <c r="B38" s="199" t="s">
        <v>28</v>
      </c>
      <c r="C38" s="271"/>
      <c r="D38" s="271"/>
      <c r="E38" s="4"/>
    </row>
    <row r="39" spans="1:5" ht="15" customHeight="1" x14ac:dyDescent="0.25">
      <c r="A39" s="400"/>
      <c r="B39" s="46" t="s">
        <v>248</v>
      </c>
      <c r="C39" s="271"/>
      <c r="D39" s="271"/>
      <c r="E39" s="4"/>
    </row>
    <row r="40" spans="1:5" ht="15" customHeight="1" x14ac:dyDescent="0.25">
      <c r="A40" s="400"/>
      <c r="B40" s="217" t="s">
        <v>30</v>
      </c>
      <c r="C40" s="271"/>
      <c r="D40" s="271"/>
      <c r="E40" s="4"/>
    </row>
    <row r="41" spans="1:5" s="26" customFormat="1" ht="15" customHeight="1" x14ac:dyDescent="0.25">
      <c r="A41" s="400" t="s">
        <v>5</v>
      </c>
      <c r="B41" s="401"/>
      <c r="C41" s="271"/>
      <c r="D41" s="271"/>
      <c r="E41" s="4"/>
    </row>
    <row r="42" spans="1:5" s="26" customFormat="1" ht="15" customHeight="1" x14ac:dyDescent="0.25">
      <c r="A42" s="400"/>
      <c r="B42" s="199" t="s">
        <v>28</v>
      </c>
      <c r="C42" s="271"/>
      <c r="D42" s="271"/>
      <c r="E42" s="4"/>
    </row>
    <row r="43" spans="1:5" s="26" customFormat="1" ht="15" customHeight="1" x14ac:dyDescent="0.25">
      <c r="A43" s="400"/>
      <c r="B43" s="46" t="s">
        <v>248</v>
      </c>
      <c r="C43" s="271"/>
      <c r="D43" s="271"/>
      <c r="E43" s="4"/>
    </row>
    <row r="44" spans="1:5" s="26" customFormat="1" ht="15" customHeight="1" x14ac:dyDescent="0.25">
      <c r="A44" s="400"/>
      <c r="B44" s="217" t="s">
        <v>30</v>
      </c>
      <c r="C44" s="271"/>
      <c r="D44" s="271"/>
      <c r="E44" s="4"/>
    </row>
    <row r="45" spans="1:5" s="26" customFormat="1" ht="15" customHeight="1" x14ac:dyDescent="0.25">
      <c r="A45" s="400" t="s">
        <v>5</v>
      </c>
      <c r="B45" s="401"/>
      <c r="C45" s="271"/>
      <c r="D45" s="271"/>
      <c r="E45" s="4"/>
    </row>
    <row r="46" spans="1:5" s="26" customFormat="1" ht="15" customHeight="1" x14ac:dyDescent="0.25">
      <c r="A46" s="216"/>
      <c r="B46" s="199" t="s">
        <v>28</v>
      </c>
      <c r="C46" s="271"/>
      <c r="D46" s="271"/>
      <c r="E46" s="4"/>
    </row>
    <row r="47" spans="1:5" s="26" customFormat="1" ht="15" customHeight="1" x14ac:dyDescent="0.25">
      <c r="A47" s="216"/>
      <c r="B47" s="46" t="s">
        <v>248</v>
      </c>
      <c r="C47" s="271"/>
      <c r="D47" s="271"/>
      <c r="E47" s="4"/>
    </row>
    <row r="48" spans="1:5" s="26" customFormat="1" ht="15" customHeight="1" x14ac:dyDescent="0.25">
      <c r="A48" s="225"/>
      <c r="B48" s="217" t="s">
        <v>30</v>
      </c>
      <c r="C48" s="271"/>
      <c r="D48" s="271"/>
      <c r="E48" s="4"/>
    </row>
    <row r="49" spans="1:5" s="26" customFormat="1" ht="15" customHeight="1" thickBot="1" x14ac:dyDescent="0.3">
      <c r="A49" s="398" t="s">
        <v>5</v>
      </c>
      <c r="B49" s="399"/>
      <c r="C49" s="273"/>
      <c r="D49" s="273"/>
      <c r="E49" s="51"/>
    </row>
    <row r="50" spans="1:5" x14ac:dyDescent="0.25">
      <c r="A50" s="34"/>
      <c r="B50" s="34"/>
      <c r="C50" s="28"/>
      <c r="D50" s="28"/>
      <c r="E50" s="28"/>
    </row>
    <row r="51" spans="1:5" ht="15" customHeight="1" x14ac:dyDescent="0.25">
      <c r="A51" s="417"/>
      <c r="B51" s="417"/>
      <c r="C51" s="28"/>
      <c r="D51" s="28"/>
      <c r="E51" s="28"/>
    </row>
    <row r="55" spans="1:5" ht="12" customHeight="1" x14ac:dyDescent="0.25"/>
    <row r="56" spans="1:5" hidden="1" x14ac:dyDescent="0.25">
      <c r="A56" s="29"/>
      <c r="B56" s="29"/>
      <c r="C56" s="29"/>
      <c r="D56" s="29"/>
      <c r="E56" s="29"/>
    </row>
    <row r="57" spans="1:5" x14ac:dyDescent="0.25">
      <c r="A57" s="29"/>
      <c r="B57" s="29"/>
      <c r="C57" s="29"/>
      <c r="D57" s="29"/>
      <c r="E57" s="29"/>
    </row>
    <row r="58" spans="1:5" x14ac:dyDescent="0.25">
      <c r="A58" s="418"/>
      <c r="B58" s="418"/>
      <c r="C58" s="30"/>
      <c r="D58" s="30"/>
      <c r="E58" s="30"/>
    </row>
    <row r="59" spans="1:5" x14ac:dyDescent="0.25">
      <c r="A59" s="418"/>
      <c r="B59" s="418"/>
      <c r="C59" s="30"/>
      <c r="D59" s="30"/>
      <c r="E59" s="30"/>
    </row>
    <row r="60" spans="1:5" x14ac:dyDescent="0.25">
      <c r="A60" s="416"/>
      <c r="B60" s="416"/>
      <c r="C60" s="28"/>
      <c r="D60" s="28"/>
      <c r="E60" s="28"/>
    </row>
    <row r="61" spans="1:5" x14ac:dyDescent="0.25">
      <c r="A61" s="28"/>
      <c r="B61" s="28"/>
      <c r="C61" s="28"/>
      <c r="D61" s="28"/>
      <c r="E61" s="28"/>
    </row>
    <row r="62" spans="1:5" x14ac:dyDescent="0.25">
      <c r="A62" s="28"/>
      <c r="B62" s="28"/>
      <c r="C62" s="28"/>
      <c r="D62" s="28"/>
      <c r="E62" s="28"/>
    </row>
    <row r="63" spans="1:5" x14ac:dyDescent="0.25">
      <c r="A63" s="28"/>
      <c r="B63" s="28"/>
      <c r="C63" s="28"/>
      <c r="D63" s="28"/>
      <c r="E63" s="28"/>
    </row>
    <row r="64" spans="1:5" x14ac:dyDescent="0.25">
      <c r="A64" s="28"/>
      <c r="B64" s="28"/>
      <c r="C64" s="28"/>
      <c r="D64" s="28"/>
      <c r="E64" s="28"/>
    </row>
    <row r="65" spans="1:5" x14ac:dyDescent="0.25">
      <c r="A65" s="28"/>
      <c r="B65" s="28"/>
      <c r="C65" s="28"/>
      <c r="D65" s="28"/>
      <c r="E65" s="28"/>
    </row>
    <row r="66" spans="1:5" x14ac:dyDescent="0.25">
      <c r="A66" s="416"/>
      <c r="B66" s="416"/>
      <c r="C66" s="28"/>
      <c r="D66" s="28"/>
      <c r="E66" s="28"/>
    </row>
    <row r="67" spans="1:5" x14ac:dyDescent="0.25">
      <c r="A67" s="28"/>
      <c r="B67" s="28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s="7" customFormat="1" x14ac:dyDescent="0.25">
      <c r="A69" s="28"/>
      <c r="B69" s="28"/>
      <c r="C69" s="28"/>
      <c r="D69" s="28"/>
      <c r="E69" s="28"/>
    </row>
    <row r="70" spans="1:5" x14ac:dyDescent="0.25">
      <c r="A70" s="416"/>
      <c r="B70" s="416"/>
      <c r="C70" s="31"/>
      <c r="D70" s="316"/>
      <c r="E70" s="261"/>
    </row>
    <row r="71" spans="1:5" x14ac:dyDescent="0.25">
      <c r="A71" s="416"/>
      <c r="B71" s="416"/>
      <c r="C71" s="28"/>
      <c r="D71" s="28"/>
      <c r="E71" s="28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8"/>
      <c r="B73" s="28"/>
      <c r="C73" s="28"/>
      <c r="D73" s="28"/>
      <c r="E73" s="28"/>
    </row>
    <row r="74" spans="1:5" x14ac:dyDescent="0.25">
      <c r="A74" s="28"/>
      <c r="B74" s="28"/>
      <c r="C74" s="28"/>
      <c r="D74" s="28"/>
      <c r="E74" s="28"/>
    </row>
    <row r="75" spans="1:5" s="7" customFormat="1" x14ac:dyDescent="0.25">
      <c r="A75" s="28"/>
      <c r="B75" s="28"/>
      <c r="C75" s="28"/>
      <c r="D75" s="28"/>
      <c r="E75" s="28"/>
    </row>
    <row r="76" spans="1:5" s="7" customFormat="1" x14ac:dyDescent="0.25">
      <c r="A76" s="416"/>
      <c r="B76" s="416"/>
      <c r="C76" s="31"/>
      <c r="D76" s="316"/>
      <c r="E76" s="261"/>
    </row>
    <row r="77" spans="1:5" x14ac:dyDescent="0.25">
      <c r="A77" s="416"/>
      <c r="B77" s="416"/>
      <c r="C77" s="31"/>
      <c r="D77" s="316"/>
      <c r="E77" s="261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8"/>
      <c r="B79" s="28"/>
      <c r="C79" s="28"/>
      <c r="D79" s="28"/>
      <c r="E79" s="28"/>
    </row>
    <row r="80" spans="1:5" x14ac:dyDescent="0.25">
      <c r="A80" s="28"/>
      <c r="B80" s="28"/>
      <c r="C80" s="28"/>
      <c r="D80" s="28"/>
      <c r="E80" s="28"/>
    </row>
  </sheetData>
  <mergeCells count="37">
    <mergeCell ref="E8:E9"/>
    <mergeCell ref="A1:E1"/>
    <mergeCell ref="A2:E2"/>
    <mergeCell ref="A3:E3"/>
    <mergeCell ref="A4:E4"/>
    <mergeCell ref="D8:D9"/>
    <mergeCell ref="A71:B71"/>
    <mergeCell ref="A76:B76"/>
    <mergeCell ref="A77:B77"/>
    <mergeCell ref="A17:B17"/>
    <mergeCell ref="A21:B21"/>
    <mergeCell ref="A49:B49"/>
    <mergeCell ref="A51:B51"/>
    <mergeCell ref="A58:B59"/>
    <mergeCell ref="A60:B60"/>
    <mergeCell ref="A66:B66"/>
    <mergeCell ref="A70:B70"/>
    <mergeCell ref="A34:A36"/>
    <mergeCell ref="A37:B37"/>
    <mergeCell ref="A38:A40"/>
    <mergeCell ref="A41:B41"/>
    <mergeCell ref="A42:A44"/>
    <mergeCell ref="A45:B45"/>
    <mergeCell ref="A26:A28"/>
    <mergeCell ref="A29:B29"/>
    <mergeCell ref="A30:A32"/>
    <mergeCell ref="A33:B33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1. melléklet</vt:lpstr>
      <vt:lpstr>2. melléklet</vt:lpstr>
      <vt:lpstr>3. melléklet</vt:lpstr>
      <vt:lpstr>4.1. melléklet</vt:lpstr>
      <vt:lpstr>4.2. melléklet</vt:lpstr>
      <vt:lpstr>4.3. melléklet </vt:lpstr>
      <vt:lpstr>5. melléklet</vt:lpstr>
      <vt:lpstr>6. melléklet</vt:lpstr>
      <vt:lpstr>6.1. melléklet</vt:lpstr>
      <vt:lpstr>6.2. melléklet</vt:lpstr>
      <vt:lpstr>7. melléklet</vt:lpstr>
      <vt:lpstr>7.1. melléklet</vt:lpstr>
      <vt:lpstr>7.2. melléklet</vt:lpstr>
      <vt:lpstr>8. melléklet</vt:lpstr>
      <vt:lpstr>9. melléklet</vt:lpstr>
      <vt:lpstr>10. melléklet</vt:lpstr>
      <vt:lpstr>11. melléklet</vt:lpstr>
      <vt:lpstr>12. sz melléklet</vt:lpstr>
      <vt:lpstr>13. melléklet</vt:lpstr>
      <vt:lpstr>14. sz melléklet</vt:lpstr>
      <vt:lpstr>15. melléklet</vt:lpstr>
      <vt:lpstr>Pénzkészlet változás</vt:lpstr>
      <vt:lpstr>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dr. Szüts Ádám</cp:lastModifiedBy>
  <cp:lastPrinted>2021-05-28T08:41:21Z</cp:lastPrinted>
  <dcterms:created xsi:type="dcterms:W3CDTF">2019-01-11T19:00:49Z</dcterms:created>
  <dcterms:modified xsi:type="dcterms:W3CDTF">2021-05-31T12:40:15Z</dcterms:modified>
</cp:coreProperties>
</file>