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JR\zárszámadás\"/>
    </mc:Choice>
  </mc:AlternateContent>
  <xr:revisionPtr revIDLastSave="0" documentId="8_{BCCC2444-FC40-407E-A8BE-135EFA20D526}" xr6:coauthVersionLast="46" xr6:coauthVersionMax="46" xr10:uidLastSave="{00000000-0000-0000-0000-000000000000}"/>
  <bookViews>
    <workbookView xWindow="-108" yWindow="-108" windowWidth="23256" windowHeight="12576" firstSheet="14" activeTab="18"/>
  </bookViews>
  <sheets>
    <sheet name="kiemelt ei" sheetId="1" r:id="rId1"/>
    <sheet name="kiadások" sheetId="2" r:id="rId2"/>
    <sheet name="bevételek" sheetId="3" r:id="rId3"/>
    <sheet name="MŰK-FELH" sheetId="38" r:id="rId4"/>
    <sheet name="létszám" sheetId="8" r:id="rId5"/>
    <sheet name="beruházások felújítások (2)" sheetId="40" r:id="rId6"/>
    <sheet name="tartalékok" sheetId="41" r:id="rId7"/>
    <sheet name="finanszírozás (2)" sheetId="42" r:id="rId8"/>
    <sheet name="szociális kiadások" sheetId="43" r:id="rId9"/>
    <sheet name="átadott" sheetId="44" r:id="rId10"/>
    <sheet name="átvett (2)" sheetId="45" r:id="rId11"/>
    <sheet name="helyi adók (2)" sheetId="46" r:id="rId12"/>
    <sheet name="Diagram1" sheetId="52" r:id="rId13"/>
    <sheet name="pénzmaradvány kimutatás" sheetId="47" r:id="rId14"/>
    <sheet name="eredménykimutatás önkorm" sheetId="48" r:id="rId15"/>
    <sheet name="eredménykimutatás kv szerv" sheetId="49" r:id="rId16"/>
    <sheet name="vagyonmérleg önkorm" sheetId="50" r:id="rId17"/>
    <sheet name="vagyonmérleg kvszerv" sheetId="51" r:id="rId18"/>
    <sheet name="kataszteri napló" sheetId="53" r:id="rId19"/>
  </sheets>
  <definedNames>
    <definedName name="_xlnm.Print_Area" localSheetId="9">átadott!$A$1:$E$116</definedName>
    <definedName name="_xlnm.Print_Area" localSheetId="10">'átvett (2)'!$A$1:$E$118</definedName>
    <definedName name="_xlnm.Print_Area" localSheetId="5">'beruházások felújítások (2)'!$A$1:$H$44</definedName>
    <definedName name="_xlnm.Print_Area" localSheetId="2">bevételek!$A$1:$H$96</definedName>
    <definedName name="_xlnm.Print_Area" localSheetId="15">'eredménykimutatás kv szerv'!$A$1:$D$47</definedName>
    <definedName name="_xlnm.Print_Area" localSheetId="14">'eredménykimutatás önkorm'!$A$1:$D$48</definedName>
    <definedName name="_xlnm.Print_Area" localSheetId="7">'finanszírozás (2)'!$A$1:$E$31</definedName>
    <definedName name="_xlnm.Print_Area" localSheetId="11">'helyi adók (2)'!$A$1:$E$34</definedName>
    <definedName name="_xlnm.Print_Area" localSheetId="1">kiadások!$A$1:$H$123</definedName>
    <definedName name="_xlnm.Print_Area" localSheetId="0">'kiemelt ei'!$A$3:$I$27</definedName>
    <definedName name="_xlnm.Print_Area" localSheetId="4">létszám!$A$1:$D$32</definedName>
    <definedName name="_xlnm.Print_Area" localSheetId="13">'pénzmaradvány kimutatás'!$A$1:$C$26</definedName>
    <definedName name="_xlnm.Print_Area" localSheetId="8">'szociális kiadások'!$A$1:$E$40</definedName>
    <definedName name="_xlnm.Print_Area" localSheetId="6">tartalékok!$A$2:$H$18</definedName>
    <definedName name="_xlnm.Print_Area" localSheetId="17">'vagyonmérleg kvszerv'!$A$1:$D$126</definedName>
    <definedName name="_xlnm.Print_Area" localSheetId="16">'vagyonmérleg önkorm'!$A$1:$D$131</definedName>
    <definedName name="_pr232" localSheetId="3">'MŰK-FELH'!#REF!</definedName>
    <definedName name="_pr233" localSheetId="3">'MŰK-FELH'!#REF!</definedName>
    <definedName name="_pr234" localSheetId="3">'MŰK-FELH'!#REF!</definedName>
    <definedName name="_pr235" localSheetId="3">'MŰK-FELH'!#REF!</definedName>
    <definedName name="_pr236" localSheetId="3">'MŰK-FELH'!#REF!</definedName>
    <definedName name="_pr312" localSheetId="3">'MŰK-FELH'!#REF!</definedName>
    <definedName name="_pr313" localSheetId="3">'MŰK-FELH'!#REF!</definedName>
    <definedName name="_pr314" localSheetId="3">'MŰK-FELH'!#REF!</definedName>
    <definedName name="_pr315" localSheetId="3">'MŰK-FELH'!#REF!</definedName>
  </definedNames>
  <calcPr calcId="191029"/>
</workbook>
</file>

<file path=xl/calcChain.xml><?xml version="1.0" encoding="utf-8"?>
<calcChain xmlns="http://schemas.openxmlformats.org/spreadsheetml/2006/main">
  <c r="D103" i="51" l="1"/>
  <c r="D78" i="51"/>
  <c r="D79" i="51" s="1"/>
  <c r="D81" i="51"/>
  <c r="B81" i="51"/>
  <c r="D79" i="50"/>
  <c r="D56" i="50"/>
  <c r="B42" i="50"/>
  <c r="D42" i="50"/>
  <c r="D47" i="50" s="1"/>
  <c r="E72" i="45"/>
  <c r="D72" i="45"/>
  <c r="N27" i="38"/>
  <c r="H82" i="2"/>
  <c r="H23" i="2"/>
  <c r="G23" i="2"/>
  <c r="G19" i="2"/>
  <c r="G24" i="2" s="1"/>
  <c r="G98" i="2" s="1"/>
  <c r="E14" i="1"/>
  <c r="E16" i="1"/>
  <c r="E60" i="3"/>
  <c r="D36" i="3"/>
  <c r="E36" i="3"/>
  <c r="E38" i="3" s="1"/>
  <c r="E65" i="3" s="1"/>
  <c r="C36" i="3"/>
  <c r="C38" i="3" s="1"/>
  <c r="E49" i="2"/>
  <c r="D38" i="50"/>
  <c r="D21" i="46"/>
  <c r="D34" i="46"/>
  <c r="E21" i="46"/>
  <c r="C21" i="46"/>
  <c r="C34" i="46"/>
  <c r="D73" i="45"/>
  <c r="E73" i="45"/>
  <c r="C93" i="44"/>
  <c r="E16" i="42"/>
  <c r="D16" i="42"/>
  <c r="C16" i="42"/>
  <c r="E35" i="40"/>
  <c r="D35" i="40"/>
  <c r="C20" i="40"/>
  <c r="C35" i="40" s="1"/>
  <c r="B16" i="51"/>
  <c r="B24" i="51" s="1"/>
  <c r="B85" i="51" s="1"/>
  <c r="D16" i="51"/>
  <c r="D24" i="51"/>
  <c r="B42" i="51"/>
  <c r="B47" i="51" s="1"/>
  <c r="D42" i="51"/>
  <c r="D47" i="51" s="1"/>
  <c r="D85" i="51" s="1"/>
  <c r="C44" i="51"/>
  <c r="C47" i="51"/>
  <c r="C85" i="51" s="1"/>
  <c r="C53" i="51"/>
  <c r="C76" i="51" s="1"/>
  <c r="C82" i="51" s="1"/>
  <c r="B62" i="51"/>
  <c r="B76" i="51" s="1"/>
  <c r="C62" i="51"/>
  <c r="D62" i="51"/>
  <c r="C75" i="51"/>
  <c r="D76" i="51"/>
  <c r="C81" i="51"/>
  <c r="B93" i="51"/>
  <c r="D93" i="51"/>
  <c r="D128" i="51" s="1"/>
  <c r="C103" i="51"/>
  <c r="B118" i="51"/>
  <c r="C118" i="51"/>
  <c r="C119" i="51" s="1"/>
  <c r="C125" i="51" s="1"/>
  <c r="D118" i="51"/>
  <c r="D119" i="51" s="1"/>
  <c r="B119" i="51"/>
  <c r="B124" i="51"/>
  <c r="C124" i="51"/>
  <c r="D124" i="51"/>
  <c r="B127" i="51"/>
  <c r="B128" i="51" s="1"/>
  <c r="D127" i="51"/>
  <c r="C128" i="51"/>
  <c r="B10" i="50"/>
  <c r="B24" i="50"/>
  <c r="C10" i="50"/>
  <c r="D10" i="50"/>
  <c r="B16" i="50"/>
  <c r="C16" i="50"/>
  <c r="D16" i="50"/>
  <c r="B20" i="50"/>
  <c r="C20" i="50"/>
  <c r="D20" i="50"/>
  <c r="B23" i="50"/>
  <c r="C23" i="50"/>
  <c r="D23" i="50"/>
  <c r="D24" i="50" s="1"/>
  <c r="C24" i="50"/>
  <c r="C86" i="50" s="1"/>
  <c r="B38" i="50"/>
  <c r="B39" i="50" s="1"/>
  <c r="B86" i="50" s="1"/>
  <c r="D39" i="50"/>
  <c r="B47" i="50"/>
  <c r="C47" i="50"/>
  <c r="B56" i="50"/>
  <c r="B80" i="50" s="1"/>
  <c r="C56" i="50"/>
  <c r="B65" i="50"/>
  <c r="C65" i="50"/>
  <c r="D65" i="50"/>
  <c r="D80" i="50" s="1"/>
  <c r="B79" i="50"/>
  <c r="C79" i="50"/>
  <c r="C85" i="50"/>
  <c r="B94" i="50"/>
  <c r="C94" i="50"/>
  <c r="D94" i="50"/>
  <c r="B104" i="50"/>
  <c r="C104" i="50"/>
  <c r="C123" i="50" s="1"/>
  <c r="C130" i="50" s="1"/>
  <c r="D104" i="50"/>
  <c r="B114" i="50"/>
  <c r="C114" i="50"/>
  <c r="D114" i="50"/>
  <c r="B122" i="50"/>
  <c r="B123" i="50" s="1"/>
  <c r="C122" i="50"/>
  <c r="D122" i="50"/>
  <c r="B129" i="50"/>
  <c r="C129" i="50"/>
  <c r="D129" i="50"/>
  <c r="B9" i="49"/>
  <c r="B28" i="49" s="1"/>
  <c r="B40" i="49" s="1"/>
  <c r="B46" i="49" s="1"/>
  <c r="C9" i="49"/>
  <c r="D9" i="49"/>
  <c r="B12" i="49"/>
  <c r="D12" i="49"/>
  <c r="B16" i="49"/>
  <c r="C16" i="49"/>
  <c r="C28" i="49" s="1"/>
  <c r="C40" i="49" s="1"/>
  <c r="C46" i="49" s="1"/>
  <c r="D16" i="49"/>
  <c r="D28" i="49" s="1"/>
  <c r="B21" i="49"/>
  <c r="C21" i="49"/>
  <c r="D21" i="49"/>
  <c r="B25" i="49"/>
  <c r="C25" i="49"/>
  <c r="D25" i="49"/>
  <c r="B33" i="49"/>
  <c r="B39" i="49"/>
  <c r="C33" i="49"/>
  <c r="D33" i="49"/>
  <c r="B38" i="49"/>
  <c r="D38" i="49"/>
  <c r="D39" i="49" s="1"/>
  <c r="C39" i="49"/>
  <c r="B9" i="48"/>
  <c r="C9" i="48"/>
  <c r="D9" i="48"/>
  <c r="B12" i="48"/>
  <c r="D12" i="48"/>
  <c r="B17" i="48"/>
  <c r="B29" i="48" s="1"/>
  <c r="B41" i="48" s="1"/>
  <c r="B47" i="48" s="1"/>
  <c r="C17" i="48"/>
  <c r="D17" i="48"/>
  <c r="B22" i="48"/>
  <c r="C22" i="48"/>
  <c r="D22" i="48"/>
  <c r="B26" i="48"/>
  <c r="C26" i="48"/>
  <c r="D26" i="48"/>
  <c r="C29" i="48"/>
  <c r="C41" i="48" s="1"/>
  <c r="B34" i="48"/>
  <c r="C34" i="48"/>
  <c r="D34" i="48"/>
  <c r="D40" i="48" s="1"/>
  <c r="B39" i="48"/>
  <c r="D39" i="48"/>
  <c r="B40" i="48"/>
  <c r="C40" i="48"/>
  <c r="B44" i="48"/>
  <c r="C44" i="48"/>
  <c r="C46" i="48" s="1"/>
  <c r="D44" i="48"/>
  <c r="B46" i="48"/>
  <c r="D46" i="48"/>
  <c r="B8" i="47"/>
  <c r="B12" i="47" s="1"/>
  <c r="B20" i="47" s="1"/>
  <c r="C8" i="47"/>
  <c r="B11" i="47"/>
  <c r="C11" i="47"/>
  <c r="C12" i="47" s="1"/>
  <c r="E9" i="46"/>
  <c r="E34" i="46" s="1"/>
  <c r="E38" i="45"/>
  <c r="C72" i="45"/>
  <c r="C73" i="45" s="1"/>
  <c r="C106" i="45"/>
  <c r="D106" i="45"/>
  <c r="E106" i="45"/>
  <c r="D93" i="44"/>
  <c r="E93" i="44"/>
  <c r="D12" i="43"/>
  <c r="D39" i="43" s="1"/>
  <c r="E12" i="43"/>
  <c r="E39" i="43" s="1"/>
  <c r="C39" i="43"/>
  <c r="C9" i="42"/>
  <c r="D9" i="42"/>
  <c r="E9" i="42"/>
  <c r="C28" i="42"/>
  <c r="C30" i="42" s="1"/>
  <c r="D28" i="42"/>
  <c r="D30" i="42"/>
  <c r="E28" i="42"/>
  <c r="C29" i="42"/>
  <c r="D29" i="42"/>
  <c r="E29" i="42"/>
  <c r="E30" i="42" s="1"/>
  <c r="G12" i="41"/>
  <c r="H12" i="41"/>
  <c r="F35" i="40"/>
  <c r="G35" i="40"/>
  <c r="H35" i="40"/>
  <c r="C47" i="40"/>
  <c r="D47" i="40"/>
  <c r="E47" i="40"/>
  <c r="F47" i="40"/>
  <c r="D5" i="8"/>
  <c r="D6" i="8"/>
  <c r="D7" i="8"/>
  <c r="D8" i="8"/>
  <c r="B9" i="8"/>
  <c r="C9" i="8"/>
  <c r="D9" i="8"/>
  <c r="D10" i="8"/>
  <c r="D11" i="8"/>
  <c r="D12" i="8"/>
  <c r="D13" i="8"/>
  <c r="D14" i="8"/>
  <c r="D15" i="8"/>
  <c r="D16" i="8"/>
  <c r="B17" i="8"/>
  <c r="B26" i="8" s="1"/>
  <c r="D26" i="8" s="1"/>
  <c r="C17" i="8"/>
  <c r="C26" i="8" s="1"/>
  <c r="D18" i="8"/>
  <c r="D19" i="8"/>
  <c r="D20" i="8"/>
  <c r="B21" i="8"/>
  <c r="C21" i="8"/>
  <c r="D21" i="8"/>
  <c r="D22" i="8"/>
  <c r="D23" i="8"/>
  <c r="D24" i="8"/>
  <c r="B25" i="8"/>
  <c r="D25" i="8" s="1"/>
  <c r="C25" i="8"/>
  <c r="D27" i="8"/>
  <c r="D28" i="8"/>
  <c r="D29" i="8"/>
  <c r="D30" i="8"/>
  <c r="D31" i="8"/>
  <c r="B17" i="38"/>
  <c r="C17" i="38"/>
  <c r="C29" i="38" s="1"/>
  <c r="D17" i="38"/>
  <c r="D29" i="38" s="1"/>
  <c r="E17" i="38"/>
  <c r="E29" i="38" s="1"/>
  <c r="F17" i="38"/>
  <c r="G17" i="38"/>
  <c r="I17" i="38"/>
  <c r="I29" i="38" s="1"/>
  <c r="J17" i="38"/>
  <c r="K17" i="38"/>
  <c r="L17" i="38"/>
  <c r="M17" i="38"/>
  <c r="N17" i="38"/>
  <c r="B27" i="38"/>
  <c r="C27" i="38"/>
  <c r="D27" i="38"/>
  <c r="E27" i="38"/>
  <c r="F27" i="38"/>
  <c r="F29" i="38" s="1"/>
  <c r="G27" i="38"/>
  <c r="G29" i="38" s="1"/>
  <c r="I27" i="38"/>
  <c r="J27" i="38"/>
  <c r="K27" i="38"/>
  <c r="L27" i="38"/>
  <c r="M27" i="38"/>
  <c r="N29" i="38"/>
  <c r="C12" i="3"/>
  <c r="C18" i="3" s="1"/>
  <c r="C65" i="3" s="1"/>
  <c r="D12" i="3"/>
  <c r="D18" i="3" s="1"/>
  <c r="D65" i="3" s="1"/>
  <c r="E12" i="3"/>
  <c r="E18" i="3"/>
  <c r="F12" i="3"/>
  <c r="G12" i="3"/>
  <c r="G18" i="3" s="1"/>
  <c r="F18" i="3"/>
  <c r="F65" i="3" s="1"/>
  <c r="C24" i="3"/>
  <c r="D24" i="3"/>
  <c r="E24" i="3"/>
  <c r="F24" i="3"/>
  <c r="G24" i="3"/>
  <c r="C27" i="3"/>
  <c r="D27" i="3"/>
  <c r="F27" i="3"/>
  <c r="G27" i="3"/>
  <c r="G38" i="3" s="1"/>
  <c r="F36" i="3"/>
  <c r="G36" i="3"/>
  <c r="D38" i="3"/>
  <c r="F38" i="3"/>
  <c r="C50" i="3"/>
  <c r="D50" i="3"/>
  <c r="E50" i="3"/>
  <c r="F50" i="3"/>
  <c r="G50" i="3"/>
  <c r="H50" i="3"/>
  <c r="H65" i="3"/>
  <c r="H95" i="3" s="1"/>
  <c r="C56" i="3"/>
  <c r="D56" i="3"/>
  <c r="E56" i="3"/>
  <c r="F56" i="3"/>
  <c r="G56" i="3"/>
  <c r="C60" i="3"/>
  <c r="D60" i="3"/>
  <c r="F60" i="3"/>
  <c r="G60" i="3"/>
  <c r="C64" i="3"/>
  <c r="D64" i="3"/>
  <c r="E64" i="3"/>
  <c r="F64" i="3"/>
  <c r="G64" i="3"/>
  <c r="C71" i="3"/>
  <c r="D71" i="3"/>
  <c r="D87" i="3" s="1"/>
  <c r="D94" i="3" s="1"/>
  <c r="F71" i="3"/>
  <c r="G71" i="3"/>
  <c r="G87" i="3" s="1"/>
  <c r="G94" i="3" s="1"/>
  <c r="C76" i="3"/>
  <c r="D76" i="3"/>
  <c r="F76" i="3"/>
  <c r="F87" i="3" s="1"/>
  <c r="F94" i="3" s="1"/>
  <c r="G76" i="3"/>
  <c r="C81" i="3"/>
  <c r="C87" i="3"/>
  <c r="C94" i="3" s="1"/>
  <c r="D81" i="3"/>
  <c r="E81" i="3"/>
  <c r="E87" i="3" s="1"/>
  <c r="E94" i="3" s="1"/>
  <c r="F81" i="3"/>
  <c r="G81" i="3"/>
  <c r="H81" i="3"/>
  <c r="H87" i="3"/>
  <c r="H94" i="3"/>
  <c r="C92" i="3"/>
  <c r="D92" i="3"/>
  <c r="F92" i="3"/>
  <c r="G92" i="3"/>
  <c r="C19" i="2"/>
  <c r="C24" i="2" s="1"/>
  <c r="D19" i="2"/>
  <c r="E19" i="2"/>
  <c r="E24" i="2" s="1"/>
  <c r="E98" i="2" s="1"/>
  <c r="E122" i="2" s="1"/>
  <c r="F19" i="2"/>
  <c r="H19" i="2"/>
  <c r="H24" i="2" s="1"/>
  <c r="C23" i="2"/>
  <c r="D23" i="2"/>
  <c r="D24" i="2" s="1"/>
  <c r="D98" i="2" s="1"/>
  <c r="D122" i="2" s="1"/>
  <c r="E23" i="2"/>
  <c r="F23" i="2"/>
  <c r="F24" i="2" s="1"/>
  <c r="F98" i="2" s="1"/>
  <c r="C29" i="2"/>
  <c r="D29" i="2"/>
  <c r="E29" i="2"/>
  <c r="F29" i="2"/>
  <c r="G29" i="2"/>
  <c r="H29" i="2"/>
  <c r="H50" i="2" s="1"/>
  <c r="C32" i="2"/>
  <c r="D32" i="2"/>
  <c r="E32" i="2"/>
  <c r="F32" i="2"/>
  <c r="G32" i="2"/>
  <c r="H32" i="2"/>
  <c r="C40" i="2"/>
  <c r="C50" i="2" s="1"/>
  <c r="D40" i="2"/>
  <c r="E40" i="2"/>
  <c r="F40" i="2"/>
  <c r="G40" i="2"/>
  <c r="H40" i="2"/>
  <c r="C43" i="2"/>
  <c r="D43" i="2"/>
  <c r="E43" i="2"/>
  <c r="E50" i="2" s="1"/>
  <c r="F43" i="2"/>
  <c r="G43" i="2"/>
  <c r="H43" i="2"/>
  <c r="C49" i="2"/>
  <c r="D49" i="2"/>
  <c r="F49" i="2"/>
  <c r="G49" i="2"/>
  <c r="H49" i="2"/>
  <c r="C59" i="2"/>
  <c r="D59" i="2"/>
  <c r="E59" i="2"/>
  <c r="F59" i="2"/>
  <c r="G59" i="2"/>
  <c r="C73" i="2"/>
  <c r="D73" i="2"/>
  <c r="E73" i="2"/>
  <c r="F73" i="2"/>
  <c r="G73" i="2"/>
  <c r="C82" i="2"/>
  <c r="D82" i="2"/>
  <c r="E82" i="2"/>
  <c r="F82" i="2"/>
  <c r="G82" i="2"/>
  <c r="C87" i="2"/>
  <c r="D87" i="2"/>
  <c r="L86" i="2" s="1"/>
  <c r="E87" i="2"/>
  <c r="L87" i="2" s="1"/>
  <c r="F87" i="2"/>
  <c r="G87" i="2"/>
  <c r="C96" i="2"/>
  <c r="D96" i="2"/>
  <c r="E96" i="2"/>
  <c r="F96" i="2"/>
  <c r="G96" i="2"/>
  <c r="C102" i="2"/>
  <c r="D102" i="2"/>
  <c r="D114" i="2" s="1"/>
  <c r="D121" i="2" s="1"/>
  <c r="F102" i="2"/>
  <c r="G102" i="2"/>
  <c r="G114" i="2" s="1"/>
  <c r="G121" i="2" s="1"/>
  <c r="C107" i="2"/>
  <c r="D107" i="2"/>
  <c r="F107" i="2"/>
  <c r="F114" i="2" s="1"/>
  <c r="F121" i="2" s="1"/>
  <c r="G107" i="2"/>
  <c r="F110" i="2"/>
  <c r="G110" i="2"/>
  <c r="C114" i="2"/>
  <c r="E114" i="2"/>
  <c r="E121" i="2"/>
  <c r="C119" i="2"/>
  <c r="C121" i="2" s="1"/>
  <c r="B14" i="1"/>
  <c r="B16" i="1"/>
  <c r="C14" i="1"/>
  <c r="C16" i="1" s="1"/>
  <c r="D14" i="1"/>
  <c r="F14" i="1"/>
  <c r="F16" i="1"/>
  <c r="G14" i="1"/>
  <c r="G16" i="1"/>
  <c r="D16" i="1"/>
  <c r="B24" i="1"/>
  <c r="B26" i="1" s="1"/>
  <c r="C24" i="1"/>
  <c r="C26" i="1" s="1"/>
  <c r="D24" i="1"/>
  <c r="D26" i="1"/>
  <c r="E24" i="1"/>
  <c r="E26" i="1"/>
  <c r="F24" i="1"/>
  <c r="F26" i="1" s="1"/>
  <c r="G24" i="1"/>
  <c r="G26" i="1" s="1"/>
  <c r="D123" i="50"/>
  <c r="D130" i="50"/>
  <c r="C80" i="50"/>
  <c r="D29" i="48"/>
  <c r="M29" i="38"/>
  <c r="L29" i="38"/>
  <c r="K29" i="38"/>
  <c r="J29" i="38"/>
  <c r="B29" i="38"/>
  <c r="G50" i="2"/>
  <c r="F50" i="2"/>
  <c r="D50" i="2"/>
  <c r="G122" i="2" l="1"/>
  <c r="D95" i="3"/>
  <c r="C47" i="48"/>
  <c r="D86" i="50"/>
  <c r="C95" i="3"/>
  <c r="E95" i="3"/>
  <c r="C20" i="47"/>
  <c r="C22" i="47"/>
  <c r="D41" i="48"/>
  <c r="D47" i="48" s="1"/>
  <c r="B130" i="50"/>
  <c r="H98" i="2"/>
  <c r="H122" i="2" s="1"/>
  <c r="C98" i="2"/>
  <c r="C122" i="2" s="1"/>
  <c r="F95" i="3"/>
  <c r="F122" i="2"/>
  <c r="G65" i="3"/>
  <c r="G95" i="3" s="1"/>
  <c r="D40" i="49"/>
  <c r="D46" i="49" s="1"/>
  <c r="D17" i="8"/>
</calcChain>
</file>

<file path=xl/sharedStrings.xml><?xml version="1.0" encoding="utf-8"?>
<sst xmlns="http://schemas.openxmlformats.org/spreadsheetml/2006/main" count="2603" uniqueCount="1227">
  <si>
    <t>ÖNKORMÁNYZATI ELŐIRÁNYZATOK</t>
  </si>
  <si>
    <t>MINDÖSSZESEN</t>
  </si>
  <si>
    <t>Központi, irányító szervi támogatások folyósítása működési célra</t>
  </si>
  <si>
    <t>Központi, irányító szervi támogatások folyósítása felhalmozási célra</t>
  </si>
  <si>
    <t>ÖSSZESEN:</t>
  </si>
  <si>
    <t>eredeti ei.</t>
  </si>
  <si>
    <t>Rovat-
szám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</si>
  <si>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</si>
  <si>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</si>
  <si>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</si>
  <si>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</si>
  <si>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</si>
  <si>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</si>
  <si>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</si>
  <si>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</si>
  <si>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</si>
  <si>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</si>
  <si>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</si>
  <si>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</si>
  <si>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</si>
  <si>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</si>
  <si>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</si>
  <si>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</si>
  <si>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</si>
  <si>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</si>
  <si>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</si>
  <si>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</si>
  <si>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</si>
  <si>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</si>
  <si>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</si>
  <si>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</si>
  <si>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</si>
  <si>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</si>
  <si>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</si>
  <si>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</si>
  <si>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</si>
  <si>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</si>
  <si>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</si>
  <si>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</si>
  <si>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</si>
  <si>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</si>
  <si>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</si>
  <si>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</si>
  <si>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</si>
  <si>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</si>
  <si>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</si>
  <si>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</si>
  <si>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</si>
  <si>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</si>
  <si>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</si>
  <si>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</si>
  <si>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</si>
  <si>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</si>
  <si>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</si>
  <si>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</si>
  <si>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</si>
  <si>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</si>
  <si>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</si>
  <si>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</si>
  <si>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</si>
  <si>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</si>
  <si>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</si>
  <si>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</si>
  <si>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</si>
  <si>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</si>
  <si>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</si>
  <si>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</si>
  <si>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</si>
  <si>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</si>
  <si>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</si>
  <si>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</si>
  <si>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</si>
  <si>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</si>
  <si>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</si>
  <si>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</si>
  <si>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</si>
  <si>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</si>
  <si>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</si>
  <si>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</si>
  <si>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</si>
  <si>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</si>
  <si>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</si>
  <si>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</si>
  <si>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</si>
  <si>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</si>
  <si>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</si>
  <si>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</si>
  <si>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</si>
  <si>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</si>
  <si>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</si>
  <si>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</si>
  <si>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</si>
  <si>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</si>
  <si>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</si>
  <si>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</si>
  <si>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</si>
  <si>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</si>
  <si>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</si>
  <si>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</si>
  <si>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</si>
  <si>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</si>
  <si>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</si>
  <si>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</si>
  <si>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</si>
  <si>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</si>
  <si>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</si>
  <si>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</si>
  <si>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</si>
  <si>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</si>
  <si>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</si>
  <si>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</si>
  <si>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</si>
  <si>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</si>
  <si>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</si>
  <si>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</si>
  <si>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</si>
  <si>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</si>
  <si>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</si>
  <si>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</si>
  <si>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</si>
  <si>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</si>
  <si>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</si>
  <si>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</si>
  <si>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</si>
  <si>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</si>
  <si>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</si>
  <si>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</si>
  <si>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</si>
  <si>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</si>
  <si>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</si>
  <si>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</si>
  <si>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</si>
  <si>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</si>
  <si>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</si>
  <si>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</si>
  <si>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</si>
  <si>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</si>
  <si>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</si>
  <si>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</si>
  <si>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</si>
  <si>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</si>
  <si>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</si>
  <si>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</si>
  <si>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</si>
  <si>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</si>
  <si>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</si>
  <si>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</si>
  <si>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</si>
  <si>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</si>
  <si>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</si>
  <si>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</si>
  <si>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</si>
  <si>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</si>
  <si>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</si>
  <si>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</si>
  <si>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</si>
  <si>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</si>
  <si>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</si>
  <si>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</si>
  <si>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</si>
  <si>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</si>
  <si>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</si>
  <si>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</si>
  <si>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</si>
  <si>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</si>
  <si>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</si>
  <si>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</si>
  <si>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</si>
  <si>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</si>
  <si>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</si>
  <si>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</si>
  <si>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</si>
  <si>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</si>
  <si>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</si>
  <si>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</si>
  <si>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</si>
  <si>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</si>
  <si>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</si>
  <si>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</si>
  <si>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</si>
  <si>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</si>
  <si>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</si>
  <si>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</si>
  <si>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</si>
  <si>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</si>
  <si>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</si>
  <si>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</si>
  <si>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</si>
  <si>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</si>
  <si>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</si>
  <si>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</si>
  <si>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</si>
  <si>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</si>
  <si>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</si>
  <si>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</si>
  <si>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</si>
  <si>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</si>
  <si>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</si>
  <si>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</si>
  <si>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</si>
  <si>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</si>
  <si>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</si>
  <si>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</si>
  <si>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</si>
  <si>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</si>
  <si>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</si>
  <si>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</si>
  <si>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</si>
  <si>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</si>
  <si>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</si>
  <si>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</si>
  <si>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</si>
  <si>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</si>
  <si>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</si>
  <si>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</si>
  <si>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</si>
  <si>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</si>
  <si>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</si>
  <si>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</si>
  <si>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</si>
  <si>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</si>
  <si>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</si>
  <si>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</si>
  <si>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</si>
  <si>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</si>
  <si>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</si>
  <si>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</si>
  <si>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</si>
  <si>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</si>
  <si>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</si>
  <si>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</si>
  <si>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</si>
  <si>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</si>
  <si>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 xml:space="preserve">Pénzügyi monopóliumok nyereségét terhelő adók </t>
  </si>
  <si>
    <t>B353</t>
  </si>
  <si>
    <t>B354</t>
  </si>
  <si>
    <t>B355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</si>
  <si>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</si>
  <si>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</si>
  <si>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</si>
  <si>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</si>
  <si>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</si>
  <si>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</si>
  <si>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</si>
  <si>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</si>
  <si>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</si>
  <si>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</si>
  <si>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</si>
  <si>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</si>
  <si>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</si>
  <si>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</si>
  <si>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</si>
  <si>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</si>
  <si>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</si>
  <si>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</si>
  <si>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</si>
  <si>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</si>
  <si>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</si>
  <si>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</si>
  <si>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</si>
  <si>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</si>
  <si>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</si>
  <si>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</si>
  <si>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</si>
  <si>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</si>
  <si>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</si>
  <si>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</si>
  <si>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</si>
  <si>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</si>
  <si>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</si>
  <si>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</si>
  <si>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</si>
  <si>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</si>
  <si>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</si>
  <si>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</si>
  <si>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</si>
  <si>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</si>
  <si>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</si>
  <si>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</si>
  <si>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</si>
  <si>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</si>
  <si>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</si>
  <si>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</si>
  <si>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</si>
  <si>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</si>
  <si>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</si>
  <si>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</si>
  <si>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</si>
  <si>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</si>
  <si>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</si>
  <si>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</si>
  <si>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</si>
  <si>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</si>
  <si>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</si>
  <si>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</si>
  <si>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</si>
  <si>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</si>
  <si>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</si>
  <si>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</si>
  <si>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</si>
  <si>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</si>
  <si>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</si>
  <si>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</si>
  <si>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</si>
  <si>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</si>
  <si>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</si>
  <si>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</si>
  <si>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</si>
  <si>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</si>
  <si>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</si>
  <si>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</si>
  <si>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</si>
  <si>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</si>
  <si>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</si>
  <si>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</si>
  <si>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</si>
  <si>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</si>
  <si>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</si>
  <si>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</si>
  <si>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</si>
  <si>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támogatások államháztartáson kívülre </t>
  </si>
  <si>
    <t xml:space="preserve">Egyéb működési célú kiadások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</si>
  <si>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</si>
  <si>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</si>
  <si>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</si>
  <si>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</si>
  <si>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</si>
  <si>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</si>
  <si>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</si>
  <si>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</si>
  <si>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</si>
  <si>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</si>
  <si>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</si>
  <si>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</si>
  <si>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</si>
  <si>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</si>
  <si>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</si>
  <si>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</si>
  <si>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</si>
  <si>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</si>
  <si>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</si>
  <si>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</si>
  <si>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</si>
  <si>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</si>
  <si>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</si>
  <si>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</si>
  <si>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</si>
  <si>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</si>
  <si>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</si>
  <si>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</si>
  <si>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</si>
  <si>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</si>
  <si>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</si>
  <si>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</si>
  <si>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</si>
  <si>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</si>
  <si>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</si>
  <si>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</si>
  <si>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</si>
  <si>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</si>
  <si>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</si>
  <si>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</si>
  <si>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</si>
  <si>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</si>
  <si>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</si>
  <si>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</si>
  <si>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</si>
  <si>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</si>
  <si>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</si>
  <si>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</si>
  <si>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</si>
  <si>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</si>
  <si>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</si>
  <si>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</si>
  <si>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</si>
  <si>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</si>
  <si>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</si>
  <si>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</si>
  <si>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</si>
  <si>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</si>
  <si>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</si>
  <si>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</si>
  <si>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</si>
  <si>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</si>
  <si>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</si>
  <si>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</si>
  <si>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</si>
  <si>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</si>
  <si>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</si>
  <si>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</si>
  <si>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</si>
  <si>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</si>
  <si>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</si>
  <si>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</si>
  <si>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</si>
  <si>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</si>
  <si>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</si>
  <si>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</si>
  <si>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</si>
  <si>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</si>
  <si>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</si>
  <si>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</si>
  <si>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</si>
  <si>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</si>
  <si>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</si>
  <si>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</si>
  <si>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</si>
  <si>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</si>
  <si>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</si>
  <si>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</si>
  <si>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</si>
  <si>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</si>
  <si>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</si>
  <si>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</si>
  <si>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</si>
  <si>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</si>
  <si>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</si>
  <si>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</si>
  <si>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</si>
  <si>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</si>
  <si>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</si>
  <si>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</si>
  <si>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</si>
  <si>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</si>
  <si>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</si>
  <si>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</si>
  <si>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</si>
  <si>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</si>
  <si>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</si>
  <si>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</si>
  <si>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</si>
  <si>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</si>
  <si>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</si>
  <si>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</si>
  <si>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</si>
  <si>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</si>
  <si>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</si>
  <si>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</si>
  <si>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</si>
  <si>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</si>
  <si>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</si>
  <si>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</si>
  <si>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</si>
  <si>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</si>
  <si>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</si>
  <si>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</si>
  <si>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</si>
  <si>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</si>
  <si>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</si>
  <si>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</si>
  <si>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</si>
  <si>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</si>
  <si>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</si>
  <si>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</si>
  <si>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</si>
  <si>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</si>
  <si>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</si>
  <si>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</si>
  <si>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</si>
  <si>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</si>
  <si>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</si>
  <si>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</si>
  <si>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</si>
  <si>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</si>
  <si>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KÖLTSÉGVETÉSI ENGEDÉLYEZETT LÉTSZÁMKERETBE NEM TARTOZÓ FOGLALKOZTATOTTAK LÉTSZÁMA AZ IDŐSZAK VÉGÉN ÖSSZESEN (=80+…+86)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</si>
  <si>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</si>
  <si>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</si>
  <si>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</si>
  <si>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</si>
  <si>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</si>
  <si>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</si>
  <si>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</si>
  <si>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</si>
  <si>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</si>
  <si>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</si>
  <si>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</si>
  <si>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</si>
  <si>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</si>
  <si>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</si>
  <si>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</si>
  <si>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</si>
  <si>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</si>
  <si>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</si>
  <si>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</si>
  <si>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</si>
  <si>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</si>
  <si>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</si>
  <si>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</si>
  <si>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</si>
  <si>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</si>
  <si>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</si>
  <si>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</si>
  <si>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</si>
  <si>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</si>
  <si>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</si>
  <si>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</si>
  <si>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</si>
  <si>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</si>
  <si>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</si>
  <si>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</si>
  <si>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</si>
  <si>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költségvetési egyenleg  MŰKÖDÉSI</t>
  </si>
  <si>
    <t>költségvetési egyenleg FELHALMOZÁSI</t>
  </si>
  <si>
    <t>Tartalékok-általános</t>
  </si>
  <si>
    <t>Tartalékok-cél</t>
  </si>
  <si>
    <t>Megnevezés</t>
  </si>
  <si>
    <t>Önkormányzat</t>
  </si>
  <si>
    <t>Óvoda</t>
  </si>
  <si>
    <t>Peresztegi Napközi Otthonos Óvoda</t>
  </si>
  <si>
    <t>Költségvetési engedélyezett létszámkeret (álláshely) (fő) PERESZTEGI NAPKÖZI OTTHONOS ÓVODA</t>
  </si>
  <si>
    <t>Egyéb felhalmozási kiadások</t>
  </si>
  <si>
    <t>BEVÉTELEK</t>
  </si>
  <si>
    <t>KIADÁSOK</t>
  </si>
  <si>
    <t>Működést szolgáló bevételek</t>
  </si>
  <si>
    <t>Működési kiadások</t>
  </si>
  <si>
    <t>Személyi juttatások</t>
  </si>
  <si>
    <t>Közhatalmi bevételek</t>
  </si>
  <si>
    <t>Munkakadókat terhelő járulék</t>
  </si>
  <si>
    <t>Dologi kiadások</t>
  </si>
  <si>
    <t>Működési célú átvett pénzeszközök</t>
  </si>
  <si>
    <t>Ellátottak pénzbeli juttatásai</t>
  </si>
  <si>
    <t>Előző évi pénzmaradvány igénybevétele</t>
  </si>
  <si>
    <t>Egyéb működési kiadások</t>
  </si>
  <si>
    <t>Intézményfinanszírozás</t>
  </si>
  <si>
    <t>Működési bevételek összesen</t>
  </si>
  <si>
    <t>Működési kiadások összesen</t>
  </si>
  <si>
    <t>Felhalmozást szolgáló bevételek</t>
  </si>
  <si>
    <t>Felhalmozási kiadások</t>
  </si>
  <si>
    <t>Felhalmozási célú támogatások államháztartáson belülről</t>
  </si>
  <si>
    <t>Beruházási kiadások</t>
  </si>
  <si>
    <t>Felhalmozási bevételek</t>
  </si>
  <si>
    <t>Beruházási kiadások előzetes ÁFÁ-ja</t>
  </si>
  <si>
    <t>Felújítási kiadások</t>
  </si>
  <si>
    <t>Felújítási előzetes ÁFÁ-ja</t>
  </si>
  <si>
    <t>Felhalmozási bevételek összesen</t>
  </si>
  <si>
    <t>Felhalmozási kiadások összesen</t>
  </si>
  <si>
    <t>BEVÉTELEK MINDÖSSZESEN</t>
  </si>
  <si>
    <t>KIADÁSOK MINDÖSSZESEN</t>
  </si>
  <si>
    <t xml:space="preserve">Intézményi ellátottak pénzbeli juttatásai </t>
  </si>
  <si>
    <t>K513</t>
  </si>
  <si>
    <t>B74</t>
  </si>
  <si>
    <t>K89</t>
  </si>
  <si>
    <t>Finanszírozási kiadások</t>
  </si>
  <si>
    <t>Eredeti ei.</t>
  </si>
  <si>
    <t>Módosított ei.</t>
  </si>
  <si>
    <t xml:space="preserve">Eredeti ei. </t>
  </si>
  <si>
    <t xml:space="preserve">Módosított ei. </t>
  </si>
  <si>
    <t>Teljesítés</t>
  </si>
  <si>
    <t>Biztosító által fizetett kártérítés</t>
  </si>
  <si>
    <t>B411</t>
  </si>
  <si>
    <t xml:space="preserve">Teljesítés </t>
  </si>
  <si>
    <t>Pereszteg Község Önkormányzat</t>
  </si>
  <si>
    <t>Pereszteg Napközi Otthonos Óvoda</t>
  </si>
  <si>
    <t>módosított ei.</t>
  </si>
  <si>
    <t>teljesítés</t>
  </si>
  <si>
    <t xml:space="preserve">Ingatlanok beszerzése, létesítése </t>
  </si>
  <si>
    <t>KÖLTSÉGVETÉSI SZERV</t>
  </si>
  <si>
    <t>Költségvetési szerv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</si>
  <si>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</si>
  <si>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</si>
  <si>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</si>
  <si>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</si>
  <si>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</si>
  <si>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</si>
  <si>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 xml:space="preserve">Betegséggel kapcsolatos (nem társadalombiztosítási) ellátások </t>
  </si>
  <si>
    <t>foglalkoztatást helyettesítő támogatás [Szoctv. 35. § (1) bek.]</t>
  </si>
  <si>
    <t xml:space="preserve">Foglalkoztatással, munkanélküliséggel kapcsolatos ellátások 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</si>
  <si>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</si>
  <si>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</si>
  <si>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</si>
  <si>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</si>
  <si>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</si>
  <si>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</si>
  <si>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 xml:space="preserve">Lakhatással kapcsolatos ellátások 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</si>
  <si>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</si>
  <si>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</si>
  <si>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</si>
  <si>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</si>
  <si>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</si>
  <si>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</si>
  <si>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</si>
  <si>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</si>
  <si>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</si>
  <si>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</si>
  <si>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</si>
  <si>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</si>
  <si>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</si>
  <si>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</si>
  <si>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</si>
  <si>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</si>
  <si>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</si>
  <si>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</si>
  <si>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</si>
  <si>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</si>
  <si>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</si>
  <si>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</si>
  <si>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</si>
  <si>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</si>
  <si>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 xml:space="preserve">Működési célú visszatérítendő támogatások, kölcsönök törlesztése államháztartáson belülre 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</si>
  <si>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</si>
  <si>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</si>
  <si>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</si>
  <si>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</si>
  <si>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</si>
  <si>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</si>
  <si>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</si>
  <si>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</si>
  <si>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</si>
  <si>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</si>
  <si>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</si>
  <si>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>Európai Unió  részére</t>
  </si>
  <si>
    <t xml:space="preserve">Felhalmozási célú visszatérítendő támogatások, kölcsönök nyújtása államháztartáson belülre </t>
  </si>
  <si>
    <t xml:space="preserve">Felhalmozási célú visszatérítendő támogatások, kölcsönök törlesztése államháztartáson belülre </t>
  </si>
  <si>
    <t xml:space="preserve">Egyéb felhalmozási célú támogatások államháztartáson belülre </t>
  </si>
  <si>
    <t xml:space="preserve">Felhalmozási célú visszatérítendő támogatások, kölcsönök nyújtása államháztartáson kívülre </t>
  </si>
  <si>
    <t>ebből: állandó jeleggel végzett iparűzési tevékenység után fizetett helyi iparűzési adó</t>
  </si>
  <si>
    <t>ebből: ideiglenes jeleggel végzett tevékenység után fizetett helyi iparűzési adó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</si>
  <si>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</si>
  <si>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</si>
  <si>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</si>
  <si>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</si>
  <si>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 xml:space="preserve">ebből: tartózkodás után fizetett idegenforgalmi adó </t>
  </si>
  <si>
    <t>ebből: talajterhelési díj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</si>
  <si>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</si>
  <si>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</si>
  <si>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</si>
  <si>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</si>
  <si>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</si>
  <si>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</si>
  <si>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</si>
  <si>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</si>
  <si>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</si>
  <si>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</si>
  <si>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</si>
  <si>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</si>
  <si>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</si>
  <si>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</si>
  <si>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</si>
  <si>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</si>
  <si>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</si>
  <si>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</si>
  <si>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</si>
  <si>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Ebből irányító szerv által elvonásra kerül</t>
  </si>
  <si>
    <t>Módosítások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</si>
  <si>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</si>
  <si>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</si>
  <si>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</si>
  <si>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</si>
  <si>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</si>
  <si>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</si>
  <si>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</si>
  <si>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</si>
  <si>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</si>
  <si>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</si>
  <si>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</si>
  <si>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</si>
  <si>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</si>
  <si>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</si>
  <si>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</si>
  <si>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>IV        Anyagjellegű ráfordítások (=09+10+11+12) (16=12+...+15)</t>
  </si>
  <si>
    <t>13        Bérköltség</t>
  </si>
  <si>
    <t>14        Személyi jellegű egyéb kifizetések</t>
  </si>
  <si>
    <t>15        Bérjárulékok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</si>
  <si>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</si>
  <si>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</si>
  <si>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</si>
  <si>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</si>
  <si>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16        Kapott (járó) osztalék és részesedés</t>
  </si>
  <si>
    <t>17        Kapott (járó) kamatok és kamatjellegű eredményszemléletű bevételek</t>
  </si>
  <si>
    <t>18        Pénzügyi műveletek egyéb eredményszemléletű bevételei (&gt;=18a) (26&gt;=27)</t>
  </si>
  <si>
    <t>18a        - ebből: árfolyamnyereség</t>
  </si>
  <si>
    <t>VIII        Pénzügyi műveletek eredményszemléletű bevételei (=16+17+18) (28=24+...+26)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</si>
  <si>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</si>
  <si>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</si>
  <si>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 (31&gt;=32)</t>
  </si>
  <si>
    <t>21a        - ebből: árfolyamveszteség</t>
  </si>
  <si>
    <t>IX        Pénzügyi műveletek ráfordításai (=19+20+21) (33=29+...+31)</t>
  </si>
  <si>
    <t>B)        PÉNZÜGYI MŰVELETEK EREDMÉNYE (=VIII-IX) (34=28-33)</t>
  </si>
  <si>
    <t>C)        SZOKÁSOS EREDMÉNY (=±A±B) (35=±23±34)</t>
  </si>
  <si>
    <t>22        Felhalmozási célú támogatások eredményszemléletű bevételei</t>
  </si>
  <si>
    <t>23        Különféle rendkívüli eredményszemléletű bevételek</t>
  </si>
  <si>
    <t>X        Rendkívüli eredményszemléletű bevételek (=22+23) (=36+37)</t>
  </si>
  <si>
    <t>XI        Rendkívüli ráfordítások</t>
  </si>
  <si>
    <t>D)        RENDKÍVÜLI EREDMÉNY(=X-XI) (40=38-39)</t>
  </si>
  <si>
    <t>E)        MÉRLEG SZERINTI EREDMÉNY (=±C±D) (41=±35±40)</t>
  </si>
  <si>
    <t>ESZKÖZÖK</t>
  </si>
  <si>
    <t>A/I/1        Vagyoni értékű jogok</t>
  </si>
  <si>
    <t>A/I/2        Szellemi termékek</t>
  </si>
  <si>
    <t>A/I/3        Immateriális javak értékhelyesbítése</t>
  </si>
  <si>
    <t xml:space="preserve">A/I        Immateriális javak 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</si>
  <si>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</si>
  <si>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</si>
  <si>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</si>
  <si>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</si>
  <si>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</si>
  <si>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 xml:space="preserve">A/II        Tárgyi eszközök </t>
  </si>
  <si>
    <t xml:space="preserve">A/III/1        Tartós részesedések </t>
  </si>
  <si>
    <t xml:space="preserve">A/III/2        Tartós hitelviszonyt megtestesítő értékpapírok </t>
  </si>
  <si>
    <t>A/III/3        Befektetett pénzügyi eszközök értékhelyesbítése</t>
  </si>
  <si>
    <t xml:space="preserve">A/III        Befektetett pénzügyi eszközök </t>
  </si>
  <si>
    <t>A/IV/1        Koncesszióba, vagyonkezelésbe adott eszközök</t>
  </si>
  <si>
    <t>A/IV/2        Koncesszióba, vagyonkezelésbe adott eszközök értékhelyesbítése</t>
  </si>
  <si>
    <t>A/IV        Koncesszióba, vagyonkezelésbe adott eszközök</t>
  </si>
  <si>
    <t xml:space="preserve">A)        NEMZETI VAGYONBA TARTOZÓ BEFEKTETETT ESZKÖZÖK </t>
  </si>
  <si>
    <t>B/I/1        Vásárolt készletek</t>
  </si>
  <si>
    <t>B/I/2        Átsorolt, követelés fejében átvett készletek</t>
  </si>
  <si>
    <t>B/I/3        Egyéb készletek</t>
  </si>
  <si>
    <t>B/I/4        Befejezetlen termelés, félkész termékek, késztermékek</t>
  </si>
  <si>
    <t>B/I/5        Növendék-, hízó és egyéb állatok</t>
  </si>
  <si>
    <t>B/I        Készletek</t>
  </si>
  <si>
    <t>B/II/1        Nem tartós részesedések</t>
  </si>
  <si>
    <t xml:space="preserve">B/II/2        Forgatási célú hitelviszonyt megtestesítő értékpapírok </t>
  </si>
  <si>
    <t>B/II/2a        - ebből: kárpótlási jegyek</t>
  </si>
  <si>
    <t>B/II/2b        - ebből: kincstárjegyek</t>
  </si>
  <si>
    <t>B/II/2c        - ebből: államkötvények</t>
  </si>
  <si>
    <t>B/II/2d        - ebből: helyi önkormányzatok kötvényei</t>
  </si>
  <si>
    <t>B/II/2e        - ebből: befektetési jegyek</t>
  </si>
  <si>
    <t xml:space="preserve">B/II        Értékpapírok </t>
  </si>
  <si>
    <t>B)        NEMZETI VAGYONBA TARTOZÓ FORGÓESZKÖZÖK</t>
  </si>
  <si>
    <t>C/I        Hosszú lejáratú betétek</t>
  </si>
  <si>
    <t>C/II        Pénztárak, csekkek, betétkönyvek</t>
  </si>
  <si>
    <t>C/IV        Devizaszámlák</t>
  </si>
  <si>
    <t>C/V        Idegen pénzeszközök</t>
  </si>
  <si>
    <t xml:space="preserve">C)        PÉNZESZKÖZÖK </t>
  </si>
  <si>
    <t xml:space="preserve">D/I/1        Költségvetési évben esedékes követelések működési célú támogatások bevételeire államháztartáson belülről </t>
  </si>
  <si>
    <t xml:space="preserve">D/I/2        Költségvetési évben esedékes követelések felhalmozási célú támogatások bevételeire államháztartáson belülről </t>
  </si>
  <si>
    <t>D/I/3        Költségvetési évben esedékes követelések közhatalmi bevételre</t>
  </si>
  <si>
    <t>D/I/4        Költségvetési évben esedékes követelések működési bevételre</t>
  </si>
  <si>
    <t>D/I/5        Költségvetési évben esedékes követelések felhalmozási bevételre</t>
  </si>
  <si>
    <t xml:space="preserve">D/I/6        Költségvetési évben esedékes követelések működési célú átvett pénzeszközre </t>
  </si>
  <si>
    <t xml:space="preserve">D/I/7        Költségvetési évben esedékes követelések felhalmozási célú átvett pénzeszközre </t>
  </si>
  <si>
    <t xml:space="preserve">D/I/8        Költségvetési évben esedékes követelések finanszírozási bevételekre </t>
  </si>
  <si>
    <t xml:space="preserve">D/I        Költségvetési évben esedékes követelések </t>
  </si>
  <si>
    <t xml:space="preserve">D/II/1        Költségvetési évet követően esedékes követelések működési célú támogatások bevételeire államháztartáson belülről </t>
  </si>
  <si>
    <t xml:space="preserve">D/II/2        Költségvetési évet követően esedékes követelések felhalmozási célú támogatások bevételeire államháztartáson belülről </t>
  </si>
  <si>
    <t>D/II/3        Költségvetési évet követően esedékes követelések közhatalmi bevételre</t>
  </si>
  <si>
    <t>D/II/4        Költségvetési évet követően esedékes követelések működési bevételre</t>
  </si>
  <si>
    <t>D/II/5        Költségvetési évet követően esedékes követelések felhalmozási bevételre</t>
  </si>
  <si>
    <t xml:space="preserve">D/II/6        Költségvetési évet követően esedékes követelések működési célú átvett pénzeszközre </t>
  </si>
  <si>
    <t xml:space="preserve">D/II/7        Költségvetési évet követően esedékes követelések felhalmozási célú átvett pénzeszközre </t>
  </si>
  <si>
    <t xml:space="preserve">D/II/8        Költségvetési évet követően esedékes követelések finanszírozási bevételekre </t>
  </si>
  <si>
    <t xml:space="preserve">D/II        Költségvetési évet követően esedékes követelések </t>
  </si>
  <si>
    <t xml:space="preserve">D/III/1        Adott előlegek </t>
  </si>
  <si>
    <t>D/III/1a        - ebből: immateriális javakra adott előlegek</t>
  </si>
  <si>
    <t>D/III/1b        - ebből: beruházásokra adott előlegek</t>
  </si>
  <si>
    <t>D/III/1c        - ebből: készletekre adott előlegek</t>
  </si>
  <si>
    <t>D/III/1d        - ebből: foglalkoztatottaknak adott előlegek</t>
  </si>
  <si>
    <t>D/III/1e        - ebből: egyéb adott előlegek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</si>
  <si>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</si>
  <si>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</si>
  <si>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</si>
  <si>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</si>
  <si>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</si>
  <si>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</si>
  <si>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 xml:space="preserve">D/III        Követelés jellegű sajátos elszámolások </t>
  </si>
  <si>
    <t xml:space="preserve">D)        KÖVETELÉSEK </t>
  </si>
  <si>
    <t>E)        EGYÉB SAJÁTOS ESZKÖZOLDALI ELSZÁMOLÁSOK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</si>
  <si>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</si>
  <si>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</si>
  <si>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</si>
  <si>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>F)        AKTÍV IDŐBELI ELHATÁROLÁSOK</t>
  </si>
  <si>
    <t xml:space="preserve">ESZKÖZÖK ÖSSZESEN </t>
  </si>
  <si>
    <t>FORRÁSOK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</si>
  <si>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</si>
  <si>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</si>
  <si>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</si>
  <si>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</si>
  <si>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</si>
  <si>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</si>
  <si>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 xml:space="preserve">G)        SAJÁT TŐKE </t>
  </si>
  <si>
    <t>H/I/1        Költségvetési évben esedékes kötelezettségek személyi juttatásokra</t>
  </si>
  <si>
    <t>H/I/2        Költségvetési évben esedékes kötelezettségek munkaadókat terhelő járulékokra és szociális hozzájárulási adóra</t>
  </si>
  <si>
    <t>H/I/3        Költségvetési évben esedékes kötelezettségek dologi kiadásokra</t>
  </si>
  <si>
    <t>H/I/4        Költségvetési évben esedékes kötelezettségek ellátottak pénzbeli juttatásaira</t>
  </si>
  <si>
    <t xml:space="preserve">H/I/5        Költségvetési évben esedékes kötelezettségek egyéb működési célú kiadásokra </t>
  </si>
  <si>
    <t>H/I/6        Költségvetési évben esedékes kötelezettségek beruházásokra</t>
  </si>
  <si>
    <t>H/I/7        Költségvetési évben esedékes kötelezettségek felújításokra</t>
  </si>
  <si>
    <t xml:space="preserve">H/I/8        Költségvetési évben esedékes kötelezettségek egyéb felhalmozási célú kiadásokra </t>
  </si>
  <si>
    <t xml:space="preserve">H/I/9        Költségvetési évben esedékes kötelezettségek finanszírozási kiadásokra </t>
  </si>
  <si>
    <t xml:space="preserve">H/I        Költségvetési évben esedékes kötelezettségek </t>
  </si>
  <si>
    <t>H/II/1        Költségvetési évet követően esedékes kötelezettségek személyi juttatásokra</t>
  </si>
  <si>
    <t>H/II/2        Költségvetési évet követően esedékes kötelezettségek munkaadókat terhelő járulékokra és szociális hozzájárulási adóra</t>
  </si>
  <si>
    <t>H/II/3        Költségvetési évet követően esedékes kötelezettségek dologi kiadásokra</t>
  </si>
  <si>
    <t>H/II/4        Költségvetési évet követően esedékes kötelezettségek ellátottak pénzbeli juttatásaira</t>
  </si>
  <si>
    <t xml:space="preserve">H/II/5        Költségvetési évet követően esedékes kötelezettségek egyéb működési célú kiadásokra </t>
  </si>
  <si>
    <t>H/II/6        Költségvetési évet követően esedékes kötelezettségek beruházásokra</t>
  </si>
  <si>
    <t>H/II/7        Költségvetési évet követően esedékes kötelezettségek felújításokra</t>
  </si>
  <si>
    <t xml:space="preserve">H/II/8        Költségvetési évet követően esedékes kötelezettségek egyéb felhalmozási célú kiadásokra </t>
  </si>
  <si>
    <t xml:space="preserve">H/II/9        Költségvetési évet követően esedékes kötelezettségek finanszírozási kiadásokra </t>
  </si>
  <si>
    <t xml:space="preserve">H/II        Költségvetési évet követően esedékes kötelezettségek </t>
  </si>
  <si>
    <t>H/III/1        Kapott előlegek</t>
  </si>
  <si>
    <t>H/III/2        Továbbadási célból folyósított támogatások, ellátások elszámolása</t>
  </si>
  <si>
    <t>H/III/3        Más szervezetet megillető bevételek elszámolása</t>
  </si>
  <si>
    <t>H/III/4        Forgótőke elszámolása (Kincstár)</t>
  </si>
  <si>
    <t>H/III/5        Vagyonkezelésbe vett eszközökkel kapcsolatos visszapótlási kötelezettség elszámolása</t>
  </si>
  <si>
    <t>H/III/6        Nem társadalombiztosítás pénzügyi alapjait terhelő kifizetett ellátások megtérítésének elszámolása</t>
  </si>
  <si>
    <t>H/III/7        Munkáltató által korengedményes nyugdíjhoz megfizetett hozzájárulás elszámolása</t>
  </si>
  <si>
    <t xml:space="preserve">H/III        Kötelezettség jellegű sajátos elszámolások </t>
  </si>
  <si>
    <t xml:space="preserve">H)        KÖTELEZETTSÉGEK </t>
  </si>
  <si>
    <t>I)        EGYÉB SAJÁTOS FORRÁSOLDALI ELSZÁMOLÁSOK</t>
  </si>
  <si>
    <t>J)        KINCSTÁRI SZÁMLAVEZETÉSSEL KAPCSOLATOS ELSZÁMOLÁSOK</t>
  </si>
  <si>
    <t>K/1        Eredményszemléletű bevételek passzív időbeli elhatárolása</t>
  </si>
  <si>
    <t>K/2        Költségek, ráfordítások passzív időbeli elhatárolása</t>
  </si>
  <si>
    <t>K/3        Halasztott eredményszemléletű bevételek</t>
  </si>
  <si>
    <t>K)        PASSZÍV IDŐBELI ELHATÁROLÁSOK</t>
  </si>
  <si>
    <t xml:space="preserve">FORRÁSOK ÖSSZESEN </t>
  </si>
  <si>
    <t>Tartalékok</t>
  </si>
  <si>
    <t>B75</t>
  </si>
  <si>
    <t>B64</t>
  </si>
  <si>
    <t>B65</t>
  </si>
  <si>
    <t>települési támogatás</t>
  </si>
  <si>
    <t>Egyéb Felhalmozási célú átvett pénzeszközök</t>
  </si>
  <si>
    <t>E)        EGYÉB SAJÁTOS ESZKÖZOLDALI ELSZÁMOLÁSOK (áfa)</t>
  </si>
  <si>
    <t>D/I/4        Költségvetési évben esedékes követelések működési bevételre (áfa)</t>
  </si>
  <si>
    <t>Bursa</t>
  </si>
  <si>
    <t>09        Különféle egyéb eredményszemléletű bevételek</t>
  </si>
  <si>
    <t xml:space="preserve">08        Felhalmozási célú támogatások ereményszemléletű bevételei </t>
  </si>
  <si>
    <t>C/III       Forintszámlák</t>
  </si>
  <si>
    <t>C/III/1        Kincstáron kívüli forintszámlák</t>
  </si>
  <si>
    <t>C/III/2        Kincstárban vezetett forintszámlák</t>
  </si>
  <si>
    <t>D/III/1b        - ebből: beruházásokra, felújításokra adott előlegek</t>
  </si>
  <si>
    <t>D/III/1d        - ebből: igénybe vett szolgáltatásokra adott előlegek</t>
  </si>
  <si>
    <t>D/III/1e        - ebből: foglalkoztatottaknak adott előlegek</t>
  </si>
  <si>
    <t>D/III/1f        - ebből: túlfizetések, téves és visszajáró kifizetések</t>
  </si>
  <si>
    <t>J)        PASSZÍV IDŐBELI ELHATÁROLÁSOK</t>
  </si>
  <si>
    <t>J/1        Eredményszemléletű bevételek passzív időbeli elhatárolása</t>
  </si>
  <si>
    <t>J/2        Költségek, ráfordítások passzív időbeli elhatárolása</t>
  </si>
  <si>
    <t>J/3        Halasztott eredményszemléletű bevételek</t>
  </si>
  <si>
    <t xml:space="preserve">Felhalmozási célú önkormányzati támogatások </t>
  </si>
  <si>
    <t>Kiadások</t>
  </si>
  <si>
    <t xml:space="preserve">Bevételek </t>
  </si>
  <si>
    <t xml:space="preserve">MŰKÖDÉSI ÉS FELHALMOZÁSI CÉLÚ BEVÉTELI ÉS KIADÁSI ELŐIRÁNYZATOK </t>
  </si>
  <si>
    <t xml:space="preserve">Beruházások és felújítások </t>
  </si>
  <si>
    <t xml:space="preserve">Tartalékok </t>
  </si>
  <si>
    <t xml:space="preserve">Irányító szervi támogatások folyósítása </t>
  </si>
  <si>
    <t xml:space="preserve">Lakosságnak juttatott támogatások, szociális, rászorultsági jellegű ellátások </t>
  </si>
  <si>
    <t xml:space="preserve">Támogatások, kölcsönök nyújtása és törlesztése </t>
  </si>
  <si>
    <t xml:space="preserve">Támogatások, kölcsönök bevételei </t>
  </si>
  <si>
    <t xml:space="preserve">Helyi adó és egyéb közhatalmi bevételek </t>
  </si>
  <si>
    <t xml:space="preserve">A helyi önkormányzat pénzmaradvány kimutatása </t>
  </si>
  <si>
    <t xml:space="preserve">A helyi önkormányzat eredménykimutatása </t>
  </si>
  <si>
    <t xml:space="preserve">A helyi önkormányzat mérlege </t>
  </si>
  <si>
    <t>Vízmű beruházás</t>
  </si>
  <si>
    <t>vízmű felújítások</t>
  </si>
  <si>
    <t xml:space="preserve"> temetési, rendkívüli, LFT</t>
  </si>
  <si>
    <t>Pereszteg Község Önkormányzat 2020. évi zárszámadása</t>
  </si>
  <si>
    <t>Mini Bölcsi létrehozása</t>
  </si>
  <si>
    <t>harangláb tervezése Temető</t>
  </si>
  <si>
    <t>változási vázrajz 066/025 hrsz</t>
  </si>
  <si>
    <t xml:space="preserve">tűzoltó garázs </t>
  </si>
  <si>
    <t>Ady Endre utca járda</t>
  </si>
  <si>
    <t>monitor</t>
  </si>
  <si>
    <t>notebook 2 db (ügyelet,hivatal)</t>
  </si>
  <si>
    <t>Kingston SSD</t>
  </si>
  <si>
    <t>bútor, aluminíum koffer, defibrillátor ügyelet</t>
  </si>
  <si>
    <t>irodai szék, szappanadagoló, IBC tartály, tömlőkocsi szett, szivattyű</t>
  </si>
  <si>
    <t>multimédiás hangerősítő. Hauwei telefon</t>
  </si>
  <si>
    <t>MFP pályázat eszközbeszerzés</t>
  </si>
  <si>
    <t>garázskapu, lépcsőkorlát, táblák</t>
  </si>
  <si>
    <t>könyvtári polcrendszer, pelenkázó komód,hintaáálvány</t>
  </si>
  <si>
    <t>harang Trianoni emlékmű</t>
  </si>
  <si>
    <t>redőny+rovarháló (hivatal+ovi)</t>
  </si>
  <si>
    <t>szolgálati lakás ablakcsere, fűtéskorszerűsítés</t>
  </si>
  <si>
    <t>sportbüfé lemez</t>
  </si>
  <si>
    <t>járdafelújítás Széchenyi u. 56-60.</t>
  </si>
  <si>
    <t>sószóba kialakítása</t>
  </si>
  <si>
    <t>Felújítások</t>
  </si>
  <si>
    <t>születési támogatás, első lakáshoz jutók támogatása</t>
  </si>
  <si>
    <t>Breidenbach Zsuzsi néni</t>
  </si>
  <si>
    <t>TÖOSZ, Sopron Térségi Önk. Társulás</t>
  </si>
  <si>
    <t>fogorvos</t>
  </si>
  <si>
    <t>Alpokalja, Kapuvári Vízit., Sopron Térségi Hulladékgazd., Peresztegi SE</t>
  </si>
  <si>
    <t>MFP járdafelújítás+Faluház felújítása</t>
  </si>
  <si>
    <t>bölcsi</t>
  </si>
  <si>
    <t>Egészségház külső felújítása</t>
  </si>
  <si>
    <t>önkormányzat által beszedett talajterhelési díj</t>
  </si>
  <si>
    <t>Előző időszak (2019. év)</t>
  </si>
  <si>
    <t>Tárgyi időszak (2020. év)</t>
  </si>
  <si>
    <t>PERESZTEG</t>
  </si>
  <si>
    <t>KATASZTERI NAPLÓ</t>
  </si>
  <si>
    <t>Forgalomképesség</t>
  </si>
  <si>
    <t>Helyrajzi szám</t>
  </si>
  <si>
    <t>Utcanév</t>
  </si>
  <si>
    <t>(ha)</t>
  </si>
  <si>
    <t>(m2)</t>
  </si>
  <si>
    <t xml:space="preserve"> bruttó érték (eFt)</t>
  </si>
  <si>
    <t xml:space="preserve">1.FORGALOMKÉPTELEN </t>
  </si>
  <si>
    <t>1/  1/ /</t>
  </si>
  <si>
    <t>Út</t>
  </si>
  <si>
    <t>9484 Pereszteg, -</t>
  </si>
  <si>
    <t>26/   / /</t>
  </si>
  <si>
    <t>Szabdság u.</t>
  </si>
  <si>
    <t>106/  1/ /</t>
  </si>
  <si>
    <t>Mező u. I.</t>
  </si>
  <si>
    <t>134/   / /</t>
  </si>
  <si>
    <t>Szabadság u. II.</t>
  </si>
  <si>
    <t>162/   / /</t>
  </si>
  <si>
    <t>Ady E. u.</t>
  </si>
  <si>
    <t>163/   / /</t>
  </si>
  <si>
    <t>Névnélk.út</t>
  </si>
  <si>
    <t>164/   / /</t>
  </si>
  <si>
    <t>Árok</t>
  </si>
  <si>
    <t>175/   / /</t>
  </si>
  <si>
    <t>213/   / /</t>
  </si>
  <si>
    <t>Kántor köz</t>
  </si>
  <si>
    <t>233// /</t>
  </si>
  <si>
    <t>Sport u.</t>
  </si>
  <si>
    <t>243/   / /</t>
  </si>
  <si>
    <t>Névnélk.u.</t>
  </si>
  <si>
    <t>244/   / /</t>
  </si>
  <si>
    <t>Névnélküli út</t>
  </si>
  <si>
    <t>256/   / /</t>
  </si>
  <si>
    <t>Temető u.+buszváró+Szentháromság szobor</t>
  </si>
  <si>
    <t>331/  5/ /</t>
  </si>
  <si>
    <t>Fő u. II.+ buszváró</t>
  </si>
  <si>
    <t>331/  2/ /</t>
  </si>
  <si>
    <t>Petőfi u.</t>
  </si>
  <si>
    <t>352/  1/ /</t>
  </si>
  <si>
    <t>362/   / /</t>
  </si>
  <si>
    <t>442/1/ /</t>
  </si>
  <si>
    <t>443/   / /</t>
  </si>
  <si>
    <t>490/   / /</t>
  </si>
  <si>
    <t>516/   / /</t>
  </si>
  <si>
    <t>550/   / /</t>
  </si>
  <si>
    <t>563/   / /</t>
  </si>
  <si>
    <t>579/   / /</t>
  </si>
  <si>
    <t>580/   / /</t>
  </si>
  <si>
    <t>584/   / /</t>
  </si>
  <si>
    <t>Néávnélk.út</t>
  </si>
  <si>
    <t>589/   / /</t>
  </si>
  <si>
    <t>619/   / /</t>
  </si>
  <si>
    <t>Temető-Széchenyi</t>
  </si>
  <si>
    <t>622/   / /</t>
  </si>
  <si>
    <t>631/  2/ /</t>
  </si>
  <si>
    <t>Emlékpark+buszváró</t>
  </si>
  <si>
    <t>9484 Pereszteg, SZÉCHENYI U</t>
  </si>
  <si>
    <t>640/   / /</t>
  </si>
  <si>
    <t>642/  1/ /</t>
  </si>
  <si>
    <t>675/   / /</t>
  </si>
  <si>
    <t>Járda</t>
  </si>
  <si>
    <t>683/   / /</t>
  </si>
  <si>
    <t>711/   / /</t>
  </si>
  <si>
    <t>091/   / /</t>
  </si>
  <si>
    <t>Temető-Peresztegi</t>
  </si>
  <si>
    <t>9484 Pereszteg, KÜLTERÜLET</t>
  </si>
  <si>
    <t>0121/   / /</t>
  </si>
  <si>
    <t>Pós-patak</t>
  </si>
  <si>
    <t>0197/   / /</t>
  </si>
  <si>
    <t>Közút</t>
  </si>
  <si>
    <t>0289/   / /</t>
  </si>
  <si>
    <t>0284/  3/ /</t>
  </si>
  <si>
    <t>Parkoló</t>
  </si>
  <si>
    <t>726/  4/ /</t>
  </si>
  <si>
    <t>1/  3/ /</t>
  </si>
  <si>
    <t>Berki u.</t>
  </si>
  <si>
    <t>106/  2/ /</t>
  </si>
  <si>
    <t>Mező u.II.</t>
  </si>
  <si>
    <t>491/   / /</t>
  </si>
  <si>
    <t>Fő u.</t>
  </si>
  <si>
    <t>493/   / /</t>
  </si>
  <si>
    <t>638/   / /</t>
  </si>
  <si>
    <t>Közterület</t>
  </si>
  <si>
    <t>9484 Pereszteg, FŐ U</t>
  </si>
  <si>
    <t>442/  2/ /</t>
  </si>
  <si>
    <t>549/   / /</t>
  </si>
  <si>
    <t>583/ 11/ /</t>
  </si>
  <si>
    <t>623/  5/ /</t>
  </si>
  <si>
    <t>624/   / /</t>
  </si>
  <si>
    <t>0204/  1/ /</t>
  </si>
  <si>
    <t>0212/   / /</t>
  </si>
  <si>
    <t>03/   / /</t>
  </si>
  <si>
    <t>05/  3/ /</t>
  </si>
  <si>
    <t>05/ 18/ /</t>
  </si>
  <si>
    <t>014/  1/ /</t>
  </si>
  <si>
    <t>Sajáth.út</t>
  </si>
  <si>
    <t>014/  2/ /</t>
  </si>
  <si>
    <t>020/   / /</t>
  </si>
  <si>
    <t>022/   / /</t>
  </si>
  <si>
    <t>025/   / /</t>
  </si>
  <si>
    <t>027/   / /</t>
  </si>
  <si>
    <t>028/   / /</t>
  </si>
  <si>
    <t>029/  6/ /</t>
  </si>
  <si>
    <t>029/  8/ /</t>
  </si>
  <si>
    <t>029/ 11/ /</t>
  </si>
  <si>
    <t>033/   / /</t>
  </si>
  <si>
    <t>034/  2/ /</t>
  </si>
  <si>
    <t>034/  4/ /</t>
  </si>
  <si>
    <t>034/  6/ /</t>
  </si>
  <si>
    <t>037/   / /</t>
  </si>
  <si>
    <t>038/  4/ /</t>
  </si>
  <si>
    <t>040/   / /</t>
  </si>
  <si>
    <t>041// /</t>
  </si>
  <si>
    <t>042/ 21/ /</t>
  </si>
  <si>
    <t>043/   / /</t>
  </si>
  <si>
    <t>045/   / /</t>
  </si>
  <si>
    <t>055/   / /</t>
  </si>
  <si>
    <t>061/   / /</t>
  </si>
  <si>
    <t>063/   / /</t>
  </si>
  <si>
    <t>076/   / /</t>
  </si>
  <si>
    <t>Övárok</t>
  </si>
  <si>
    <t>081/   / /</t>
  </si>
  <si>
    <t>083/   / /</t>
  </si>
  <si>
    <t>087/  1/ /</t>
  </si>
  <si>
    <t>090/  2/ /</t>
  </si>
  <si>
    <t>092/  1/ /</t>
  </si>
  <si>
    <t>092/  4/ /</t>
  </si>
  <si>
    <t>0101/   / /</t>
  </si>
  <si>
    <t>0102/   / /</t>
  </si>
  <si>
    <t>0104/   / /</t>
  </si>
  <si>
    <t>0111/   / /</t>
  </si>
  <si>
    <t>0118/   / /</t>
  </si>
  <si>
    <t>0126/   / /</t>
  </si>
  <si>
    <t>0127/   / /</t>
  </si>
  <si>
    <t>0129/   / /</t>
  </si>
  <si>
    <t>0131/   / /</t>
  </si>
  <si>
    <t>0133/   / /</t>
  </si>
  <si>
    <t>0137/   / /</t>
  </si>
  <si>
    <t>0142/   / /</t>
  </si>
  <si>
    <t>0147/   / /</t>
  </si>
  <si>
    <t>0112/   / /</t>
  </si>
  <si>
    <t>0114/   / /</t>
  </si>
  <si>
    <t>0149/   / /</t>
  </si>
  <si>
    <t>0154/  2/ /</t>
  </si>
  <si>
    <t>0155/  6/ /</t>
  </si>
  <si>
    <t>0156/   / /</t>
  </si>
  <si>
    <t>0157/   / /</t>
  </si>
  <si>
    <t>0161/   / /</t>
  </si>
  <si>
    <t>0169/   / /</t>
  </si>
  <si>
    <t>0178/  3/ /</t>
  </si>
  <si>
    <t>0180/   / /</t>
  </si>
  <si>
    <t>0186/   / /</t>
  </si>
  <si>
    <t>0187/   / /</t>
  </si>
  <si>
    <t>0189/   / /</t>
  </si>
  <si>
    <t>195/  1/ /</t>
  </si>
  <si>
    <t>195/  2/ /</t>
  </si>
  <si>
    <t>0196/  6/ /</t>
  </si>
  <si>
    <t>0207/   / /</t>
  </si>
  <si>
    <t>0209/   / /</t>
  </si>
  <si>
    <t>0211/   / /</t>
  </si>
  <si>
    <t>0221/   / /</t>
  </si>
  <si>
    <t>0227/   / /</t>
  </si>
  <si>
    <t>0231/   / /</t>
  </si>
  <si>
    <t>0232/   / /</t>
  </si>
  <si>
    <t>0235/   / /</t>
  </si>
  <si>
    <t>0236/   / /</t>
  </si>
  <si>
    <t>0238/   / /</t>
  </si>
  <si>
    <t>0243/   / /</t>
  </si>
  <si>
    <t>0244/   / /</t>
  </si>
  <si>
    <t>0247/   / /</t>
  </si>
  <si>
    <t>0252/   / /</t>
  </si>
  <si>
    <t>0253/  6/ /</t>
  </si>
  <si>
    <t>0254/   / /</t>
  </si>
  <si>
    <t>0255/  2/ /</t>
  </si>
  <si>
    <t>0257/   / /</t>
  </si>
  <si>
    <t>0259/   / /</t>
  </si>
  <si>
    <t>0260/   / /</t>
  </si>
  <si>
    <t>0262/   / /</t>
  </si>
  <si>
    <t>0264/   / /</t>
  </si>
  <si>
    <t>0266/   / /</t>
  </si>
  <si>
    <t>0267/   / /</t>
  </si>
  <si>
    <t>0270/   / /</t>
  </si>
  <si>
    <t>0271/   / /</t>
  </si>
  <si>
    <t>0272/   / /</t>
  </si>
  <si>
    <t>0274/   / /</t>
  </si>
  <si>
    <t>0279/   / /</t>
  </si>
  <si>
    <t>0282/   / /</t>
  </si>
  <si>
    <t>0284/  2/ /</t>
  </si>
  <si>
    <t>0285/   / /</t>
  </si>
  <si>
    <t>0295/   / /</t>
  </si>
  <si>
    <t>/   / /</t>
  </si>
  <si>
    <t>Buszváró</t>
  </si>
  <si>
    <t>1/  5/ /</t>
  </si>
  <si>
    <t>Napsugár u.</t>
  </si>
  <si>
    <t>1/  8/ /</t>
  </si>
  <si>
    <t>Játszótér és közterület</t>
  </si>
  <si>
    <t>9484 Pereszteg, CSÖRGETŐ U</t>
  </si>
  <si>
    <t>1/ 16/ /</t>
  </si>
  <si>
    <t>Csörgető u.</t>
  </si>
  <si>
    <t>1/ 27/ /</t>
  </si>
  <si>
    <t>9484 Pereszteg, NYÁRFA U</t>
  </si>
  <si>
    <t>1/  4/ /</t>
  </si>
  <si>
    <t>9484 Pereszteg, NAPSUGÁR U</t>
  </si>
  <si>
    <t>1/  6/ /</t>
  </si>
  <si>
    <t>1/ 32/ /</t>
  </si>
  <si>
    <t>Nyárfa u.</t>
  </si>
  <si>
    <t>1/ 50/ /</t>
  </si>
  <si>
    <t>Patak u.</t>
  </si>
  <si>
    <t>1/ 61/ /</t>
  </si>
  <si>
    <t>Csapadékvízelvezetés</t>
  </si>
  <si>
    <t>331/  4/ /</t>
  </si>
  <si>
    <t>Fő u. I.</t>
  </si>
  <si>
    <t>331/  3/ /</t>
  </si>
  <si>
    <t>Járda, parkolók</t>
  </si>
  <si>
    <t>585/  3/ /</t>
  </si>
  <si>
    <t>Közforgalom elő el nem zárt magánút</t>
  </si>
  <si>
    <t>072/2//</t>
  </si>
  <si>
    <t>Kerékpárút</t>
  </si>
  <si>
    <t>9484 PERESZTEG,  KIVETT SAJÁT HASZNÁLATÚ ÚT</t>
  </si>
  <si>
    <t>072/3//</t>
  </si>
  <si>
    <t>072/1//</t>
  </si>
  <si>
    <t>kivett helyi önkormányzati közút</t>
  </si>
  <si>
    <t>332///</t>
  </si>
  <si>
    <t xml:space="preserve">Kis utca </t>
  </si>
  <si>
    <t>9484 PERESZTEG, KIS  UTCA 1.</t>
  </si>
  <si>
    <t>489/2//</t>
  </si>
  <si>
    <t>Pereszteg</t>
  </si>
  <si>
    <t>9484 PERESZTEG, SZÉCHENYI  UTCA</t>
  </si>
  <si>
    <t>441/2//</t>
  </si>
  <si>
    <t xml:space="preserve">Nagycenk-Pereszteg kerékpárút </t>
  </si>
  <si>
    <t>9484 PERESZTEG, FŐ UTCA 1</t>
  </si>
  <si>
    <t>441/3//</t>
  </si>
  <si>
    <t>9484 PERESZTEG, FŐ UTCA 2.</t>
  </si>
  <si>
    <t>441/6//</t>
  </si>
  <si>
    <t>9484 PERESZTEG, FŐ UTCA 1.</t>
  </si>
  <si>
    <t>441/9//</t>
  </si>
  <si>
    <t>9484 PERESZTEG, IKVA PATAK 1</t>
  </si>
  <si>
    <t>441/10//</t>
  </si>
  <si>
    <t>Nagycenk-Pereszteg kerékpárút építés</t>
  </si>
  <si>
    <t>441/11//</t>
  </si>
  <si>
    <t>441/12//</t>
  </si>
  <si>
    <t>Nagycenk-Pereszteg kerékpárút</t>
  </si>
  <si>
    <t>441/1//</t>
  </si>
  <si>
    <t>999999///</t>
  </si>
  <si>
    <t>9484 PERESZTEG, ADY ENDRE UTCA KÖZSÉGI GYŰJTŐ 1</t>
  </si>
  <si>
    <t>441/4//</t>
  </si>
  <si>
    <t>9484 PERESZTEG, FŐ UTCA 2</t>
  </si>
  <si>
    <t>441/5//</t>
  </si>
  <si>
    <t xml:space="preserve">Nagycenk-Pereszteg kerékpárú </t>
  </si>
  <si>
    <t>441/7//</t>
  </si>
  <si>
    <t>441/8//</t>
  </si>
  <si>
    <t>2.KORLÁTOZOTTAN FORGALOMKÉPES</t>
  </si>
  <si>
    <t>120/1/ /</t>
  </si>
  <si>
    <t>Polg.Hiv.+Óvoda-böcsőde+Tűzoltószertár</t>
  </si>
  <si>
    <t>9484 Pereszteg, ADY E U 1</t>
  </si>
  <si>
    <t>179/   / /</t>
  </si>
  <si>
    <t>Faluház és Fogorvosi rendelő</t>
  </si>
  <si>
    <t>9484 Pereszteg, FŐ U 9</t>
  </si>
  <si>
    <t>219/   / /</t>
  </si>
  <si>
    <t>Ált.Iskola</t>
  </si>
  <si>
    <t>9484 Pereszteg, SPORT U 15</t>
  </si>
  <si>
    <t>245/   / /</t>
  </si>
  <si>
    <t>Sportálya</t>
  </si>
  <si>
    <t>396/   / /</t>
  </si>
  <si>
    <t>9484 Pereszteg, FŐ U 76</t>
  </si>
  <si>
    <t>458/   / /</t>
  </si>
  <si>
    <t>Iskola kert és árok</t>
  </si>
  <si>
    <t>459/   / /</t>
  </si>
  <si>
    <t>Iskola kert</t>
  </si>
  <si>
    <t>514/  5/ /</t>
  </si>
  <si>
    <t>Lakóház+rendelő</t>
  </si>
  <si>
    <t>9484 Pereszteg, PETŐFI U 29</t>
  </si>
  <si>
    <t>Ivóvíz-közmű</t>
  </si>
  <si>
    <t>Szennyvízrendszer</t>
  </si>
  <si>
    <t>295/ 17/ /</t>
  </si>
  <si>
    <t>Vizmű terület</t>
  </si>
  <si>
    <t>1/ 28/ /</t>
  </si>
  <si>
    <t>Közmű terület</t>
  </si>
  <si>
    <t>1/ 40/ /</t>
  </si>
  <si>
    <t>Közvilágítás</t>
  </si>
  <si>
    <t>9484 Pereszteg, KELETI LAKÓPARK</t>
  </si>
  <si>
    <t>0105/ 17/ /</t>
  </si>
  <si>
    <t>3.FORGALOMKÉPES</t>
  </si>
  <si>
    <t>428/   / /</t>
  </si>
  <si>
    <t>Lakóház+gyógysz.+TV</t>
  </si>
  <si>
    <t>9484 Pereszteg, FŐ U 16</t>
  </si>
  <si>
    <t>583/  9/ /</t>
  </si>
  <si>
    <t>Beépítetlen(üzem)</t>
  </si>
  <si>
    <t>620/   / /</t>
  </si>
  <si>
    <t>Beépítetlen ter.</t>
  </si>
  <si>
    <t>710/   / /</t>
  </si>
  <si>
    <t>092/ 14/ /</t>
  </si>
  <si>
    <t>Szántó</t>
  </si>
  <si>
    <t>074/  2/ /</t>
  </si>
  <si>
    <t>0150/   / /</t>
  </si>
  <si>
    <t>Gyep</t>
  </si>
  <si>
    <t>0153/   / /</t>
  </si>
  <si>
    <t>Agyagbánya</t>
  </si>
  <si>
    <t>0155/  1/ /</t>
  </si>
  <si>
    <t>0192/   / /</t>
  </si>
  <si>
    <t>Kopárság</t>
  </si>
  <si>
    <t>0193/   / /</t>
  </si>
  <si>
    <t>1001/   / /</t>
  </si>
  <si>
    <t>9484 Nagylózs, NAGYLÓZS</t>
  </si>
  <si>
    <t>641/  3/ /</t>
  </si>
  <si>
    <t>Beépítetlen terület</t>
  </si>
  <si>
    <t>641/  4/ /</t>
  </si>
  <si>
    <t>641/  5/ /</t>
  </si>
  <si>
    <t>263/  2/ /</t>
  </si>
  <si>
    <t>341///</t>
  </si>
  <si>
    <t>Pereszteg 341 hrsz.</t>
  </si>
  <si>
    <t>9484 PERESZTEG,  KIVETT BEÉPÍTETLEN INGATLAN</t>
  </si>
  <si>
    <t>342/1/1/</t>
  </si>
  <si>
    <t>Pereszteg 342 hrsz</t>
  </si>
  <si>
    <t>9484 PERESZTEG, ADY ENDRE UTCA 1.</t>
  </si>
  <si>
    <t>343/1/1/</t>
  </si>
  <si>
    <t>Pereszteg 343 hrsz</t>
  </si>
  <si>
    <t>336/1/1/</t>
  </si>
  <si>
    <t>Pereszteg 336 hrsz</t>
  </si>
  <si>
    <t>344/1/1/</t>
  </si>
  <si>
    <t>Pereszteg 344 hrsz</t>
  </si>
  <si>
    <t>345/36///40</t>
  </si>
  <si>
    <t>Pereszteg 345 hrsz</t>
  </si>
  <si>
    <t>346/1/1/</t>
  </si>
  <si>
    <t>Pereszteg 346 hrsz</t>
  </si>
  <si>
    <t>347/1/1/</t>
  </si>
  <si>
    <t>Pereszteg 347 hrsz</t>
  </si>
  <si>
    <t>348/1/1/</t>
  </si>
  <si>
    <t>Pereszteg 348 hrsz</t>
  </si>
  <si>
    <t>544/1/1/</t>
  </si>
  <si>
    <t>Pereszteg 554 hrsz</t>
  </si>
  <si>
    <t>9484 PERESZTEG,</t>
  </si>
  <si>
    <t>444/1/1/</t>
  </si>
  <si>
    <t>Pereszteg 444 hrsz</t>
  </si>
  <si>
    <t>295/10//</t>
  </si>
  <si>
    <t>Pereszteg 295/10</t>
  </si>
  <si>
    <t>554/1/1/</t>
  </si>
  <si>
    <t>287//2//</t>
  </si>
  <si>
    <t>Pereszteg 287/2 hrsz</t>
  </si>
  <si>
    <t>070/1//</t>
  </si>
  <si>
    <t>Pereszteg 070/1 hrsz kivett agyaggödör070/1</t>
  </si>
  <si>
    <t>070/2//</t>
  </si>
  <si>
    <t>Pereszteg 070/2 kivett agyaggödör</t>
  </si>
  <si>
    <t>050/2//</t>
  </si>
  <si>
    <t>Pereszteg 050/2 kivett út</t>
  </si>
  <si>
    <t>335///</t>
  </si>
  <si>
    <t>Pereszteg 335 hrsz beépítetlen terület ingatlan</t>
  </si>
  <si>
    <t>9484 PERESZTEG, BEÉPÍTETLEN TERÜLET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</si>
</sst>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\ _F_t_-;\-* #,##0.00\ _F_t_-;_-* &quot;-&quot;??\ _F_t_-;_-@_-"/>
    <numFmt numFmtId="166" formatCode="0__"/>
    <numFmt numFmtId="167" formatCode="\ ##########"/>
    <numFmt numFmtId="176" formatCode="_-* #,##0\ _F_t_-;\-* #,##0\ _F_t_-;_-* &quot;-&quot;??\ _F_t_-;_-@_-"/>
    <numFmt numFmtId="184" formatCode="#,##0\ _F_t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i/>
      <sz val="11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"/>
      <name val="Bookman Old Style"/>
      <family val="1"/>
      <charset val="238"/>
    </font>
    <font>
      <b/>
      <i/>
      <sz val="9"/>
      <color indexed="8"/>
      <name val="Bookman Old Style"/>
      <family val="1"/>
      <charset val="238"/>
    </font>
    <font>
      <sz val="9"/>
      <name val="Bookman Old Style"/>
      <family val="1"/>
      <charset val="238"/>
    </font>
    <font>
      <b/>
      <sz val="9"/>
      <name val="Bookman Old Style"/>
      <family val="1"/>
      <charset val="238"/>
    </font>
    <font>
      <b/>
      <i/>
      <u/>
      <sz val="9"/>
      <color indexed="8"/>
      <name val="Bookman Old Styl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Bookman Old Style"/>
      <family val="1"/>
      <charset val="238"/>
    </font>
    <font>
      <sz val="8"/>
      <color indexed="8"/>
      <name val="Bookman Old Style"/>
      <family val="1"/>
      <charset val="238"/>
    </font>
    <font>
      <sz val="7"/>
      <color indexed="8"/>
      <name val="Bookman Old Style"/>
      <family val="1"/>
      <charset val="238"/>
    </font>
    <font>
      <sz val="7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i/>
      <sz val="10"/>
      <name val="Bookman Old Style"/>
      <family val="1"/>
      <charset val="238"/>
    </font>
    <font>
      <sz val="10"/>
      <color indexed="8"/>
      <name val="Calibri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b/>
      <sz val="9"/>
      <color theme="1"/>
      <name val="Bookman Old Style"/>
      <family val="1"/>
      <charset val="238"/>
    </font>
    <font>
      <b/>
      <sz val="14"/>
      <color theme="1"/>
      <name val="Bookman Old Style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</cellStyleXfs>
  <cellXfs count="295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1" xfId="3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19" fillId="0" borderId="1" xfId="0" applyFont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12" fillId="0" borderId="0" xfId="0" applyFont="1"/>
    <xf numFmtId="0" fontId="24" fillId="0" borderId="0" xfId="0" applyFont="1"/>
    <xf numFmtId="3" fontId="24" fillId="0" borderId="0" xfId="0" applyNumberFormat="1" applyFont="1"/>
    <xf numFmtId="0" fontId="24" fillId="0" borderId="0" xfId="0" applyFont="1" applyBorder="1"/>
    <xf numFmtId="0" fontId="9" fillId="0" borderId="0" xfId="0" applyFont="1" applyAlignment="1">
      <alignment horizontal="center" wrapText="1"/>
    </xf>
    <xf numFmtId="0" fontId="8" fillId="0" borderId="1" xfId="0" applyFont="1" applyBorder="1"/>
    <xf numFmtId="0" fontId="25" fillId="0" borderId="2" xfId="0" applyFont="1" applyBorder="1" applyAlignment="1">
      <alignment horizontal="center"/>
    </xf>
    <xf numFmtId="0" fontId="24" fillId="0" borderId="2" xfId="0" applyFont="1" applyBorder="1"/>
    <xf numFmtId="0" fontId="24" fillId="0" borderId="3" xfId="0" applyFont="1" applyBorder="1" applyAlignment="1">
      <alignment horizontal="center"/>
    </xf>
    <xf numFmtId="3" fontId="24" fillId="0" borderId="3" xfId="0" applyNumberFormat="1" applyFont="1" applyBorder="1"/>
    <xf numFmtId="3" fontId="24" fillId="0" borderId="1" xfId="0" applyNumberFormat="1" applyFont="1" applyBorder="1"/>
    <xf numFmtId="3" fontId="24" fillId="0" borderId="4" xfId="0" applyNumberFormat="1" applyFont="1" applyBorder="1"/>
    <xf numFmtId="0" fontId="24" fillId="0" borderId="2" xfId="0" applyFont="1" applyBorder="1" applyAlignment="1">
      <alignment horizontal="left"/>
    </xf>
    <xf numFmtId="3" fontId="24" fillId="0" borderId="3" xfId="0" applyNumberFormat="1" applyFont="1" applyBorder="1" applyAlignment="1">
      <alignment horizontal="left"/>
    </xf>
    <xf numFmtId="3" fontId="24" fillId="0" borderId="3" xfId="0" applyNumberFormat="1" applyFont="1" applyBorder="1" applyAlignment="1">
      <alignment horizontal="right"/>
    </xf>
    <xf numFmtId="3" fontId="24" fillId="0" borderId="5" xfId="0" applyNumberFormat="1" applyFont="1" applyBorder="1"/>
    <xf numFmtId="0" fontId="25" fillId="3" borderId="2" xfId="0" applyFont="1" applyFill="1" applyBorder="1"/>
    <xf numFmtId="3" fontId="25" fillId="3" borderId="3" xfId="0" applyNumberFormat="1" applyFont="1" applyFill="1" applyBorder="1"/>
    <xf numFmtId="3" fontId="25" fillId="3" borderId="4" xfId="0" applyNumberFormat="1" applyFont="1" applyFill="1" applyBorder="1"/>
    <xf numFmtId="0" fontId="25" fillId="0" borderId="2" xfId="0" applyFont="1" applyBorder="1"/>
    <xf numFmtId="3" fontId="25" fillId="0" borderId="3" xfId="0" applyNumberFormat="1" applyFont="1" applyBorder="1"/>
    <xf numFmtId="3" fontId="25" fillId="0" borderId="3" xfId="0" applyNumberFormat="1" applyFont="1" applyBorder="1" applyAlignment="1">
      <alignment horizontal="center"/>
    </xf>
    <xf numFmtId="3" fontId="25" fillId="0" borderId="4" xfId="0" applyNumberFormat="1" applyFont="1" applyBorder="1" applyAlignment="1">
      <alignment horizontal="center"/>
    </xf>
    <xf numFmtId="0" fontId="24" fillId="0" borderId="4" xfId="0" applyFont="1" applyBorder="1"/>
    <xf numFmtId="0" fontId="25" fillId="4" borderId="6" xfId="0" applyFont="1" applyFill="1" applyBorder="1"/>
    <xf numFmtId="3" fontId="25" fillId="4" borderId="7" xfId="0" applyNumberFormat="1" applyFont="1" applyFill="1" applyBorder="1"/>
    <xf numFmtId="3" fontId="25" fillId="4" borderId="8" xfId="0" applyNumberFormat="1" applyFont="1" applyFill="1" applyBorder="1"/>
    <xf numFmtId="3" fontId="24" fillId="0" borderId="0" xfId="0" applyNumberFormat="1" applyFont="1" applyBorder="1"/>
    <xf numFmtId="0" fontId="24" fillId="0" borderId="9" xfId="0" applyFont="1" applyBorder="1"/>
    <xf numFmtId="0" fontId="43" fillId="0" borderId="0" xfId="0" applyFont="1"/>
    <xf numFmtId="0" fontId="29" fillId="0" borderId="0" xfId="0" applyFont="1"/>
    <xf numFmtId="0" fontId="18" fillId="0" borderId="0" xfId="0" applyFont="1"/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vertical="center"/>
    </xf>
    <xf numFmtId="167" fontId="18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167" fontId="28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2" fillId="6" borderId="1" xfId="0" applyFont="1" applyFill="1" applyBorder="1"/>
    <xf numFmtId="166" fontId="18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7" borderId="1" xfId="0" applyFont="1" applyFill="1" applyBorder="1" applyAlignment="1">
      <alignment horizontal="left" vertical="center"/>
    </xf>
    <xf numFmtId="167" fontId="28" fillId="7" borderId="1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0" fontId="43" fillId="0" borderId="0" xfId="0" applyFont="1" applyBorder="1"/>
    <xf numFmtId="0" fontId="34" fillId="0" borderId="0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1" fillId="7" borderId="1" xfId="0" applyFont="1" applyFill="1" applyBorder="1" applyAlignment="1">
      <alignment horizontal="left" vertical="center"/>
    </xf>
    <xf numFmtId="0" fontId="28" fillId="7" borderId="1" xfId="0" applyFont="1" applyFill="1" applyBorder="1" applyAlignment="1">
      <alignment horizontal="left" vertical="center" wrapText="1"/>
    </xf>
    <xf numFmtId="0" fontId="28" fillId="0" borderId="1" xfId="0" applyFont="1" applyBorder="1"/>
    <xf numFmtId="0" fontId="28" fillId="11" borderId="1" xfId="0" applyFont="1" applyFill="1" applyBorder="1"/>
    <xf numFmtId="0" fontId="44" fillId="0" borderId="0" xfId="0" applyFont="1"/>
    <xf numFmtId="0" fontId="44" fillId="0" borderId="0" xfId="0" applyFont="1" applyBorder="1"/>
    <xf numFmtId="0" fontId="31" fillId="7" borderId="1" xfId="0" applyFont="1" applyFill="1" applyBorder="1" applyAlignment="1">
      <alignment horizontal="left" vertical="center" wrapText="1"/>
    </xf>
    <xf numFmtId="0" fontId="28" fillId="8" borderId="1" xfId="0" applyFont="1" applyFill="1" applyBorder="1" applyAlignment="1">
      <alignment horizontal="left" vertical="center"/>
    </xf>
    <xf numFmtId="0" fontId="28" fillId="12" borderId="1" xfId="0" applyFont="1" applyFill="1" applyBorder="1"/>
    <xf numFmtId="0" fontId="18" fillId="12" borderId="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8" fillId="8" borderId="1" xfId="0" applyFont="1" applyFill="1" applyBorder="1" applyAlignment="1">
      <alignment wrapText="1"/>
    </xf>
    <xf numFmtId="0" fontId="28" fillId="12" borderId="1" xfId="0" applyFont="1" applyFill="1" applyBorder="1" applyAlignment="1">
      <alignment wrapText="1"/>
    </xf>
    <xf numFmtId="0" fontId="0" fillId="0" borderId="0" xfId="0" applyFont="1"/>
    <xf numFmtId="0" fontId="24" fillId="0" borderId="3" xfId="0" applyFont="1" applyBorder="1" applyAlignment="1">
      <alignment horizontal="center" wrapText="1"/>
    </xf>
    <xf numFmtId="0" fontId="25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176" fontId="18" fillId="0" borderId="1" xfId="1" applyNumberFormat="1" applyFont="1" applyBorder="1"/>
    <xf numFmtId="176" fontId="18" fillId="11" borderId="1" xfId="1" applyNumberFormat="1" applyFont="1" applyFill="1" applyBorder="1"/>
    <xf numFmtId="0" fontId="24" fillId="0" borderId="3" xfId="0" applyFont="1" applyBorder="1"/>
    <xf numFmtId="0" fontId="24" fillId="0" borderId="10" xfId="0" applyFont="1" applyBorder="1"/>
    <xf numFmtId="0" fontId="25" fillId="3" borderId="3" xfId="0" applyFont="1" applyFill="1" applyBorder="1"/>
    <xf numFmtId="0" fontId="25" fillId="4" borderId="7" xfId="0" applyFont="1" applyFill="1" applyBorder="1"/>
    <xf numFmtId="0" fontId="24" fillId="0" borderId="9" xfId="0" applyFont="1" applyBorder="1" applyAlignment="1">
      <alignment horizontal="center"/>
    </xf>
    <xf numFmtId="0" fontId="24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/>
    </xf>
    <xf numFmtId="0" fontId="42" fillId="0" borderId="1" xfId="0" applyFont="1" applyBorder="1"/>
    <xf numFmtId="0" fontId="42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5" fillId="0" borderId="0" xfId="0" applyFont="1"/>
    <xf numFmtId="0" fontId="9" fillId="0" borderId="0" xfId="0" applyFont="1"/>
    <xf numFmtId="0" fontId="5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/>
    </xf>
    <xf numFmtId="0" fontId="0" fillId="9" borderId="1" xfId="0" applyFill="1" applyBorder="1"/>
    <xf numFmtId="0" fontId="3" fillId="0" borderId="1" xfId="0" applyFont="1" applyBorder="1"/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5" fillId="9" borderId="1" xfId="0" applyFont="1" applyFill="1" applyBorder="1" applyAlignment="1">
      <alignment horizontal="left" vertical="top" wrapText="1"/>
    </xf>
    <xf numFmtId="3" fontId="5" fillId="9" borderId="1" xfId="0" applyNumberFormat="1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left" vertical="top" wrapText="1"/>
    </xf>
    <xf numFmtId="3" fontId="5" fillId="4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/>
    <xf numFmtId="0" fontId="4" fillId="9" borderId="1" xfId="0" applyFont="1" applyFill="1" applyBorder="1"/>
    <xf numFmtId="0" fontId="35" fillId="9" borderId="1" xfId="0" applyFont="1" applyFill="1" applyBorder="1" applyAlignment="1">
      <alignment horizontal="left" vertical="top" wrapText="1"/>
    </xf>
    <xf numFmtId="0" fontId="12" fillId="9" borderId="1" xfId="0" applyFont="1" applyFill="1" applyBorder="1"/>
    <xf numFmtId="0" fontId="8" fillId="0" borderId="0" xfId="0" applyFont="1"/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2" fillId="0" borderId="1" xfId="0" applyFont="1" applyBorder="1"/>
    <xf numFmtId="0" fontId="36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0" fontId="24" fillId="0" borderId="2" xfId="0" applyFont="1" applyBorder="1" applyAlignment="1">
      <alignment wrapText="1"/>
    </xf>
    <xf numFmtId="0" fontId="24" fillId="0" borderId="2" xfId="0" applyFont="1" applyBorder="1" applyAlignment="1">
      <alignment horizontal="left" wrapText="1"/>
    </xf>
    <xf numFmtId="0" fontId="18" fillId="0" borderId="0" xfId="0" quotePrefix="1" applyFont="1"/>
    <xf numFmtId="0" fontId="43" fillId="0" borderId="0" xfId="0" applyFont="1" applyAlignment="1">
      <alignment horizontal="right"/>
    </xf>
    <xf numFmtId="0" fontId="6" fillId="0" borderId="1" xfId="0" quotePrefix="1" applyFont="1" applyBorder="1" applyAlignment="1">
      <alignment horizontal="left" vertical="top" wrapText="1"/>
    </xf>
    <xf numFmtId="3" fontId="8" fillId="0" borderId="1" xfId="0" applyNumberFormat="1" applyFont="1" applyBorder="1"/>
    <xf numFmtId="3" fontId="6" fillId="9" borderId="1" xfId="0" applyNumberFormat="1" applyFont="1" applyFill="1" applyBorder="1" applyAlignment="1">
      <alignment horizontal="right" vertical="top" wrapText="1"/>
    </xf>
    <xf numFmtId="0" fontId="45" fillId="0" borderId="12" xfId="0" applyFont="1" applyBorder="1" applyAlignment="1"/>
    <xf numFmtId="0" fontId="45" fillId="0" borderId="0" xfId="0" applyFont="1" applyAlignment="1"/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7" fillId="0" borderId="1" xfId="0" applyFont="1" applyBorder="1"/>
    <xf numFmtId="0" fontId="24" fillId="0" borderId="13" xfId="0" applyFont="1" applyBorder="1"/>
    <xf numFmtId="3" fontId="25" fillId="3" borderId="13" xfId="0" applyNumberFormat="1" applyFont="1" applyFill="1" applyBorder="1"/>
    <xf numFmtId="3" fontId="25" fillId="4" borderId="14" xfId="0" applyNumberFormat="1" applyFont="1" applyFill="1" applyBorder="1"/>
    <xf numFmtId="3" fontId="24" fillId="0" borderId="9" xfId="0" applyNumberFormat="1" applyFont="1" applyBorder="1"/>
    <xf numFmtId="3" fontId="24" fillId="0" borderId="15" xfId="0" applyNumberFormat="1" applyFont="1" applyBorder="1"/>
    <xf numFmtId="3" fontId="24" fillId="0" borderId="13" xfId="0" applyNumberFormat="1" applyFont="1" applyBorder="1"/>
    <xf numFmtId="3" fontId="0" fillId="0" borderId="1" xfId="0" applyNumberFormat="1" applyBorder="1"/>
    <xf numFmtId="3" fontId="42" fillId="0" borderId="1" xfId="0" applyNumberFormat="1" applyFont="1" applyBorder="1"/>
    <xf numFmtId="3" fontId="42" fillId="2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/>
    <xf numFmtId="3" fontId="48" fillId="0" borderId="1" xfId="0" applyNumberFormat="1" applyFont="1" applyBorder="1"/>
    <xf numFmtId="3" fontId="0" fillId="10" borderId="1" xfId="0" applyNumberFormat="1" applyFill="1" applyBorder="1"/>
    <xf numFmtId="184" fontId="0" fillId="0" borderId="1" xfId="0" applyNumberFormat="1" applyBorder="1" applyAlignment="1">
      <alignment horizontal="right"/>
    </xf>
    <xf numFmtId="184" fontId="42" fillId="0" borderId="1" xfId="0" applyNumberFormat="1" applyFont="1" applyBorder="1" applyAlignment="1">
      <alignment horizontal="right"/>
    </xf>
    <xf numFmtId="3" fontId="42" fillId="0" borderId="1" xfId="0" applyNumberFormat="1" applyFont="1" applyBorder="1" applyAlignment="1"/>
    <xf numFmtId="3" fontId="42" fillId="0" borderId="1" xfId="0" applyNumberFormat="1" applyFont="1" applyBorder="1" applyAlignment="1">
      <alignment horizontal="right"/>
    </xf>
    <xf numFmtId="0" fontId="4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3" fontId="47" fillId="0" borderId="1" xfId="0" applyNumberFormat="1" applyFont="1" applyBorder="1"/>
    <xf numFmtId="0" fontId="39" fillId="0" borderId="1" xfId="0" applyFont="1" applyFill="1" applyBorder="1" applyAlignment="1">
      <alignment horizontal="left" vertical="center" wrapText="1"/>
    </xf>
    <xf numFmtId="3" fontId="49" fillId="0" borderId="1" xfId="0" applyNumberFormat="1" applyFont="1" applyBorder="1"/>
    <xf numFmtId="3" fontId="4" fillId="0" borderId="1" xfId="0" applyNumberFormat="1" applyFont="1" applyBorder="1"/>
    <xf numFmtId="3" fontId="4" fillId="4" borderId="1" xfId="0" applyNumberFormat="1" applyFont="1" applyFill="1" applyBorder="1"/>
    <xf numFmtId="3" fontId="3" fillId="9" borderId="1" xfId="0" applyNumberFormat="1" applyFont="1" applyFill="1" applyBorder="1" applyAlignment="1">
      <alignment vertical="top"/>
    </xf>
    <xf numFmtId="3" fontId="35" fillId="0" borderId="1" xfId="0" applyNumberFormat="1" applyFont="1" applyBorder="1" applyAlignment="1">
      <alignment horizontal="right" vertical="top" wrapText="1"/>
    </xf>
    <xf numFmtId="3" fontId="11" fillId="0" borderId="1" xfId="0" applyNumberFormat="1" applyFont="1" applyBorder="1" applyAlignment="1">
      <alignment horizontal="right" vertical="top" wrapText="1"/>
    </xf>
    <xf numFmtId="3" fontId="42" fillId="9" borderId="1" xfId="0" applyNumberFormat="1" applyFont="1" applyFill="1" applyBorder="1"/>
    <xf numFmtId="3" fontId="31" fillId="13" borderId="1" xfId="0" applyNumberFormat="1" applyFont="1" applyFill="1" applyBorder="1" applyAlignment="1">
      <alignment vertical="center"/>
    </xf>
    <xf numFmtId="3" fontId="44" fillId="13" borderId="1" xfId="0" applyNumberFormat="1" applyFont="1" applyFill="1" applyBorder="1"/>
    <xf numFmtId="3" fontId="28" fillId="12" borderId="1" xfId="0" applyNumberFormat="1" applyFont="1" applyFill="1" applyBorder="1" applyAlignment="1"/>
    <xf numFmtId="3" fontId="18" fillId="0" borderId="1" xfId="0" applyNumberFormat="1" applyFont="1" applyBorder="1"/>
    <xf numFmtId="3" fontId="46" fillId="0" borderId="1" xfId="0" applyNumberFormat="1" applyFont="1" applyBorder="1"/>
    <xf numFmtId="3" fontId="43" fillId="0" borderId="1" xfId="0" applyNumberFormat="1" applyFont="1" applyBorder="1"/>
    <xf numFmtId="3" fontId="28" fillId="0" borderId="1" xfId="0" applyNumberFormat="1" applyFont="1" applyBorder="1"/>
    <xf numFmtId="3" fontId="50" fillId="0" borderId="1" xfId="0" applyNumberFormat="1" applyFont="1" applyBorder="1"/>
    <xf numFmtId="3" fontId="28" fillId="13" borderId="1" xfId="0" applyNumberFormat="1" applyFont="1" applyFill="1" applyBorder="1"/>
    <xf numFmtId="3" fontId="30" fillId="0" borderId="1" xfId="0" applyNumberFormat="1" applyFont="1" applyFill="1" applyBorder="1" applyAlignment="1">
      <alignment vertical="center" wrapText="1"/>
    </xf>
    <xf numFmtId="3" fontId="30" fillId="0" borderId="1" xfId="0" applyNumberFormat="1" applyFont="1" applyFill="1" applyBorder="1" applyAlignment="1">
      <alignment horizontal="left" vertical="center" wrapText="1"/>
    </xf>
    <xf numFmtId="3" fontId="31" fillId="0" borderId="1" xfId="0" applyNumberFormat="1" applyFont="1" applyFill="1" applyBorder="1" applyAlignment="1">
      <alignment vertical="center" wrapText="1"/>
    </xf>
    <xf numFmtId="3" fontId="44" fillId="0" borderId="1" xfId="0" applyNumberFormat="1" applyFont="1" applyBorder="1"/>
    <xf numFmtId="3" fontId="30" fillId="0" borderId="1" xfId="0" applyNumberFormat="1" applyFont="1" applyFill="1" applyBorder="1" applyAlignment="1">
      <alignment vertical="center"/>
    </xf>
    <xf numFmtId="3" fontId="30" fillId="0" borderId="1" xfId="0" applyNumberFormat="1" applyFont="1" applyFill="1" applyBorder="1" applyAlignment="1">
      <alignment horizontal="right" vertical="center"/>
    </xf>
    <xf numFmtId="3" fontId="30" fillId="0" borderId="1" xfId="0" applyNumberFormat="1" applyFont="1" applyFill="1" applyBorder="1" applyAlignment="1">
      <alignment horizontal="left" vertical="center"/>
    </xf>
    <xf numFmtId="3" fontId="31" fillId="0" borderId="1" xfId="0" applyNumberFormat="1" applyFont="1" applyFill="1" applyBorder="1" applyAlignment="1">
      <alignment vertical="center"/>
    </xf>
    <xf numFmtId="3" fontId="31" fillId="0" borderId="1" xfId="0" applyNumberFormat="1" applyFont="1" applyFill="1" applyBorder="1" applyAlignment="1">
      <alignment horizontal="left" vertical="center"/>
    </xf>
    <xf numFmtId="3" fontId="50" fillId="13" borderId="1" xfId="0" applyNumberFormat="1" applyFont="1" applyFill="1" applyBorder="1"/>
    <xf numFmtId="3" fontId="46" fillId="13" borderId="1" xfId="0" applyNumberFormat="1" applyFont="1" applyFill="1" applyBorder="1"/>
    <xf numFmtId="3" fontId="46" fillId="12" borderId="1" xfId="0" applyNumberFormat="1" applyFont="1" applyFill="1" applyBorder="1"/>
    <xf numFmtId="3" fontId="43" fillId="0" borderId="0" xfId="0" applyNumberFormat="1" applyFont="1"/>
    <xf numFmtId="3" fontId="44" fillId="0" borderId="0" xfId="0" applyNumberFormat="1" applyFont="1"/>
    <xf numFmtId="0" fontId="24" fillId="0" borderId="16" xfId="0" applyFont="1" applyBorder="1"/>
    <xf numFmtId="0" fontId="24" fillId="0" borderId="17" xfId="0" applyFont="1" applyBorder="1"/>
    <xf numFmtId="0" fontId="7" fillId="14" borderId="1" xfId="0" applyFont="1" applyFill="1" applyBorder="1" applyAlignment="1">
      <alignment horizontal="left" vertical="center" wrapText="1"/>
    </xf>
    <xf numFmtId="0" fontId="54" fillId="0" borderId="27" xfId="0" applyFont="1" applyBorder="1"/>
    <xf numFmtId="0" fontId="54" fillId="0" borderId="21" xfId="0" applyFont="1" applyBorder="1"/>
    <xf numFmtId="0" fontId="54" fillId="0" borderId="22" xfId="0" applyFont="1" applyBorder="1"/>
    <xf numFmtId="0" fontId="54" fillId="0" borderId="0" xfId="0" applyFont="1"/>
    <xf numFmtId="0" fontId="0" fillId="0" borderId="6" xfId="0" applyBorder="1"/>
    <xf numFmtId="0" fontId="0" fillId="0" borderId="28" xfId="0" applyBorder="1"/>
    <xf numFmtId="0" fontId="0" fillId="0" borderId="14" xfId="0" applyBorder="1"/>
    <xf numFmtId="0" fontId="0" fillId="0" borderId="26" xfId="0" applyBorder="1"/>
    <xf numFmtId="0" fontId="29" fillId="0" borderId="0" xfId="0" applyFont="1" applyAlignment="1">
      <alignment horizontal="center" wrapText="1"/>
    </xf>
    <xf numFmtId="0" fontId="43" fillId="0" borderId="0" xfId="0" applyFont="1" applyAlignment="1"/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/>
    <xf numFmtId="0" fontId="49" fillId="0" borderId="1" xfId="0" applyFont="1" applyBorder="1" applyAlignment="1">
      <alignment horizontal="left" vertical="center"/>
    </xf>
    <xf numFmtId="0" fontId="51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wrapText="1"/>
    </xf>
    <xf numFmtId="0" fontId="44" fillId="0" borderId="4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53" fillId="0" borderId="4" xfId="0" applyFont="1" applyBorder="1" applyAlignment="1">
      <alignment horizontal="center"/>
    </xf>
    <xf numFmtId="0" fontId="53" fillId="0" borderId="1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3" fontId="26" fillId="0" borderId="0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5" fillId="0" borderId="1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3" fontId="25" fillId="0" borderId="4" xfId="0" applyNumberFormat="1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3" fontId="27" fillId="0" borderId="21" xfId="0" applyNumberFormat="1" applyFont="1" applyBorder="1" applyAlignment="1">
      <alignment horizontal="center" vertical="center"/>
    </xf>
    <xf numFmtId="0" fontId="0" fillId="0" borderId="22" xfId="0" applyBorder="1" applyAlignment="1"/>
    <xf numFmtId="0" fontId="0" fillId="0" borderId="23" xfId="0" applyBorder="1" applyAlignment="1"/>
    <xf numFmtId="0" fontId="42" fillId="0" borderId="23" xfId="0" applyFont="1" applyBorder="1" applyAlignment="1"/>
    <xf numFmtId="0" fontId="2" fillId="0" borderId="2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25" xfId="0" applyFont="1" applyFill="1" applyBorder="1" applyAlignment="1">
      <alignment horizontal="center" vertical="center"/>
    </xf>
    <xf numFmtId="0" fontId="0" fillId="0" borderId="26" xfId="0" applyBorder="1" applyAlignment="1"/>
    <xf numFmtId="0" fontId="3" fillId="0" borderId="2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23" fillId="0" borderId="11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51" fillId="0" borderId="0" xfId="0" applyFont="1" applyAlignment="1">
      <alignment horizontal="center" wrapText="1"/>
    </xf>
    <xf numFmtId="0" fontId="3" fillId="0" borderId="4" xfId="0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25" xfId="0" applyFont="1" applyBorder="1" applyAlignment="1"/>
    <xf numFmtId="0" fontId="0" fillId="0" borderId="26" xfId="0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/>
    <xf numFmtId="0" fontId="53" fillId="0" borderId="1" xfId="0" applyFont="1" applyBorder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Ezres" xfId="1" builtinId="3"/>
    <cellStyle name="Ezres 2" xfId="2"/>
    <cellStyle name="Normál" xfId="0" builtinId="0"/>
    <cellStyle name="Normal_KTRSZJ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worksheet" Target="worksheets/sheet1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'pénzmaradvány kimutatás'!$B$5</c:f>
              <c:strCache>
                <c:ptCount val="1"/>
                <c:pt idx="0">
                  <c:v>Pereszteg Község Önkormányzat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'pénzmaradvány kimutatás'!$A$6:$A$25</c:f>
              <c:strCache>
                <c:ptCount val="20"/>
                <c:pt idx="0">
                  <c:v>01        Alaptevékenység költségvetési bevételei</c:v>
                </c:pt>
                <c:pt idx="1">
                  <c:v>02        Alaptevékenység költségvetési kiadásai</c:v>
                </c:pt>
                <c:pt idx="2">
                  <c:v>I          Alaptevékenység költségvetési egyenlege (=01-02)</c:v>
                </c:pt>
                <c:pt idx="3">
                  <c:v>03        Alaptevékenység finanszírozási bevételei</c:v>
                </c:pt>
                <c:pt idx="4">
                  <c:v>04        Alaptevékenység finanszírozási kiadásai</c:v>
                </c:pt>
                <c:pt idx="5">
                  <c:v>II         Alaptevékenység finanszírozási egyenlege (=03-04)</c:v>
                </c:pt>
                <c:pt idx="6">
                  <c:v>A)        Alaptevékenység maradványa (=±I±II)</c:v>
                </c:pt>
                <c:pt idx="7">
                  <c:v>05        Vállalkozási tevékenység költségvetési bevételei</c:v>
                </c:pt>
                <c:pt idx="8">
                  <c:v>06        Vállalkozási tevékenység költségvetési kiadásai</c:v>
                </c:pt>
                <c:pt idx="9">
                  <c:v>III        Vállalkozási tevékenység költségvetési egyenlege (=05-06)</c:v>
                </c:pt>
                <c:pt idx="10">
                  <c:v>07        Vállalkozási tevékenység finanszírozási bevételei</c:v>
                </c:pt>
                <c:pt idx="11">
                  <c:v>08        Vállalkozási tevékenység finanszírozási kiadásai</c:v>
                </c:pt>
                <c:pt idx="12">
                  <c:v>IV        Vállalkozási tevékenység finanszírozási egyenlege (=07-08)</c:v>
                </c:pt>
                <c:pt idx="13">
                  <c:v>B)        Vállalkozási tevékenység maradványa (=±III±IV)</c:v>
                </c:pt>
                <c:pt idx="14">
                  <c:v>C)        Összes maradvány (=A+B)</c:v>
                </c:pt>
                <c:pt idx="15">
                  <c:v>D)        Alaptevékenység kötelezettségvállalással terhelt maradványa</c:v>
                </c:pt>
                <c:pt idx="16">
                  <c:v>E)        Alaptevékenység szabad maradványa (=A-D)</c:v>
                </c:pt>
                <c:pt idx="17">
                  <c:v>F)        Vállalkozási tevékenységet terhelő befizetési kötelezettség (=B*0,1)</c:v>
                </c:pt>
                <c:pt idx="18">
                  <c:v>G)        Vállalkozási tevékenység felhasználható maradványa (=B-F)</c:v>
                </c:pt>
                <c:pt idx="19">
                  <c:v>Ebből irányító szerv által elvonásra kerül</c:v>
                </c:pt>
              </c:strCache>
            </c:strRef>
          </c:cat>
          <c:val>
            <c:numRef>
              <c:f>'pénzmaradvány kimutatás'!$B$6:$B$25</c:f>
              <c:numCache>
                <c:formatCode>#,##0</c:formatCode>
                <c:ptCount val="20"/>
                <c:pt idx="0">
                  <c:v>299952047</c:v>
                </c:pt>
                <c:pt idx="1">
                  <c:v>207853924</c:v>
                </c:pt>
                <c:pt idx="2">
                  <c:v>92098123</c:v>
                </c:pt>
                <c:pt idx="3">
                  <c:v>76618432</c:v>
                </c:pt>
                <c:pt idx="4">
                  <c:v>39185428</c:v>
                </c:pt>
                <c:pt idx="5">
                  <c:v>37433004</c:v>
                </c:pt>
                <c:pt idx="6">
                  <c:v>129531127</c:v>
                </c:pt>
                <c:pt idx="14">
                  <c:v>129531127</c:v>
                </c:pt>
                <c:pt idx="16">
                  <c:v>129531127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B-45C2-8BBD-8D33534634DA}"/>
            </c:ext>
          </c:extLst>
        </c:ser>
        <c:ser>
          <c:idx val="1"/>
          <c:order val="1"/>
          <c:tx>
            <c:strRef>
              <c:f>'pénzmaradvány kimutatás'!$C$5</c:f>
              <c:strCache>
                <c:ptCount val="1"/>
                <c:pt idx="0">
                  <c:v>Peresztegi Napközi Otthonos Óvoda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'pénzmaradvány kimutatás'!$A$6:$A$25</c:f>
              <c:strCache>
                <c:ptCount val="20"/>
                <c:pt idx="0">
                  <c:v>01        Alaptevékenység költségvetési bevételei</c:v>
                </c:pt>
                <c:pt idx="1">
                  <c:v>02        Alaptevékenység költségvetési kiadásai</c:v>
                </c:pt>
                <c:pt idx="2">
                  <c:v>I          Alaptevékenység költségvetési egyenlege (=01-02)</c:v>
                </c:pt>
                <c:pt idx="3">
                  <c:v>03        Alaptevékenység finanszírozási bevételei</c:v>
                </c:pt>
                <c:pt idx="4">
                  <c:v>04        Alaptevékenység finanszírozási kiadásai</c:v>
                </c:pt>
                <c:pt idx="5">
                  <c:v>II         Alaptevékenység finanszírozási egyenlege (=03-04)</c:v>
                </c:pt>
                <c:pt idx="6">
                  <c:v>A)        Alaptevékenység maradványa (=±I±II)</c:v>
                </c:pt>
                <c:pt idx="7">
                  <c:v>05        Vállalkozási tevékenység költségvetési bevételei</c:v>
                </c:pt>
                <c:pt idx="8">
                  <c:v>06        Vállalkozási tevékenység költségvetési kiadásai</c:v>
                </c:pt>
                <c:pt idx="9">
                  <c:v>III        Vállalkozási tevékenység költségvetési egyenlege (=05-06)</c:v>
                </c:pt>
                <c:pt idx="10">
                  <c:v>07        Vállalkozási tevékenység finanszírozási bevételei</c:v>
                </c:pt>
                <c:pt idx="11">
                  <c:v>08        Vállalkozási tevékenység finanszírozási kiadásai</c:v>
                </c:pt>
                <c:pt idx="12">
                  <c:v>IV        Vállalkozási tevékenység finanszírozási egyenlege (=07-08)</c:v>
                </c:pt>
                <c:pt idx="13">
                  <c:v>B)        Vállalkozási tevékenység maradványa (=±III±IV)</c:v>
                </c:pt>
                <c:pt idx="14">
                  <c:v>C)        Összes maradvány (=A+B)</c:v>
                </c:pt>
                <c:pt idx="15">
                  <c:v>D)        Alaptevékenység kötelezettségvállalással terhelt maradványa</c:v>
                </c:pt>
                <c:pt idx="16">
                  <c:v>E)        Alaptevékenység szabad maradványa (=A-D)</c:v>
                </c:pt>
                <c:pt idx="17">
                  <c:v>F)        Vállalkozási tevékenységet terhelő befizetési kötelezettség (=B*0,1)</c:v>
                </c:pt>
                <c:pt idx="18">
                  <c:v>G)        Vállalkozási tevékenység felhasználható maradványa (=B-F)</c:v>
                </c:pt>
                <c:pt idx="19">
                  <c:v>Ebből irányító szerv által elvonásra kerül</c:v>
                </c:pt>
              </c:strCache>
            </c:strRef>
          </c:cat>
          <c:val>
            <c:numRef>
              <c:f>'pénzmaradvány kimutatás'!$C$6:$C$25</c:f>
              <c:numCache>
                <c:formatCode>#,##0</c:formatCode>
                <c:ptCount val="20"/>
                <c:pt idx="0">
                  <c:v>1753121</c:v>
                </c:pt>
                <c:pt idx="1">
                  <c:v>39925316</c:v>
                </c:pt>
                <c:pt idx="2">
                  <c:v>-38172195</c:v>
                </c:pt>
                <c:pt idx="3">
                  <c:v>38403999</c:v>
                </c:pt>
                <c:pt idx="4">
                  <c:v>0</c:v>
                </c:pt>
                <c:pt idx="5">
                  <c:v>38403999</c:v>
                </c:pt>
                <c:pt idx="6">
                  <c:v>231804</c:v>
                </c:pt>
                <c:pt idx="14">
                  <c:v>231804</c:v>
                </c:pt>
                <c:pt idx="15">
                  <c:v>0</c:v>
                </c:pt>
                <c:pt idx="16">
                  <c:v>231804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B-45C2-8BBD-8D3353463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253712"/>
        <c:axId val="1"/>
      </c:barChart>
      <c:catAx>
        <c:axId val="82425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4253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280197206244861"/>
          <c:y val="0.95220125786163534"/>
          <c:w val="0.44207066557107638"/>
          <c:h val="3.522012578616352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9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3540" cy="60579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BC4195-CDD2-45F7-8C3B-DA46F89B48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M33"/>
  <sheetViews>
    <sheetView zoomScaleNormal="100" workbookViewId="0">
      <selection activeCell="B12" sqref="B12"/>
    </sheetView>
  </sheetViews>
  <sheetFormatPr defaultColWidth="9.109375" defaultRowHeight="12" x14ac:dyDescent="0.25"/>
  <cols>
    <col min="1" max="1" width="48.33203125" style="48" customWidth="1"/>
    <col min="2" max="2" width="16" style="48" customWidth="1"/>
    <col min="3" max="3" width="15.33203125" style="48" customWidth="1"/>
    <col min="4" max="4" width="14.6640625" style="48" customWidth="1"/>
    <col min="5" max="5" width="13.5546875" style="48" customWidth="1"/>
    <col min="6" max="6" width="13.88671875" style="48" customWidth="1"/>
    <col min="7" max="7" width="14.44140625" style="48" customWidth="1"/>
    <col min="8" max="16384" width="9.109375" style="48"/>
  </cols>
  <sheetData>
    <row r="2" spans="1:10" ht="30" customHeight="1" x14ac:dyDescent="0.35">
      <c r="A2" s="237" t="s">
        <v>845</v>
      </c>
      <c r="B2" s="237"/>
      <c r="C2" s="237"/>
      <c r="D2" s="237"/>
      <c r="E2" s="237"/>
      <c r="F2" s="237"/>
      <c r="G2" s="237"/>
    </row>
    <row r="3" spans="1:10" ht="26.25" customHeight="1" x14ac:dyDescent="0.25">
      <c r="A3" s="230" t="s">
        <v>402</v>
      </c>
      <c r="B3" s="231"/>
      <c r="C3" s="231"/>
      <c r="D3" s="231"/>
      <c r="E3" s="231"/>
      <c r="F3" s="231"/>
    </row>
    <row r="4" spans="1:10" ht="13.8" x14ac:dyDescent="0.25">
      <c r="A4" s="236" t="s">
        <v>505</v>
      </c>
      <c r="B4" s="232" t="s">
        <v>551</v>
      </c>
      <c r="C4" s="232"/>
      <c r="D4" s="233"/>
      <c r="E4" s="234" t="s">
        <v>508</v>
      </c>
      <c r="F4" s="234"/>
      <c r="G4" s="235"/>
    </row>
    <row r="5" spans="1:10" x14ac:dyDescent="0.25">
      <c r="A5" s="236"/>
      <c r="B5" s="147" t="s">
        <v>543</v>
      </c>
      <c r="C5" s="147" t="s">
        <v>544</v>
      </c>
      <c r="D5" s="147" t="s">
        <v>547</v>
      </c>
      <c r="E5" s="148" t="s">
        <v>545</v>
      </c>
      <c r="F5" s="148" t="s">
        <v>546</v>
      </c>
      <c r="G5" s="149" t="s">
        <v>547</v>
      </c>
    </row>
    <row r="6" spans="1:10" x14ac:dyDescent="0.25">
      <c r="A6" s="14" t="s">
        <v>8</v>
      </c>
      <c r="B6" s="100">
        <v>23207799</v>
      </c>
      <c r="C6" s="100">
        <v>28157870</v>
      </c>
      <c r="D6" s="100">
        <v>27702678</v>
      </c>
      <c r="E6" s="100">
        <v>26748536</v>
      </c>
      <c r="F6" s="100">
        <v>27904055</v>
      </c>
      <c r="G6" s="100">
        <v>27117389</v>
      </c>
      <c r="H6" s="50"/>
      <c r="I6" s="50"/>
      <c r="J6" s="50"/>
    </row>
    <row r="7" spans="1:10" ht="26.25" customHeight="1" x14ac:dyDescent="0.25">
      <c r="A7" s="150" t="s">
        <v>9</v>
      </c>
      <c r="B7" s="100">
        <v>4594412</v>
      </c>
      <c r="C7" s="100">
        <v>4620798</v>
      </c>
      <c r="D7" s="100">
        <v>4620798</v>
      </c>
      <c r="E7" s="100">
        <v>5227982</v>
      </c>
      <c r="F7" s="100">
        <v>5422757</v>
      </c>
      <c r="G7" s="100">
        <v>4551392</v>
      </c>
      <c r="H7" s="50"/>
      <c r="I7" s="50"/>
      <c r="J7" s="50"/>
    </row>
    <row r="8" spans="1:10" x14ac:dyDescent="0.25">
      <c r="A8" s="14" t="s">
        <v>10</v>
      </c>
      <c r="B8" s="100">
        <v>82733513</v>
      </c>
      <c r="C8" s="100">
        <v>90858173</v>
      </c>
      <c r="D8" s="100">
        <v>79417755</v>
      </c>
      <c r="E8" s="100">
        <v>11389483</v>
      </c>
      <c r="F8" s="100">
        <v>10326672</v>
      </c>
      <c r="G8" s="100">
        <v>7171815</v>
      </c>
      <c r="H8" s="50"/>
      <c r="I8" s="50"/>
      <c r="J8" s="50"/>
    </row>
    <row r="9" spans="1:10" x14ac:dyDescent="0.25">
      <c r="A9" s="14" t="s">
        <v>11</v>
      </c>
      <c r="B9" s="100">
        <v>5740000</v>
      </c>
      <c r="C9" s="100">
        <v>5740000</v>
      </c>
      <c r="D9" s="100">
        <v>4411616</v>
      </c>
      <c r="E9" s="100"/>
      <c r="F9" s="100"/>
      <c r="G9" s="100"/>
      <c r="H9" s="50"/>
      <c r="I9" s="50"/>
      <c r="J9" s="50"/>
    </row>
    <row r="10" spans="1:10" x14ac:dyDescent="0.25">
      <c r="A10" s="14" t="s">
        <v>12</v>
      </c>
      <c r="B10" s="100">
        <v>22369840</v>
      </c>
      <c r="C10" s="100">
        <v>34354284</v>
      </c>
      <c r="D10" s="100">
        <v>6732502</v>
      </c>
      <c r="E10" s="100"/>
      <c r="F10" s="100"/>
      <c r="G10" s="100"/>
      <c r="H10" s="50"/>
      <c r="I10" s="50"/>
      <c r="J10" s="153"/>
    </row>
    <row r="11" spans="1:10" x14ac:dyDescent="0.25">
      <c r="A11" s="14" t="s">
        <v>13</v>
      </c>
      <c r="B11" s="100">
        <v>119070909</v>
      </c>
      <c r="C11" s="100">
        <v>163791444</v>
      </c>
      <c r="D11" s="100">
        <v>71477435</v>
      </c>
      <c r="E11" s="100">
        <v>946989</v>
      </c>
      <c r="F11" s="100">
        <v>1832906</v>
      </c>
      <c r="G11" s="100">
        <v>1084720</v>
      </c>
      <c r="H11" s="50"/>
      <c r="I11" s="50"/>
      <c r="J11" s="153"/>
    </row>
    <row r="12" spans="1:10" x14ac:dyDescent="0.25">
      <c r="A12" s="14" t="s">
        <v>14</v>
      </c>
      <c r="B12" s="100">
        <v>48725917</v>
      </c>
      <c r="C12" s="100">
        <v>48725917</v>
      </c>
      <c r="D12" s="100">
        <v>13491140</v>
      </c>
      <c r="E12" s="100"/>
      <c r="F12" s="100"/>
      <c r="G12" s="100"/>
      <c r="H12" s="50"/>
      <c r="I12" s="50"/>
      <c r="J12" s="50"/>
    </row>
    <row r="13" spans="1:10" x14ac:dyDescent="0.25">
      <c r="A13" s="14" t="s">
        <v>15</v>
      </c>
      <c r="B13" s="100">
        <v>450000</v>
      </c>
      <c r="C13" s="100">
        <v>450000</v>
      </c>
      <c r="D13" s="100">
        <v>0</v>
      </c>
      <c r="E13" s="100"/>
      <c r="F13" s="100"/>
      <c r="G13" s="100"/>
      <c r="H13" s="50"/>
      <c r="I13" s="50"/>
      <c r="J13" s="50"/>
    </row>
    <row r="14" spans="1:10" x14ac:dyDescent="0.25">
      <c r="A14" s="84" t="s">
        <v>7</v>
      </c>
      <c r="B14" s="100">
        <f t="shared" ref="B14:G14" si="0">SUM(B6:B13)</f>
        <v>306892390</v>
      </c>
      <c r="C14" s="100">
        <f t="shared" si="0"/>
        <v>376698486</v>
      </c>
      <c r="D14" s="100">
        <f t="shared" si="0"/>
        <v>207853924</v>
      </c>
      <c r="E14" s="100">
        <f>SUM(E6:E13)</f>
        <v>44312990</v>
      </c>
      <c r="F14" s="100">
        <f t="shared" si="0"/>
        <v>45486390</v>
      </c>
      <c r="G14" s="100">
        <f t="shared" si="0"/>
        <v>39925316</v>
      </c>
      <c r="H14" s="50"/>
      <c r="I14" s="50"/>
      <c r="J14" s="50"/>
    </row>
    <row r="15" spans="1:10" x14ac:dyDescent="0.25">
      <c r="A15" s="84" t="s">
        <v>16</v>
      </c>
      <c r="B15" s="100">
        <v>43017359</v>
      </c>
      <c r="C15" s="100">
        <v>43767076</v>
      </c>
      <c r="D15" s="100">
        <v>39185428</v>
      </c>
      <c r="E15" s="100"/>
      <c r="F15" s="100"/>
      <c r="G15" s="100"/>
      <c r="H15" s="50"/>
      <c r="I15" s="50"/>
      <c r="J15" s="50"/>
    </row>
    <row r="16" spans="1:10" x14ac:dyDescent="0.25">
      <c r="A16" s="85" t="s">
        <v>400</v>
      </c>
      <c r="B16" s="101">
        <f>SUM(B14:B15)</f>
        <v>349909749</v>
      </c>
      <c r="C16" s="101">
        <f>SUM(C14:C15)</f>
        <v>420465562</v>
      </c>
      <c r="D16" s="101">
        <f>SUM(D14:D15)</f>
        <v>247039352</v>
      </c>
      <c r="E16" s="101">
        <f>SUM(E14:E15)</f>
        <v>44312990</v>
      </c>
      <c r="F16" s="101">
        <f>SUM(F14:F15)</f>
        <v>45486390</v>
      </c>
      <c r="G16" s="101">
        <f>SUM(G14)</f>
        <v>39925316</v>
      </c>
      <c r="H16" s="50"/>
      <c r="I16" s="50"/>
      <c r="J16" s="50"/>
    </row>
    <row r="17" spans="1:13" ht="24" x14ac:dyDescent="0.25">
      <c r="A17" s="150" t="s">
        <v>18</v>
      </c>
      <c r="B17" s="100">
        <v>92632030</v>
      </c>
      <c r="C17" s="100">
        <v>93190753</v>
      </c>
      <c r="D17" s="100">
        <v>95387053</v>
      </c>
      <c r="E17" s="100"/>
      <c r="F17" s="100"/>
      <c r="G17" s="100"/>
      <c r="H17" s="50"/>
      <c r="I17" s="50"/>
      <c r="J17" s="50"/>
    </row>
    <row r="18" spans="1:13" ht="24" x14ac:dyDescent="0.25">
      <c r="A18" s="150" t="s">
        <v>19</v>
      </c>
      <c r="B18" s="100">
        <v>65000000</v>
      </c>
      <c r="C18" s="100">
        <v>136790732</v>
      </c>
      <c r="D18" s="100">
        <v>90694732</v>
      </c>
      <c r="E18" s="100"/>
      <c r="F18" s="100"/>
      <c r="G18" s="100"/>
      <c r="H18" s="50"/>
      <c r="I18" s="50"/>
      <c r="J18" s="50"/>
    </row>
    <row r="19" spans="1:13" x14ac:dyDescent="0.25">
      <c r="A19" s="14" t="s">
        <v>20</v>
      </c>
      <c r="B19" s="100">
        <v>88450000</v>
      </c>
      <c r="C19" s="100">
        <v>87959121</v>
      </c>
      <c r="D19" s="100">
        <v>84483762</v>
      </c>
      <c r="E19" s="100"/>
      <c r="F19" s="100"/>
      <c r="G19" s="100"/>
      <c r="H19" s="50"/>
      <c r="I19" s="50"/>
      <c r="J19" s="50"/>
    </row>
    <row r="20" spans="1:13" x14ac:dyDescent="0.25">
      <c r="A20" s="14" t="s">
        <v>21</v>
      </c>
      <c r="B20" s="100">
        <v>29100349</v>
      </c>
      <c r="C20" s="100">
        <v>27797586</v>
      </c>
      <c r="D20" s="100">
        <v>29241500</v>
      </c>
      <c r="E20" s="100">
        <v>2077060</v>
      </c>
      <c r="F20" s="100">
        <v>2500743</v>
      </c>
      <c r="G20" s="100">
        <v>1753121</v>
      </c>
      <c r="H20" s="50"/>
      <c r="I20" s="50"/>
      <c r="J20" s="50"/>
    </row>
    <row r="21" spans="1:13" x14ac:dyDescent="0.25">
      <c r="A21" s="14" t="s">
        <v>22</v>
      </c>
      <c r="B21" s="100"/>
      <c r="C21" s="100"/>
      <c r="D21" s="100"/>
      <c r="E21" s="100"/>
      <c r="F21" s="100"/>
      <c r="G21" s="100"/>
      <c r="H21" s="50"/>
      <c r="I21" s="50"/>
      <c r="J21" s="50"/>
    </row>
    <row r="22" spans="1:13" x14ac:dyDescent="0.25">
      <c r="A22" s="14" t="s">
        <v>23</v>
      </c>
      <c r="B22" s="100">
        <v>0</v>
      </c>
      <c r="C22" s="100">
        <v>0</v>
      </c>
      <c r="D22" s="100">
        <v>145000</v>
      </c>
      <c r="E22" s="100"/>
      <c r="F22" s="100"/>
      <c r="G22" s="100"/>
      <c r="H22" s="50"/>
      <c r="I22" s="50"/>
      <c r="J22" s="50"/>
    </row>
    <row r="23" spans="1:13" x14ac:dyDescent="0.25">
      <c r="A23" s="14" t="s">
        <v>24</v>
      </c>
      <c r="B23" s="100"/>
      <c r="C23" s="100"/>
      <c r="D23" s="100"/>
      <c r="E23" s="100"/>
      <c r="F23" s="100"/>
      <c r="G23" s="100"/>
      <c r="H23" s="50"/>
      <c r="I23" s="50"/>
      <c r="J23" s="50"/>
      <c r="M23" s="154"/>
    </row>
    <row r="24" spans="1:13" x14ac:dyDescent="0.25">
      <c r="A24" s="84" t="s">
        <v>17</v>
      </c>
      <c r="B24" s="100">
        <f>SUM(B17:B23)</f>
        <v>275182379</v>
      </c>
      <c r="C24" s="100">
        <f>SUM(C17:C23)</f>
        <v>345738192</v>
      </c>
      <c r="D24" s="100">
        <f>SUM(D17:D23)</f>
        <v>299952047</v>
      </c>
      <c r="E24" s="100">
        <f>SUM(E17:E23)</f>
        <v>2077060</v>
      </c>
      <c r="F24" s="100">
        <f>SUM(F17:F23)</f>
        <v>2500743</v>
      </c>
      <c r="G24" s="100">
        <f>SUM(G20:G23)</f>
        <v>1753121</v>
      </c>
      <c r="H24" s="50"/>
      <c r="I24" s="50"/>
      <c r="J24" s="50"/>
    </row>
    <row r="25" spans="1:13" x14ac:dyDescent="0.25">
      <c r="A25" s="84" t="s">
        <v>25</v>
      </c>
      <c r="B25" s="100">
        <v>74727370</v>
      </c>
      <c r="C25" s="100">
        <v>74727370</v>
      </c>
      <c r="D25" s="100">
        <v>76618432</v>
      </c>
      <c r="E25" s="100">
        <v>42235930</v>
      </c>
      <c r="F25" s="100">
        <v>42985647</v>
      </c>
      <c r="G25" s="100">
        <v>38403999</v>
      </c>
      <c r="H25" s="50"/>
      <c r="I25" s="50"/>
      <c r="J25" s="50"/>
    </row>
    <row r="26" spans="1:13" x14ac:dyDescent="0.25">
      <c r="A26" s="85" t="s">
        <v>401</v>
      </c>
      <c r="B26" s="101">
        <f t="shared" ref="B26:G26" si="1">SUM(B24:B25)</f>
        <v>349909749</v>
      </c>
      <c r="C26" s="101">
        <f t="shared" si="1"/>
        <v>420465562</v>
      </c>
      <c r="D26" s="101">
        <f t="shared" si="1"/>
        <v>376570479</v>
      </c>
      <c r="E26" s="101">
        <f t="shared" si="1"/>
        <v>44312990</v>
      </c>
      <c r="F26" s="101">
        <f t="shared" si="1"/>
        <v>45486390</v>
      </c>
      <c r="G26" s="101">
        <f t="shared" si="1"/>
        <v>40157120</v>
      </c>
      <c r="H26" s="50"/>
      <c r="I26" s="50"/>
      <c r="J26" s="50"/>
    </row>
    <row r="27" spans="1:13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</row>
    <row r="28" spans="1:13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pans="1:13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</row>
    <row r="30" spans="1:13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</row>
    <row r="31" spans="1:13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0"/>
    </row>
    <row r="32" spans="1:13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</row>
    <row r="33" spans="1:10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</row>
  </sheetData>
  <mergeCells count="5">
    <mergeCell ref="A3:F3"/>
    <mergeCell ref="B4:D4"/>
    <mergeCell ref="E4:G4"/>
    <mergeCell ref="A4:A5"/>
    <mergeCell ref="A2:G2"/>
  </mergeCells>
  <phoneticPr fontId="22" type="noConversion"/>
  <printOptions horizontalCentered="1"/>
  <pageMargins left="0.51181102362204722" right="0.23622047244094491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15"/>
  <sheetViews>
    <sheetView workbookViewId="0">
      <selection activeCell="H115" sqref="H115"/>
    </sheetView>
  </sheetViews>
  <sheetFormatPr defaultRowHeight="14.4" x14ac:dyDescent="0.3"/>
  <cols>
    <col min="1" max="1" width="90.33203125" customWidth="1"/>
    <col min="2" max="5" width="15.6640625" customWidth="1"/>
    <col min="6" max="6" width="9.109375" style="114" customWidth="1"/>
  </cols>
  <sheetData>
    <row r="1" spans="1:5" ht="27" customHeight="1" x14ac:dyDescent="0.35">
      <c r="A1" s="238" t="s">
        <v>845</v>
      </c>
      <c r="B1" s="268"/>
      <c r="C1" s="268"/>
      <c r="D1" s="290"/>
      <c r="E1" s="290"/>
    </row>
    <row r="2" spans="1:5" ht="27" customHeight="1" x14ac:dyDescent="0.35">
      <c r="A2" s="271" t="s">
        <v>836</v>
      </c>
      <c r="B2" s="272"/>
      <c r="C2" s="272"/>
      <c r="D2" s="290"/>
      <c r="E2" s="290"/>
    </row>
    <row r="3" spans="1:5" ht="19.5" customHeight="1" x14ac:dyDescent="0.35">
      <c r="A3" s="23"/>
      <c r="B3" s="99"/>
      <c r="C3" s="99"/>
    </row>
    <row r="4" spans="1:5" x14ac:dyDescent="0.3">
      <c r="A4" s="19" t="s">
        <v>0</v>
      </c>
    </row>
    <row r="5" spans="1:5" x14ac:dyDescent="0.3">
      <c r="A5" s="24" t="s">
        <v>505</v>
      </c>
      <c r="B5" s="2" t="s">
        <v>27</v>
      </c>
      <c r="C5" s="18" t="s">
        <v>5</v>
      </c>
      <c r="D5" s="108" t="s">
        <v>553</v>
      </c>
      <c r="E5" s="18" t="s">
        <v>554</v>
      </c>
    </row>
    <row r="6" spans="1:5" x14ac:dyDescent="0.3">
      <c r="A6" s="7" t="s">
        <v>588</v>
      </c>
      <c r="B6" s="4" t="s">
        <v>117</v>
      </c>
      <c r="C6" s="174"/>
      <c r="D6" s="174"/>
      <c r="E6" s="174"/>
    </row>
    <row r="7" spans="1:5" x14ac:dyDescent="0.3">
      <c r="A7" s="7" t="s">
        <v>589</v>
      </c>
      <c r="B7" s="4" t="s">
        <v>117</v>
      </c>
      <c r="C7" s="174"/>
      <c r="D7" s="174"/>
      <c r="E7" s="174"/>
    </row>
    <row r="8" spans="1:5" x14ac:dyDescent="0.3">
      <c r="A8" s="7" t="s">
        <v>590</v>
      </c>
      <c r="B8" s="4" t="s">
        <v>117</v>
      </c>
      <c r="C8" s="174"/>
      <c r="D8" s="174"/>
      <c r="E8" s="174"/>
    </row>
    <row r="9" spans="1:5" x14ac:dyDescent="0.3">
      <c r="A9" s="7" t="s">
        <v>591</v>
      </c>
      <c r="B9" s="4" t="s">
        <v>117</v>
      </c>
      <c r="C9" s="174"/>
      <c r="D9" s="174"/>
      <c r="E9" s="174"/>
    </row>
    <row r="10" spans="1:5" x14ac:dyDescent="0.3">
      <c r="A10" s="7" t="s">
        <v>592</v>
      </c>
      <c r="B10" s="4" t="s">
        <v>117</v>
      </c>
      <c r="C10" s="174"/>
      <c r="D10" s="174"/>
      <c r="E10" s="174"/>
    </row>
    <row r="11" spans="1:5" x14ac:dyDescent="0.3">
      <c r="A11" s="7" t="s">
        <v>593</v>
      </c>
      <c r="B11" s="4" t="s">
        <v>117</v>
      </c>
      <c r="C11" s="174"/>
      <c r="D11" s="174"/>
      <c r="E11" s="174"/>
    </row>
    <row r="12" spans="1:5" x14ac:dyDescent="0.3">
      <c r="A12" s="7" t="s">
        <v>594</v>
      </c>
      <c r="B12" s="4" t="s">
        <v>117</v>
      </c>
      <c r="C12" s="174"/>
      <c r="D12" s="174"/>
      <c r="E12" s="174"/>
    </row>
    <row r="13" spans="1:5" x14ac:dyDescent="0.3">
      <c r="A13" s="7" t="s">
        <v>595</v>
      </c>
      <c r="B13" s="4" t="s">
        <v>117</v>
      </c>
      <c r="C13" s="174"/>
      <c r="D13" s="174"/>
      <c r="E13" s="174"/>
    </row>
    <row r="14" spans="1:5" x14ac:dyDescent="0.3">
      <c r="A14" s="7" t="s">
        <v>596</v>
      </c>
      <c r="B14" s="4" t="s">
        <v>117</v>
      </c>
      <c r="C14" s="174"/>
      <c r="D14" s="174"/>
      <c r="E14" s="174"/>
    </row>
    <row r="15" spans="1:5" x14ac:dyDescent="0.3">
      <c r="A15" s="7" t="s">
        <v>597</v>
      </c>
      <c r="B15" s="4" t="s">
        <v>117</v>
      </c>
      <c r="C15" s="174"/>
      <c r="D15" s="174"/>
      <c r="E15" s="174"/>
    </row>
    <row r="16" spans="1:5" ht="26.4" x14ac:dyDescent="0.3">
      <c r="A16" s="6" t="s">
        <v>318</v>
      </c>
      <c r="B16" s="109" t="s">
        <v>117</v>
      </c>
      <c r="C16" s="174"/>
      <c r="D16" s="174"/>
      <c r="E16" s="174"/>
    </row>
    <row r="17" spans="1:6" x14ac:dyDescent="0.3">
      <c r="A17" s="7" t="s">
        <v>588</v>
      </c>
      <c r="B17" s="4" t="s">
        <v>118</v>
      </c>
      <c r="C17" s="174"/>
      <c r="D17" s="174"/>
      <c r="E17" s="174"/>
    </row>
    <row r="18" spans="1:6" x14ac:dyDescent="0.3">
      <c r="A18" s="7" t="s">
        <v>589</v>
      </c>
      <c r="B18" s="4" t="s">
        <v>118</v>
      </c>
      <c r="C18" s="174"/>
      <c r="D18" s="174"/>
      <c r="E18" s="174"/>
    </row>
    <row r="19" spans="1:6" x14ac:dyDescent="0.3">
      <c r="A19" s="7" t="s">
        <v>590</v>
      </c>
      <c r="B19" s="4" t="s">
        <v>118</v>
      </c>
      <c r="C19" s="174"/>
      <c r="D19" s="174"/>
      <c r="E19" s="174"/>
    </row>
    <row r="20" spans="1:6" x14ac:dyDescent="0.3">
      <c r="A20" s="7" t="s">
        <v>591</v>
      </c>
      <c r="B20" s="4" t="s">
        <v>118</v>
      </c>
      <c r="C20" s="174"/>
      <c r="D20" s="174"/>
      <c r="E20" s="174"/>
    </row>
    <row r="21" spans="1:6" x14ac:dyDescent="0.3">
      <c r="A21" s="7" t="s">
        <v>592</v>
      </c>
      <c r="B21" s="4" t="s">
        <v>118</v>
      </c>
      <c r="C21" s="174"/>
      <c r="D21" s="174"/>
      <c r="E21" s="174"/>
    </row>
    <row r="22" spans="1:6" x14ac:dyDescent="0.3">
      <c r="A22" s="7" t="s">
        <v>593</v>
      </c>
      <c r="B22" s="4" t="s">
        <v>118</v>
      </c>
      <c r="C22" s="174"/>
      <c r="D22" s="174"/>
      <c r="E22" s="174"/>
    </row>
    <row r="23" spans="1:6" x14ac:dyDescent="0.3">
      <c r="A23" s="7" t="s">
        <v>594</v>
      </c>
      <c r="B23" s="4" t="s">
        <v>118</v>
      </c>
      <c r="C23" s="174"/>
      <c r="D23" s="174"/>
      <c r="E23" s="174"/>
    </row>
    <row r="24" spans="1:6" x14ac:dyDescent="0.3">
      <c r="A24" s="7" t="s">
        <v>595</v>
      </c>
      <c r="B24" s="4" t="s">
        <v>118</v>
      </c>
      <c r="C24" s="174"/>
      <c r="D24" s="174"/>
      <c r="E24" s="174"/>
    </row>
    <row r="25" spans="1:6" x14ac:dyDescent="0.3">
      <c r="A25" s="7" t="s">
        <v>596</v>
      </c>
      <c r="B25" s="4" t="s">
        <v>118</v>
      </c>
      <c r="C25" s="174"/>
      <c r="D25" s="174"/>
      <c r="E25" s="174"/>
    </row>
    <row r="26" spans="1:6" x14ac:dyDescent="0.3">
      <c r="A26" s="7" t="s">
        <v>597</v>
      </c>
      <c r="B26" s="4" t="s">
        <v>118</v>
      </c>
      <c r="C26" s="174"/>
      <c r="D26" s="174"/>
      <c r="E26" s="174"/>
    </row>
    <row r="27" spans="1:6" ht="26.4" x14ac:dyDescent="0.3">
      <c r="A27" s="6" t="s">
        <v>598</v>
      </c>
      <c r="B27" s="109" t="s">
        <v>118</v>
      </c>
      <c r="C27" s="174"/>
      <c r="D27" s="174"/>
      <c r="E27" s="174"/>
    </row>
    <row r="28" spans="1:6" x14ac:dyDescent="0.3">
      <c r="A28" s="7" t="s">
        <v>588</v>
      </c>
      <c r="B28" s="4" t="s">
        <v>119</v>
      </c>
      <c r="C28" s="174"/>
      <c r="D28" s="174"/>
      <c r="E28" s="174">
        <v>580000</v>
      </c>
      <c r="F28" s="114" t="s">
        <v>814</v>
      </c>
    </row>
    <row r="29" spans="1:6" x14ac:dyDescent="0.3">
      <c r="A29" s="7" t="s">
        <v>589</v>
      </c>
      <c r="B29" s="4" t="s">
        <v>119</v>
      </c>
      <c r="C29" s="174"/>
      <c r="D29" s="174"/>
      <c r="E29" s="174"/>
    </row>
    <row r="30" spans="1:6" x14ac:dyDescent="0.3">
      <c r="A30" s="7" t="s">
        <v>590</v>
      </c>
      <c r="B30" s="4" t="s">
        <v>119</v>
      </c>
      <c r="C30" s="174"/>
      <c r="D30" s="174"/>
      <c r="E30" s="174"/>
    </row>
    <row r="31" spans="1:6" x14ac:dyDescent="0.3">
      <c r="A31" s="7" t="s">
        <v>591</v>
      </c>
      <c r="B31" s="4" t="s">
        <v>119</v>
      </c>
      <c r="C31" s="174"/>
      <c r="D31" s="174"/>
      <c r="E31" s="174"/>
    </row>
    <row r="32" spans="1:6" x14ac:dyDescent="0.3">
      <c r="A32" s="7" t="s">
        <v>592</v>
      </c>
      <c r="B32" s="4" t="s">
        <v>119</v>
      </c>
      <c r="C32" s="174"/>
      <c r="D32" s="174"/>
      <c r="E32" s="174"/>
    </row>
    <row r="33" spans="1:6" x14ac:dyDescent="0.3">
      <c r="A33" s="7" t="s">
        <v>593</v>
      </c>
      <c r="B33" s="4" t="s">
        <v>119</v>
      </c>
      <c r="C33" s="174"/>
      <c r="D33" s="174"/>
      <c r="E33" s="174"/>
    </row>
    <row r="34" spans="1:6" x14ac:dyDescent="0.3">
      <c r="A34" s="7" t="s">
        <v>594</v>
      </c>
      <c r="B34" s="4" t="s">
        <v>119</v>
      </c>
      <c r="C34" s="174"/>
      <c r="D34" s="174"/>
      <c r="E34" s="174">
        <v>1558520</v>
      </c>
      <c r="F34" s="114" t="s">
        <v>868</v>
      </c>
    </row>
    <row r="35" spans="1:6" x14ac:dyDescent="0.3">
      <c r="A35" s="7" t="s">
        <v>595</v>
      </c>
      <c r="B35" s="4" t="s">
        <v>119</v>
      </c>
      <c r="C35" s="174"/>
      <c r="D35" s="174"/>
      <c r="E35" s="174">
        <v>212280</v>
      </c>
      <c r="F35" s="114" t="s">
        <v>869</v>
      </c>
    </row>
    <row r="36" spans="1:6" x14ac:dyDescent="0.3">
      <c r="A36" s="7" t="s">
        <v>596</v>
      </c>
      <c r="B36" s="4" t="s">
        <v>119</v>
      </c>
      <c r="C36" s="174"/>
      <c r="D36" s="174"/>
      <c r="E36" s="174"/>
    </row>
    <row r="37" spans="1:6" x14ac:dyDescent="0.3">
      <c r="A37" s="7" t="s">
        <v>597</v>
      </c>
      <c r="B37" s="4" t="s">
        <v>119</v>
      </c>
      <c r="C37" s="174"/>
      <c r="D37" s="174"/>
      <c r="E37" s="174"/>
    </row>
    <row r="38" spans="1:6" x14ac:dyDescent="0.3">
      <c r="A38" s="6" t="s">
        <v>319</v>
      </c>
      <c r="B38" s="109" t="s">
        <v>119</v>
      </c>
      <c r="C38" s="175">
        <v>800000</v>
      </c>
      <c r="D38" s="175">
        <v>2358520</v>
      </c>
      <c r="E38" s="175">
        <v>2350800</v>
      </c>
    </row>
    <row r="39" spans="1:6" x14ac:dyDescent="0.3">
      <c r="A39" s="7" t="s">
        <v>599</v>
      </c>
      <c r="B39" s="3" t="s">
        <v>121</v>
      </c>
      <c r="C39" s="174"/>
      <c r="D39" s="174"/>
      <c r="E39" s="174"/>
    </row>
    <row r="40" spans="1:6" x14ac:dyDescent="0.3">
      <c r="A40" s="7" t="s">
        <v>600</v>
      </c>
      <c r="B40" s="3" t="s">
        <v>121</v>
      </c>
      <c r="C40" s="174"/>
      <c r="D40" s="174"/>
      <c r="E40" s="174"/>
    </row>
    <row r="41" spans="1:6" x14ac:dyDescent="0.3">
      <c r="A41" s="7" t="s">
        <v>601</v>
      </c>
      <c r="B41" s="3" t="s">
        <v>121</v>
      </c>
      <c r="C41" s="174"/>
      <c r="D41" s="174"/>
      <c r="E41" s="174"/>
    </row>
    <row r="42" spans="1:6" x14ac:dyDescent="0.3">
      <c r="A42" s="3" t="s">
        <v>602</v>
      </c>
      <c r="B42" s="3" t="s">
        <v>121</v>
      </c>
      <c r="C42" s="174"/>
      <c r="D42" s="174"/>
      <c r="E42" s="174"/>
    </row>
    <row r="43" spans="1:6" x14ac:dyDescent="0.3">
      <c r="A43" s="3" t="s">
        <v>603</v>
      </c>
      <c r="B43" s="3" t="s">
        <v>121</v>
      </c>
      <c r="C43" s="174"/>
      <c r="D43" s="174"/>
      <c r="E43" s="174"/>
    </row>
    <row r="44" spans="1:6" x14ac:dyDescent="0.3">
      <c r="A44" s="3" t="s">
        <v>604</v>
      </c>
      <c r="B44" s="3" t="s">
        <v>121</v>
      </c>
      <c r="C44" s="174"/>
      <c r="D44" s="174"/>
      <c r="E44" s="174"/>
    </row>
    <row r="45" spans="1:6" x14ac:dyDescent="0.3">
      <c r="A45" s="7" t="s">
        <v>605</v>
      </c>
      <c r="B45" s="3" t="s">
        <v>121</v>
      </c>
      <c r="C45" s="174"/>
      <c r="D45" s="174"/>
      <c r="E45" s="174"/>
    </row>
    <row r="46" spans="1:6" x14ac:dyDescent="0.3">
      <c r="A46" s="7" t="s">
        <v>606</v>
      </c>
      <c r="B46" s="3" t="s">
        <v>121</v>
      </c>
      <c r="C46" s="174"/>
      <c r="D46" s="174"/>
      <c r="E46" s="174"/>
    </row>
    <row r="47" spans="1:6" x14ac:dyDescent="0.3">
      <c r="A47" s="7" t="s">
        <v>607</v>
      </c>
      <c r="B47" s="3" t="s">
        <v>121</v>
      </c>
      <c r="C47" s="174"/>
      <c r="D47" s="174"/>
      <c r="E47" s="174"/>
    </row>
    <row r="48" spans="1:6" x14ac:dyDescent="0.3">
      <c r="A48" s="7" t="s">
        <v>608</v>
      </c>
      <c r="B48" s="3" t="s">
        <v>121</v>
      </c>
      <c r="C48" s="174"/>
      <c r="D48" s="174"/>
      <c r="E48" s="174"/>
    </row>
    <row r="49" spans="1:6" ht="26.4" x14ac:dyDescent="0.3">
      <c r="A49" s="6" t="s">
        <v>609</v>
      </c>
      <c r="B49" s="109" t="s">
        <v>121</v>
      </c>
      <c r="C49" s="174"/>
      <c r="D49" s="174"/>
      <c r="E49" s="174"/>
    </row>
    <row r="50" spans="1:6" x14ac:dyDescent="0.3">
      <c r="A50" s="7" t="s">
        <v>599</v>
      </c>
      <c r="B50" s="3" t="s">
        <v>126</v>
      </c>
      <c r="C50" s="174"/>
      <c r="D50" s="174"/>
      <c r="E50" s="174"/>
    </row>
    <row r="51" spans="1:6" x14ac:dyDescent="0.3">
      <c r="A51" s="7" t="s">
        <v>600</v>
      </c>
      <c r="B51" s="3" t="s">
        <v>126</v>
      </c>
      <c r="C51" s="174"/>
      <c r="D51" s="174"/>
      <c r="E51" s="174">
        <v>642280</v>
      </c>
      <c r="F51" s="114" t="s">
        <v>871</v>
      </c>
    </row>
    <row r="52" spans="1:6" x14ac:dyDescent="0.3">
      <c r="A52" s="7" t="s">
        <v>601</v>
      </c>
      <c r="B52" s="3" t="s">
        <v>126</v>
      </c>
      <c r="C52" s="174"/>
      <c r="D52" s="174"/>
      <c r="E52" s="174"/>
    </row>
    <row r="53" spans="1:6" x14ac:dyDescent="0.3">
      <c r="A53" s="3" t="s">
        <v>602</v>
      </c>
      <c r="B53" s="3" t="s">
        <v>126</v>
      </c>
      <c r="C53" s="174"/>
      <c r="D53" s="174"/>
      <c r="E53" s="174"/>
    </row>
    <row r="54" spans="1:6" x14ac:dyDescent="0.3">
      <c r="A54" s="3" t="s">
        <v>603</v>
      </c>
      <c r="B54" s="3" t="s">
        <v>126</v>
      </c>
      <c r="C54" s="174"/>
      <c r="D54" s="174"/>
      <c r="E54" s="174"/>
    </row>
    <row r="55" spans="1:6" x14ac:dyDescent="0.3">
      <c r="A55" s="3" t="s">
        <v>604</v>
      </c>
      <c r="B55" s="3" t="s">
        <v>126</v>
      </c>
      <c r="C55" s="174"/>
      <c r="D55" s="174"/>
      <c r="E55" s="174"/>
    </row>
    <row r="56" spans="1:6" x14ac:dyDescent="0.3">
      <c r="A56" s="7" t="s">
        <v>605</v>
      </c>
      <c r="B56" s="3" t="s">
        <v>126</v>
      </c>
      <c r="C56" s="174"/>
      <c r="D56" s="174"/>
      <c r="E56" s="174">
        <v>2957300</v>
      </c>
      <c r="F56" s="114" t="s">
        <v>870</v>
      </c>
    </row>
    <row r="57" spans="1:6" x14ac:dyDescent="0.3">
      <c r="A57" s="7" t="s">
        <v>610</v>
      </c>
      <c r="B57" s="3" t="s">
        <v>126</v>
      </c>
      <c r="C57" s="174"/>
      <c r="D57" s="174"/>
      <c r="E57" s="174"/>
    </row>
    <row r="58" spans="1:6" x14ac:dyDescent="0.3">
      <c r="A58" s="7" t="s">
        <v>607</v>
      </c>
      <c r="B58" s="3" t="s">
        <v>126</v>
      </c>
      <c r="C58" s="174"/>
      <c r="D58" s="174"/>
      <c r="E58" s="174"/>
    </row>
    <row r="59" spans="1:6" x14ac:dyDescent="0.3">
      <c r="A59" s="7" t="s">
        <v>608</v>
      </c>
      <c r="B59" s="3" t="s">
        <v>126</v>
      </c>
      <c r="C59" s="174"/>
      <c r="D59" s="174"/>
      <c r="E59" s="174"/>
    </row>
    <row r="60" spans="1:6" x14ac:dyDescent="0.3">
      <c r="A60" s="9" t="s">
        <v>320</v>
      </c>
      <c r="B60" s="109" t="s">
        <v>126</v>
      </c>
      <c r="C60" s="175">
        <v>5106600</v>
      </c>
      <c r="D60" s="175">
        <v>5106600</v>
      </c>
      <c r="E60" s="175">
        <v>3599580</v>
      </c>
    </row>
    <row r="61" spans="1:6" x14ac:dyDescent="0.3">
      <c r="A61" s="7" t="s">
        <v>588</v>
      </c>
      <c r="B61" s="4" t="s">
        <v>153</v>
      </c>
      <c r="C61" s="174"/>
      <c r="D61" s="174"/>
      <c r="E61" s="174"/>
    </row>
    <row r="62" spans="1:6" x14ac:dyDescent="0.3">
      <c r="A62" s="7" t="s">
        <v>589</v>
      </c>
      <c r="B62" s="4" t="s">
        <v>153</v>
      </c>
      <c r="C62" s="174"/>
      <c r="D62" s="174"/>
      <c r="E62" s="174"/>
    </row>
    <row r="63" spans="1:6" x14ac:dyDescent="0.3">
      <c r="A63" s="7" t="s">
        <v>590</v>
      </c>
      <c r="B63" s="4" t="s">
        <v>153</v>
      </c>
      <c r="C63" s="174"/>
      <c r="D63" s="174"/>
      <c r="E63" s="174"/>
    </row>
    <row r="64" spans="1:6" x14ac:dyDescent="0.3">
      <c r="A64" s="7" t="s">
        <v>591</v>
      </c>
      <c r="B64" s="4" t="s">
        <v>153</v>
      </c>
      <c r="C64" s="174"/>
      <c r="D64" s="174"/>
      <c r="E64" s="174"/>
    </row>
    <row r="65" spans="1:5" x14ac:dyDescent="0.3">
      <c r="A65" s="7" t="s">
        <v>592</v>
      </c>
      <c r="B65" s="4" t="s">
        <v>153</v>
      </c>
      <c r="C65" s="174"/>
      <c r="D65" s="174"/>
      <c r="E65" s="174"/>
    </row>
    <row r="66" spans="1:5" x14ac:dyDescent="0.3">
      <c r="A66" s="7" t="s">
        <v>593</v>
      </c>
      <c r="B66" s="4" t="s">
        <v>153</v>
      </c>
      <c r="C66" s="174"/>
      <c r="D66" s="174"/>
      <c r="E66" s="174"/>
    </row>
    <row r="67" spans="1:5" x14ac:dyDescent="0.3">
      <c r="A67" s="7" t="s">
        <v>594</v>
      </c>
      <c r="B67" s="4" t="s">
        <v>153</v>
      </c>
      <c r="C67" s="174"/>
      <c r="D67" s="174"/>
      <c r="E67" s="174"/>
    </row>
    <row r="68" spans="1:5" x14ac:dyDescent="0.3">
      <c r="A68" s="7" t="s">
        <v>595</v>
      </c>
      <c r="B68" s="4" t="s">
        <v>153</v>
      </c>
      <c r="C68" s="174"/>
      <c r="D68" s="174"/>
      <c r="E68" s="174"/>
    </row>
    <row r="69" spans="1:5" x14ac:dyDescent="0.3">
      <c r="A69" s="7" t="s">
        <v>596</v>
      </c>
      <c r="B69" s="4" t="s">
        <v>153</v>
      </c>
      <c r="C69" s="174"/>
      <c r="D69" s="174"/>
      <c r="E69" s="174"/>
    </row>
    <row r="70" spans="1:5" x14ac:dyDescent="0.3">
      <c r="A70" s="7" t="s">
        <v>597</v>
      </c>
      <c r="B70" s="4" t="s">
        <v>153</v>
      </c>
      <c r="C70" s="174"/>
      <c r="D70" s="174"/>
      <c r="E70" s="174"/>
    </row>
    <row r="71" spans="1:5" ht="26.4" x14ac:dyDescent="0.3">
      <c r="A71" s="6" t="s">
        <v>611</v>
      </c>
      <c r="B71" s="109" t="s">
        <v>153</v>
      </c>
      <c r="C71" s="174"/>
      <c r="D71" s="174"/>
      <c r="E71" s="174"/>
    </row>
    <row r="72" spans="1:5" x14ac:dyDescent="0.3">
      <c r="A72" s="7" t="s">
        <v>588</v>
      </c>
      <c r="B72" s="4" t="s">
        <v>154</v>
      </c>
      <c r="C72" s="174"/>
      <c r="D72" s="174"/>
      <c r="E72" s="174"/>
    </row>
    <row r="73" spans="1:5" x14ac:dyDescent="0.3">
      <c r="A73" s="7" t="s">
        <v>589</v>
      </c>
      <c r="B73" s="4" t="s">
        <v>154</v>
      </c>
      <c r="C73" s="174"/>
      <c r="D73" s="174"/>
      <c r="E73" s="174"/>
    </row>
    <row r="74" spans="1:5" x14ac:dyDescent="0.3">
      <c r="A74" s="7" t="s">
        <v>590</v>
      </c>
      <c r="B74" s="4" t="s">
        <v>154</v>
      </c>
      <c r="C74" s="174"/>
      <c r="D74" s="174"/>
      <c r="E74" s="174"/>
    </row>
    <row r="75" spans="1:5" x14ac:dyDescent="0.3">
      <c r="A75" s="7" t="s">
        <v>591</v>
      </c>
      <c r="B75" s="4" t="s">
        <v>154</v>
      </c>
      <c r="C75" s="174"/>
      <c r="D75" s="174"/>
      <c r="E75" s="174"/>
    </row>
    <row r="76" spans="1:5" x14ac:dyDescent="0.3">
      <c r="A76" s="7" t="s">
        <v>592</v>
      </c>
      <c r="B76" s="4" t="s">
        <v>154</v>
      </c>
      <c r="C76" s="174"/>
      <c r="D76" s="174"/>
      <c r="E76" s="174"/>
    </row>
    <row r="77" spans="1:5" x14ac:dyDescent="0.3">
      <c r="A77" s="7" t="s">
        <v>593</v>
      </c>
      <c r="B77" s="4" t="s">
        <v>154</v>
      </c>
      <c r="C77" s="174"/>
      <c r="D77" s="174"/>
      <c r="E77" s="174"/>
    </row>
    <row r="78" spans="1:5" x14ac:dyDescent="0.3">
      <c r="A78" s="7" t="s">
        <v>594</v>
      </c>
      <c r="B78" s="4" t="s">
        <v>154</v>
      </c>
      <c r="C78" s="174"/>
      <c r="D78" s="174"/>
      <c r="E78" s="174"/>
    </row>
    <row r="79" spans="1:5" x14ac:dyDescent="0.3">
      <c r="A79" s="7" t="s">
        <v>595</v>
      </c>
      <c r="B79" s="4" t="s">
        <v>154</v>
      </c>
      <c r="C79" s="174"/>
      <c r="D79" s="174"/>
      <c r="E79" s="174"/>
    </row>
    <row r="80" spans="1:5" x14ac:dyDescent="0.3">
      <c r="A80" s="7" t="s">
        <v>596</v>
      </c>
      <c r="B80" s="4" t="s">
        <v>154</v>
      </c>
      <c r="C80" s="174"/>
      <c r="D80" s="174"/>
      <c r="E80" s="174"/>
    </row>
    <row r="81" spans="1:5" x14ac:dyDescent="0.3">
      <c r="A81" s="7" t="s">
        <v>597</v>
      </c>
      <c r="B81" s="4" t="s">
        <v>154</v>
      </c>
      <c r="C81" s="174"/>
      <c r="D81" s="174"/>
      <c r="E81" s="174"/>
    </row>
    <row r="82" spans="1:5" ht="26.4" x14ac:dyDescent="0.3">
      <c r="A82" s="6" t="s">
        <v>612</v>
      </c>
      <c r="B82" s="109" t="s">
        <v>154</v>
      </c>
      <c r="C82" s="174"/>
      <c r="D82" s="174"/>
      <c r="E82" s="174"/>
    </row>
    <row r="83" spans="1:5" x14ac:dyDescent="0.3">
      <c r="A83" s="7" t="s">
        <v>588</v>
      </c>
      <c r="B83" s="4" t="s">
        <v>155</v>
      </c>
      <c r="C83" s="174"/>
      <c r="D83" s="174"/>
      <c r="E83" s="174"/>
    </row>
    <row r="84" spans="1:5" x14ac:dyDescent="0.3">
      <c r="A84" s="7" t="s">
        <v>589</v>
      </c>
      <c r="B84" s="4" t="s">
        <v>155</v>
      </c>
      <c r="C84" s="174"/>
      <c r="D84" s="174"/>
      <c r="E84" s="174"/>
    </row>
    <row r="85" spans="1:5" x14ac:dyDescent="0.3">
      <c r="A85" s="7" t="s">
        <v>590</v>
      </c>
      <c r="B85" s="4" t="s">
        <v>155</v>
      </c>
      <c r="C85" s="174"/>
      <c r="D85" s="174"/>
      <c r="E85" s="174"/>
    </row>
    <row r="86" spans="1:5" x14ac:dyDescent="0.3">
      <c r="A86" s="7" t="s">
        <v>591</v>
      </c>
      <c r="B86" s="4" t="s">
        <v>155</v>
      </c>
      <c r="C86" s="174"/>
      <c r="D86" s="174"/>
      <c r="E86" s="174"/>
    </row>
    <row r="87" spans="1:5" x14ac:dyDescent="0.3">
      <c r="A87" s="7" t="s">
        <v>592</v>
      </c>
      <c r="B87" s="4" t="s">
        <v>155</v>
      </c>
      <c r="C87" s="174"/>
      <c r="D87" s="174"/>
      <c r="E87" s="174"/>
    </row>
    <row r="88" spans="1:5" x14ac:dyDescent="0.3">
      <c r="A88" s="7" t="s">
        <v>593</v>
      </c>
      <c r="B88" s="4" t="s">
        <v>155</v>
      </c>
      <c r="C88" s="174"/>
      <c r="D88" s="174"/>
      <c r="E88" s="174"/>
    </row>
    <row r="89" spans="1:5" x14ac:dyDescent="0.3">
      <c r="A89" s="7" t="s">
        <v>594</v>
      </c>
      <c r="B89" s="4" t="s">
        <v>155</v>
      </c>
      <c r="C89" s="174"/>
      <c r="D89" s="174"/>
      <c r="E89" s="174"/>
    </row>
    <row r="90" spans="1:5" x14ac:dyDescent="0.3">
      <c r="A90" s="7" t="s">
        <v>595</v>
      </c>
      <c r="B90" s="4" t="s">
        <v>155</v>
      </c>
      <c r="C90" s="174"/>
      <c r="D90" s="174"/>
      <c r="E90" s="174"/>
    </row>
    <row r="91" spans="1:5" x14ac:dyDescent="0.3">
      <c r="A91" s="7" t="s">
        <v>596</v>
      </c>
      <c r="B91" s="4" t="s">
        <v>155</v>
      </c>
      <c r="C91" s="174"/>
      <c r="D91" s="174"/>
      <c r="E91" s="174"/>
    </row>
    <row r="92" spans="1:5" x14ac:dyDescent="0.3">
      <c r="A92" s="7" t="s">
        <v>597</v>
      </c>
      <c r="B92" s="4" t="s">
        <v>155</v>
      </c>
      <c r="C92" s="174"/>
      <c r="D92" s="174"/>
      <c r="E92" s="174"/>
    </row>
    <row r="93" spans="1:5" x14ac:dyDescent="0.3">
      <c r="A93" s="6" t="s">
        <v>613</v>
      </c>
      <c r="B93" s="109" t="s">
        <v>155</v>
      </c>
      <c r="C93" s="175">
        <f>SUM(C85:C92)</f>
        <v>0</v>
      </c>
      <c r="D93" s="175">
        <f>SUM(D85:D92)</f>
        <v>0</v>
      </c>
      <c r="E93" s="175">
        <f>SUM(E85:E92)</f>
        <v>0</v>
      </c>
    </row>
    <row r="94" spans="1:5" x14ac:dyDescent="0.3">
      <c r="A94" s="7" t="s">
        <v>599</v>
      </c>
      <c r="B94" s="3" t="s">
        <v>157</v>
      </c>
      <c r="C94" s="174"/>
      <c r="D94" s="174"/>
      <c r="E94" s="174"/>
    </row>
    <row r="95" spans="1:5" x14ac:dyDescent="0.3">
      <c r="A95" s="7" t="s">
        <v>600</v>
      </c>
      <c r="B95" s="4" t="s">
        <v>157</v>
      </c>
      <c r="C95" s="174"/>
      <c r="D95" s="174"/>
      <c r="E95" s="174"/>
    </row>
    <row r="96" spans="1:5" x14ac:dyDescent="0.3">
      <c r="A96" s="7" t="s">
        <v>601</v>
      </c>
      <c r="B96" s="3" t="s">
        <v>157</v>
      </c>
      <c r="C96" s="174"/>
      <c r="D96" s="174"/>
      <c r="E96" s="174"/>
    </row>
    <row r="97" spans="1:5" x14ac:dyDescent="0.3">
      <c r="A97" s="3" t="s">
        <v>602</v>
      </c>
      <c r="B97" s="4" t="s">
        <v>157</v>
      </c>
      <c r="C97" s="174"/>
      <c r="D97" s="174"/>
      <c r="E97" s="174"/>
    </row>
    <row r="98" spans="1:5" x14ac:dyDescent="0.3">
      <c r="A98" s="3" t="s">
        <v>603</v>
      </c>
      <c r="B98" s="3" t="s">
        <v>157</v>
      </c>
      <c r="C98" s="174"/>
      <c r="D98" s="174"/>
      <c r="E98" s="174"/>
    </row>
    <row r="99" spans="1:5" x14ac:dyDescent="0.3">
      <c r="A99" s="3" t="s">
        <v>604</v>
      </c>
      <c r="B99" s="4" t="s">
        <v>157</v>
      </c>
      <c r="C99" s="174"/>
      <c r="D99" s="174"/>
      <c r="E99" s="174"/>
    </row>
    <row r="100" spans="1:5" x14ac:dyDescent="0.3">
      <c r="A100" s="7" t="s">
        <v>605</v>
      </c>
      <c r="B100" s="3" t="s">
        <v>157</v>
      </c>
      <c r="C100" s="174"/>
      <c r="D100" s="174"/>
      <c r="E100" s="174"/>
    </row>
    <row r="101" spans="1:5" x14ac:dyDescent="0.3">
      <c r="A101" s="7" t="s">
        <v>610</v>
      </c>
      <c r="B101" s="4" t="s">
        <v>157</v>
      </c>
      <c r="C101" s="174"/>
      <c r="D101" s="174"/>
      <c r="E101" s="174"/>
    </row>
    <row r="102" spans="1:5" x14ac:dyDescent="0.3">
      <c r="A102" s="7" t="s">
        <v>607</v>
      </c>
      <c r="B102" s="3" t="s">
        <v>157</v>
      </c>
      <c r="C102" s="174"/>
      <c r="D102" s="174"/>
      <c r="E102" s="174"/>
    </row>
    <row r="103" spans="1:5" x14ac:dyDescent="0.3">
      <c r="A103" s="7" t="s">
        <v>608</v>
      </c>
      <c r="B103" s="4" t="s">
        <v>157</v>
      </c>
      <c r="C103" s="174"/>
      <c r="D103" s="174"/>
      <c r="E103" s="174"/>
    </row>
    <row r="104" spans="1:5" ht="26.4" x14ac:dyDescent="0.3">
      <c r="A104" s="6" t="s">
        <v>614</v>
      </c>
      <c r="B104" s="109" t="s">
        <v>157</v>
      </c>
      <c r="C104" s="174"/>
      <c r="D104" s="174"/>
      <c r="E104" s="174"/>
    </row>
    <row r="105" spans="1:5" x14ac:dyDescent="0.3">
      <c r="A105" s="7" t="s">
        <v>599</v>
      </c>
      <c r="B105" s="3" t="s">
        <v>541</v>
      </c>
      <c r="C105" s="174"/>
      <c r="D105" s="174"/>
      <c r="E105" s="174"/>
    </row>
    <row r="106" spans="1:5" x14ac:dyDescent="0.3">
      <c r="A106" s="7" t="s">
        <v>600</v>
      </c>
      <c r="B106" s="3" t="s">
        <v>541</v>
      </c>
      <c r="C106" s="174">
        <v>450000</v>
      </c>
      <c r="D106" s="174">
        <v>450000</v>
      </c>
      <c r="E106" s="174">
        <v>0</v>
      </c>
    </row>
    <row r="107" spans="1:5" x14ac:dyDescent="0.3">
      <c r="A107" s="7" t="s">
        <v>601</v>
      </c>
      <c r="B107" s="3" t="s">
        <v>541</v>
      </c>
      <c r="C107" s="174"/>
      <c r="D107" s="174"/>
      <c r="E107" s="174"/>
    </row>
    <row r="108" spans="1:5" x14ac:dyDescent="0.3">
      <c r="A108" s="3" t="s">
        <v>602</v>
      </c>
      <c r="B108" s="3" t="s">
        <v>541</v>
      </c>
      <c r="C108" s="174"/>
      <c r="D108" s="174"/>
      <c r="E108" s="174"/>
    </row>
    <row r="109" spans="1:5" x14ac:dyDescent="0.3">
      <c r="A109" s="3" t="s">
        <v>603</v>
      </c>
      <c r="B109" s="3" t="s">
        <v>541</v>
      </c>
      <c r="C109" s="174"/>
      <c r="D109" s="174"/>
      <c r="E109" s="174"/>
    </row>
    <row r="110" spans="1:5" x14ac:dyDescent="0.3">
      <c r="A110" s="3" t="s">
        <v>604</v>
      </c>
      <c r="B110" s="3" t="s">
        <v>541</v>
      </c>
      <c r="C110" s="174"/>
      <c r="D110" s="174"/>
      <c r="E110" s="174"/>
    </row>
    <row r="111" spans="1:5" x14ac:dyDescent="0.3">
      <c r="A111" s="7" t="s">
        <v>605</v>
      </c>
      <c r="B111" s="3" t="s">
        <v>541</v>
      </c>
      <c r="C111" s="174"/>
      <c r="D111" s="174"/>
      <c r="E111" s="174"/>
    </row>
    <row r="112" spans="1:5" x14ac:dyDescent="0.3">
      <c r="A112" s="7" t="s">
        <v>610</v>
      </c>
      <c r="B112" s="3" t="s">
        <v>541</v>
      </c>
      <c r="C112" s="174"/>
      <c r="D112" s="174"/>
      <c r="E112" s="174"/>
    </row>
    <row r="113" spans="1:5" x14ac:dyDescent="0.3">
      <c r="A113" s="7" t="s">
        <v>607</v>
      </c>
      <c r="B113" s="3" t="s">
        <v>541</v>
      </c>
      <c r="C113" s="174"/>
      <c r="D113" s="174"/>
      <c r="E113" s="174"/>
    </row>
    <row r="114" spans="1:5" x14ac:dyDescent="0.3">
      <c r="A114" s="7" t="s">
        <v>608</v>
      </c>
      <c r="B114" s="3" t="s">
        <v>541</v>
      </c>
      <c r="C114" s="174"/>
      <c r="D114" s="174"/>
      <c r="E114" s="174"/>
    </row>
    <row r="115" spans="1:5" x14ac:dyDescent="0.3">
      <c r="A115" s="9" t="s">
        <v>355</v>
      </c>
      <c r="B115" s="109" t="s">
        <v>541</v>
      </c>
      <c r="C115" s="175"/>
      <c r="D115" s="175"/>
      <c r="E115" s="175"/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8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17"/>
  <sheetViews>
    <sheetView workbookViewId="0">
      <selection activeCell="A2" sqref="A2:C2"/>
    </sheetView>
  </sheetViews>
  <sheetFormatPr defaultRowHeight="14.4" x14ac:dyDescent="0.3"/>
  <cols>
    <col min="1" max="1" width="76.5546875" customWidth="1"/>
    <col min="3" max="3" width="13" customWidth="1"/>
    <col min="4" max="4" width="12.6640625" customWidth="1"/>
    <col min="5" max="5" width="12.33203125" customWidth="1"/>
    <col min="6" max="6" width="11.33203125" bestFit="1" customWidth="1"/>
    <col min="7" max="7" width="12.6640625" customWidth="1"/>
    <col min="8" max="8" width="10.44140625" bestFit="1" customWidth="1"/>
  </cols>
  <sheetData>
    <row r="1" spans="1:8" ht="27" customHeight="1" x14ac:dyDescent="0.35">
      <c r="A1" s="238" t="s">
        <v>845</v>
      </c>
      <c r="B1" s="268"/>
      <c r="C1" s="268"/>
      <c r="D1" s="290"/>
      <c r="E1" s="290"/>
    </row>
    <row r="2" spans="1:8" ht="25.5" customHeight="1" x14ac:dyDescent="0.35">
      <c r="A2" s="271" t="s">
        <v>837</v>
      </c>
      <c r="B2" s="272"/>
      <c r="C2" s="272"/>
    </row>
    <row r="3" spans="1:8" ht="9" customHeight="1" x14ac:dyDescent="0.35">
      <c r="A3" s="23"/>
      <c r="B3" s="99"/>
      <c r="C3" s="99"/>
    </row>
    <row r="4" spans="1:8" ht="25.5" customHeight="1" x14ac:dyDescent="0.3">
      <c r="A4" s="19"/>
      <c r="C4" s="248" t="s">
        <v>551</v>
      </c>
      <c r="D4" s="248"/>
      <c r="E4" s="248"/>
      <c r="F4" s="291" t="s">
        <v>508</v>
      </c>
      <c r="G4" s="291"/>
      <c r="H4" s="291"/>
    </row>
    <row r="5" spans="1:8" ht="27" x14ac:dyDescent="0.3">
      <c r="A5" s="24" t="s">
        <v>505</v>
      </c>
      <c r="B5" s="2" t="s">
        <v>27</v>
      </c>
      <c r="C5" s="119" t="s">
        <v>5</v>
      </c>
      <c r="D5" s="108" t="s">
        <v>553</v>
      </c>
      <c r="E5" s="119" t="s">
        <v>554</v>
      </c>
      <c r="F5" s="119" t="s">
        <v>5</v>
      </c>
      <c r="G5" s="108" t="s">
        <v>553</v>
      </c>
      <c r="H5" s="119" t="s">
        <v>554</v>
      </c>
    </row>
    <row r="6" spans="1:8" x14ac:dyDescent="0.3">
      <c r="A6" s="7" t="s">
        <v>474</v>
      </c>
      <c r="B6" s="4" t="s">
        <v>213</v>
      </c>
      <c r="C6" s="10"/>
      <c r="D6" s="10"/>
      <c r="E6" s="10"/>
      <c r="F6" s="10"/>
      <c r="G6" s="10"/>
      <c r="H6" s="10"/>
    </row>
    <row r="7" spans="1:8" x14ac:dyDescent="0.3">
      <c r="A7" s="7" t="s">
        <v>483</v>
      </c>
      <c r="B7" s="4" t="s">
        <v>213</v>
      </c>
      <c r="C7" s="10"/>
      <c r="D7" s="10"/>
      <c r="E7" s="10"/>
      <c r="F7" s="10"/>
      <c r="G7" s="10"/>
      <c r="H7" s="10"/>
    </row>
    <row r="8" spans="1:8" ht="26.4" x14ac:dyDescent="0.3">
      <c r="A8" s="7" t="s">
        <v>484</v>
      </c>
      <c r="B8" s="4" t="s">
        <v>213</v>
      </c>
      <c r="C8" s="10"/>
      <c r="D8" s="10"/>
      <c r="E8" s="10"/>
      <c r="F8" s="10"/>
      <c r="G8" s="10"/>
      <c r="H8" s="10"/>
    </row>
    <row r="9" spans="1:8" x14ac:dyDescent="0.3">
      <c r="A9" s="7" t="s">
        <v>482</v>
      </c>
      <c r="B9" s="4" t="s">
        <v>213</v>
      </c>
      <c r="C9" s="10"/>
      <c r="D9" s="10"/>
      <c r="E9" s="10"/>
      <c r="F9" s="10"/>
      <c r="G9" s="10"/>
      <c r="H9" s="10"/>
    </row>
    <row r="10" spans="1:8" x14ac:dyDescent="0.3">
      <c r="A10" s="7" t="s">
        <v>481</v>
      </c>
      <c r="B10" s="4" t="s">
        <v>213</v>
      </c>
      <c r="C10" s="10"/>
      <c r="D10" s="10"/>
      <c r="E10" s="10"/>
      <c r="F10" s="10"/>
      <c r="G10" s="10"/>
      <c r="H10" s="10"/>
    </row>
    <row r="11" spans="1:8" x14ac:dyDescent="0.3">
      <c r="A11" s="7" t="s">
        <v>480</v>
      </c>
      <c r="B11" s="4" t="s">
        <v>213</v>
      </c>
      <c r="C11" s="10"/>
      <c r="D11" s="10"/>
      <c r="E11" s="10"/>
      <c r="F11" s="10"/>
      <c r="G11" s="10"/>
      <c r="H11" s="10"/>
    </row>
    <row r="12" spans="1:8" x14ac:dyDescent="0.3">
      <c r="A12" s="7" t="s">
        <v>475</v>
      </c>
      <c r="B12" s="4" t="s">
        <v>213</v>
      </c>
      <c r="C12" s="10"/>
      <c r="D12" s="10"/>
      <c r="E12" s="10"/>
      <c r="F12" s="10"/>
      <c r="G12" s="10"/>
      <c r="H12" s="10"/>
    </row>
    <row r="13" spans="1:8" x14ac:dyDescent="0.3">
      <c r="A13" s="7" t="s">
        <v>476</v>
      </c>
      <c r="B13" s="4" t="s">
        <v>213</v>
      </c>
      <c r="C13" s="10"/>
      <c r="D13" s="10"/>
      <c r="E13" s="10"/>
      <c r="F13" s="10"/>
      <c r="G13" s="10"/>
      <c r="H13" s="10"/>
    </row>
    <row r="14" spans="1:8" x14ac:dyDescent="0.3">
      <c r="A14" s="7" t="s">
        <v>477</v>
      </c>
      <c r="B14" s="4" t="s">
        <v>213</v>
      </c>
      <c r="C14" s="10"/>
      <c r="D14" s="10"/>
      <c r="E14" s="10"/>
      <c r="F14" s="10"/>
      <c r="G14" s="10"/>
      <c r="H14" s="10"/>
    </row>
    <row r="15" spans="1:8" x14ac:dyDescent="0.3">
      <c r="A15" s="7" t="s">
        <v>478</v>
      </c>
      <c r="B15" s="4" t="s">
        <v>213</v>
      </c>
      <c r="C15" s="10"/>
      <c r="D15" s="10"/>
      <c r="E15" s="10"/>
      <c r="F15" s="10"/>
      <c r="G15" s="10"/>
      <c r="H15" s="10"/>
    </row>
    <row r="16" spans="1:8" ht="26.4" x14ac:dyDescent="0.3">
      <c r="A16" s="112" t="s">
        <v>365</v>
      </c>
      <c r="B16" s="109" t="s">
        <v>213</v>
      </c>
      <c r="C16" s="10"/>
      <c r="D16" s="10"/>
      <c r="E16" s="10"/>
      <c r="F16" s="10"/>
      <c r="G16" s="10"/>
      <c r="H16" s="10"/>
    </row>
    <row r="17" spans="1:8" x14ac:dyDescent="0.3">
      <c r="A17" s="7" t="s">
        <v>474</v>
      </c>
      <c r="B17" s="4" t="s">
        <v>214</v>
      </c>
      <c r="C17" s="10"/>
      <c r="D17" s="10"/>
      <c r="E17" s="10"/>
      <c r="F17" s="10"/>
      <c r="G17" s="10"/>
      <c r="H17" s="10"/>
    </row>
    <row r="18" spans="1:8" x14ac:dyDescent="0.3">
      <c r="A18" s="7" t="s">
        <v>483</v>
      </c>
      <c r="B18" s="4" t="s">
        <v>214</v>
      </c>
      <c r="C18" s="10"/>
      <c r="D18" s="10"/>
      <c r="E18" s="10"/>
      <c r="F18" s="10"/>
      <c r="G18" s="10"/>
      <c r="H18" s="10"/>
    </row>
    <row r="19" spans="1:8" ht="26.4" x14ac:dyDescent="0.3">
      <c r="A19" s="7" t="s">
        <v>484</v>
      </c>
      <c r="B19" s="4" t="s">
        <v>214</v>
      </c>
      <c r="C19" s="10"/>
      <c r="D19" s="10"/>
      <c r="E19" s="10"/>
      <c r="F19" s="10"/>
      <c r="G19" s="10"/>
      <c r="H19" s="10"/>
    </row>
    <row r="20" spans="1:8" x14ac:dyDescent="0.3">
      <c r="A20" s="7" t="s">
        <v>482</v>
      </c>
      <c r="B20" s="4" t="s">
        <v>214</v>
      </c>
      <c r="C20" s="10"/>
      <c r="D20" s="10"/>
      <c r="E20" s="10"/>
      <c r="F20" s="10"/>
      <c r="G20" s="10"/>
      <c r="H20" s="10"/>
    </row>
    <row r="21" spans="1:8" x14ac:dyDescent="0.3">
      <c r="A21" s="7" t="s">
        <v>481</v>
      </c>
      <c r="B21" s="4" t="s">
        <v>214</v>
      </c>
      <c r="C21" s="10"/>
      <c r="D21" s="10"/>
      <c r="E21" s="10"/>
      <c r="F21" s="10"/>
      <c r="G21" s="10"/>
      <c r="H21" s="10"/>
    </row>
    <row r="22" spans="1:8" x14ac:dyDescent="0.3">
      <c r="A22" s="7" t="s">
        <v>480</v>
      </c>
      <c r="B22" s="4" t="s">
        <v>214</v>
      </c>
      <c r="C22" s="10"/>
      <c r="D22" s="10"/>
      <c r="E22" s="10"/>
      <c r="F22" s="10"/>
      <c r="G22" s="10"/>
      <c r="H22" s="10"/>
    </row>
    <row r="23" spans="1:8" x14ac:dyDescent="0.3">
      <c r="A23" s="7" t="s">
        <v>475</v>
      </c>
      <c r="B23" s="4" t="s">
        <v>214</v>
      </c>
      <c r="C23" s="10"/>
      <c r="D23" s="10"/>
      <c r="E23" s="10"/>
      <c r="F23" s="10"/>
      <c r="G23" s="10"/>
      <c r="H23" s="10"/>
    </row>
    <row r="24" spans="1:8" x14ac:dyDescent="0.3">
      <c r="A24" s="7" t="s">
        <v>476</v>
      </c>
      <c r="B24" s="4" t="s">
        <v>214</v>
      </c>
      <c r="C24" s="10"/>
      <c r="D24" s="10"/>
      <c r="E24" s="10"/>
      <c r="F24" s="10"/>
      <c r="G24" s="10"/>
      <c r="H24" s="10"/>
    </row>
    <row r="25" spans="1:8" x14ac:dyDescent="0.3">
      <c r="A25" s="7" t="s">
        <v>477</v>
      </c>
      <c r="B25" s="4" t="s">
        <v>214</v>
      </c>
      <c r="C25" s="10"/>
      <c r="D25" s="10"/>
      <c r="E25" s="10"/>
      <c r="F25" s="10"/>
      <c r="G25" s="10"/>
      <c r="H25" s="10"/>
    </row>
    <row r="26" spans="1:8" x14ac:dyDescent="0.3">
      <c r="A26" s="7" t="s">
        <v>478</v>
      </c>
      <c r="B26" s="4" t="s">
        <v>214</v>
      </c>
      <c r="C26" s="10"/>
      <c r="D26" s="10"/>
      <c r="E26" s="10"/>
      <c r="F26" s="10"/>
      <c r="G26" s="10"/>
      <c r="H26" s="10"/>
    </row>
    <row r="27" spans="1:8" ht="26.4" x14ac:dyDescent="0.3">
      <c r="A27" s="112" t="s">
        <v>422</v>
      </c>
      <c r="B27" s="109" t="s">
        <v>214</v>
      </c>
      <c r="C27" s="10"/>
      <c r="D27" s="10"/>
      <c r="E27" s="10"/>
      <c r="F27" s="10"/>
      <c r="G27" s="10"/>
      <c r="H27" s="10"/>
    </row>
    <row r="28" spans="1:8" x14ac:dyDescent="0.3">
      <c r="A28" s="7" t="s">
        <v>474</v>
      </c>
      <c r="B28" s="4" t="s">
        <v>215</v>
      </c>
      <c r="C28" s="10"/>
      <c r="D28" s="10"/>
      <c r="E28" s="10"/>
      <c r="F28" s="10"/>
      <c r="G28" s="10"/>
      <c r="H28" s="10"/>
    </row>
    <row r="29" spans="1:8" x14ac:dyDescent="0.3">
      <c r="A29" s="7" t="s">
        <v>483</v>
      </c>
      <c r="B29" s="4" t="s">
        <v>215</v>
      </c>
      <c r="C29" s="181"/>
      <c r="D29" s="181"/>
      <c r="E29" s="181"/>
      <c r="F29" s="181"/>
      <c r="G29" s="10"/>
      <c r="H29" s="10"/>
    </row>
    <row r="30" spans="1:8" ht="26.4" x14ac:dyDescent="0.3">
      <c r="A30" s="7" t="s">
        <v>484</v>
      </c>
      <c r="B30" s="4" t="s">
        <v>215</v>
      </c>
      <c r="C30" s="181"/>
      <c r="D30" s="181"/>
      <c r="E30" s="181"/>
      <c r="F30" s="181"/>
      <c r="G30" s="10"/>
      <c r="H30" s="10"/>
    </row>
    <row r="31" spans="1:8" x14ac:dyDescent="0.3">
      <c r="A31" s="7" t="s">
        <v>482</v>
      </c>
      <c r="B31" s="4" t="s">
        <v>215</v>
      </c>
      <c r="C31" s="181"/>
      <c r="D31" s="181"/>
      <c r="E31" s="181">
        <v>228900</v>
      </c>
      <c r="F31" s="181"/>
      <c r="G31" s="10"/>
      <c r="H31" s="10"/>
    </row>
    <row r="32" spans="1:8" x14ac:dyDescent="0.3">
      <c r="A32" s="7" t="s">
        <v>481</v>
      </c>
      <c r="B32" s="4" t="s">
        <v>215</v>
      </c>
      <c r="C32" s="181"/>
      <c r="D32" s="181"/>
      <c r="E32" s="181">
        <v>42575100</v>
      </c>
      <c r="F32" s="181"/>
      <c r="G32" s="10"/>
      <c r="H32" s="10"/>
    </row>
    <row r="33" spans="1:9" x14ac:dyDescent="0.3">
      <c r="A33" s="7" t="s">
        <v>480</v>
      </c>
      <c r="B33" s="4" t="s">
        <v>215</v>
      </c>
      <c r="C33" s="181"/>
      <c r="D33" s="181"/>
      <c r="E33" s="181">
        <v>230400</v>
      </c>
      <c r="F33" s="181"/>
      <c r="G33" s="10"/>
      <c r="H33" s="10"/>
    </row>
    <row r="34" spans="1:9" x14ac:dyDescent="0.3">
      <c r="A34" s="7" t="s">
        <v>475</v>
      </c>
      <c r="B34" s="4" t="s">
        <v>215</v>
      </c>
      <c r="C34" s="181"/>
      <c r="D34" s="181"/>
      <c r="E34" s="181">
        <v>13515300</v>
      </c>
      <c r="F34" s="181"/>
      <c r="G34" s="10"/>
      <c r="H34" s="10"/>
    </row>
    <row r="35" spans="1:9" x14ac:dyDescent="0.3">
      <c r="A35" s="7" t="s">
        <v>476</v>
      </c>
      <c r="B35" s="4" t="s">
        <v>215</v>
      </c>
      <c r="C35" s="181"/>
      <c r="D35" s="181"/>
      <c r="E35" s="181"/>
      <c r="F35" s="181"/>
      <c r="G35" s="10"/>
      <c r="H35" s="10"/>
    </row>
    <row r="36" spans="1:9" x14ac:dyDescent="0.3">
      <c r="A36" s="7" t="s">
        <v>477</v>
      </c>
      <c r="B36" s="4" t="s">
        <v>215</v>
      </c>
      <c r="C36" s="181"/>
      <c r="D36" s="181"/>
      <c r="E36" s="181"/>
      <c r="F36" s="181"/>
      <c r="G36" s="10"/>
      <c r="H36" s="10"/>
    </row>
    <row r="37" spans="1:9" x14ac:dyDescent="0.3">
      <c r="A37" s="7" t="s">
        <v>478</v>
      </c>
      <c r="B37" s="4" t="s">
        <v>215</v>
      </c>
      <c r="C37" s="181"/>
      <c r="D37" s="181"/>
      <c r="E37" s="181"/>
      <c r="F37" s="181"/>
      <c r="G37" s="10"/>
      <c r="H37" s="10"/>
    </row>
    <row r="38" spans="1:9" x14ac:dyDescent="0.3">
      <c r="A38" s="112" t="s">
        <v>421</v>
      </c>
      <c r="B38" s="109" t="s">
        <v>215</v>
      </c>
      <c r="C38" s="182">
        <v>54353400</v>
      </c>
      <c r="D38" s="182">
        <v>54353400</v>
      </c>
      <c r="E38" s="182">
        <f>SUM(E28:E37)</f>
        <v>56549700</v>
      </c>
      <c r="F38" s="182"/>
      <c r="G38" s="110"/>
      <c r="H38" s="110"/>
    </row>
    <row r="39" spans="1:9" x14ac:dyDescent="0.3">
      <c r="A39" s="112" t="s">
        <v>828</v>
      </c>
      <c r="B39" s="109" t="s">
        <v>218</v>
      </c>
      <c r="C39" s="181"/>
      <c r="D39" s="181">
        <v>27263132</v>
      </c>
      <c r="E39" s="181">
        <v>27263132</v>
      </c>
      <c r="F39" s="181"/>
      <c r="G39" s="10"/>
      <c r="H39" s="10"/>
      <c r="I39" t="s">
        <v>874</v>
      </c>
    </row>
    <row r="40" spans="1:9" x14ac:dyDescent="0.3">
      <c r="A40" s="7" t="s">
        <v>474</v>
      </c>
      <c r="B40" s="4" t="s">
        <v>221</v>
      </c>
      <c r="C40" s="181"/>
      <c r="D40" s="181"/>
      <c r="E40" s="181"/>
      <c r="F40" s="181"/>
      <c r="G40" s="10"/>
      <c r="H40" s="10"/>
    </row>
    <row r="41" spans="1:9" x14ac:dyDescent="0.3">
      <c r="A41" s="7" t="s">
        <v>483</v>
      </c>
      <c r="B41" s="4" t="s">
        <v>221</v>
      </c>
      <c r="C41" s="10"/>
      <c r="D41" s="10"/>
      <c r="E41" s="10"/>
      <c r="F41" s="10"/>
      <c r="G41" s="10"/>
      <c r="H41" s="10"/>
    </row>
    <row r="42" spans="1:9" ht="26.4" x14ac:dyDescent="0.3">
      <c r="A42" s="7" t="s">
        <v>484</v>
      </c>
      <c r="B42" s="4" t="s">
        <v>221</v>
      </c>
      <c r="C42" s="10"/>
      <c r="D42" s="10"/>
      <c r="E42" s="10"/>
      <c r="F42" s="10"/>
      <c r="G42" s="10"/>
      <c r="H42" s="10"/>
    </row>
    <row r="43" spans="1:9" x14ac:dyDescent="0.3">
      <c r="A43" s="7" t="s">
        <v>482</v>
      </c>
      <c r="B43" s="4" t="s">
        <v>221</v>
      </c>
      <c r="C43" s="10"/>
      <c r="D43" s="10"/>
      <c r="E43" s="10"/>
      <c r="F43" s="10"/>
      <c r="G43" s="10"/>
      <c r="H43" s="10"/>
    </row>
    <row r="44" spans="1:9" x14ac:dyDescent="0.3">
      <c r="A44" s="7" t="s">
        <v>481</v>
      </c>
      <c r="B44" s="4" t="s">
        <v>221</v>
      </c>
      <c r="C44" s="10"/>
      <c r="D44" s="10"/>
      <c r="E44" s="10"/>
      <c r="F44" s="10"/>
      <c r="G44" s="10"/>
      <c r="H44" s="10"/>
    </row>
    <row r="45" spans="1:9" x14ac:dyDescent="0.3">
      <c r="A45" s="7" t="s">
        <v>480</v>
      </c>
      <c r="B45" s="4" t="s">
        <v>221</v>
      </c>
      <c r="C45" s="10"/>
      <c r="D45" s="10"/>
      <c r="E45" s="10"/>
      <c r="F45" s="10"/>
      <c r="G45" s="10"/>
      <c r="H45" s="10"/>
    </row>
    <row r="46" spans="1:9" x14ac:dyDescent="0.3">
      <c r="A46" s="7" t="s">
        <v>475</v>
      </c>
      <c r="B46" s="4" t="s">
        <v>221</v>
      </c>
      <c r="C46" s="10"/>
      <c r="D46" s="10"/>
      <c r="E46" s="10"/>
      <c r="F46" s="10"/>
      <c r="G46" s="10"/>
      <c r="H46" s="10"/>
    </row>
    <row r="47" spans="1:9" x14ac:dyDescent="0.3">
      <c r="A47" s="7" t="s">
        <v>476</v>
      </c>
      <c r="B47" s="4" t="s">
        <v>221</v>
      </c>
      <c r="C47" s="10"/>
      <c r="D47" s="10"/>
      <c r="E47" s="10"/>
      <c r="F47" s="10"/>
      <c r="G47" s="10"/>
      <c r="H47" s="10"/>
    </row>
    <row r="48" spans="1:9" x14ac:dyDescent="0.3">
      <c r="A48" s="7" t="s">
        <v>477</v>
      </c>
      <c r="B48" s="4" t="s">
        <v>221</v>
      </c>
      <c r="C48" s="10"/>
      <c r="D48" s="10"/>
      <c r="E48" s="10"/>
      <c r="F48" s="10"/>
      <c r="G48" s="10"/>
      <c r="H48" s="10"/>
    </row>
    <row r="49" spans="1:9" x14ac:dyDescent="0.3">
      <c r="A49" s="7" t="s">
        <v>478</v>
      </c>
      <c r="B49" s="4" t="s">
        <v>221</v>
      </c>
      <c r="C49" s="10"/>
      <c r="D49" s="10"/>
      <c r="E49" s="10"/>
      <c r="F49" s="10"/>
      <c r="G49" s="10"/>
      <c r="H49" s="10"/>
    </row>
    <row r="50" spans="1:9" ht="26.4" x14ac:dyDescent="0.3">
      <c r="A50" s="112" t="s">
        <v>420</v>
      </c>
      <c r="B50" s="109" t="s">
        <v>221</v>
      </c>
      <c r="C50" s="10"/>
      <c r="D50" s="10"/>
      <c r="E50" s="10"/>
      <c r="F50" s="10"/>
      <c r="G50" s="10"/>
      <c r="H50" s="10"/>
    </row>
    <row r="51" spans="1:9" x14ac:dyDescent="0.3">
      <c r="A51" s="7" t="s">
        <v>479</v>
      </c>
      <c r="B51" s="4" t="s">
        <v>222</v>
      </c>
      <c r="C51" s="10"/>
      <c r="D51" s="10"/>
      <c r="E51" s="10"/>
      <c r="F51" s="10"/>
      <c r="G51" s="10"/>
      <c r="H51" s="10"/>
    </row>
    <row r="52" spans="1:9" x14ac:dyDescent="0.3">
      <c r="A52" s="7" t="s">
        <v>483</v>
      </c>
      <c r="B52" s="4" t="s">
        <v>222</v>
      </c>
      <c r="C52" s="10"/>
      <c r="D52" s="10"/>
      <c r="E52" s="10"/>
      <c r="F52" s="10"/>
      <c r="G52" s="10"/>
      <c r="H52" s="10"/>
    </row>
    <row r="53" spans="1:9" ht="26.4" x14ac:dyDescent="0.3">
      <c r="A53" s="7" t="s">
        <v>484</v>
      </c>
      <c r="B53" s="4" t="s">
        <v>222</v>
      </c>
      <c r="C53" s="10"/>
      <c r="D53" s="10"/>
      <c r="E53" s="10"/>
      <c r="F53" s="10"/>
      <c r="G53" s="10"/>
      <c r="H53" s="10"/>
    </row>
    <row r="54" spans="1:9" x14ac:dyDescent="0.3">
      <c r="A54" s="7" t="s">
        <v>482</v>
      </c>
      <c r="B54" s="4" t="s">
        <v>222</v>
      </c>
      <c r="C54" s="10"/>
      <c r="D54" s="10"/>
      <c r="E54" s="10"/>
      <c r="F54" s="10"/>
      <c r="G54" s="10"/>
      <c r="H54" s="10"/>
    </row>
    <row r="55" spans="1:9" x14ac:dyDescent="0.3">
      <c r="A55" s="7" t="s">
        <v>481</v>
      </c>
      <c r="B55" s="4" t="s">
        <v>222</v>
      </c>
      <c r="C55" s="10"/>
      <c r="D55" s="10"/>
      <c r="E55" s="10"/>
      <c r="F55" s="10"/>
      <c r="G55" s="10"/>
      <c r="H55" s="10"/>
    </row>
    <row r="56" spans="1:9" x14ac:dyDescent="0.3">
      <c r="A56" s="7" t="s">
        <v>480</v>
      </c>
      <c r="B56" s="4" t="s">
        <v>222</v>
      </c>
      <c r="C56" s="10"/>
      <c r="D56" s="10"/>
      <c r="E56" s="10"/>
      <c r="F56" s="10"/>
      <c r="G56" s="10"/>
      <c r="H56" s="10"/>
    </row>
    <row r="57" spans="1:9" x14ac:dyDescent="0.3">
      <c r="A57" s="7" t="s">
        <v>475</v>
      </c>
      <c r="B57" s="4" t="s">
        <v>222</v>
      </c>
      <c r="C57" s="10"/>
      <c r="D57" s="10"/>
      <c r="E57" s="10"/>
      <c r="F57" s="10"/>
      <c r="G57" s="10"/>
      <c r="H57" s="10"/>
    </row>
    <row r="58" spans="1:9" x14ac:dyDescent="0.3">
      <c r="A58" s="7" t="s">
        <v>476</v>
      </c>
      <c r="B58" s="4" t="s">
        <v>222</v>
      </c>
      <c r="C58" s="10"/>
      <c r="D58" s="10"/>
      <c r="E58" s="10"/>
      <c r="F58" s="10"/>
      <c r="G58" s="10"/>
      <c r="H58" s="10"/>
    </row>
    <row r="59" spans="1:9" x14ac:dyDescent="0.3">
      <c r="A59" s="7" t="s">
        <v>477</v>
      </c>
      <c r="B59" s="4" t="s">
        <v>222</v>
      </c>
      <c r="C59" s="10"/>
      <c r="D59" s="10"/>
      <c r="E59" s="10"/>
      <c r="F59" s="10"/>
      <c r="G59" s="10"/>
      <c r="H59" s="10"/>
    </row>
    <row r="60" spans="1:9" x14ac:dyDescent="0.3">
      <c r="A60" s="7" t="s">
        <v>478</v>
      </c>
      <c r="B60" s="4" t="s">
        <v>222</v>
      </c>
      <c r="C60" s="10"/>
      <c r="D60" s="10"/>
      <c r="E60" s="10"/>
      <c r="F60" s="10"/>
      <c r="G60" s="10"/>
      <c r="H60" s="10"/>
    </row>
    <row r="61" spans="1:9" ht="26.4" x14ac:dyDescent="0.3">
      <c r="A61" s="112" t="s">
        <v>423</v>
      </c>
      <c r="B61" s="109" t="s">
        <v>222</v>
      </c>
      <c r="C61" s="10"/>
      <c r="D61" s="10"/>
      <c r="E61" s="10"/>
      <c r="F61" s="10"/>
      <c r="G61" s="10"/>
      <c r="H61" s="10"/>
    </row>
    <row r="62" spans="1:9" x14ac:dyDescent="0.3">
      <c r="A62" s="7" t="s">
        <v>474</v>
      </c>
      <c r="B62" s="4" t="s">
        <v>223</v>
      </c>
      <c r="C62" s="174">
        <v>65000000</v>
      </c>
      <c r="D62" s="174">
        <v>109527600</v>
      </c>
      <c r="E62" s="174">
        <v>63431600</v>
      </c>
      <c r="F62" s="10"/>
      <c r="G62" s="10"/>
      <c r="H62" s="10"/>
    </row>
    <row r="63" spans="1:9" x14ac:dyDescent="0.3">
      <c r="A63" s="7" t="s">
        <v>483</v>
      </c>
      <c r="B63" s="4" t="s">
        <v>223</v>
      </c>
      <c r="C63" s="10"/>
      <c r="D63" s="10"/>
      <c r="E63" s="10"/>
      <c r="F63" s="10"/>
      <c r="G63" s="10"/>
      <c r="H63" s="10"/>
    </row>
    <row r="64" spans="1:9" ht="26.4" x14ac:dyDescent="0.3">
      <c r="A64" s="7" t="s">
        <v>484</v>
      </c>
      <c r="B64" s="4" t="s">
        <v>223</v>
      </c>
      <c r="C64" s="10"/>
      <c r="D64" s="10"/>
      <c r="E64" s="174">
        <v>44527600</v>
      </c>
      <c r="F64" s="10"/>
      <c r="G64" s="10"/>
      <c r="H64" s="10"/>
      <c r="I64" t="s">
        <v>873</v>
      </c>
    </row>
    <row r="65" spans="1:9" x14ac:dyDescent="0.3">
      <c r="A65" s="7" t="s">
        <v>482</v>
      </c>
      <c r="B65" s="4" t="s">
        <v>223</v>
      </c>
      <c r="C65" s="10"/>
      <c r="D65" s="10"/>
      <c r="E65" s="174">
        <v>18904000</v>
      </c>
      <c r="F65" s="10"/>
      <c r="G65" s="10"/>
      <c r="H65" s="10"/>
      <c r="I65" t="s">
        <v>872</v>
      </c>
    </row>
    <row r="66" spans="1:9" x14ac:dyDescent="0.3">
      <c r="A66" s="7" t="s">
        <v>481</v>
      </c>
      <c r="B66" s="4" t="s">
        <v>223</v>
      </c>
      <c r="C66" s="10"/>
      <c r="D66" s="10"/>
      <c r="E66" s="10"/>
      <c r="F66" s="10"/>
      <c r="G66" s="10"/>
      <c r="H66" s="10"/>
    </row>
    <row r="67" spans="1:9" x14ac:dyDescent="0.3">
      <c r="A67" s="7" t="s">
        <v>480</v>
      </c>
      <c r="B67" s="4" t="s">
        <v>223</v>
      </c>
      <c r="C67" s="10"/>
      <c r="D67" s="10"/>
      <c r="E67" s="10"/>
      <c r="F67" s="10"/>
      <c r="G67" s="10"/>
      <c r="H67" s="10"/>
    </row>
    <row r="68" spans="1:9" x14ac:dyDescent="0.3">
      <c r="A68" s="7" t="s">
        <v>475</v>
      </c>
      <c r="B68" s="4" t="s">
        <v>223</v>
      </c>
      <c r="C68" s="10"/>
      <c r="D68" s="10"/>
      <c r="E68" s="10"/>
      <c r="F68" s="10"/>
      <c r="G68" s="10"/>
      <c r="H68" s="10"/>
    </row>
    <row r="69" spans="1:9" x14ac:dyDescent="0.3">
      <c r="A69" s="7" t="s">
        <v>476</v>
      </c>
      <c r="B69" s="4" t="s">
        <v>223</v>
      </c>
      <c r="C69" s="10"/>
      <c r="D69" s="10"/>
      <c r="E69" s="10"/>
      <c r="F69" s="10"/>
      <c r="G69" s="10"/>
      <c r="H69" s="10"/>
    </row>
    <row r="70" spans="1:9" x14ac:dyDescent="0.3">
      <c r="A70" s="7" t="s">
        <v>477</v>
      </c>
      <c r="B70" s="4" t="s">
        <v>223</v>
      </c>
      <c r="C70" s="10"/>
      <c r="D70" s="10"/>
      <c r="E70" s="10"/>
      <c r="F70" s="10"/>
      <c r="G70" s="10"/>
      <c r="H70" s="10"/>
    </row>
    <row r="71" spans="1:9" x14ac:dyDescent="0.3">
      <c r="A71" s="7" t="s">
        <v>478</v>
      </c>
      <c r="B71" s="4" t="s">
        <v>223</v>
      </c>
      <c r="C71" s="10"/>
      <c r="D71" s="10"/>
      <c r="E71" s="10"/>
      <c r="F71" s="10"/>
      <c r="G71" s="10"/>
      <c r="H71" s="10"/>
    </row>
    <row r="72" spans="1:9" x14ac:dyDescent="0.3">
      <c r="A72" s="112" t="s">
        <v>370</v>
      </c>
      <c r="B72" s="109" t="s">
        <v>223</v>
      </c>
      <c r="C72" s="174">
        <f>SUM(C62:C71)</f>
        <v>65000000</v>
      </c>
      <c r="D72" s="174">
        <f>SUM(D62:D71)</f>
        <v>109527600</v>
      </c>
      <c r="E72" s="174">
        <f>E64+E65</f>
        <v>63431600</v>
      </c>
      <c r="F72" s="10"/>
      <c r="G72" s="10"/>
      <c r="H72" s="10"/>
    </row>
    <row r="73" spans="1:9" x14ac:dyDescent="0.3">
      <c r="A73" s="112" t="s">
        <v>528</v>
      </c>
      <c r="B73" s="109" t="s">
        <v>224</v>
      </c>
      <c r="C73" s="175">
        <f>C39+C50+C61+C72</f>
        <v>65000000</v>
      </c>
      <c r="D73" s="183">
        <f>D39+D50+D61+D72</f>
        <v>136790732</v>
      </c>
      <c r="E73" s="184">
        <f>E39+E50+E61+E72</f>
        <v>90694732</v>
      </c>
      <c r="F73" s="110"/>
      <c r="G73" s="110"/>
      <c r="H73" s="110"/>
    </row>
    <row r="74" spans="1:9" x14ac:dyDescent="0.3">
      <c r="A74" s="7" t="s">
        <v>485</v>
      </c>
      <c r="B74" s="3" t="s">
        <v>808</v>
      </c>
      <c r="C74" s="10"/>
      <c r="D74" s="10"/>
      <c r="E74" s="10"/>
      <c r="F74" s="10"/>
      <c r="G74" s="10"/>
      <c r="H74" s="10"/>
    </row>
    <row r="75" spans="1:9" x14ac:dyDescent="0.3">
      <c r="A75" s="7" t="s">
        <v>486</v>
      </c>
      <c r="B75" s="3" t="s">
        <v>808</v>
      </c>
      <c r="C75" s="10"/>
      <c r="D75" s="10"/>
      <c r="E75" s="10"/>
      <c r="F75" s="10"/>
      <c r="G75" s="10"/>
      <c r="H75" s="10"/>
    </row>
    <row r="76" spans="1:9" x14ac:dyDescent="0.3">
      <c r="A76" s="7" t="s">
        <v>494</v>
      </c>
      <c r="B76" s="3" t="s">
        <v>808</v>
      </c>
      <c r="C76" s="10"/>
      <c r="D76" s="10"/>
      <c r="E76" s="10"/>
      <c r="F76" s="10"/>
      <c r="G76" s="10"/>
      <c r="H76" s="10"/>
    </row>
    <row r="77" spans="1:9" x14ac:dyDescent="0.3">
      <c r="A77" s="3" t="s">
        <v>493</v>
      </c>
      <c r="B77" s="3" t="s">
        <v>808</v>
      </c>
      <c r="C77" s="10"/>
      <c r="D77" s="10"/>
      <c r="E77" s="10"/>
      <c r="F77" s="10"/>
      <c r="G77" s="10"/>
      <c r="H77" s="10"/>
    </row>
    <row r="78" spans="1:9" x14ac:dyDescent="0.3">
      <c r="A78" s="3" t="s">
        <v>492</v>
      </c>
      <c r="B78" s="3" t="s">
        <v>808</v>
      </c>
      <c r="C78" s="10"/>
      <c r="D78" s="10"/>
      <c r="E78" s="10"/>
      <c r="F78" s="10"/>
      <c r="G78" s="10"/>
      <c r="H78" s="10"/>
    </row>
    <row r="79" spans="1:9" x14ac:dyDescent="0.3">
      <c r="A79" s="3" t="s">
        <v>491</v>
      </c>
      <c r="B79" s="3" t="s">
        <v>808</v>
      </c>
      <c r="C79" s="10"/>
      <c r="D79" s="10"/>
      <c r="E79" s="10"/>
      <c r="F79" s="10"/>
      <c r="G79" s="10"/>
      <c r="H79" s="10"/>
    </row>
    <row r="80" spans="1:9" x14ac:dyDescent="0.3">
      <c r="A80" s="7" t="s">
        <v>490</v>
      </c>
      <c r="B80" s="3" t="s">
        <v>808</v>
      </c>
      <c r="C80" s="10"/>
      <c r="D80" s="10"/>
      <c r="E80" s="10"/>
      <c r="F80" s="10"/>
      <c r="G80" s="10"/>
      <c r="H80" s="10"/>
    </row>
    <row r="81" spans="1:8" x14ac:dyDescent="0.3">
      <c r="A81" s="7" t="s">
        <v>495</v>
      </c>
      <c r="B81" s="3" t="s">
        <v>808</v>
      </c>
      <c r="C81" s="10"/>
      <c r="D81" s="10"/>
      <c r="E81" s="10"/>
      <c r="F81" s="10"/>
      <c r="G81" s="10"/>
      <c r="H81" s="10"/>
    </row>
    <row r="82" spans="1:8" x14ac:dyDescent="0.3">
      <c r="A82" s="7" t="s">
        <v>487</v>
      </c>
      <c r="B82" s="3" t="s">
        <v>808</v>
      </c>
      <c r="C82" s="10"/>
      <c r="D82" s="10"/>
      <c r="E82" s="10"/>
      <c r="F82" s="10"/>
      <c r="G82" s="10"/>
      <c r="H82" s="10"/>
    </row>
    <row r="83" spans="1:8" x14ac:dyDescent="0.3">
      <c r="A83" s="7" t="s">
        <v>488</v>
      </c>
      <c r="B83" s="3" t="s">
        <v>808</v>
      </c>
      <c r="C83" s="10"/>
      <c r="D83" s="10"/>
      <c r="E83" s="10"/>
      <c r="F83" s="10"/>
      <c r="G83" s="10"/>
      <c r="H83" s="10"/>
    </row>
    <row r="84" spans="1:8" ht="26.4" x14ac:dyDescent="0.3">
      <c r="A84" s="112" t="s">
        <v>439</v>
      </c>
      <c r="B84" s="109" t="s">
        <v>808</v>
      </c>
      <c r="C84" s="10"/>
      <c r="D84" s="10"/>
      <c r="E84" s="10"/>
      <c r="F84" s="10"/>
      <c r="G84" s="10"/>
      <c r="H84" s="10"/>
    </row>
    <row r="85" spans="1:8" x14ac:dyDescent="0.3">
      <c r="A85" s="7" t="s">
        <v>485</v>
      </c>
      <c r="B85" s="3" t="s">
        <v>809</v>
      </c>
      <c r="C85" s="10"/>
      <c r="D85" s="10"/>
      <c r="E85" s="10"/>
      <c r="F85" s="10"/>
      <c r="G85" s="10"/>
      <c r="H85" s="10"/>
    </row>
    <row r="86" spans="1:8" x14ac:dyDescent="0.3">
      <c r="A86" s="7" t="s">
        <v>486</v>
      </c>
      <c r="B86" s="3" t="s">
        <v>809</v>
      </c>
      <c r="C86" s="10"/>
      <c r="D86" s="10"/>
      <c r="E86" s="10"/>
      <c r="F86" s="10"/>
      <c r="G86" s="10"/>
      <c r="H86" s="10"/>
    </row>
    <row r="87" spans="1:8" x14ac:dyDescent="0.3">
      <c r="A87" s="7" t="s">
        <v>494</v>
      </c>
      <c r="B87" s="3" t="s">
        <v>809</v>
      </c>
      <c r="C87" s="10"/>
      <c r="D87" s="10"/>
      <c r="E87" s="10"/>
      <c r="F87" s="10"/>
      <c r="G87" s="10"/>
      <c r="H87" s="10"/>
    </row>
    <row r="88" spans="1:8" x14ac:dyDescent="0.3">
      <c r="A88" s="3" t="s">
        <v>493</v>
      </c>
      <c r="B88" s="3" t="s">
        <v>809</v>
      </c>
      <c r="C88" s="10"/>
      <c r="D88" s="10"/>
      <c r="E88" s="10"/>
      <c r="F88" s="10"/>
      <c r="G88" s="10"/>
      <c r="H88" s="10"/>
    </row>
    <row r="89" spans="1:8" x14ac:dyDescent="0.3">
      <c r="A89" s="3" t="s">
        <v>492</v>
      </c>
      <c r="B89" s="3" t="s">
        <v>809</v>
      </c>
      <c r="C89" s="10"/>
      <c r="D89" s="10"/>
      <c r="E89" s="10"/>
      <c r="F89" s="10"/>
      <c r="G89" s="10"/>
      <c r="H89" s="10"/>
    </row>
    <row r="90" spans="1:8" x14ac:dyDescent="0.3">
      <c r="A90" s="3" t="s">
        <v>491</v>
      </c>
      <c r="B90" s="3" t="s">
        <v>809</v>
      </c>
      <c r="C90" s="10"/>
      <c r="D90" s="10"/>
      <c r="E90" s="10"/>
      <c r="F90" s="10"/>
      <c r="G90" s="10"/>
      <c r="H90" s="10"/>
    </row>
    <row r="91" spans="1:8" x14ac:dyDescent="0.3">
      <c r="A91" s="7" t="s">
        <v>490</v>
      </c>
      <c r="B91" s="3" t="s">
        <v>809</v>
      </c>
      <c r="C91" s="10"/>
      <c r="D91" s="10"/>
      <c r="E91" s="10"/>
      <c r="F91" s="10"/>
      <c r="G91" s="10"/>
      <c r="H91" s="10"/>
    </row>
    <row r="92" spans="1:8" x14ac:dyDescent="0.3">
      <c r="A92" s="7" t="s">
        <v>489</v>
      </c>
      <c r="B92" s="3" t="s">
        <v>809</v>
      </c>
      <c r="C92" s="10"/>
      <c r="D92" s="10"/>
      <c r="E92" s="10"/>
      <c r="F92" s="10"/>
      <c r="G92" s="10"/>
      <c r="H92" s="10"/>
    </row>
    <row r="93" spans="1:8" x14ac:dyDescent="0.3">
      <c r="A93" s="7" t="s">
        <v>487</v>
      </c>
      <c r="B93" s="3" t="s">
        <v>809</v>
      </c>
      <c r="C93" s="10"/>
      <c r="D93" s="10"/>
      <c r="E93" s="10"/>
      <c r="F93" s="10"/>
      <c r="G93" s="10"/>
      <c r="H93" s="10"/>
    </row>
    <row r="94" spans="1:8" x14ac:dyDescent="0.3">
      <c r="A94" s="7" t="s">
        <v>488</v>
      </c>
      <c r="B94" s="3" t="s">
        <v>809</v>
      </c>
      <c r="C94" s="10"/>
      <c r="D94" s="10"/>
      <c r="E94" s="10"/>
      <c r="F94" s="10"/>
      <c r="G94" s="10"/>
      <c r="H94" s="10"/>
    </row>
    <row r="95" spans="1:8" x14ac:dyDescent="0.3">
      <c r="A95" s="9" t="s">
        <v>440</v>
      </c>
      <c r="B95" s="109" t="s">
        <v>809</v>
      </c>
      <c r="C95" s="10"/>
      <c r="D95" s="10"/>
      <c r="E95" s="10"/>
      <c r="F95" s="10"/>
      <c r="G95" s="10"/>
      <c r="H95" s="10"/>
    </row>
    <row r="96" spans="1:8" x14ac:dyDescent="0.3">
      <c r="A96" s="7" t="s">
        <v>485</v>
      </c>
      <c r="B96" s="3" t="s">
        <v>540</v>
      </c>
      <c r="C96" s="10"/>
      <c r="D96" s="10"/>
      <c r="E96" s="10"/>
      <c r="F96" s="10"/>
      <c r="G96" s="10"/>
      <c r="H96" s="10"/>
    </row>
    <row r="97" spans="1:8" x14ac:dyDescent="0.3">
      <c r="A97" s="7" t="s">
        <v>486</v>
      </c>
      <c r="B97" s="3" t="s">
        <v>540</v>
      </c>
      <c r="C97" s="10"/>
      <c r="D97" s="10"/>
      <c r="E97" s="10"/>
      <c r="F97" s="10"/>
      <c r="G97" s="10"/>
      <c r="H97" s="10"/>
    </row>
    <row r="98" spans="1:8" x14ac:dyDescent="0.3">
      <c r="A98" s="7" t="s">
        <v>494</v>
      </c>
      <c r="B98" s="3" t="s">
        <v>540</v>
      </c>
      <c r="C98" s="10"/>
      <c r="D98" s="10"/>
      <c r="E98" s="10"/>
      <c r="F98" s="10"/>
      <c r="G98" s="10"/>
      <c r="H98" s="10"/>
    </row>
    <row r="99" spans="1:8" x14ac:dyDescent="0.3">
      <c r="A99" s="3" t="s">
        <v>493</v>
      </c>
      <c r="B99" s="3" t="s">
        <v>540</v>
      </c>
      <c r="C99" s="10"/>
      <c r="D99" s="10"/>
      <c r="E99" s="10"/>
      <c r="F99" s="10"/>
      <c r="G99" s="10"/>
      <c r="H99" s="10"/>
    </row>
    <row r="100" spans="1:8" x14ac:dyDescent="0.3">
      <c r="A100" s="3" t="s">
        <v>492</v>
      </c>
      <c r="B100" s="3" t="s">
        <v>540</v>
      </c>
      <c r="C100" s="10"/>
      <c r="D100" s="10"/>
      <c r="E100" s="10"/>
      <c r="F100" s="10"/>
      <c r="G100" s="10"/>
      <c r="H100" s="10"/>
    </row>
    <row r="101" spans="1:8" x14ac:dyDescent="0.3">
      <c r="A101" s="3" t="s">
        <v>491</v>
      </c>
      <c r="B101" s="3" t="s">
        <v>540</v>
      </c>
      <c r="C101" s="10"/>
      <c r="D101" s="10"/>
      <c r="E101" s="10"/>
      <c r="F101" s="10"/>
      <c r="G101" s="10"/>
      <c r="H101" s="10"/>
    </row>
    <row r="102" spans="1:8" x14ac:dyDescent="0.3">
      <c r="A102" s="7" t="s">
        <v>490</v>
      </c>
      <c r="B102" s="3" t="s">
        <v>540</v>
      </c>
      <c r="C102" s="10"/>
      <c r="D102" s="10"/>
      <c r="E102" s="10"/>
      <c r="F102" s="10"/>
      <c r="G102" s="10"/>
      <c r="H102" s="10"/>
    </row>
    <row r="103" spans="1:8" x14ac:dyDescent="0.3">
      <c r="A103" s="7" t="s">
        <v>495</v>
      </c>
      <c r="B103" s="3" t="s">
        <v>540</v>
      </c>
      <c r="C103" s="10"/>
      <c r="D103" s="10"/>
      <c r="E103" s="10"/>
      <c r="F103" s="10"/>
      <c r="G103" s="10"/>
      <c r="H103" s="10"/>
    </row>
    <row r="104" spans="1:8" x14ac:dyDescent="0.3">
      <c r="A104" s="7" t="s">
        <v>487</v>
      </c>
      <c r="B104" s="3" t="s">
        <v>540</v>
      </c>
      <c r="C104" s="10"/>
      <c r="D104" s="10"/>
      <c r="E104" s="10"/>
      <c r="F104" s="10"/>
      <c r="G104" s="10"/>
      <c r="H104" s="10"/>
    </row>
    <row r="105" spans="1:8" x14ac:dyDescent="0.3">
      <c r="A105" s="7" t="s">
        <v>488</v>
      </c>
      <c r="B105" s="3" t="s">
        <v>540</v>
      </c>
      <c r="C105" s="10"/>
      <c r="D105" s="10"/>
      <c r="E105" s="10"/>
      <c r="F105" s="10"/>
      <c r="G105" s="10"/>
      <c r="H105" s="10"/>
    </row>
    <row r="106" spans="1:8" ht="26.4" x14ac:dyDescent="0.3">
      <c r="A106" s="112" t="s">
        <v>441</v>
      </c>
      <c r="B106" s="109" t="s">
        <v>540</v>
      </c>
      <c r="C106" s="10">
        <f>SUM(C96:C105)</f>
        <v>0</v>
      </c>
      <c r="D106" s="10">
        <f>SUM(D96:D105)</f>
        <v>0</v>
      </c>
      <c r="E106" s="10">
        <f>SUM(E96:E105)</f>
        <v>0</v>
      </c>
      <c r="F106" s="10"/>
      <c r="G106" s="10"/>
      <c r="H106" s="10"/>
    </row>
    <row r="107" spans="1:8" x14ac:dyDescent="0.3">
      <c r="A107" s="7" t="s">
        <v>485</v>
      </c>
      <c r="B107" s="3" t="s">
        <v>807</v>
      </c>
      <c r="C107" s="10"/>
      <c r="D107" s="10"/>
      <c r="E107" s="10"/>
      <c r="F107" s="10"/>
      <c r="G107" s="10"/>
      <c r="H107" s="10"/>
    </row>
    <row r="108" spans="1:8" x14ac:dyDescent="0.3">
      <c r="A108" s="7" t="s">
        <v>486</v>
      </c>
      <c r="B108" s="3" t="s">
        <v>807</v>
      </c>
      <c r="C108" s="10"/>
      <c r="D108" s="10"/>
      <c r="E108" s="10"/>
      <c r="F108" s="10"/>
      <c r="G108" s="10"/>
      <c r="H108" s="10"/>
    </row>
    <row r="109" spans="1:8" x14ac:dyDescent="0.3">
      <c r="A109" s="7" t="s">
        <v>494</v>
      </c>
      <c r="B109" s="3" t="s">
        <v>807</v>
      </c>
      <c r="C109" s="10"/>
      <c r="D109" s="10"/>
      <c r="E109" s="10"/>
      <c r="F109" s="10"/>
      <c r="G109" s="10"/>
      <c r="H109" s="10"/>
    </row>
    <row r="110" spans="1:8" x14ac:dyDescent="0.3">
      <c r="A110" s="3" t="s">
        <v>493</v>
      </c>
      <c r="B110" s="3" t="s">
        <v>807</v>
      </c>
      <c r="C110" s="10"/>
      <c r="D110" s="10"/>
      <c r="E110" s="10"/>
      <c r="F110" s="10"/>
      <c r="G110" s="10"/>
      <c r="H110" s="10"/>
    </row>
    <row r="111" spans="1:8" x14ac:dyDescent="0.3">
      <c r="A111" s="3" t="s">
        <v>492</v>
      </c>
      <c r="B111" s="3" t="s">
        <v>807</v>
      </c>
      <c r="C111" s="10"/>
      <c r="D111" s="10"/>
      <c r="E111" s="10"/>
      <c r="F111" s="10"/>
      <c r="G111" s="10"/>
      <c r="H111" s="10"/>
    </row>
    <row r="112" spans="1:8" x14ac:dyDescent="0.3">
      <c r="A112" s="3" t="s">
        <v>491</v>
      </c>
      <c r="B112" s="3" t="s">
        <v>807</v>
      </c>
      <c r="C112" s="10"/>
      <c r="D112" s="10"/>
      <c r="E112" s="10"/>
      <c r="F112" s="10"/>
      <c r="G112" s="10"/>
      <c r="H112" s="10"/>
    </row>
    <row r="113" spans="1:8" x14ac:dyDescent="0.3">
      <c r="A113" s="7" t="s">
        <v>490</v>
      </c>
      <c r="B113" s="3" t="s">
        <v>807</v>
      </c>
      <c r="C113" s="10"/>
      <c r="D113" s="10"/>
      <c r="E113" s="10"/>
      <c r="F113" s="10"/>
      <c r="G113" s="10"/>
      <c r="H113" s="10"/>
    </row>
    <row r="114" spans="1:8" x14ac:dyDescent="0.3">
      <c r="A114" s="7" t="s">
        <v>489</v>
      </c>
      <c r="B114" s="3" t="s">
        <v>807</v>
      </c>
      <c r="C114" s="10"/>
      <c r="D114" s="10"/>
      <c r="E114" s="10"/>
      <c r="F114" s="10"/>
      <c r="G114" s="10"/>
      <c r="H114" s="10"/>
    </row>
    <row r="115" spans="1:8" x14ac:dyDescent="0.3">
      <c r="A115" s="7" t="s">
        <v>487</v>
      </c>
      <c r="B115" s="3" t="s">
        <v>807</v>
      </c>
      <c r="C115" s="10"/>
      <c r="D115" s="10"/>
      <c r="E115" s="10"/>
      <c r="F115" s="10"/>
      <c r="G115" s="10"/>
      <c r="H115" s="10"/>
    </row>
    <row r="116" spans="1:8" x14ac:dyDescent="0.3">
      <c r="A116" s="7" t="s">
        <v>488</v>
      </c>
      <c r="B116" s="3" t="s">
        <v>807</v>
      </c>
      <c r="C116" s="10"/>
      <c r="D116" s="10"/>
      <c r="E116" s="10"/>
      <c r="F116" s="10"/>
      <c r="G116" s="10"/>
      <c r="H116" s="10"/>
    </row>
    <row r="117" spans="1:8" x14ac:dyDescent="0.3">
      <c r="A117" s="9" t="s">
        <v>442</v>
      </c>
      <c r="B117" s="109" t="s">
        <v>807</v>
      </c>
      <c r="C117" s="10"/>
      <c r="D117" s="10"/>
      <c r="E117" s="10"/>
      <c r="F117" s="10"/>
      <c r="G117" s="10"/>
      <c r="H117" s="10"/>
    </row>
  </sheetData>
  <mergeCells count="4">
    <mergeCell ref="A1:E1"/>
    <mergeCell ref="A2:C2"/>
    <mergeCell ref="C4:E4"/>
    <mergeCell ref="F4:H4"/>
  </mergeCells>
  <pageMargins left="0.21" right="0.27" top="0.74803149606299213" bottom="0.74803149606299213" header="0.31496062992125984" footer="0.31496062992125984"/>
  <pageSetup paperSize="9" scale="77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4"/>
  <sheetViews>
    <sheetView workbookViewId="0">
      <selection activeCell="J19" sqref="J19"/>
    </sheetView>
  </sheetViews>
  <sheetFormatPr defaultRowHeight="14.4" x14ac:dyDescent="0.3"/>
  <cols>
    <col min="1" max="1" width="65" customWidth="1"/>
    <col min="3" max="3" width="15.33203125" bestFit="1" customWidth="1"/>
    <col min="4" max="5" width="16.88671875" bestFit="1" customWidth="1"/>
  </cols>
  <sheetData>
    <row r="1" spans="1:5" ht="24" customHeight="1" x14ac:dyDescent="0.35">
      <c r="A1" s="238" t="s">
        <v>845</v>
      </c>
      <c r="B1" s="238"/>
      <c r="C1" s="238"/>
      <c r="D1" s="238"/>
      <c r="E1" s="238"/>
    </row>
    <row r="2" spans="1:5" ht="26.25" customHeight="1" x14ac:dyDescent="0.35">
      <c r="A2" s="271" t="s">
        <v>838</v>
      </c>
      <c r="B2" s="272"/>
      <c r="C2" s="272"/>
      <c r="D2" s="290"/>
      <c r="E2" s="290"/>
    </row>
    <row r="4" spans="1:5" ht="26.4" x14ac:dyDescent="0.3">
      <c r="A4" s="24" t="s">
        <v>505</v>
      </c>
      <c r="B4" s="2" t="s">
        <v>27</v>
      </c>
      <c r="C4" s="119" t="s">
        <v>5</v>
      </c>
      <c r="D4" s="108" t="s">
        <v>553</v>
      </c>
      <c r="E4" s="119" t="s">
        <v>554</v>
      </c>
    </row>
    <row r="5" spans="1:5" x14ac:dyDescent="0.3">
      <c r="A5" s="3" t="s">
        <v>424</v>
      </c>
      <c r="B5" s="3" t="s">
        <v>230</v>
      </c>
      <c r="C5" s="187"/>
      <c r="D5" s="187"/>
      <c r="E5" s="187">
        <v>3490600</v>
      </c>
    </row>
    <row r="6" spans="1:5" x14ac:dyDescent="0.3">
      <c r="A6" s="3" t="s">
        <v>425</v>
      </c>
      <c r="B6" s="3" t="s">
        <v>230</v>
      </c>
      <c r="C6" s="187"/>
      <c r="D6" s="187"/>
      <c r="E6" s="187">
        <v>0</v>
      </c>
    </row>
    <row r="7" spans="1:5" x14ac:dyDescent="0.3">
      <c r="A7" s="3" t="s">
        <v>426</v>
      </c>
      <c r="B7" s="3" t="s">
        <v>230</v>
      </c>
      <c r="C7" s="187"/>
      <c r="D7" s="187"/>
      <c r="E7" s="187">
        <v>3295292</v>
      </c>
    </row>
    <row r="8" spans="1:5" x14ac:dyDescent="0.3">
      <c r="A8" s="3" t="s">
        <v>427</v>
      </c>
      <c r="B8" s="3" t="s">
        <v>230</v>
      </c>
      <c r="C8" s="187"/>
      <c r="D8" s="187"/>
      <c r="E8" s="187">
        <v>3044764</v>
      </c>
    </row>
    <row r="9" spans="1:5" x14ac:dyDescent="0.3">
      <c r="A9" s="112" t="s">
        <v>375</v>
      </c>
      <c r="B9" s="109" t="s">
        <v>230</v>
      </c>
      <c r="C9" s="179">
        <v>9000000</v>
      </c>
      <c r="D9" s="179">
        <v>9000000</v>
      </c>
      <c r="E9" s="179">
        <f>SUM(E5:E8)</f>
        <v>9830656</v>
      </c>
    </row>
    <row r="10" spans="1:5" x14ac:dyDescent="0.3">
      <c r="A10" s="3" t="s">
        <v>376</v>
      </c>
      <c r="B10" s="4" t="s">
        <v>231</v>
      </c>
      <c r="C10" s="187">
        <v>70000000</v>
      </c>
      <c r="D10" s="187">
        <v>70000000</v>
      </c>
      <c r="E10" s="187">
        <v>74113204</v>
      </c>
    </row>
    <row r="11" spans="1:5" ht="27.6" x14ac:dyDescent="0.3">
      <c r="A11" s="185" t="s">
        <v>615</v>
      </c>
      <c r="B11" s="185" t="s">
        <v>231</v>
      </c>
      <c r="C11" s="187"/>
      <c r="D11" s="187"/>
      <c r="E11" s="187">
        <v>74113204</v>
      </c>
    </row>
    <row r="12" spans="1:5" ht="27.6" x14ac:dyDescent="0.3">
      <c r="A12" s="185" t="s">
        <v>616</v>
      </c>
      <c r="B12" s="185" t="s">
        <v>231</v>
      </c>
      <c r="C12" s="187"/>
      <c r="D12" s="187"/>
      <c r="E12" s="187"/>
    </row>
    <row r="13" spans="1:5" x14ac:dyDescent="0.3">
      <c r="A13" s="7" t="s">
        <v>378</v>
      </c>
      <c r="B13" s="186" t="s">
        <v>235</v>
      </c>
      <c r="C13" s="187">
        <v>9300000</v>
      </c>
      <c r="D13" s="187">
        <v>8809121</v>
      </c>
      <c r="E13" s="187">
        <v>0</v>
      </c>
    </row>
    <row r="14" spans="1:5" ht="27.6" x14ac:dyDescent="0.3">
      <c r="A14" s="185" t="s">
        <v>617</v>
      </c>
      <c r="B14" s="185" t="s">
        <v>235</v>
      </c>
      <c r="C14" s="187"/>
      <c r="D14" s="187"/>
      <c r="E14" s="187"/>
    </row>
    <row r="15" spans="1:5" ht="27.6" x14ac:dyDescent="0.3">
      <c r="A15" s="185" t="s">
        <v>618</v>
      </c>
      <c r="B15" s="185" t="s">
        <v>235</v>
      </c>
      <c r="C15" s="187"/>
      <c r="D15" s="187"/>
      <c r="E15" s="187"/>
    </row>
    <row r="16" spans="1:5" x14ac:dyDescent="0.3">
      <c r="A16" s="185" t="s">
        <v>619</v>
      </c>
      <c r="B16" s="185" t="s">
        <v>235</v>
      </c>
      <c r="C16" s="187"/>
      <c r="D16" s="187"/>
      <c r="E16" s="187"/>
    </row>
    <row r="17" spans="1:5" x14ac:dyDescent="0.3">
      <c r="A17" s="185" t="s">
        <v>620</v>
      </c>
      <c r="B17" s="185" t="s">
        <v>235</v>
      </c>
      <c r="C17" s="187"/>
      <c r="D17" s="187"/>
      <c r="E17" s="187"/>
    </row>
    <row r="18" spans="1:5" x14ac:dyDescent="0.3">
      <c r="A18" s="7" t="s">
        <v>428</v>
      </c>
      <c r="B18" s="186" t="s">
        <v>236</v>
      </c>
      <c r="C18" s="187"/>
      <c r="D18" s="187"/>
      <c r="E18" s="187"/>
    </row>
    <row r="19" spans="1:5" x14ac:dyDescent="0.3">
      <c r="A19" s="185" t="s">
        <v>621</v>
      </c>
      <c r="B19" s="185" t="s">
        <v>236</v>
      </c>
      <c r="C19" s="187"/>
      <c r="D19" s="187"/>
      <c r="E19" s="187"/>
    </row>
    <row r="20" spans="1:5" x14ac:dyDescent="0.3">
      <c r="A20" s="185" t="s">
        <v>622</v>
      </c>
      <c r="B20" s="185" t="s">
        <v>236</v>
      </c>
      <c r="C20" s="187"/>
      <c r="D20" s="187"/>
      <c r="E20" s="187"/>
    </row>
    <row r="21" spans="1:5" x14ac:dyDescent="0.3">
      <c r="A21" s="112" t="s">
        <v>407</v>
      </c>
      <c r="B21" s="109" t="s">
        <v>237</v>
      </c>
      <c r="C21" s="179">
        <f>C10+C13</f>
        <v>79300000</v>
      </c>
      <c r="D21" s="179">
        <f>D10+D13</f>
        <v>78809121</v>
      </c>
      <c r="E21" s="179">
        <f>E10+E13</f>
        <v>74113204</v>
      </c>
    </row>
    <row r="22" spans="1:5" x14ac:dyDescent="0.3">
      <c r="A22" s="3" t="s">
        <v>429</v>
      </c>
      <c r="B22" s="3" t="s">
        <v>238</v>
      </c>
      <c r="C22" s="187"/>
      <c r="D22" s="187"/>
      <c r="E22" s="187">
        <v>195959</v>
      </c>
    </row>
    <row r="23" spans="1:5" x14ac:dyDescent="0.3">
      <c r="A23" s="3" t="s">
        <v>430</v>
      </c>
      <c r="B23" s="3" t="s">
        <v>238</v>
      </c>
      <c r="C23" s="187"/>
      <c r="D23" s="187"/>
      <c r="E23" s="187"/>
    </row>
    <row r="24" spans="1:5" x14ac:dyDescent="0.3">
      <c r="A24" s="3" t="s">
        <v>431</v>
      </c>
      <c r="B24" s="3" t="s">
        <v>238</v>
      </c>
      <c r="C24" s="167"/>
      <c r="D24" s="167"/>
      <c r="E24" s="167"/>
    </row>
    <row r="25" spans="1:5" x14ac:dyDescent="0.3">
      <c r="A25" s="3" t="s">
        <v>432</v>
      </c>
      <c r="B25" s="3" t="s">
        <v>238</v>
      </c>
      <c r="C25" s="167"/>
      <c r="D25" s="167"/>
      <c r="E25" s="167"/>
    </row>
    <row r="26" spans="1:5" x14ac:dyDescent="0.3">
      <c r="A26" s="3" t="s">
        <v>433</v>
      </c>
      <c r="B26" s="3" t="s">
        <v>238</v>
      </c>
      <c r="C26" s="167"/>
      <c r="D26" s="167"/>
      <c r="E26" s="167"/>
    </row>
    <row r="27" spans="1:5" x14ac:dyDescent="0.3">
      <c r="A27" s="3" t="s">
        <v>434</v>
      </c>
      <c r="B27" s="3" t="s">
        <v>238</v>
      </c>
      <c r="C27" s="167"/>
      <c r="D27" s="167"/>
      <c r="E27" s="167"/>
    </row>
    <row r="28" spans="1:5" x14ac:dyDescent="0.3">
      <c r="A28" s="3" t="s">
        <v>435</v>
      </c>
      <c r="B28" s="3" t="s">
        <v>238</v>
      </c>
      <c r="C28" s="167"/>
      <c r="D28" s="167"/>
      <c r="E28" s="167"/>
    </row>
    <row r="29" spans="1:5" x14ac:dyDescent="0.3">
      <c r="A29" s="3" t="s">
        <v>436</v>
      </c>
      <c r="B29" s="3" t="s">
        <v>238</v>
      </c>
      <c r="C29" s="167"/>
      <c r="D29" s="167"/>
      <c r="E29" s="167"/>
    </row>
    <row r="30" spans="1:5" ht="39.6" x14ac:dyDescent="0.3">
      <c r="A30" s="3" t="s">
        <v>437</v>
      </c>
      <c r="B30" s="3" t="s">
        <v>238</v>
      </c>
      <c r="C30" s="167"/>
      <c r="D30" s="167"/>
      <c r="E30" s="167">
        <v>60000</v>
      </c>
    </row>
    <row r="31" spans="1:5" x14ac:dyDescent="0.3">
      <c r="A31" s="3" t="s">
        <v>438</v>
      </c>
      <c r="B31" s="3" t="s">
        <v>238</v>
      </c>
      <c r="C31" s="167"/>
      <c r="D31" s="167"/>
      <c r="E31" s="167">
        <v>4943</v>
      </c>
    </row>
    <row r="32" spans="1:5" x14ac:dyDescent="0.3">
      <c r="A32" s="3" t="s">
        <v>875</v>
      </c>
      <c r="B32" s="3" t="s">
        <v>238</v>
      </c>
      <c r="C32" s="167"/>
      <c r="D32" s="167"/>
      <c r="E32" s="167">
        <v>279000</v>
      </c>
    </row>
    <row r="33" spans="1:5" x14ac:dyDescent="0.3">
      <c r="A33" s="3" t="s">
        <v>380</v>
      </c>
      <c r="B33" s="4" t="s">
        <v>238</v>
      </c>
      <c r="C33" s="187">
        <v>150000</v>
      </c>
      <c r="D33" s="187">
        <v>150000</v>
      </c>
      <c r="E33" s="187">
        <v>539902</v>
      </c>
    </row>
    <row r="34" spans="1:5" ht="15.6" x14ac:dyDescent="0.3">
      <c r="A34" s="188" t="s">
        <v>516</v>
      </c>
      <c r="B34" s="188" t="s">
        <v>239</v>
      </c>
      <c r="C34" s="189">
        <f>C21+C33+C9</f>
        <v>88450000</v>
      </c>
      <c r="D34" s="189">
        <f>D21+D33+D9</f>
        <v>87959121</v>
      </c>
      <c r="E34" s="189">
        <f>E21+E33+E9</f>
        <v>84483762</v>
      </c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80"/>
  <sheetViews>
    <sheetView workbookViewId="0">
      <selection activeCell="C12" sqref="C12"/>
    </sheetView>
  </sheetViews>
  <sheetFormatPr defaultRowHeight="14.4" x14ac:dyDescent="0.3"/>
  <cols>
    <col min="1" max="1" width="67.109375" customWidth="1"/>
    <col min="2" max="2" width="16" customWidth="1"/>
    <col min="3" max="3" width="15.88671875" customWidth="1"/>
  </cols>
  <sheetData>
    <row r="1" spans="1:4" ht="27.75" customHeight="1" x14ac:dyDescent="0.35">
      <c r="A1" s="292" t="s">
        <v>845</v>
      </c>
      <c r="B1" s="293"/>
      <c r="C1" s="293"/>
    </row>
    <row r="2" spans="1:4" ht="23.25" customHeight="1" x14ac:dyDescent="0.35">
      <c r="A2" s="271" t="s">
        <v>839</v>
      </c>
      <c r="B2" s="293"/>
      <c r="C2" s="293"/>
    </row>
    <row r="5" spans="1:4" ht="53.4" x14ac:dyDescent="0.3">
      <c r="A5" s="119" t="s">
        <v>505</v>
      </c>
      <c r="B5" s="18" t="s">
        <v>551</v>
      </c>
      <c r="C5" s="18" t="s">
        <v>508</v>
      </c>
      <c r="D5" s="19"/>
    </row>
    <row r="6" spans="1:4" x14ac:dyDescent="0.3">
      <c r="A6" s="127" t="s">
        <v>623</v>
      </c>
      <c r="B6" s="128">
        <v>299952047</v>
      </c>
      <c r="C6" s="190">
        <v>1753121</v>
      </c>
      <c r="D6" s="19"/>
    </row>
    <row r="7" spans="1:4" x14ac:dyDescent="0.3">
      <c r="A7" s="127" t="s">
        <v>624</v>
      </c>
      <c r="B7" s="128">
        <v>207853924</v>
      </c>
      <c r="C7" s="190">
        <v>39925316</v>
      </c>
      <c r="D7" s="19"/>
    </row>
    <row r="8" spans="1:4" x14ac:dyDescent="0.3">
      <c r="A8" s="129" t="s">
        <v>625</v>
      </c>
      <c r="B8" s="130">
        <f>B6-B7</f>
        <v>92098123</v>
      </c>
      <c r="C8" s="130">
        <f>C6-C7</f>
        <v>-38172195</v>
      </c>
      <c r="D8" s="19"/>
    </row>
    <row r="9" spans="1:4" x14ac:dyDescent="0.3">
      <c r="A9" s="127" t="s">
        <v>626</v>
      </c>
      <c r="B9" s="128">
        <v>76618432</v>
      </c>
      <c r="C9" s="190">
        <v>38403999</v>
      </c>
      <c r="D9" s="19"/>
    </row>
    <row r="10" spans="1:4" x14ac:dyDescent="0.3">
      <c r="A10" s="127" t="s">
        <v>627</v>
      </c>
      <c r="B10" s="128">
        <v>39185428</v>
      </c>
      <c r="C10" s="190">
        <v>0</v>
      </c>
      <c r="D10" s="19"/>
    </row>
    <row r="11" spans="1:4" x14ac:dyDescent="0.3">
      <c r="A11" s="129" t="s">
        <v>628</v>
      </c>
      <c r="B11" s="130">
        <f>B9-B10</f>
        <v>37433004</v>
      </c>
      <c r="C11" s="130">
        <f>C9-C10</f>
        <v>38403999</v>
      </c>
      <c r="D11" s="19"/>
    </row>
    <row r="12" spans="1:4" x14ac:dyDescent="0.3">
      <c r="A12" s="131" t="s">
        <v>629</v>
      </c>
      <c r="B12" s="132">
        <f>B8+B11</f>
        <v>129531127</v>
      </c>
      <c r="C12" s="132">
        <f>C8+C11</f>
        <v>231804</v>
      </c>
      <c r="D12" s="19"/>
    </row>
    <row r="13" spans="1:4" x14ac:dyDescent="0.3">
      <c r="A13" s="127" t="s">
        <v>630</v>
      </c>
      <c r="B13" s="128"/>
      <c r="C13" s="190"/>
      <c r="D13" s="19"/>
    </row>
    <row r="14" spans="1:4" x14ac:dyDescent="0.3">
      <c r="A14" s="127" t="s">
        <v>631</v>
      </c>
      <c r="B14" s="128"/>
      <c r="C14" s="190"/>
      <c r="D14" s="19"/>
    </row>
    <row r="15" spans="1:4" ht="26.4" x14ac:dyDescent="0.3">
      <c r="A15" s="129" t="s">
        <v>632</v>
      </c>
      <c r="B15" s="130"/>
      <c r="C15" s="190"/>
      <c r="D15" s="19"/>
    </row>
    <row r="16" spans="1:4" x14ac:dyDescent="0.3">
      <c r="A16" s="127" t="s">
        <v>633</v>
      </c>
      <c r="B16" s="128"/>
      <c r="C16" s="190"/>
      <c r="D16" s="19"/>
    </row>
    <row r="17" spans="1:4" x14ac:dyDescent="0.3">
      <c r="A17" s="127" t="s">
        <v>634</v>
      </c>
      <c r="B17" s="128"/>
      <c r="C17" s="190"/>
      <c r="D17" s="19"/>
    </row>
    <row r="18" spans="1:4" ht="26.4" x14ac:dyDescent="0.3">
      <c r="A18" s="129" t="s">
        <v>635</v>
      </c>
      <c r="B18" s="130"/>
      <c r="C18" s="190"/>
      <c r="D18" s="19"/>
    </row>
    <row r="19" spans="1:4" x14ac:dyDescent="0.3">
      <c r="A19" s="133" t="s">
        <v>636</v>
      </c>
      <c r="B19" s="134"/>
      <c r="C19" s="191"/>
      <c r="D19" s="19"/>
    </row>
    <row r="20" spans="1:4" x14ac:dyDescent="0.3">
      <c r="A20" s="129" t="s">
        <v>637</v>
      </c>
      <c r="B20" s="130">
        <f>B12+B19</f>
        <v>129531127</v>
      </c>
      <c r="C20" s="130">
        <f>C12+C19</f>
        <v>231804</v>
      </c>
      <c r="D20" s="19"/>
    </row>
    <row r="21" spans="1:4" ht="26.4" x14ac:dyDescent="0.3">
      <c r="A21" s="131" t="s">
        <v>638</v>
      </c>
      <c r="B21" s="132"/>
      <c r="C21" s="192">
        <v>0</v>
      </c>
      <c r="D21" s="19"/>
    </row>
    <row r="22" spans="1:4" x14ac:dyDescent="0.3">
      <c r="A22" s="131" t="s">
        <v>639</v>
      </c>
      <c r="B22" s="132">
        <v>129531127</v>
      </c>
      <c r="C22" s="132">
        <f>C12-C21</f>
        <v>231804</v>
      </c>
      <c r="D22" s="19"/>
    </row>
    <row r="23" spans="1:4" ht="26.4" x14ac:dyDescent="0.3">
      <c r="A23" s="133" t="s">
        <v>640</v>
      </c>
      <c r="B23" s="134"/>
      <c r="C23" s="135"/>
      <c r="D23" s="19"/>
    </row>
    <row r="24" spans="1:4" ht="26.4" x14ac:dyDescent="0.3">
      <c r="A24" s="133" t="s">
        <v>641</v>
      </c>
      <c r="B24" s="134"/>
      <c r="C24" s="135"/>
      <c r="D24" s="19"/>
    </row>
    <row r="25" spans="1:4" ht="27" customHeight="1" x14ac:dyDescent="0.3">
      <c r="A25" s="137" t="s">
        <v>642</v>
      </c>
      <c r="B25" s="138"/>
      <c r="C25" s="136"/>
      <c r="D25" s="19"/>
    </row>
    <row r="26" spans="1:4" x14ac:dyDescent="0.3">
      <c r="A26" s="19"/>
      <c r="B26" s="19"/>
      <c r="C26" s="19"/>
      <c r="D26" s="19"/>
    </row>
    <row r="27" spans="1:4" x14ac:dyDescent="0.3">
      <c r="A27" s="19"/>
      <c r="B27" s="19"/>
      <c r="C27" s="19"/>
      <c r="D27" s="19"/>
    </row>
    <row r="28" spans="1:4" x14ac:dyDescent="0.3">
      <c r="A28" s="19"/>
      <c r="B28" s="19"/>
      <c r="C28" s="19"/>
      <c r="D28" s="19"/>
    </row>
    <row r="29" spans="1:4" x14ac:dyDescent="0.3">
      <c r="A29" s="19"/>
      <c r="B29" s="19"/>
      <c r="C29" s="19"/>
      <c r="D29" s="19"/>
    </row>
    <row r="30" spans="1:4" x14ac:dyDescent="0.3">
      <c r="A30" s="19"/>
      <c r="B30" s="19"/>
      <c r="C30" s="19"/>
      <c r="D30" s="19"/>
    </row>
    <row r="31" spans="1:4" x14ac:dyDescent="0.3">
      <c r="A31" s="19"/>
      <c r="B31" s="19"/>
      <c r="C31" s="19"/>
      <c r="D31" s="19"/>
    </row>
    <row r="32" spans="1:4" x14ac:dyDescent="0.3">
      <c r="A32" s="19"/>
      <c r="B32" s="19"/>
      <c r="C32" s="19"/>
      <c r="D32" s="19"/>
    </row>
    <row r="33" spans="1:4" x14ac:dyDescent="0.3">
      <c r="A33" s="19"/>
      <c r="B33" s="19"/>
      <c r="C33" s="19"/>
      <c r="D33" s="19"/>
    </row>
    <row r="34" spans="1:4" x14ac:dyDescent="0.3">
      <c r="A34" s="19"/>
      <c r="B34" s="19"/>
      <c r="C34" s="19"/>
      <c r="D34" s="19"/>
    </row>
    <row r="35" spans="1:4" x14ac:dyDescent="0.3">
      <c r="A35" s="19"/>
      <c r="B35" s="19"/>
      <c r="C35" s="19"/>
      <c r="D35" s="19"/>
    </row>
    <row r="36" spans="1:4" x14ac:dyDescent="0.3">
      <c r="A36" s="19"/>
      <c r="B36" s="19"/>
      <c r="C36" s="19"/>
      <c r="D36" s="19"/>
    </row>
    <row r="37" spans="1:4" x14ac:dyDescent="0.3">
      <c r="A37" s="19"/>
      <c r="B37" s="19"/>
      <c r="C37" s="19"/>
      <c r="D37" s="19"/>
    </row>
    <row r="38" spans="1:4" x14ac:dyDescent="0.3">
      <c r="A38" s="19"/>
      <c r="B38" s="19"/>
      <c r="C38" s="19"/>
      <c r="D38" s="19"/>
    </row>
    <row r="39" spans="1:4" x14ac:dyDescent="0.3">
      <c r="A39" s="19"/>
      <c r="B39" s="19"/>
      <c r="C39" s="19"/>
      <c r="D39" s="19"/>
    </row>
    <row r="40" spans="1:4" x14ac:dyDescent="0.3">
      <c r="A40" s="19"/>
      <c r="B40" s="19"/>
      <c r="C40" s="19"/>
      <c r="D40" s="19"/>
    </row>
    <row r="41" spans="1:4" x14ac:dyDescent="0.3">
      <c r="A41" s="19"/>
      <c r="B41" s="19"/>
      <c r="C41" s="19"/>
      <c r="D41" s="19"/>
    </row>
    <row r="42" spans="1:4" x14ac:dyDescent="0.3">
      <c r="A42" s="19"/>
      <c r="B42" s="19"/>
      <c r="C42" s="19"/>
      <c r="D42" s="19"/>
    </row>
    <row r="43" spans="1:4" x14ac:dyDescent="0.3">
      <c r="A43" s="19"/>
      <c r="B43" s="19"/>
      <c r="C43" s="19"/>
      <c r="D43" s="19"/>
    </row>
    <row r="44" spans="1:4" x14ac:dyDescent="0.3">
      <c r="A44" s="19"/>
      <c r="B44" s="19"/>
      <c r="C44" s="19"/>
      <c r="D44" s="19"/>
    </row>
    <row r="45" spans="1:4" x14ac:dyDescent="0.3">
      <c r="A45" s="19"/>
      <c r="B45" s="19"/>
      <c r="C45" s="19"/>
      <c r="D45" s="19"/>
    </row>
    <row r="46" spans="1:4" x14ac:dyDescent="0.3">
      <c r="A46" s="19"/>
      <c r="B46" s="19"/>
      <c r="C46" s="19"/>
      <c r="D46" s="19"/>
    </row>
    <row r="47" spans="1:4" x14ac:dyDescent="0.3">
      <c r="A47" s="19"/>
      <c r="B47" s="19"/>
      <c r="C47" s="19"/>
      <c r="D47" s="19"/>
    </row>
    <row r="48" spans="1:4" x14ac:dyDescent="0.3">
      <c r="A48" s="19"/>
      <c r="B48" s="19"/>
      <c r="C48" s="19"/>
      <c r="D48" s="19"/>
    </row>
    <row r="49" spans="1:4" x14ac:dyDescent="0.3">
      <c r="A49" s="19"/>
      <c r="B49" s="19"/>
      <c r="C49" s="19"/>
      <c r="D49" s="19"/>
    </row>
    <row r="50" spans="1:4" x14ac:dyDescent="0.3">
      <c r="A50" s="19"/>
      <c r="B50" s="19"/>
      <c r="C50" s="19"/>
      <c r="D50" s="19"/>
    </row>
    <row r="51" spans="1:4" x14ac:dyDescent="0.3">
      <c r="A51" s="19"/>
      <c r="B51" s="19"/>
      <c r="C51" s="19"/>
      <c r="D51" s="19"/>
    </row>
    <row r="52" spans="1:4" x14ac:dyDescent="0.3">
      <c r="A52" s="19"/>
      <c r="B52" s="19"/>
      <c r="C52" s="19"/>
      <c r="D52" s="19"/>
    </row>
    <row r="53" spans="1:4" x14ac:dyDescent="0.3">
      <c r="A53" s="19"/>
      <c r="B53" s="19"/>
      <c r="C53" s="19"/>
      <c r="D53" s="19"/>
    </row>
    <row r="54" spans="1:4" x14ac:dyDescent="0.3">
      <c r="A54" s="19"/>
      <c r="B54" s="19"/>
      <c r="C54" s="19"/>
      <c r="D54" s="19"/>
    </row>
    <row r="55" spans="1:4" x14ac:dyDescent="0.3">
      <c r="A55" s="19"/>
      <c r="B55" s="19"/>
      <c r="C55" s="19"/>
      <c r="D55" s="19"/>
    </row>
    <row r="56" spans="1:4" x14ac:dyDescent="0.3">
      <c r="A56" s="19"/>
      <c r="B56" s="19"/>
      <c r="C56" s="19"/>
      <c r="D56" s="19"/>
    </row>
    <row r="57" spans="1:4" x14ac:dyDescent="0.3">
      <c r="A57" s="19"/>
      <c r="B57" s="19"/>
      <c r="C57" s="19"/>
      <c r="D57" s="19"/>
    </row>
    <row r="58" spans="1:4" x14ac:dyDescent="0.3">
      <c r="A58" s="19"/>
      <c r="B58" s="19"/>
      <c r="C58" s="19"/>
      <c r="D58" s="19"/>
    </row>
    <row r="59" spans="1:4" x14ac:dyDescent="0.3">
      <c r="A59" s="19"/>
      <c r="B59" s="19"/>
      <c r="C59" s="19"/>
      <c r="D59" s="19"/>
    </row>
    <row r="60" spans="1:4" x14ac:dyDescent="0.3">
      <c r="A60" s="19"/>
      <c r="B60" s="19"/>
      <c r="C60" s="19"/>
      <c r="D60" s="19"/>
    </row>
    <row r="61" spans="1:4" x14ac:dyDescent="0.3">
      <c r="A61" s="19"/>
      <c r="B61" s="19"/>
      <c r="C61" s="19"/>
      <c r="D61" s="19"/>
    </row>
    <row r="62" spans="1:4" x14ac:dyDescent="0.3">
      <c r="A62" s="19"/>
      <c r="B62" s="19"/>
      <c r="C62" s="19"/>
      <c r="D62" s="19"/>
    </row>
    <row r="63" spans="1:4" x14ac:dyDescent="0.3">
      <c r="A63" s="19"/>
      <c r="B63" s="19"/>
      <c r="C63" s="19"/>
      <c r="D63" s="19"/>
    </row>
    <row r="64" spans="1:4" x14ac:dyDescent="0.3">
      <c r="A64" s="19"/>
      <c r="B64" s="19"/>
      <c r="C64" s="19"/>
      <c r="D64" s="19"/>
    </row>
    <row r="65" spans="1:4" x14ac:dyDescent="0.3">
      <c r="A65" s="19"/>
      <c r="B65" s="19"/>
      <c r="C65" s="19"/>
      <c r="D65" s="19"/>
    </row>
    <row r="66" spans="1:4" x14ac:dyDescent="0.3">
      <c r="A66" s="19"/>
      <c r="B66" s="19"/>
      <c r="C66" s="19"/>
      <c r="D66" s="19"/>
    </row>
    <row r="67" spans="1:4" x14ac:dyDescent="0.3">
      <c r="A67" s="19"/>
      <c r="B67" s="19"/>
      <c r="C67" s="19"/>
      <c r="D67" s="19"/>
    </row>
    <row r="68" spans="1:4" x14ac:dyDescent="0.3">
      <c r="A68" s="19"/>
      <c r="B68" s="19"/>
      <c r="C68" s="19"/>
      <c r="D68" s="19"/>
    </row>
    <row r="69" spans="1:4" x14ac:dyDescent="0.3">
      <c r="A69" s="19"/>
      <c r="B69" s="19"/>
      <c r="C69" s="19"/>
      <c r="D69" s="19"/>
    </row>
    <row r="70" spans="1:4" x14ac:dyDescent="0.3">
      <c r="A70" s="19"/>
      <c r="B70" s="19"/>
      <c r="C70" s="19"/>
      <c r="D70" s="19"/>
    </row>
    <row r="71" spans="1:4" x14ac:dyDescent="0.3">
      <c r="A71" s="19"/>
      <c r="B71" s="19"/>
      <c r="C71" s="19"/>
      <c r="D71" s="19"/>
    </row>
    <row r="72" spans="1:4" x14ac:dyDescent="0.3">
      <c r="A72" s="19"/>
      <c r="B72" s="19"/>
      <c r="C72" s="19"/>
      <c r="D72" s="19"/>
    </row>
    <row r="73" spans="1:4" x14ac:dyDescent="0.3">
      <c r="A73" s="19"/>
      <c r="B73" s="19"/>
      <c r="C73" s="19"/>
      <c r="D73" s="19"/>
    </row>
    <row r="74" spans="1:4" x14ac:dyDescent="0.3">
      <c r="A74" s="19"/>
      <c r="B74" s="19"/>
      <c r="C74" s="19"/>
      <c r="D74" s="19"/>
    </row>
    <row r="75" spans="1:4" x14ac:dyDescent="0.3">
      <c r="A75" s="19"/>
      <c r="B75" s="19"/>
      <c r="C75" s="19"/>
      <c r="D75" s="19"/>
    </row>
    <row r="76" spans="1:4" x14ac:dyDescent="0.3">
      <c r="A76" s="19"/>
      <c r="B76" s="19"/>
      <c r="C76" s="19"/>
      <c r="D76" s="19"/>
    </row>
    <row r="77" spans="1:4" x14ac:dyDescent="0.3">
      <c r="A77" s="19"/>
      <c r="B77" s="19"/>
      <c r="C77" s="19"/>
      <c r="D77" s="19"/>
    </row>
    <row r="78" spans="1:4" x14ac:dyDescent="0.3">
      <c r="A78" s="19"/>
      <c r="B78" s="19"/>
      <c r="C78" s="19"/>
      <c r="D78" s="19"/>
    </row>
    <row r="79" spans="1:4" x14ac:dyDescent="0.3">
      <c r="A79" s="19"/>
      <c r="B79" s="19"/>
      <c r="C79" s="19"/>
      <c r="D79" s="19"/>
    </row>
    <row r="80" spans="1:4" x14ac:dyDescent="0.3">
      <c r="A80" s="19"/>
      <c r="B80" s="19"/>
      <c r="C80" s="19"/>
      <c r="D80" s="19"/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48"/>
  <sheetViews>
    <sheetView workbookViewId="0">
      <selection activeCell="D41" sqref="D41"/>
    </sheetView>
  </sheetViews>
  <sheetFormatPr defaultRowHeight="14.4" x14ac:dyDescent="0.3"/>
  <cols>
    <col min="1" max="1" width="65" customWidth="1"/>
    <col min="2" max="2" width="16.33203125" customWidth="1"/>
    <col min="3" max="3" width="14.44140625" customWidth="1"/>
    <col min="4" max="4" width="14.33203125" customWidth="1"/>
  </cols>
  <sheetData>
    <row r="1" spans="1:4" ht="21" customHeight="1" x14ac:dyDescent="0.35">
      <c r="A1" s="292" t="s">
        <v>845</v>
      </c>
      <c r="B1" s="293"/>
      <c r="C1" s="293"/>
      <c r="D1" s="293"/>
    </row>
    <row r="2" spans="1:4" ht="21" customHeight="1" x14ac:dyDescent="0.35">
      <c r="A2" s="271" t="s">
        <v>840</v>
      </c>
      <c r="B2" s="293"/>
      <c r="C2" s="293"/>
      <c r="D2" s="293"/>
    </row>
    <row r="3" spans="1:4" ht="18" x14ac:dyDescent="0.35">
      <c r="A3" s="23"/>
      <c r="B3" s="126"/>
      <c r="C3" s="126"/>
      <c r="D3" s="126"/>
    </row>
    <row r="4" spans="1:4" x14ac:dyDescent="0.3">
      <c r="A4" s="139" t="s">
        <v>551</v>
      </c>
      <c r="B4" s="19"/>
      <c r="C4" s="19"/>
      <c r="D4" s="19"/>
    </row>
    <row r="5" spans="1:4" ht="39.6" x14ac:dyDescent="0.3">
      <c r="A5" s="24" t="s">
        <v>505</v>
      </c>
      <c r="B5" s="140" t="s">
        <v>876</v>
      </c>
      <c r="C5" s="140" t="s">
        <v>643</v>
      </c>
      <c r="D5" s="140" t="s">
        <v>877</v>
      </c>
    </row>
    <row r="6" spans="1:4" x14ac:dyDescent="0.3">
      <c r="A6" s="127" t="s">
        <v>644</v>
      </c>
      <c r="B6" s="128">
        <v>104241386</v>
      </c>
      <c r="C6" s="128"/>
      <c r="D6" s="128">
        <v>102304568</v>
      </c>
    </row>
    <row r="7" spans="1:4" ht="26.4" x14ac:dyDescent="0.3">
      <c r="A7" s="127" t="s">
        <v>645</v>
      </c>
      <c r="B7" s="128">
        <v>6048937</v>
      </c>
      <c r="C7" s="128"/>
      <c r="D7" s="128">
        <v>7152459</v>
      </c>
    </row>
    <row r="8" spans="1:4" x14ac:dyDescent="0.3">
      <c r="A8" s="127" t="s">
        <v>646</v>
      </c>
      <c r="B8" s="128">
        <v>14618245</v>
      </c>
      <c r="C8" s="128"/>
      <c r="D8" s="128">
        <v>16333528</v>
      </c>
    </row>
    <row r="9" spans="1:4" ht="26.4" x14ac:dyDescent="0.3">
      <c r="A9" s="129" t="s">
        <v>647</v>
      </c>
      <c r="B9" s="130">
        <f>SUM(B6:B8)</f>
        <v>124908568</v>
      </c>
      <c r="C9" s="130">
        <f>SUM(C6:C8)</f>
        <v>0</v>
      </c>
      <c r="D9" s="130">
        <f>SUM(D6:D8)</f>
        <v>125790555</v>
      </c>
    </row>
    <row r="10" spans="1:4" x14ac:dyDescent="0.3">
      <c r="A10" s="127" t="s">
        <v>648</v>
      </c>
      <c r="B10" s="128"/>
      <c r="C10" s="128"/>
      <c r="D10" s="128"/>
    </row>
    <row r="11" spans="1:4" x14ac:dyDescent="0.3">
      <c r="A11" s="127" t="s">
        <v>649</v>
      </c>
      <c r="B11" s="128"/>
      <c r="C11" s="128"/>
      <c r="D11" s="128"/>
    </row>
    <row r="12" spans="1:4" ht="26.4" x14ac:dyDescent="0.3">
      <c r="A12" s="129" t="s">
        <v>650</v>
      </c>
      <c r="B12" s="130">
        <f>SUM(B10:B11)</f>
        <v>0</v>
      </c>
      <c r="C12" s="130"/>
      <c r="D12" s="130">
        <f>SUM(D10:D11)</f>
        <v>0</v>
      </c>
    </row>
    <row r="13" spans="1:4" ht="26.4" x14ac:dyDescent="0.3">
      <c r="A13" s="127" t="s">
        <v>651</v>
      </c>
      <c r="B13" s="128">
        <v>52233407</v>
      </c>
      <c r="C13" s="128"/>
      <c r="D13" s="128">
        <v>38837353</v>
      </c>
    </row>
    <row r="14" spans="1:4" ht="26.4" x14ac:dyDescent="0.3">
      <c r="A14" s="127" t="s">
        <v>652</v>
      </c>
      <c r="B14" s="128">
        <v>42419696</v>
      </c>
      <c r="C14" s="128"/>
      <c r="D14" s="128">
        <v>57448650</v>
      </c>
    </row>
    <row r="15" spans="1:4" ht="26.4" x14ac:dyDescent="0.3">
      <c r="A15" s="155" t="s">
        <v>816</v>
      </c>
      <c r="B15" s="128">
        <v>4585579</v>
      </c>
      <c r="C15" s="128"/>
      <c r="D15" s="128">
        <v>63431600</v>
      </c>
    </row>
    <row r="16" spans="1:4" x14ac:dyDescent="0.3">
      <c r="A16" s="127" t="s">
        <v>815</v>
      </c>
      <c r="B16" s="128">
        <v>51877693</v>
      </c>
      <c r="C16" s="128"/>
      <c r="D16" s="128">
        <v>28386658</v>
      </c>
    </row>
    <row r="17" spans="1:7" ht="26.4" x14ac:dyDescent="0.3">
      <c r="A17" s="129" t="s">
        <v>654</v>
      </c>
      <c r="B17" s="130">
        <f>SUM(B13:B16)</f>
        <v>151116375</v>
      </c>
      <c r="C17" s="130">
        <f>SUM(C13:C16)</f>
        <v>0</v>
      </c>
      <c r="D17" s="130">
        <f>SUM(D13:D16)</f>
        <v>188104261</v>
      </c>
    </row>
    <row r="18" spans="1:7" x14ac:dyDescent="0.3">
      <c r="A18" s="127" t="s">
        <v>655</v>
      </c>
      <c r="B18" s="128">
        <v>3703664</v>
      </c>
      <c r="C18" s="128"/>
      <c r="D18" s="128">
        <v>2917252</v>
      </c>
    </row>
    <row r="19" spans="1:7" x14ac:dyDescent="0.3">
      <c r="A19" s="127" t="s">
        <v>656</v>
      </c>
      <c r="B19" s="128">
        <v>64074423</v>
      </c>
      <c r="C19" s="128"/>
      <c r="D19" s="128">
        <v>67462636</v>
      </c>
    </row>
    <row r="20" spans="1:7" x14ac:dyDescent="0.3">
      <c r="A20" s="127" t="s">
        <v>657</v>
      </c>
      <c r="B20" s="128"/>
      <c r="C20" s="128"/>
      <c r="D20" s="128"/>
    </row>
    <row r="21" spans="1:7" x14ac:dyDescent="0.3">
      <c r="A21" s="127" t="s">
        <v>658</v>
      </c>
      <c r="B21" s="128"/>
      <c r="C21" s="128"/>
      <c r="D21" s="128">
        <v>684730</v>
      </c>
    </row>
    <row r="22" spans="1:7" ht="26.4" x14ac:dyDescent="0.3">
      <c r="A22" s="129" t="s">
        <v>659</v>
      </c>
      <c r="B22" s="130">
        <f>SUM(B18:B21)</f>
        <v>67778087</v>
      </c>
      <c r="C22" s="130">
        <f>SUM(C18:C21)</f>
        <v>0</v>
      </c>
      <c r="D22" s="130">
        <f>SUM(D18:D21)</f>
        <v>71064618</v>
      </c>
    </row>
    <row r="23" spans="1:7" x14ac:dyDescent="0.3">
      <c r="A23" s="127" t="s">
        <v>660</v>
      </c>
      <c r="B23" s="128">
        <v>12603943</v>
      </c>
      <c r="C23" s="128"/>
      <c r="D23" s="128">
        <v>15987462</v>
      </c>
    </row>
    <row r="24" spans="1:7" x14ac:dyDescent="0.3">
      <c r="A24" s="127" t="s">
        <v>661</v>
      </c>
      <c r="B24" s="128">
        <v>8951197</v>
      </c>
      <c r="C24" s="128"/>
      <c r="D24" s="128">
        <v>11795198</v>
      </c>
    </row>
    <row r="25" spans="1:7" x14ac:dyDescent="0.3">
      <c r="A25" s="127" t="s">
        <v>662</v>
      </c>
      <c r="B25" s="128">
        <v>4100001</v>
      </c>
      <c r="C25" s="128"/>
      <c r="D25" s="128">
        <v>4605102</v>
      </c>
    </row>
    <row r="26" spans="1:7" x14ac:dyDescent="0.3">
      <c r="A26" s="129" t="s">
        <v>663</v>
      </c>
      <c r="B26" s="130">
        <f>SUM(B23:B25)</f>
        <v>25655141</v>
      </c>
      <c r="C26" s="130">
        <f>SUM(C23:C25)</f>
        <v>0</v>
      </c>
      <c r="D26" s="130">
        <f>SUM(D23:D25)</f>
        <v>32387762</v>
      </c>
    </row>
    <row r="27" spans="1:7" x14ac:dyDescent="0.3">
      <c r="A27" s="129" t="s">
        <v>664</v>
      </c>
      <c r="B27" s="130">
        <v>39705913</v>
      </c>
      <c r="C27" s="130"/>
      <c r="D27" s="130">
        <v>36909653</v>
      </c>
    </row>
    <row r="28" spans="1:7" x14ac:dyDescent="0.3">
      <c r="A28" s="129" t="s">
        <v>665</v>
      </c>
      <c r="B28" s="130">
        <v>68326020</v>
      </c>
      <c r="C28" s="130"/>
      <c r="D28" s="130">
        <v>62327646</v>
      </c>
      <c r="F28" s="294"/>
      <c r="G28" s="294"/>
    </row>
    <row r="29" spans="1:7" ht="26.4" x14ac:dyDescent="0.3">
      <c r="A29" s="129" t="s">
        <v>666</v>
      </c>
      <c r="B29" s="130">
        <f>B9+B12+B17-B22-B26-B27-B28</f>
        <v>74559782</v>
      </c>
      <c r="C29" s="130">
        <f>C9+C12+C17-C22-C26-C27-C28</f>
        <v>0</v>
      </c>
      <c r="D29" s="130">
        <f>D9+D12+D17-D22-D26-D27-D28</f>
        <v>111205137</v>
      </c>
    </row>
    <row r="30" spans="1:7" x14ac:dyDescent="0.3">
      <c r="A30" s="127" t="s">
        <v>667</v>
      </c>
      <c r="B30" s="128"/>
      <c r="C30" s="128"/>
      <c r="D30" s="128"/>
    </row>
    <row r="31" spans="1:7" ht="26.4" x14ac:dyDescent="0.3">
      <c r="A31" s="127" t="s">
        <v>668</v>
      </c>
      <c r="B31" s="128">
        <v>180540</v>
      </c>
      <c r="C31" s="128"/>
      <c r="D31" s="128">
        <v>266984</v>
      </c>
    </row>
    <row r="32" spans="1:7" ht="26.4" x14ac:dyDescent="0.3">
      <c r="A32" s="127" t="s">
        <v>669</v>
      </c>
      <c r="B32" s="128"/>
      <c r="C32" s="128"/>
      <c r="D32" s="128"/>
    </row>
    <row r="33" spans="1:4" x14ac:dyDescent="0.3">
      <c r="A33" s="127" t="s">
        <v>670</v>
      </c>
      <c r="B33" s="128"/>
      <c r="C33" s="128"/>
      <c r="D33" s="128"/>
    </row>
    <row r="34" spans="1:4" ht="26.4" x14ac:dyDescent="0.3">
      <c r="A34" s="129" t="s">
        <v>671</v>
      </c>
      <c r="B34" s="130">
        <f>SUM(B30:B33)</f>
        <v>180540</v>
      </c>
      <c r="C34" s="130">
        <f>SUM(C30:C33)</f>
        <v>0</v>
      </c>
      <c r="D34" s="130">
        <f>SUM(D30:D33)</f>
        <v>266984</v>
      </c>
    </row>
    <row r="35" spans="1:4" x14ac:dyDescent="0.3">
      <c r="A35" s="127" t="s">
        <v>672</v>
      </c>
      <c r="B35" s="128"/>
      <c r="C35" s="128"/>
      <c r="D35" s="128"/>
    </row>
    <row r="36" spans="1:4" x14ac:dyDescent="0.3">
      <c r="A36" s="127" t="s">
        <v>673</v>
      </c>
      <c r="B36" s="128"/>
      <c r="C36" s="128"/>
      <c r="D36" s="128"/>
    </row>
    <row r="37" spans="1:4" x14ac:dyDescent="0.3">
      <c r="A37" s="127" t="s">
        <v>674</v>
      </c>
      <c r="B37" s="128"/>
      <c r="C37" s="128"/>
      <c r="D37" s="128"/>
    </row>
    <row r="38" spans="1:4" x14ac:dyDescent="0.3">
      <c r="A38" s="127" t="s">
        <v>675</v>
      </c>
      <c r="B38" s="128"/>
      <c r="C38" s="128"/>
      <c r="D38" s="128"/>
    </row>
    <row r="39" spans="1:4" ht="26.4" x14ac:dyDescent="0.3">
      <c r="A39" s="129" t="s">
        <v>676</v>
      </c>
      <c r="B39" s="130">
        <f>SUM(B35:B38)</f>
        <v>0</v>
      </c>
      <c r="C39" s="130"/>
      <c r="D39" s="130">
        <f>SUM(D35:D38)</f>
        <v>0</v>
      </c>
    </row>
    <row r="40" spans="1:4" ht="26.4" x14ac:dyDescent="0.3">
      <c r="A40" s="129" t="s">
        <v>677</v>
      </c>
      <c r="B40" s="130">
        <f>B34-B39</f>
        <v>180540</v>
      </c>
      <c r="C40" s="130">
        <f>C34-C39</f>
        <v>0</v>
      </c>
      <c r="D40" s="130">
        <f>D34-D39</f>
        <v>266984</v>
      </c>
    </row>
    <row r="41" spans="1:4" x14ac:dyDescent="0.3">
      <c r="A41" s="129" t="s">
        <v>678</v>
      </c>
      <c r="B41" s="130">
        <f>B29+B40</f>
        <v>74740322</v>
      </c>
      <c r="C41" s="130">
        <f>C29+C40</f>
        <v>0</v>
      </c>
      <c r="D41" s="130">
        <f>D29+D40</f>
        <v>111472121</v>
      </c>
    </row>
    <row r="42" spans="1:4" ht="26.4" x14ac:dyDescent="0.3">
      <c r="A42" s="127" t="s">
        <v>679</v>
      </c>
      <c r="B42" s="128"/>
      <c r="C42" s="128"/>
      <c r="D42" s="128"/>
    </row>
    <row r="43" spans="1:4" x14ac:dyDescent="0.3">
      <c r="A43" s="127" t="s">
        <v>680</v>
      </c>
      <c r="B43" s="128"/>
      <c r="C43" s="128"/>
      <c r="D43" s="128"/>
    </row>
    <row r="44" spans="1:4" ht="26.4" x14ac:dyDescent="0.3">
      <c r="A44" s="129" t="s">
        <v>681</v>
      </c>
      <c r="B44" s="130">
        <f>SUM(B42:B43)</f>
        <v>0</v>
      </c>
      <c r="C44" s="130">
        <f>SUM(C42:C43)</f>
        <v>0</v>
      </c>
      <c r="D44" s="130">
        <f>SUM(D42:D43)</f>
        <v>0</v>
      </c>
    </row>
    <row r="45" spans="1:4" x14ac:dyDescent="0.3">
      <c r="A45" s="129" t="s">
        <v>682</v>
      </c>
      <c r="B45" s="130">
        <v>0</v>
      </c>
      <c r="C45" s="130"/>
      <c r="D45" s="130">
        <v>0</v>
      </c>
    </row>
    <row r="46" spans="1:4" x14ac:dyDescent="0.3">
      <c r="A46" s="129" t="s">
        <v>683</v>
      </c>
      <c r="B46" s="130">
        <f>B44-B45</f>
        <v>0</v>
      </c>
      <c r="C46" s="130">
        <f>C44-C45</f>
        <v>0</v>
      </c>
      <c r="D46" s="130">
        <f>D44-D45</f>
        <v>0</v>
      </c>
    </row>
    <row r="47" spans="1:4" x14ac:dyDescent="0.3">
      <c r="A47" s="129" t="s">
        <v>684</v>
      </c>
      <c r="B47" s="130">
        <f>B41+B46</f>
        <v>74740322</v>
      </c>
      <c r="C47" s="130">
        <f>C41+C46</f>
        <v>0</v>
      </c>
      <c r="D47" s="130">
        <f>D41+D46</f>
        <v>111472121</v>
      </c>
    </row>
    <row r="48" spans="1:4" x14ac:dyDescent="0.3">
      <c r="A48" s="19"/>
      <c r="B48" s="19"/>
      <c r="C48" s="19"/>
      <c r="D48" s="19"/>
    </row>
  </sheetData>
  <mergeCells count="3">
    <mergeCell ref="A1:D1"/>
    <mergeCell ref="A2:D2"/>
    <mergeCell ref="F28:G28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47"/>
  <sheetViews>
    <sheetView workbookViewId="0">
      <selection activeCell="D6" sqref="D6"/>
    </sheetView>
  </sheetViews>
  <sheetFormatPr defaultRowHeight="14.4" x14ac:dyDescent="0.3"/>
  <cols>
    <col min="1" max="1" width="65" customWidth="1"/>
    <col min="2" max="2" width="12.33203125" customWidth="1"/>
    <col min="3" max="3" width="14.44140625" customWidth="1"/>
    <col min="4" max="4" width="14.33203125" customWidth="1"/>
  </cols>
  <sheetData>
    <row r="1" spans="1:4" ht="21" customHeight="1" x14ac:dyDescent="0.35">
      <c r="A1" s="292" t="s">
        <v>845</v>
      </c>
      <c r="B1" s="293"/>
      <c r="C1" s="293"/>
      <c r="D1" s="293"/>
    </row>
    <row r="2" spans="1:4" ht="21" customHeight="1" x14ac:dyDescent="0.35">
      <c r="A2" s="271" t="s">
        <v>840</v>
      </c>
      <c r="B2" s="293"/>
      <c r="C2" s="293"/>
      <c r="D2" s="293"/>
    </row>
    <row r="3" spans="1:4" ht="18" x14ac:dyDescent="0.35">
      <c r="A3" s="23"/>
      <c r="B3" s="126"/>
      <c r="C3" s="126"/>
      <c r="D3" s="126"/>
    </row>
    <row r="4" spans="1:4" x14ac:dyDescent="0.3">
      <c r="A4" s="139" t="s">
        <v>508</v>
      </c>
      <c r="B4" s="19"/>
      <c r="C4" s="19"/>
      <c r="D4" s="19"/>
    </row>
    <row r="5" spans="1:4" ht="39.6" x14ac:dyDescent="0.3">
      <c r="A5" s="24" t="s">
        <v>505</v>
      </c>
      <c r="B5" s="140" t="s">
        <v>876</v>
      </c>
      <c r="C5" s="140" t="s">
        <v>643</v>
      </c>
      <c r="D5" s="140" t="s">
        <v>877</v>
      </c>
    </row>
    <row r="6" spans="1:4" x14ac:dyDescent="0.3">
      <c r="A6" s="127" t="s">
        <v>644</v>
      </c>
      <c r="B6" s="128">
        <v>0</v>
      </c>
      <c r="C6" s="128"/>
      <c r="D6" s="128">
        <v>0</v>
      </c>
    </row>
    <row r="7" spans="1:4" ht="26.4" x14ac:dyDescent="0.3">
      <c r="A7" s="127" t="s">
        <v>645</v>
      </c>
      <c r="B7" s="128">
        <v>1165206</v>
      </c>
      <c r="C7" s="128"/>
      <c r="D7" s="128">
        <v>1046800</v>
      </c>
    </row>
    <row r="8" spans="1:4" x14ac:dyDescent="0.3">
      <c r="A8" s="127" t="s">
        <v>646</v>
      </c>
      <c r="B8" s="128">
        <v>0</v>
      </c>
      <c r="C8" s="128"/>
      <c r="D8" s="128">
        <v>0</v>
      </c>
    </row>
    <row r="9" spans="1:4" ht="26.4" x14ac:dyDescent="0.3">
      <c r="A9" s="129" t="s">
        <v>647</v>
      </c>
      <c r="B9" s="130">
        <f>SUM(B6:B8)</f>
        <v>1165206</v>
      </c>
      <c r="C9" s="130">
        <f>SUM(C6:C8)</f>
        <v>0</v>
      </c>
      <c r="D9" s="130">
        <f>SUM(D6:D8)</f>
        <v>1046800</v>
      </c>
    </row>
    <row r="10" spans="1:4" x14ac:dyDescent="0.3">
      <c r="A10" s="127" t="s">
        <v>648</v>
      </c>
      <c r="B10" s="128"/>
      <c r="C10" s="128"/>
      <c r="D10" s="128"/>
    </row>
    <row r="11" spans="1:4" x14ac:dyDescent="0.3">
      <c r="A11" s="127" t="s">
        <v>649</v>
      </c>
      <c r="B11" s="128"/>
      <c r="C11" s="128"/>
      <c r="D11" s="128"/>
    </row>
    <row r="12" spans="1:4" ht="26.4" x14ac:dyDescent="0.3">
      <c r="A12" s="129" t="s">
        <v>650</v>
      </c>
      <c r="B12" s="130">
        <f>SUM(B10:B11)</f>
        <v>0</v>
      </c>
      <c r="C12" s="130"/>
      <c r="D12" s="130">
        <f>SUM(D10:D11)</f>
        <v>0</v>
      </c>
    </row>
    <row r="13" spans="1:4" ht="26.4" x14ac:dyDescent="0.3">
      <c r="A13" s="127" t="s">
        <v>651</v>
      </c>
      <c r="B13" s="128">
        <v>36045452</v>
      </c>
      <c r="C13" s="128"/>
      <c r="D13" s="128">
        <v>37654282</v>
      </c>
    </row>
    <row r="14" spans="1:4" ht="26.4" x14ac:dyDescent="0.3">
      <c r="A14" s="127" t="s">
        <v>652</v>
      </c>
      <c r="B14" s="128">
        <v>0</v>
      </c>
      <c r="C14" s="128"/>
      <c r="D14" s="128"/>
    </row>
    <row r="15" spans="1:4" x14ac:dyDescent="0.3">
      <c r="A15" s="127" t="s">
        <v>653</v>
      </c>
      <c r="B15" s="128">
        <v>7</v>
      </c>
      <c r="C15" s="128"/>
      <c r="D15" s="128">
        <v>61</v>
      </c>
    </row>
    <row r="16" spans="1:4" ht="26.4" x14ac:dyDescent="0.3">
      <c r="A16" s="129" t="s">
        <v>654</v>
      </c>
      <c r="B16" s="130">
        <f>SUM(B13:B15)</f>
        <v>36045459</v>
      </c>
      <c r="C16" s="130">
        <f>SUM(C13:C15)</f>
        <v>0</v>
      </c>
      <c r="D16" s="130">
        <f>SUM(D13:D15)</f>
        <v>37654343</v>
      </c>
    </row>
    <row r="17" spans="1:4" x14ac:dyDescent="0.3">
      <c r="A17" s="127" t="s">
        <v>655</v>
      </c>
      <c r="B17" s="128">
        <v>874671</v>
      </c>
      <c r="C17" s="128"/>
      <c r="D17" s="128">
        <v>753665</v>
      </c>
    </row>
    <row r="18" spans="1:4" x14ac:dyDescent="0.3">
      <c r="A18" s="127" t="s">
        <v>656</v>
      </c>
      <c r="B18" s="128">
        <v>5389521</v>
      </c>
      <c r="C18" s="128"/>
      <c r="D18" s="128">
        <v>5112378</v>
      </c>
    </row>
    <row r="19" spans="1:4" x14ac:dyDescent="0.3">
      <c r="A19" s="127" t="s">
        <v>657</v>
      </c>
      <c r="B19" s="128"/>
      <c r="C19" s="128"/>
      <c r="D19" s="128">
        <v>0</v>
      </c>
    </row>
    <row r="20" spans="1:4" x14ac:dyDescent="0.3">
      <c r="A20" s="127" t="s">
        <v>658</v>
      </c>
      <c r="B20" s="128"/>
      <c r="C20" s="128"/>
      <c r="D20" s="128">
        <v>0</v>
      </c>
    </row>
    <row r="21" spans="1:4" ht="26.4" x14ac:dyDescent="0.3">
      <c r="A21" s="129" t="s">
        <v>659</v>
      </c>
      <c r="B21" s="130">
        <f>SUM(B17:B20)</f>
        <v>6264192</v>
      </c>
      <c r="C21" s="130">
        <f>SUM(C17:C20)</f>
        <v>0</v>
      </c>
      <c r="D21" s="130">
        <f>SUM(D17:D20)</f>
        <v>5866043</v>
      </c>
    </row>
    <row r="22" spans="1:4" x14ac:dyDescent="0.3">
      <c r="A22" s="127" t="s">
        <v>660</v>
      </c>
      <c r="B22" s="128">
        <v>22203049</v>
      </c>
      <c r="C22" s="128"/>
      <c r="D22" s="128">
        <v>24490334</v>
      </c>
    </row>
    <row r="23" spans="1:4" x14ac:dyDescent="0.3">
      <c r="A23" s="127" t="s">
        <v>661</v>
      </c>
      <c r="B23" s="128">
        <v>1899891</v>
      </c>
      <c r="C23" s="128"/>
      <c r="D23" s="128">
        <v>2870472</v>
      </c>
    </row>
    <row r="24" spans="1:4" x14ac:dyDescent="0.3">
      <c r="A24" s="127" t="s">
        <v>662</v>
      </c>
      <c r="B24" s="128">
        <v>4540179</v>
      </c>
      <c r="C24" s="128"/>
      <c r="D24" s="128">
        <v>4545343</v>
      </c>
    </row>
    <row r="25" spans="1:4" x14ac:dyDescent="0.3">
      <c r="A25" s="129" t="s">
        <v>663</v>
      </c>
      <c r="B25" s="130">
        <f>SUM(B22:B24)</f>
        <v>28643119</v>
      </c>
      <c r="C25" s="130">
        <f>SUM(C22:C24)</f>
        <v>0</v>
      </c>
      <c r="D25" s="130">
        <f>SUM(D22:D24)</f>
        <v>31906149</v>
      </c>
    </row>
    <row r="26" spans="1:4" x14ac:dyDescent="0.3">
      <c r="A26" s="129" t="s">
        <v>664</v>
      </c>
      <c r="B26" s="130">
        <v>-45714</v>
      </c>
      <c r="C26" s="130"/>
      <c r="D26" s="130">
        <v>442935</v>
      </c>
    </row>
    <row r="27" spans="1:4" x14ac:dyDescent="0.3">
      <c r="A27" s="129" t="s">
        <v>665</v>
      </c>
      <c r="B27" s="130">
        <v>2390975</v>
      </c>
      <c r="C27" s="130"/>
      <c r="D27" s="130">
        <v>589368</v>
      </c>
    </row>
    <row r="28" spans="1:4" ht="26.4" x14ac:dyDescent="0.3">
      <c r="A28" s="129" t="s">
        <v>666</v>
      </c>
      <c r="B28" s="130">
        <f>B9+B16-B21-B25-B26-B27</f>
        <v>-41907</v>
      </c>
      <c r="C28" s="130">
        <f>C9+C12+C16-C21-C25-C26-C27</f>
        <v>0</v>
      </c>
      <c r="D28" s="130">
        <f>D9+D16-D21-D25-D26-D27</f>
        <v>-103352</v>
      </c>
    </row>
    <row r="29" spans="1:4" x14ac:dyDescent="0.3">
      <c r="A29" s="127" t="s">
        <v>667</v>
      </c>
      <c r="B29" s="128"/>
      <c r="C29" s="128"/>
      <c r="D29" s="128"/>
    </row>
    <row r="30" spans="1:4" ht="26.4" x14ac:dyDescent="0.3">
      <c r="A30" s="127" t="s">
        <v>668</v>
      </c>
      <c r="B30" s="128">
        <v>2805</v>
      </c>
      <c r="C30" s="128"/>
      <c r="D30" s="128">
        <v>1624</v>
      </c>
    </row>
    <row r="31" spans="1:4" ht="26.4" x14ac:dyDescent="0.3">
      <c r="A31" s="127" t="s">
        <v>669</v>
      </c>
      <c r="B31" s="128"/>
      <c r="C31" s="128"/>
      <c r="D31" s="128"/>
    </row>
    <row r="32" spans="1:4" x14ac:dyDescent="0.3">
      <c r="A32" s="127" t="s">
        <v>670</v>
      </c>
      <c r="B32" s="128"/>
      <c r="C32" s="128"/>
      <c r="D32" s="128"/>
    </row>
    <row r="33" spans="1:4" ht="26.4" x14ac:dyDescent="0.3">
      <c r="A33" s="129" t="s">
        <v>671</v>
      </c>
      <c r="B33" s="130">
        <f>B29+B30+B31</f>
        <v>2805</v>
      </c>
      <c r="C33" s="130">
        <f>C29+C30+C31</f>
        <v>0</v>
      </c>
      <c r="D33" s="130">
        <f>D29+D30+D31</f>
        <v>1624</v>
      </c>
    </row>
    <row r="34" spans="1:4" x14ac:dyDescent="0.3">
      <c r="A34" s="127" t="s">
        <v>672</v>
      </c>
      <c r="B34" s="128"/>
      <c r="C34" s="128"/>
      <c r="D34" s="128"/>
    </row>
    <row r="35" spans="1:4" x14ac:dyDescent="0.3">
      <c r="A35" s="127" t="s">
        <v>673</v>
      </c>
      <c r="B35" s="128"/>
      <c r="C35" s="128"/>
      <c r="D35" s="128"/>
    </row>
    <row r="36" spans="1:4" x14ac:dyDescent="0.3">
      <c r="A36" s="127" t="s">
        <v>674</v>
      </c>
      <c r="B36" s="128"/>
      <c r="C36" s="128"/>
      <c r="D36" s="128"/>
    </row>
    <row r="37" spans="1:4" x14ac:dyDescent="0.3">
      <c r="A37" s="127" t="s">
        <v>675</v>
      </c>
      <c r="B37" s="128"/>
      <c r="C37" s="128"/>
      <c r="D37" s="128"/>
    </row>
    <row r="38" spans="1:4" ht="26.4" x14ac:dyDescent="0.3">
      <c r="A38" s="129" t="s">
        <v>676</v>
      </c>
      <c r="B38" s="130">
        <f>SUM(B34:B37)</f>
        <v>0</v>
      </c>
      <c r="C38" s="130"/>
      <c r="D38" s="130">
        <f>SUM(D34:D37)</f>
        <v>0</v>
      </c>
    </row>
    <row r="39" spans="1:4" ht="26.4" x14ac:dyDescent="0.3">
      <c r="A39" s="129" t="s">
        <v>677</v>
      </c>
      <c r="B39" s="130">
        <f>B33-B38</f>
        <v>2805</v>
      </c>
      <c r="C39" s="130">
        <f>C33-C38</f>
        <v>0</v>
      </c>
      <c r="D39" s="130">
        <f>D33-D38</f>
        <v>1624</v>
      </c>
    </row>
    <row r="40" spans="1:4" x14ac:dyDescent="0.3">
      <c r="A40" s="129" t="s">
        <v>678</v>
      </c>
      <c r="B40" s="130">
        <f>B28+B39</f>
        <v>-39102</v>
      </c>
      <c r="C40" s="130">
        <f>C28+C39</f>
        <v>0</v>
      </c>
      <c r="D40" s="130">
        <f>D28+D39</f>
        <v>-101728</v>
      </c>
    </row>
    <row r="41" spans="1:4" ht="26.4" x14ac:dyDescent="0.3">
      <c r="A41" s="127" t="s">
        <v>679</v>
      </c>
      <c r="B41" s="128"/>
      <c r="C41" s="128"/>
      <c r="D41" s="128"/>
    </row>
    <row r="42" spans="1:4" x14ac:dyDescent="0.3">
      <c r="A42" s="127" t="s">
        <v>680</v>
      </c>
      <c r="B42" s="128"/>
      <c r="C42" s="128"/>
      <c r="D42" s="128"/>
    </row>
    <row r="43" spans="1:4" ht="26.4" x14ac:dyDescent="0.3">
      <c r="A43" s="129" t="s">
        <v>681</v>
      </c>
      <c r="B43" s="130"/>
      <c r="C43" s="130"/>
      <c r="D43" s="130"/>
    </row>
    <row r="44" spans="1:4" x14ac:dyDescent="0.3">
      <c r="A44" s="129" t="s">
        <v>682</v>
      </c>
      <c r="B44" s="130"/>
      <c r="C44" s="130"/>
      <c r="D44" s="130"/>
    </row>
    <row r="45" spans="1:4" x14ac:dyDescent="0.3">
      <c r="A45" s="129" t="s">
        <v>683</v>
      </c>
      <c r="B45" s="130"/>
      <c r="C45" s="130"/>
      <c r="D45" s="130"/>
    </row>
    <row r="46" spans="1:4" x14ac:dyDescent="0.3">
      <c r="A46" s="129" t="s">
        <v>684</v>
      </c>
      <c r="B46" s="130">
        <f>B40+B45</f>
        <v>-39102</v>
      </c>
      <c r="C46" s="130">
        <f>C40+C45</f>
        <v>0</v>
      </c>
      <c r="D46" s="130">
        <f>D40+D45</f>
        <v>-101728</v>
      </c>
    </row>
    <row r="47" spans="1:4" x14ac:dyDescent="0.3">
      <c r="A47" s="19"/>
      <c r="B47" s="19"/>
      <c r="C47" s="19"/>
      <c r="D47" s="19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38"/>
  <sheetViews>
    <sheetView workbookViewId="0">
      <selection activeCell="B129" sqref="B129"/>
    </sheetView>
  </sheetViews>
  <sheetFormatPr defaultRowHeight="14.4" x14ac:dyDescent="0.3"/>
  <cols>
    <col min="1" max="1" width="73.109375" customWidth="1"/>
    <col min="2" max="2" width="16" bestFit="1" customWidth="1"/>
    <col min="3" max="3" width="17.33203125" customWidth="1"/>
    <col min="4" max="4" width="16.109375" customWidth="1"/>
  </cols>
  <sheetData>
    <row r="1" spans="1:6" ht="27" customHeight="1" x14ac:dyDescent="0.35">
      <c r="A1" s="292" t="s">
        <v>845</v>
      </c>
      <c r="B1" s="272"/>
      <c r="C1" s="272"/>
      <c r="D1" s="272"/>
      <c r="E1" s="141"/>
      <c r="F1" s="142"/>
    </row>
    <row r="2" spans="1:6" ht="25.5" customHeight="1" x14ac:dyDescent="0.35">
      <c r="A2" s="271" t="s">
        <v>841</v>
      </c>
      <c r="B2" s="272"/>
      <c r="C2" s="272"/>
      <c r="D2" s="272"/>
      <c r="E2" s="99"/>
      <c r="F2" s="142"/>
    </row>
    <row r="4" spans="1:6" x14ac:dyDescent="0.3">
      <c r="A4" s="139" t="s">
        <v>551</v>
      </c>
      <c r="B4" s="19"/>
      <c r="C4" s="19"/>
      <c r="D4" s="19"/>
      <c r="E4" s="19"/>
      <c r="F4" s="19"/>
    </row>
    <row r="5" spans="1:6" ht="26.4" x14ac:dyDescent="0.3">
      <c r="A5" s="24" t="s">
        <v>505</v>
      </c>
      <c r="B5" s="140" t="s">
        <v>876</v>
      </c>
      <c r="C5" s="140" t="s">
        <v>643</v>
      </c>
      <c r="D5" s="140" t="s">
        <v>877</v>
      </c>
      <c r="E5" s="19"/>
      <c r="F5" s="19"/>
    </row>
    <row r="6" spans="1:6" x14ac:dyDescent="0.3">
      <c r="A6" s="129" t="s">
        <v>685</v>
      </c>
      <c r="B6" s="143"/>
      <c r="C6" s="143"/>
      <c r="D6" s="143"/>
      <c r="E6" s="19"/>
      <c r="F6" s="19"/>
    </row>
    <row r="7" spans="1:6" x14ac:dyDescent="0.3">
      <c r="A7" s="127" t="s">
        <v>686</v>
      </c>
      <c r="B7" s="128">
        <v>404752</v>
      </c>
      <c r="C7" s="128"/>
      <c r="D7" s="128">
        <v>115843</v>
      </c>
      <c r="E7" s="19"/>
      <c r="F7" s="19"/>
    </row>
    <row r="8" spans="1:6" x14ac:dyDescent="0.3">
      <c r="A8" s="127" t="s">
        <v>687</v>
      </c>
      <c r="B8" s="128">
        <v>257692</v>
      </c>
      <c r="C8" s="128"/>
      <c r="D8" s="128">
        <v>0</v>
      </c>
      <c r="E8" s="19"/>
      <c r="F8" s="19"/>
    </row>
    <row r="9" spans="1:6" x14ac:dyDescent="0.3">
      <c r="A9" s="127" t="s">
        <v>688</v>
      </c>
      <c r="B9" s="128"/>
      <c r="C9" s="128"/>
      <c r="D9" s="128"/>
      <c r="E9" s="19"/>
      <c r="F9" s="19"/>
    </row>
    <row r="10" spans="1:6" x14ac:dyDescent="0.3">
      <c r="A10" s="129" t="s">
        <v>689</v>
      </c>
      <c r="B10" s="130">
        <f>SUM(B7:B9)</f>
        <v>662444</v>
      </c>
      <c r="C10" s="130">
        <f>SUM(C7:C9)</f>
        <v>0</v>
      </c>
      <c r="D10" s="130">
        <f>SUM(D7:D9)</f>
        <v>115843</v>
      </c>
      <c r="E10" s="19"/>
      <c r="F10" s="19"/>
    </row>
    <row r="11" spans="1:6" x14ac:dyDescent="0.3">
      <c r="A11" s="127" t="s">
        <v>690</v>
      </c>
      <c r="B11" s="128">
        <v>1329993217</v>
      </c>
      <c r="C11" s="128"/>
      <c r="D11" s="128">
        <v>1377253824</v>
      </c>
      <c r="E11" s="19"/>
      <c r="F11" s="19"/>
    </row>
    <row r="12" spans="1:6" x14ac:dyDescent="0.3">
      <c r="A12" s="127" t="s">
        <v>691</v>
      </c>
      <c r="B12" s="128">
        <v>69947504</v>
      </c>
      <c r="C12" s="128"/>
      <c r="D12" s="128">
        <v>58050383</v>
      </c>
      <c r="E12" s="19"/>
      <c r="F12" s="19"/>
    </row>
    <row r="13" spans="1:6" x14ac:dyDescent="0.3">
      <c r="A13" s="127" t="s">
        <v>692</v>
      </c>
      <c r="B13" s="128"/>
      <c r="C13" s="128"/>
      <c r="D13" s="128"/>
      <c r="E13" s="19"/>
      <c r="F13" s="19"/>
    </row>
    <row r="14" spans="1:6" x14ac:dyDescent="0.3">
      <c r="A14" s="127" t="s">
        <v>693</v>
      </c>
      <c r="B14" s="128">
        <v>3838064</v>
      </c>
      <c r="C14" s="128"/>
      <c r="D14" s="128">
        <v>8037495</v>
      </c>
      <c r="E14" s="19"/>
      <c r="F14" s="19"/>
    </row>
    <row r="15" spans="1:6" x14ac:dyDescent="0.3">
      <c r="A15" s="127" t="s">
        <v>694</v>
      </c>
      <c r="B15" s="128"/>
      <c r="C15" s="128"/>
      <c r="D15" s="128"/>
      <c r="E15" s="19"/>
      <c r="F15" s="19"/>
    </row>
    <row r="16" spans="1:6" x14ac:dyDescent="0.3">
      <c r="A16" s="129" t="s">
        <v>695</v>
      </c>
      <c r="B16" s="130">
        <f>SUM(B11:B15)</f>
        <v>1403778785</v>
      </c>
      <c r="C16" s="130">
        <f>SUM(C11:C15)</f>
        <v>0</v>
      </c>
      <c r="D16" s="130">
        <f>SUM(D11:D15)</f>
        <v>1443341702</v>
      </c>
      <c r="E16" s="19"/>
      <c r="F16" s="19"/>
    </row>
    <row r="17" spans="1:6" x14ac:dyDescent="0.3">
      <c r="A17" s="127" t="s">
        <v>696</v>
      </c>
      <c r="B17" s="128">
        <v>7663000</v>
      </c>
      <c r="C17" s="128"/>
      <c r="D17" s="128">
        <v>7663000</v>
      </c>
      <c r="E17" s="19"/>
      <c r="F17" s="19"/>
    </row>
    <row r="18" spans="1:6" x14ac:dyDescent="0.3">
      <c r="A18" s="127" t="s">
        <v>697</v>
      </c>
      <c r="B18" s="128"/>
      <c r="C18" s="128"/>
      <c r="D18" s="128"/>
      <c r="E18" s="19"/>
      <c r="F18" s="19"/>
    </row>
    <row r="19" spans="1:6" x14ac:dyDescent="0.3">
      <c r="A19" s="127" t="s">
        <v>698</v>
      </c>
      <c r="B19" s="128"/>
      <c r="C19" s="128"/>
      <c r="D19" s="128"/>
      <c r="E19" s="19"/>
      <c r="F19" s="19"/>
    </row>
    <row r="20" spans="1:6" x14ac:dyDescent="0.3">
      <c r="A20" s="129" t="s">
        <v>699</v>
      </c>
      <c r="B20" s="130">
        <f>SUM(B17:B19)</f>
        <v>7663000</v>
      </c>
      <c r="C20" s="130">
        <f>SUM(C17:C19)</f>
        <v>0</v>
      </c>
      <c r="D20" s="130">
        <f>SUM(D17:D19)</f>
        <v>7663000</v>
      </c>
      <c r="E20" s="19"/>
      <c r="F20" s="19"/>
    </row>
    <row r="21" spans="1:6" x14ac:dyDescent="0.3">
      <c r="A21" s="127" t="s">
        <v>700</v>
      </c>
      <c r="B21" s="128"/>
      <c r="C21" s="128"/>
      <c r="D21" s="128"/>
      <c r="E21" s="19"/>
      <c r="F21" s="19"/>
    </row>
    <row r="22" spans="1:6" ht="26.4" x14ac:dyDescent="0.3">
      <c r="A22" s="127" t="s">
        <v>701</v>
      </c>
      <c r="B22" s="128"/>
      <c r="C22" s="128"/>
      <c r="D22" s="128"/>
      <c r="E22" s="19"/>
      <c r="F22" s="19"/>
    </row>
    <row r="23" spans="1:6" x14ac:dyDescent="0.3">
      <c r="A23" s="129" t="s">
        <v>702</v>
      </c>
      <c r="B23" s="130">
        <f>SUM(B21:B22)</f>
        <v>0</v>
      </c>
      <c r="C23" s="130">
        <f>SUM(C21:C22)</f>
        <v>0</v>
      </c>
      <c r="D23" s="130">
        <f>SUM(D21:D22)</f>
        <v>0</v>
      </c>
      <c r="E23" s="19"/>
      <c r="F23" s="19"/>
    </row>
    <row r="24" spans="1:6" x14ac:dyDescent="0.3">
      <c r="A24" s="129" t="s">
        <v>703</v>
      </c>
      <c r="B24" s="130">
        <f>SUM(B23,B20,B16,B10)</f>
        <v>1412104229</v>
      </c>
      <c r="C24" s="130">
        <f>SUM(C23,C20,C16,C10)</f>
        <v>0</v>
      </c>
      <c r="D24" s="130">
        <f>SUM(D23,D20,D16,D10)</f>
        <v>1451120545</v>
      </c>
      <c r="E24" s="19"/>
      <c r="F24" s="19"/>
    </row>
    <row r="25" spans="1:6" x14ac:dyDescent="0.3">
      <c r="A25" s="127" t="s">
        <v>704</v>
      </c>
      <c r="B25" s="128"/>
      <c r="C25" s="128"/>
      <c r="D25" s="128"/>
      <c r="E25" s="19"/>
      <c r="F25" s="19"/>
    </row>
    <row r="26" spans="1:6" x14ac:dyDescent="0.3">
      <c r="A26" s="127" t="s">
        <v>705</v>
      </c>
      <c r="B26" s="128"/>
      <c r="C26" s="128"/>
      <c r="D26" s="128"/>
      <c r="E26" s="19"/>
      <c r="F26" s="19"/>
    </row>
    <row r="27" spans="1:6" x14ac:dyDescent="0.3">
      <c r="A27" s="127" t="s">
        <v>706</v>
      </c>
      <c r="B27" s="128"/>
      <c r="C27" s="128"/>
      <c r="D27" s="128"/>
      <c r="E27" s="19"/>
      <c r="F27" s="19"/>
    </row>
    <row r="28" spans="1:6" x14ac:dyDescent="0.3">
      <c r="A28" s="127" t="s">
        <v>707</v>
      </c>
      <c r="B28" s="128"/>
      <c r="C28" s="128"/>
      <c r="D28" s="128"/>
      <c r="E28" s="19"/>
      <c r="F28" s="19"/>
    </row>
    <row r="29" spans="1:6" x14ac:dyDescent="0.3">
      <c r="A29" s="127" t="s">
        <v>708</v>
      </c>
      <c r="B29" s="128"/>
      <c r="C29" s="128"/>
      <c r="D29" s="128"/>
      <c r="E29" s="19"/>
      <c r="F29" s="19"/>
    </row>
    <row r="30" spans="1:6" x14ac:dyDescent="0.3">
      <c r="A30" s="129" t="s">
        <v>709</v>
      </c>
      <c r="B30" s="130"/>
      <c r="C30" s="130"/>
      <c r="D30" s="130"/>
      <c r="E30" s="19"/>
      <c r="F30" s="19"/>
    </row>
    <row r="31" spans="1:6" x14ac:dyDescent="0.3">
      <c r="A31" s="127" t="s">
        <v>710</v>
      </c>
      <c r="B31" s="128"/>
      <c r="C31" s="128"/>
      <c r="D31" s="128"/>
      <c r="E31" s="19"/>
      <c r="F31" s="19"/>
    </row>
    <row r="32" spans="1:6" x14ac:dyDescent="0.3">
      <c r="A32" s="127" t="s">
        <v>711</v>
      </c>
      <c r="B32" s="128">
        <v>5005000</v>
      </c>
      <c r="C32" s="128"/>
      <c r="D32" s="128">
        <v>5005000</v>
      </c>
      <c r="E32" s="19"/>
      <c r="F32" s="19"/>
    </row>
    <row r="33" spans="1:6" x14ac:dyDescent="0.3">
      <c r="A33" s="127" t="s">
        <v>712</v>
      </c>
      <c r="B33" s="128"/>
      <c r="C33" s="128"/>
      <c r="D33" s="128"/>
      <c r="E33" s="19"/>
      <c r="F33" s="19"/>
    </row>
    <row r="34" spans="1:6" x14ac:dyDescent="0.3">
      <c r="A34" s="127" t="s">
        <v>713</v>
      </c>
      <c r="B34" s="128"/>
      <c r="C34" s="128"/>
      <c r="D34" s="128"/>
      <c r="E34" s="19"/>
      <c r="F34" s="19"/>
    </row>
    <row r="35" spans="1:6" x14ac:dyDescent="0.3">
      <c r="A35" s="127" t="s">
        <v>714</v>
      </c>
      <c r="B35" s="128"/>
      <c r="C35" s="128"/>
      <c r="D35" s="128"/>
      <c r="E35" s="19"/>
      <c r="F35" s="19"/>
    </row>
    <row r="36" spans="1:6" x14ac:dyDescent="0.3">
      <c r="A36" s="127" t="s">
        <v>715</v>
      </c>
      <c r="B36" s="128"/>
      <c r="C36" s="128"/>
      <c r="D36" s="128"/>
      <c r="E36" s="19"/>
      <c r="F36" s="19"/>
    </row>
    <row r="37" spans="1:6" x14ac:dyDescent="0.3">
      <c r="A37" s="127" t="s">
        <v>716</v>
      </c>
      <c r="B37" s="128">
        <v>5005000</v>
      </c>
      <c r="C37" s="128"/>
      <c r="D37" s="128">
        <v>5005000</v>
      </c>
      <c r="E37" s="19"/>
      <c r="F37" s="19"/>
    </row>
    <row r="38" spans="1:6" x14ac:dyDescent="0.3">
      <c r="A38" s="129" t="s">
        <v>717</v>
      </c>
      <c r="B38" s="130">
        <f>B31+B32</f>
        <v>5005000</v>
      </c>
      <c r="C38" s="130"/>
      <c r="D38" s="130">
        <f>D31+D32</f>
        <v>5005000</v>
      </c>
      <c r="E38" s="19"/>
      <c r="F38" s="19"/>
    </row>
    <row r="39" spans="1:6" x14ac:dyDescent="0.3">
      <c r="A39" s="129" t="s">
        <v>718</v>
      </c>
      <c r="B39" s="130">
        <f>B30+B38</f>
        <v>5005000</v>
      </c>
      <c r="C39" s="130"/>
      <c r="D39" s="130">
        <f>D31+D32</f>
        <v>5005000</v>
      </c>
      <c r="E39" s="19"/>
      <c r="F39" s="19"/>
    </row>
    <row r="40" spans="1:6" x14ac:dyDescent="0.3">
      <c r="A40" s="127" t="s">
        <v>719</v>
      </c>
      <c r="B40" s="128"/>
      <c r="C40" s="128"/>
      <c r="D40" s="128"/>
      <c r="E40" s="19"/>
      <c r="F40" s="19"/>
    </row>
    <row r="41" spans="1:6" x14ac:dyDescent="0.3">
      <c r="A41" s="127" t="s">
        <v>720</v>
      </c>
      <c r="B41" s="128"/>
      <c r="C41" s="128"/>
      <c r="D41" s="128"/>
      <c r="E41" s="19"/>
      <c r="F41" s="19"/>
    </row>
    <row r="42" spans="1:6" x14ac:dyDescent="0.3">
      <c r="A42" s="127" t="s">
        <v>817</v>
      </c>
      <c r="B42" s="128">
        <f>B44+B43</f>
        <v>37961740</v>
      </c>
      <c r="C42" s="128"/>
      <c r="D42" s="128">
        <f>D43+D44</f>
        <v>84304368</v>
      </c>
      <c r="E42" s="19"/>
      <c r="F42" s="19"/>
    </row>
    <row r="43" spans="1:6" x14ac:dyDescent="0.3">
      <c r="A43" s="127" t="s">
        <v>818</v>
      </c>
      <c r="B43" s="128">
        <v>37961740</v>
      </c>
      <c r="C43" s="128"/>
      <c r="D43" s="128">
        <v>82991402</v>
      </c>
      <c r="E43" s="19"/>
      <c r="F43" s="19"/>
    </row>
    <row r="44" spans="1:6" x14ac:dyDescent="0.3">
      <c r="A44" s="127" t="s">
        <v>819</v>
      </c>
      <c r="B44" s="128">
        <v>0</v>
      </c>
      <c r="C44" s="128"/>
      <c r="D44" s="128">
        <v>1312966</v>
      </c>
      <c r="E44" s="19"/>
      <c r="F44" s="19"/>
    </row>
    <row r="45" spans="1:6" x14ac:dyDescent="0.3">
      <c r="A45" s="127" t="s">
        <v>721</v>
      </c>
      <c r="B45" s="128"/>
      <c r="C45" s="128"/>
      <c r="D45" s="128"/>
      <c r="E45" s="19"/>
      <c r="F45" s="19"/>
    </row>
    <row r="46" spans="1:6" x14ac:dyDescent="0.3">
      <c r="A46" s="127" t="s">
        <v>722</v>
      </c>
      <c r="B46" s="128"/>
      <c r="C46" s="128"/>
      <c r="D46" s="128"/>
      <c r="E46" s="19"/>
      <c r="F46" s="19"/>
    </row>
    <row r="47" spans="1:6" x14ac:dyDescent="0.3">
      <c r="A47" s="129" t="s">
        <v>723</v>
      </c>
      <c r="B47" s="130">
        <f>B40+B41+B42+B45+B46</f>
        <v>37961740</v>
      </c>
      <c r="C47" s="130">
        <f>C40+C41+C42+C45+C46</f>
        <v>0</v>
      </c>
      <c r="D47" s="130">
        <f>D40+D41+D42+D45+D46</f>
        <v>84304368</v>
      </c>
      <c r="E47" s="19"/>
      <c r="F47" s="19"/>
    </row>
    <row r="48" spans="1:6" ht="26.4" x14ac:dyDescent="0.3">
      <c r="A48" s="127" t="s">
        <v>724</v>
      </c>
      <c r="B48" s="128">
        <v>0</v>
      </c>
      <c r="C48" s="128"/>
      <c r="D48" s="128">
        <v>753950</v>
      </c>
      <c r="E48" s="19"/>
      <c r="F48" s="19"/>
    </row>
    <row r="49" spans="1:6" ht="26.4" x14ac:dyDescent="0.3">
      <c r="A49" s="127" t="s">
        <v>725</v>
      </c>
      <c r="B49" s="128"/>
      <c r="C49" s="128"/>
      <c r="D49" s="128"/>
      <c r="E49" s="19"/>
      <c r="F49" s="19"/>
    </row>
    <row r="50" spans="1:6" x14ac:dyDescent="0.3">
      <c r="A50" s="127" t="s">
        <v>726</v>
      </c>
      <c r="B50" s="128">
        <v>1779966</v>
      </c>
      <c r="C50" s="128"/>
      <c r="D50" s="128">
        <v>18945298</v>
      </c>
      <c r="E50" s="19"/>
      <c r="F50" s="19"/>
    </row>
    <row r="51" spans="1:6" ht="26.4" x14ac:dyDescent="0.3">
      <c r="A51" s="127" t="s">
        <v>813</v>
      </c>
      <c r="B51" s="128"/>
      <c r="C51" s="128"/>
      <c r="D51" s="128">
        <v>221180</v>
      </c>
      <c r="E51" s="19"/>
      <c r="F51" s="19"/>
    </row>
    <row r="52" spans="1:6" ht="26.4" x14ac:dyDescent="0.3">
      <c r="A52" s="127" t="s">
        <v>728</v>
      </c>
      <c r="B52" s="128"/>
      <c r="C52" s="128"/>
      <c r="D52" s="128"/>
      <c r="E52" s="19"/>
      <c r="F52" s="19"/>
    </row>
    <row r="53" spans="1:6" ht="26.4" x14ac:dyDescent="0.3">
      <c r="A53" s="127" t="s">
        <v>729</v>
      </c>
      <c r="B53" s="128"/>
      <c r="C53" s="128"/>
      <c r="D53" s="128"/>
      <c r="E53" s="19"/>
      <c r="F53" s="19"/>
    </row>
    <row r="54" spans="1:6" ht="26.4" x14ac:dyDescent="0.3">
      <c r="A54" s="127" t="s">
        <v>730</v>
      </c>
      <c r="B54" s="128"/>
      <c r="C54" s="128"/>
      <c r="D54" s="128"/>
      <c r="E54" s="19"/>
      <c r="F54" s="19"/>
    </row>
    <row r="55" spans="1:6" ht="26.4" x14ac:dyDescent="0.3">
      <c r="A55" s="127" t="s">
        <v>731</v>
      </c>
      <c r="B55" s="128"/>
      <c r="C55" s="128"/>
      <c r="D55" s="128"/>
      <c r="E55" s="19"/>
      <c r="F55" s="19"/>
    </row>
    <row r="56" spans="1:6" x14ac:dyDescent="0.3">
      <c r="A56" s="129" t="s">
        <v>732</v>
      </c>
      <c r="B56" s="130">
        <f>SUM(B48:B55)</f>
        <v>1779966</v>
      </c>
      <c r="C56" s="130">
        <f>SUM(C48:C55)</f>
        <v>0</v>
      </c>
      <c r="D56" s="130">
        <f>SUM(D48:D55)</f>
        <v>19920428</v>
      </c>
      <c r="E56" s="19"/>
      <c r="F56" s="19"/>
    </row>
    <row r="57" spans="1:6" ht="26.4" x14ac:dyDescent="0.3">
      <c r="A57" s="127" t="s">
        <v>733</v>
      </c>
      <c r="B57" s="128"/>
      <c r="C57" s="128"/>
      <c r="D57" s="128"/>
      <c r="E57" s="19"/>
      <c r="F57" s="19"/>
    </row>
    <row r="58" spans="1:6" ht="26.4" x14ac:dyDescent="0.3">
      <c r="A58" s="127" t="s">
        <v>734</v>
      </c>
      <c r="B58" s="128"/>
      <c r="C58" s="128"/>
      <c r="D58" s="128"/>
      <c r="E58" s="19"/>
      <c r="F58" s="19"/>
    </row>
    <row r="59" spans="1:6" ht="26.4" x14ac:dyDescent="0.3">
      <c r="A59" s="127" t="s">
        <v>735</v>
      </c>
      <c r="B59" s="128"/>
      <c r="C59" s="128"/>
      <c r="D59" s="128">
        <v>42159258</v>
      </c>
      <c r="E59" s="19"/>
      <c r="F59" s="19"/>
    </row>
    <row r="60" spans="1:6" ht="26.4" x14ac:dyDescent="0.3">
      <c r="A60" s="127" t="s">
        <v>736</v>
      </c>
      <c r="B60" s="128"/>
      <c r="C60" s="128"/>
      <c r="D60" s="128"/>
      <c r="E60" s="19"/>
      <c r="F60" s="19"/>
    </row>
    <row r="61" spans="1:6" ht="26.4" x14ac:dyDescent="0.3">
      <c r="A61" s="127" t="s">
        <v>737</v>
      </c>
      <c r="B61" s="128"/>
      <c r="C61" s="128"/>
      <c r="D61" s="128"/>
      <c r="E61" s="19"/>
      <c r="F61" s="19"/>
    </row>
    <row r="62" spans="1:6" ht="26.4" x14ac:dyDescent="0.3">
      <c r="A62" s="127" t="s">
        <v>738</v>
      </c>
      <c r="B62" s="128"/>
      <c r="C62" s="128"/>
      <c r="D62" s="128"/>
      <c r="E62" s="19"/>
      <c r="F62" s="19"/>
    </row>
    <row r="63" spans="1:6" ht="26.4" x14ac:dyDescent="0.3">
      <c r="A63" s="127" t="s">
        <v>739</v>
      </c>
      <c r="B63" s="128"/>
      <c r="C63" s="128"/>
      <c r="D63" s="128"/>
      <c r="E63" s="19"/>
      <c r="F63" s="19"/>
    </row>
    <row r="64" spans="1:6" ht="26.4" x14ac:dyDescent="0.3">
      <c r="A64" s="127" t="s">
        <v>740</v>
      </c>
      <c r="B64" s="128"/>
      <c r="C64" s="128"/>
      <c r="D64" s="128"/>
      <c r="E64" s="19"/>
      <c r="F64" s="19"/>
    </row>
    <row r="65" spans="1:6" x14ac:dyDescent="0.3">
      <c r="A65" s="129" t="s">
        <v>741</v>
      </c>
      <c r="B65" s="130">
        <f>SUM(B57:B64)</f>
        <v>0</v>
      </c>
      <c r="C65" s="130">
        <f>SUM(C57:C64)</f>
        <v>0</v>
      </c>
      <c r="D65" s="130">
        <f>SUM(D57:D64)</f>
        <v>42159258</v>
      </c>
      <c r="E65" s="19"/>
      <c r="F65" s="19"/>
    </row>
    <row r="66" spans="1:6" x14ac:dyDescent="0.3">
      <c r="A66" s="127" t="s">
        <v>742</v>
      </c>
      <c r="B66" s="128">
        <v>150000</v>
      </c>
      <c r="C66" s="128"/>
      <c r="D66" s="128">
        <v>15035280</v>
      </c>
      <c r="E66" s="19"/>
      <c r="F66" s="19"/>
    </row>
    <row r="67" spans="1:6" x14ac:dyDescent="0.3">
      <c r="A67" s="127" t="s">
        <v>743</v>
      </c>
      <c r="B67" s="128"/>
      <c r="C67" s="128"/>
      <c r="D67" s="128"/>
      <c r="E67" s="19"/>
      <c r="F67" s="19"/>
    </row>
    <row r="68" spans="1:6" x14ac:dyDescent="0.3">
      <c r="A68" s="127" t="s">
        <v>820</v>
      </c>
      <c r="B68" s="128">
        <v>150000</v>
      </c>
      <c r="C68" s="128"/>
      <c r="D68" s="128">
        <v>15022080</v>
      </c>
      <c r="E68" s="19"/>
      <c r="F68" s="19"/>
    </row>
    <row r="69" spans="1:6" x14ac:dyDescent="0.3">
      <c r="A69" s="127" t="s">
        <v>745</v>
      </c>
      <c r="B69" s="128"/>
      <c r="C69" s="128"/>
      <c r="D69" s="128"/>
      <c r="E69" s="19"/>
      <c r="F69" s="19"/>
    </row>
    <row r="70" spans="1:6" x14ac:dyDescent="0.3">
      <c r="A70" s="127" t="s">
        <v>821</v>
      </c>
      <c r="B70" s="128"/>
      <c r="C70" s="128"/>
      <c r="D70" s="128">
        <v>13200</v>
      </c>
      <c r="E70" s="19"/>
      <c r="F70" s="19"/>
    </row>
    <row r="71" spans="1:6" x14ac:dyDescent="0.3">
      <c r="A71" s="127" t="s">
        <v>822</v>
      </c>
      <c r="B71" s="128"/>
      <c r="C71" s="128"/>
      <c r="D71" s="128"/>
      <c r="E71" s="19"/>
      <c r="F71" s="19"/>
    </row>
    <row r="72" spans="1:6" x14ac:dyDescent="0.3">
      <c r="A72" s="127" t="s">
        <v>823</v>
      </c>
      <c r="B72" s="128"/>
      <c r="C72" s="128"/>
      <c r="D72" s="128">
        <v>0</v>
      </c>
      <c r="E72" s="19"/>
      <c r="F72" s="19"/>
    </row>
    <row r="73" spans="1:6" ht="26.4" x14ac:dyDescent="0.3">
      <c r="A73" s="127" t="s">
        <v>748</v>
      </c>
      <c r="B73" s="128"/>
      <c r="C73" s="128"/>
      <c r="D73" s="128"/>
      <c r="E73" s="19"/>
      <c r="F73" s="19"/>
    </row>
    <row r="74" spans="1:6" x14ac:dyDescent="0.3">
      <c r="A74" s="127" t="s">
        <v>749</v>
      </c>
      <c r="B74" s="128">
        <v>43739998</v>
      </c>
      <c r="C74" s="128"/>
      <c r="D74" s="128">
        <v>35070455</v>
      </c>
      <c r="E74" s="19"/>
      <c r="F74" s="19"/>
    </row>
    <row r="75" spans="1:6" x14ac:dyDescent="0.3">
      <c r="A75" s="127" t="s">
        <v>750</v>
      </c>
      <c r="B75" s="128">
        <v>5000</v>
      </c>
      <c r="C75" s="128"/>
      <c r="D75" s="128">
        <v>5000</v>
      </c>
      <c r="E75" s="19"/>
      <c r="F75" s="19"/>
    </row>
    <row r="76" spans="1:6" ht="26.4" x14ac:dyDescent="0.3">
      <c r="A76" s="127" t="s">
        <v>751</v>
      </c>
      <c r="B76" s="128"/>
      <c r="C76" s="128"/>
      <c r="D76" s="128"/>
      <c r="E76" s="19"/>
      <c r="F76" s="19"/>
    </row>
    <row r="77" spans="1:6" ht="26.4" x14ac:dyDescent="0.3">
      <c r="A77" s="127" t="s">
        <v>752</v>
      </c>
      <c r="B77" s="128"/>
      <c r="C77" s="128"/>
      <c r="D77" s="128"/>
      <c r="E77" s="19"/>
      <c r="F77" s="19"/>
    </row>
    <row r="78" spans="1:6" ht="26.4" x14ac:dyDescent="0.3">
      <c r="A78" s="127" t="s">
        <v>753</v>
      </c>
      <c r="B78" s="128"/>
      <c r="C78" s="128"/>
      <c r="D78" s="128">
        <v>53315</v>
      </c>
      <c r="E78" s="19"/>
      <c r="F78" s="19"/>
    </row>
    <row r="79" spans="1:6" x14ac:dyDescent="0.3">
      <c r="A79" s="129" t="s">
        <v>754</v>
      </c>
      <c r="B79" s="130">
        <f>SUM(B73:B78)+B66</f>
        <v>43894998</v>
      </c>
      <c r="C79" s="130">
        <f>SUM(C73:C78)+C66</f>
        <v>0</v>
      </c>
      <c r="D79" s="130">
        <f>SUM(D73:D78)+D68+D70</f>
        <v>50164050</v>
      </c>
      <c r="E79" s="19"/>
      <c r="F79" s="19"/>
    </row>
    <row r="80" spans="1:6" x14ac:dyDescent="0.3">
      <c r="A80" s="129" t="s">
        <v>755</v>
      </c>
      <c r="B80" s="130">
        <f>SUM(B56+B64+B79)</f>
        <v>45674964</v>
      </c>
      <c r="C80" s="130">
        <f>SUM(C56+C65+C79)</f>
        <v>0</v>
      </c>
      <c r="D80" s="130">
        <f>SUM(D56+D65+D79)</f>
        <v>112243736</v>
      </c>
      <c r="E80" s="19"/>
      <c r="F80" s="19"/>
    </row>
    <row r="81" spans="1:6" x14ac:dyDescent="0.3">
      <c r="A81" s="129" t="s">
        <v>756</v>
      </c>
      <c r="B81" s="130">
        <v>1898251</v>
      </c>
      <c r="C81" s="130"/>
      <c r="D81" s="130">
        <v>2990579</v>
      </c>
      <c r="E81" s="19"/>
      <c r="F81" s="19"/>
    </row>
    <row r="82" spans="1:6" x14ac:dyDescent="0.3">
      <c r="A82" s="127" t="s">
        <v>757</v>
      </c>
      <c r="B82" s="128"/>
      <c r="C82" s="128"/>
      <c r="D82" s="128"/>
      <c r="E82" s="19"/>
      <c r="F82" s="19"/>
    </row>
    <row r="83" spans="1:6" x14ac:dyDescent="0.3">
      <c r="A83" s="127" t="s">
        <v>758</v>
      </c>
      <c r="B83" s="128">
        <v>0</v>
      </c>
      <c r="C83" s="128"/>
      <c r="D83" s="128">
        <v>0</v>
      </c>
      <c r="E83" s="19"/>
      <c r="F83" s="19"/>
    </row>
    <row r="84" spans="1:6" x14ac:dyDescent="0.3">
      <c r="A84" s="127" t="s">
        <v>759</v>
      </c>
      <c r="B84" s="128"/>
      <c r="C84" s="128"/>
      <c r="D84" s="128"/>
      <c r="E84" s="19"/>
      <c r="F84" s="19"/>
    </row>
    <row r="85" spans="1:6" x14ac:dyDescent="0.3">
      <c r="A85" s="129" t="s">
        <v>760</v>
      </c>
      <c r="B85" s="130"/>
      <c r="C85" s="130">
        <f>SUM(C82:C84)</f>
        <v>0</v>
      </c>
      <c r="D85" s="130"/>
      <c r="E85" s="19"/>
      <c r="F85" s="19"/>
    </row>
    <row r="86" spans="1:6" x14ac:dyDescent="0.3">
      <c r="A86" s="131" t="s">
        <v>761</v>
      </c>
      <c r="B86" s="132">
        <f>B24+B39+B47+B80+B81+B85</f>
        <v>1502644184</v>
      </c>
      <c r="C86" s="132">
        <f>C24+C39+C47+C80+C81+C85</f>
        <v>0</v>
      </c>
      <c r="D86" s="132">
        <f>D24+D39+D47+D80+D81+D85</f>
        <v>1655664228</v>
      </c>
      <c r="E86" s="19"/>
      <c r="F86" s="19"/>
    </row>
    <row r="87" spans="1:6" x14ac:dyDescent="0.3">
      <c r="A87" s="129" t="s">
        <v>762</v>
      </c>
      <c r="B87" s="143"/>
      <c r="C87" s="143"/>
      <c r="D87" s="143"/>
      <c r="E87" s="19"/>
      <c r="F87" s="19"/>
    </row>
    <row r="88" spans="1:6" x14ac:dyDescent="0.3">
      <c r="A88" s="127" t="s">
        <v>763</v>
      </c>
      <c r="B88" s="128">
        <v>948772700</v>
      </c>
      <c r="C88" s="128"/>
      <c r="D88" s="128">
        <v>948772700</v>
      </c>
      <c r="E88" s="19"/>
      <c r="F88" s="19"/>
    </row>
    <row r="89" spans="1:6" x14ac:dyDescent="0.3">
      <c r="A89" s="127" t="s">
        <v>764</v>
      </c>
      <c r="B89" s="128">
        <v>307405109</v>
      </c>
      <c r="C89" s="128"/>
      <c r="D89" s="128">
        <v>307405109</v>
      </c>
      <c r="E89" s="19"/>
      <c r="F89" s="19"/>
    </row>
    <row r="90" spans="1:6" x14ac:dyDescent="0.3">
      <c r="A90" s="127" t="s">
        <v>765</v>
      </c>
      <c r="B90" s="128">
        <v>27160456</v>
      </c>
      <c r="C90" s="128"/>
      <c r="D90" s="128">
        <v>27160456</v>
      </c>
      <c r="E90" s="19"/>
      <c r="F90" s="19"/>
    </row>
    <row r="91" spans="1:6" x14ac:dyDescent="0.3">
      <c r="A91" s="127" t="s">
        <v>766</v>
      </c>
      <c r="B91" s="128">
        <v>-126873033</v>
      </c>
      <c r="C91" s="128"/>
      <c r="D91" s="128">
        <v>-52132711</v>
      </c>
      <c r="E91" s="19"/>
      <c r="F91" s="19"/>
    </row>
    <row r="92" spans="1:6" x14ac:dyDescent="0.3">
      <c r="A92" s="127" t="s">
        <v>767</v>
      </c>
      <c r="B92" s="128"/>
      <c r="C92" s="128"/>
      <c r="D92" s="128"/>
      <c r="E92" s="19"/>
      <c r="F92" s="19"/>
    </row>
    <row r="93" spans="1:6" x14ac:dyDescent="0.3">
      <c r="A93" s="127" t="s">
        <v>768</v>
      </c>
      <c r="B93" s="128">
        <v>74740322</v>
      </c>
      <c r="C93" s="128"/>
      <c r="D93" s="128">
        <v>111472121</v>
      </c>
      <c r="E93" s="19"/>
      <c r="F93" s="19"/>
    </row>
    <row r="94" spans="1:6" x14ac:dyDescent="0.3">
      <c r="A94" s="129" t="s">
        <v>769</v>
      </c>
      <c r="B94" s="130">
        <f>SUM(B88:B93)</f>
        <v>1231205554</v>
      </c>
      <c r="C94" s="130">
        <f>SUM(C88:C93)</f>
        <v>0</v>
      </c>
      <c r="D94" s="130">
        <f>SUM(D88:D93)</f>
        <v>1342677675</v>
      </c>
      <c r="E94" s="19"/>
      <c r="F94" s="19"/>
    </row>
    <row r="95" spans="1:6" ht="26.4" x14ac:dyDescent="0.3">
      <c r="A95" s="127" t="s">
        <v>770</v>
      </c>
      <c r="B95" s="128"/>
      <c r="C95" s="128"/>
      <c r="D95" s="128"/>
      <c r="E95" s="19"/>
      <c r="F95" s="19"/>
    </row>
    <row r="96" spans="1:6" ht="26.4" x14ac:dyDescent="0.3">
      <c r="A96" s="127" t="s">
        <v>771</v>
      </c>
      <c r="B96" s="128"/>
      <c r="C96" s="128"/>
      <c r="D96" s="128"/>
      <c r="E96" s="19"/>
      <c r="F96" s="19"/>
    </row>
    <row r="97" spans="1:6" x14ac:dyDescent="0.3">
      <c r="A97" s="127" t="s">
        <v>772</v>
      </c>
      <c r="B97" s="128"/>
      <c r="C97" s="128"/>
      <c r="D97" s="128">
        <v>806058</v>
      </c>
      <c r="E97" s="19"/>
      <c r="F97" s="19"/>
    </row>
    <row r="98" spans="1:6" ht="26.4" x14ac:dyDescent="0.3">
      <c r="A98" s="127" t="s">
        <v>773</v>
      </c>
      <c r="B98" s="128"/>
      <c r="C98" s="128"/>
      <c r="D98" s="128">
        <v>50000</v>
      </c>
      <c r="E98" s="19"/>
      <c r="F98" s="19"/>
    </row>
    <row r="99" spans="1:6" ht="26.4" x14ac:dyDescent="0.3">
      <c r="A99" s="127" t="s">
        <v>774</v>
      </c>
      <c r="B99" s="128"/>
      <c r="C99" s="128"/>
      <c r="D99" s="128"/>
      <c r="E99" s="19"/>
      <c r="F99" s="19"/>
    </row>
    <row r="100" spans="1:6" x14ac:dyDescent="0.3">
      <c r="A100" s="127" t="s">
        <v>775</v>
      </c>
      <c r="B100" s="128"/>
      <c r="C100" s="128"/>
      <c r="D100" s="128">
        <v>300482</v>
      </c>
      <c r="E100" s="19"/>
      <c r="F100" s="19"/>
    </row>
    <row r="101" spans="1:6" x14ac:dyDescent="0.3">
      <c r="A101" s="127" t="s">
        <v>776</v>
      </c>
      <c r="B101" s="128"/>
      <c r="C101" s="128"/>
      <c r="D101" s="128"/>
      <c r="E101" s="19"/>
      <c r="F101" s="19"/>
    </row>
    <row r="102" spans="1:6" ht="26.4" x14ac:dyDescent="0.3">
      <c r="A102" s="127" t="s">
        <v>777</v>
      </c>
      <c r="B102" s="128"/>
      <c r="C102" s="128"/>
      <c r="D102" s="128"/>
      <c r="E102" s="19"/>
      <c r="F102" s="19"/>
    </row>
    <row r="103" spans="1:6" ht="26.4" x14ac:dyDescent="0.3">
      <c r="A103" s="127" t="s">
        <v>778</v>
      </c>
      <c r="B103" s="128"/>
      <c r="C103" s="128"/>
      <c r="D103" s="128"/>
      <c r="E103" s="19"/>
      <c r="F103" s="19"/>
    </row>
    <row r="104" spans="1:6" x14ac:dyDescent="0.3">
      <c r="A104" s="129" t="s">
        <v>779</v>
      </c>
      <c r="B104" s="130">
        <f>SUM(B95:B103)</f>
        <v>0</v>
      </c>
      <c r="C104" s="130">
        <f>SUM(C95:C103)</f>
        <v>0</v>
      </c>
      <c r="D104" s="130">
        <f>SUM(D95:D103)</f>
        <v>1156540</v>
      </c>
      <c r="E104" s="19"/>
      <c r="F104" s="19"/>
    </row>
    <row r="105" spans="1:6" ht="26.4" x14ac:dyDescent="0.3">
      <c r="A105" s="127" t="s">
        <v>780</v>
      </c>
      <c r="B105" s="128"/>
      <c r="C105" s="128"/>
      <c r="D105" s="128"/>
      <c r="E105" s="19"/>
      <c r="F105" s="19"/>
    </row>
    <row r="106" spans="1:6" ht="26.4" x14ac:dyDescent="0.3">
      <c r="A106" s="127" t="s">
        <v>781</v>
      </c>
      <c r="B106" s="128"/>
      <c r="C106" s="128"/>
      <c r="D106" s="128"/>
      <c r="E106" s="19"/>
      <c r="F106" s="19"/>
    </row>
    <row r="107" spans="1:6" ht="26.4" x14ac:dyDescent="0.3">
      <c r="A107" s="127" t="s">
        <v>782</v>
      </c>
      <c r="B107" s="128"/>
      <c r="C107" s="128"/>
      <c r="D107" s="128"/>
      <c r="E107" s="19"/>
      <c r="F107" s="19"/>
    </row>
    <row r="108" spans="1:6" ht="26.4" x14ac:dyDescent="0.3">
      <c r="A108" s="127" t="s">
        <v>783</v>
      </c>
      <c r="B108" s="128"/>
      <c r="C108" s="128"/>
      <c r="D108" s="128"/>
      <c r="E108" s="19"/>
      <c r="F108" s="19"/>
    </row>
    <row r="109" spans="1:6" ht="26.4" x14ac:dyDescent="0.3">
      <c r="A109" s="127" t="s">
        <v>784</v>
      </c>
      <c r="B109" s="128"/>
      <c r="C109" s="128"/>
      <c r="D109" s="128"/>
      <c r="E109" s="19"/>
      <c r="F109" s="19"/>
    </row>
    <row r="110" spans="1:6" ht="26.4" x14ac:dyDescent="0.3">
      <c r="A110" s="127" t="s">
        <v>785</v>
      </c>
      <c r="B110" s="128"/>
      <c r="C110" s="128"/>
      <c r="D110" s="128"/>
      <c r="E110" s="19"/>
      <c r="F110" s="19"/>
    </row>
    <row r="111" spans="1:6" ht="26.4" x14ac:dyDescent="0.3">
      <c r="A111" s="127" t="s">
        <v>786</v>
      </c>
      <c r="B111" s="128"/>
      <c r="C111" s="128"/>
      <c r="D111" s="128"/>
      <c r="E111" s="19"/>
      <c r="F111" s="19"/>
    </row>
    <row r="112" spans="1:6" ht="26.4" x14ac:dyDescent="0.3">
      <c r="A112" s="127" t="s">
        <v>787</v>
      </c>
      <c r="B112" s="128"/>
      <c r="C112" s="128"/>
      <c r="D112" s="128"/>
      <c r="E112" s="19"/>
      <c r="F112" s="19"/>
    </row>
    <row r="113" spans="1:6" ht="26.4" x14ac:dyDescent="0.3">
      <c r="A113" s="127" t="s">
        <v>788</v>
      </c>
      <c r="B113" s="128">
        <v>1531146</v>
      </c>
      <c r="C113" s="128"/>
      <c r="D113" s="128">
        <v>2877600</v>
      </c>
      <c r="E113" s="19"/>
      <c r="F113" s="19"/>
    </row>
    <row r="114" spans="1:6" x14ac:dyDescent="0.3">
      <c r="A114" s="129" t="s">
        <v>789</v>
      </c>
      <c r="B114" s="130">
        <f>SUM(B105:B113)</f>
        <v>1531146</v>
      </c>
      <c r="C114" s="130">
        <f>SUM(C105:C113)</f>
        <v>0</v>
      </c>
      <c r="D114" s="130">
        <f>SUM(D105:D113)</f>
        <v>2877600</v>
      </c>
      <c r="E114" s="19"/>
      <c r="F114" s="19"/>
    </row>
    <row r="115" spans="1:6" x14ac:dyDescent="0.3">
      <c r="A115" s="127" t="s">
        <v>790</v>
      </c>
      <c r="B115" s="128">
        <v>8115906</v>
      </c>
      <c r="C115" s="128"/>
      <c r="D115" s="128">
        <v>4758287</v>
      </c>
      <c r="E115" s="19"/>
      <c r="F115" s="19"/>
    </row>
    <row r="116" spans="1:6" ht="26.4" x14ac:dyDescent="0.3">
      <c r="A116" s="127" t="s">
        <v>791</v>
      </c>
      <c r="B116" s="128"/>
      <c r="C116" s="128"/>
      <c r="D116" s="128"/>
      <c r="E116" s="19"/>
      <c r="F116" s="19"/>
    </row>
    <row r="117" spans="1:6" x14ac:dyDescent="0.3">
      <c r="A117" s="127" t="s">
        <v>792</v>
      </c>
      <c r="B117" s="128"/>
      <c r="C117" s="128"/>
      <c r="D117" s="128">
        <v>179004</v>
      </c>
      <c r="E117" s="19"/>
      <c r="F117" s="19"/>
    </row>
    <row r="118" spans="1:6" x14ac:dyDescent="0.3">
      <c r="A118" s="127" t="s">
        <v>793</v>
      </c>
      <c r="B118" s="128"/>
      <c r="C118" s="128"/>
      <c r="D118" s="128"/>
      <c r="E118" s="19"/>
      <c r="F118" s="19"/>
    </row>
    <row r="119" spans="1:6" ht="26.4" x14ac:dyDescent="0.3">
      <c r="A119" s="127" t="s">
        <v>794</v>
      </c>
      <c r="B119" s="128"/>
      <c r="C119" s="128"/>
      <c r="D119" s="128"/>
      <c r="E119" s="19"/>
      <c r="F119" s="19"/>
    </row>
    <row r="120" spans="1:6" ht="26.4" x14ac:dyDescent="0.3">
      <c r="A120" s="127" t="s">
        <v>795</v>
      </c>
      <c r="B120" s="128"/>
      <c r="C120" s="128"/>
      <c r="D120" s="128"/>
      <c r="E120" s="19"/>
      <c r="F120" s="19"/>
    </row>
    <row r="121" spans="1:6" ht="26.4" x14ac:dyDescent="0.3">
      <c r="A121" s="127" t="s">
        <v>796</v>
      </c>
      <c r="B121" s="128"/>
      <c r="C121" s="128"/>
      <c r="D121" s="128"/>
      <c r="E121" s="19"/>
      <c r="F121" s="19"/>
    </row>
    <row r="122" spans="1:6" x14ac:dyDescent="0.3">
      <c r="A122" s="129" t="s">
        <v>797</v>
      </c>
      <c r="B122" s="128">
        <f>SUM(B115:B121)</f>
        <v>8115906</v>
      </c>
      <c r="C122" s="128">
        <f>SUM(C115:C121)</f>
        <v>0</v>
      </c>
      <c r="D122" s="128">
        <f>SUM(D115:D121)</f>
        <v>4937291</v>
      </c>
      <c r="E122" s="19"/>
      <c r="F122" s="19"/>
    </row>
    <row r="123" spans="1:6" x14ac:dyDescent="0.3">
      <c r="A123" s="129" t="s">
        <v>798</v>
      </c>
      <c r="B123" s="130">
        <f>B104+B114+B122</f>
        <v>9647052</v>
      </c>
      <c r="C123" s="130">
        <f>C104+C114+C122</f>
        <v>0</v>
      </c>
      <c r="D123" s="130">
        <f>D104+D114+D122</f>
        <v>8971431</v>
      </c>
      <c r="E123" s="19"/>
      <c r="F123" s="19"/>
    </row>
    <row r="124" spans="1:6" x14ac:dyDescent="0.3">
      <c r="A124" s="129" t="s">
        <v>799</v>
      </c>
      <c r="B124" s="130"/>
      <c r="C124" s="130"/>
      <c r="D124" s="130"/>
      <c r="E124" s="19"/>
      <c r="F124" s="19"/>
    </row>
    <row r="125" spans="1:6" ht="26.4" x14ac:dyDescent="0.3">
      <c r="A125" s="129" t="s">
        <v>800</v>
      </c>
      <c r="B125" s="130"/>
      <c r="C125" s="130"/>
      <c r="D125" s="130"/>
      <c r="E125" s="19"/>
      <c r="F125" s="19"/>
    </row>
    <row r="126" spans="1:6" x14ac:dyDescent="0.3">
      <c r="A126" s="127" t="s">
        <v>801</v>
      </c>
      <c r="B126" s="128"/>
      <c r="C126" s="128"/>
      <c r="D126" s="128">
        <v>42159258</v>
      </c>
      <c r="E126" s="19"/>
      <c r="F126" s="19"/>
    </row>
    <row r="127" spans="1:6" x14ac:dyDescent="0.3">
      <c r="A127" s="127" t="s">
        <v>802</v>
      </c>
      <c r="B127" s="128">
        <v>1850715</v>
      </c>
      <c r="C127" s="128"/>
      <c r="D127" s="128">
        <v>1915001</v>
      </c>
      <c r="E127" s="19"/>
      <c r="F127" s="19"/>
    </row>
    <row r="128" spans="1:6" x14ac:dyDescent="0.3">
      <c r="A128" s="127" t="s">
        <v>803</v>
      </c>
      <c r="B128" s="128">
        <v>259940863</v>
      </c>
      <c r="C128" s="128"/>
      <c r="D128" s="128">
        <v>259940863</v>
      </c>
      <c r="E128" s="19"/>
      <c r="F128" s="19"/>
    </row>
    <row r="129" spans="1:6" x14ac:dyDescent="0.3">
      <c r="A129" s="129" t="s">
        <v>804</v>
      </c>
      <c r="B129" s="130">
        <f>SUM(B126:B128)</f>
        <v>261791578</v>
      </c>
      <c r="C129" s="130">
        <f>SUM(C126:C128)</f>
        <v>0</v>
      </c>
      <c r="D129" s="130">
        <f>SUM(D126:D128)</f>
        <v>304015122</v>
      </c>
      <c r="E129" s="19"/>
      <c r="F129" s="19"/>
    </row>
    <row r="130" spans="1:6" x14ac:dyDescent="0.3">
      <c r="A130" s="131" t="s">
        <v>805</v>
      </c>
      <c r="B130" s="132">
        <f>B94+B123+B124+B125+B129</f>
        <v>1502644184</v>
      </c>
      <c r="C130" s="132">
        <f>C94+C123+C124+C125+C129</f>
        <v>0</v>
      </c>
      <c r="D130" s="132">
        <f>D94+D123+D124+D125+D129</f>
        <v>1655664228</v>
      </c>
      <c r="E130" s="19"/>
      <c r="F130" s="19"/>
    </row>
    <row r="131" spans="1:6" x14ac:dyDescent="0.3">
      <c r="A131" s="19"/>
      <c r="B131" s="19"/>
      <c r="C131" s="19"/>
      <c r="D131" s="19"/>
      <c r="E131" s="19"/>
      <c r="F131" s="19"/>
    </row>
    <row r="132" spans="1:6" x14ac:dyDescent="0.3">
      <c r="A132" s="19"/>
      <c r="B132" s="19"/>
      <c r="C132" s="19"/>
      <c r="D132" s="19"/>
      <c r="E132" s="19"/>
      <c r="F132" s="19"/>
    </row>
    <row r="133" spans="1:6" x14ac:dyDescent="0.3">
      <c r="A133" s="19"/>
      <c r="B133" s="19"/>
      <c r="C133" s="19"/>
      <c r="D133" s="19"/>
      <c r="E133" s="19"/>
      <c r="F133" s="19"/>
    </row>
    <row r="134" spans="1:6" x14ac:dyDescent="0.3">
      <c r="A134" s="19"/>
      <c r="B134" s="19"/>
      <c r="C134" s="19"/>
      <c r="D134" s="19"/>
      <c r="E134" s="19"/>
      <c r="F134" s="19"/>
    </row>
    <row r="135" spans="1:6" x14ac:dyDescent="0.3">
      <c r="A135" s="19"/>
      <c r="B135" s="19"/>
      <c r="C135" s="19"/>
      <c r="D135" s="19"/>
      <c r="E135" s="19"/>
      <c r="F135" s="19"/>
    </row>
    <row r="136" spans="1:6" x14ac:dyDescent="0.3">
      <c r="A136" s="19"/>
      <c r="B136" s="19"/>
      <c r="C136" s="19"/>
      <c r="D136" s="19"/>
      <c r="E136" s="19"/>
      <c r="F136" s="19"/>
    </row>
    <row r="137" spans="1:6" x14ac:dyDescent="0.3">
      <c r="A137" s="19"/>
      <c r="B137" s="19"/>
      <c r="C137" s="19"/>
      <c r="D137" s="19"/>
      <c r="E137" s="19"/>
      <c r="F137" s="19"/>
    </row>
    <row r="138" spans="1:6" x14ac:dyDescent="0.3">
      <c r="A138" s="19"/>
      <c r="B138" s="19"/>
      <c r="C138" s="19"/>
      <c r="D138" s="19"/>
      <c r="E138" s="19"/>
      <c r="F138" s="19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61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36"/>
  <sheetViews>
    <sheetView workbookViewId="0">
      <selection activeCell="D15" sqref="D15"/>
    </sheetView>
  </sheetViews>
  <sheetFormatPr defaultRowHeight="14.4" x14ac:dyDescent="0.3"/>
  <cols>
    <col min="1" max="1" width="73.109375" customWidth="1"/>
    <col min="2" max="2" width="13.109375" customWidth="1"/>
    <col min="3" max="3" width="17.33203125" customWidth="1"/>
    <col min="4" max="4" width="14.33203125" customWidth="1"/>
  </cols>
  <sheetData>
    <row r="1" spans="1:6" ht="27" customHeight="1" x14ac:dyDescent="0.35">
      <c r="A1" s="292" t="s">
        <v>845</v>
      </c>
      <c r="B1" s="272"/>
      <c r="C1" s="272"/>
      <c r="D1" s="272"/>
      <c r="E1" s="141"/>
      <c r="F1" s="142"/>
    </row>
    <row r="2" spans="1:6" ht="25.5" customHeight="1" x14ac:dyDescent="0.35">
      <c r="A2" s="271" t="s">
        <v>841</v>
      </c>
      <c r="B2" s="272"/>
      <c r="C2" s="272"/>
      <c r="D2" s="272"/>
      <c r="E2" s="99"/>
      <c r="F2" s="142"/>
    </row>
    <row r="4" spans="1:6" x14ac:dyDescent="0.3">
      <c r="A4" s="139" t="s">
        <v>508</v>
      </c>
      <c r="B4" s="19"/>
      <c r="C4" s="19"/>
      <c r="D4" s="19"/>
      <c r="E4" s="19"/>
      <c r="F4" s="19"/>
    </row>
    <row r="5" spans="1:6" ht="39.6" x14ac:dyDescent="0.3">
      <c r="A5" s="24" t="s">
        <v>505</v>
      </c>
      <c r="B5" s="140" t="s">
        <v>876</v>
      </c>
      <c r="C5" s="140" t="s">
        <v>643</v>
      </c>
      <c r="D5" s="140" t="s">
        <v>877</v>
      </c>
      <c r="E5" s="19"/>
      <c r="F5" s="19"/>
    </row>
    <row r="6" spans="1:6" x14ac:dyDescent="0.3">
      <c r="A6" s="129" t="s">
        <v>685</v>
      </c>
      <c r="B6" s="143"/>
      <c r="C6" s="143"/>
      <c r="D6" s="143"/>
      <c r="E6" s="19"/>
      <c r="F6" s="19"/>
    </row>
    <row r="7" spans="1:6" x14ac:dyDescent="0.3">
      <c r="A7" s="127" t="s">
        <v>686</v>
      </c>
      <c r="B7" s="128"/>
      <c r="C7" s="128"/>
      <c r="D7" s="128"/>
      <c r="E7" s="19"/>
      <c r="F7" s="19"/>
    </row>
    <row r="8" spans="1:6" x14ac:dyDescent="0.3">
      <c r="A8" s="127" t="s">
        <v>687</v>
      </c>
      <c r="B8" s="128"/>
      <c r="C8" s="128"/>
      <c r="D8" s="128"/>
      <c r="E8" s="19"/>
      <c r="F8" s="19"/>
    </row>
    <row r="9" spans="1:6" x14ac:dyDescent="0.3">
      <c r="A9" s="127" t="s">
        <v>688</v>
      </c>
      <c r="B9" s="128"/>
      <c r="C9" s="128"/>
      <c r="D9" s="128"/>
      <c r="E9" s="19"/>
      <c r="F9" s="19"/>
    </row>
    <row r="10" spans="1:6" x14ac:dyDescent="0.3">
      <c r="A10" s="129" t="s">
        <v>689</v>
      </c>
      <c r="B10" s="130"/>
      <c r="C10" s="130"/>
      <c r="D10" s="130"/>
      <c r="E10" s="19"/>
      <c r="F10" s="19"/>
    </row>
    <row r="11" spans="1:6" x14ac:dyDescent="0.3">
      <c r="A11" s="127" t="s">
        <v>690</v>
      </c>
      <c r="B11" s="128"/>
      <c r="C11" s="128"/>
      <c r="D11" s="128"/>
      <c r="E11" s="19"/>
      <c r="F11" s="19"/>
    </row>
    <row r="12" spans="1:6" x14ac:dyDescent="0.3">
      <c r="A12" s="127" t="s">
        <v>691</v>
      </c>
      <c r="B12" s="128">
        <v>398912</v>
      </c>
      <c r="C12" s="128"/>
      <c r="D12" s="128">
        <v>856685</v>
      </c>
      <c r="E12" s="19"/>
      <c r="F12" s="19"/>
    </row>
    <row r="13" spans="1:6" x14ac:dyDescent="0.3">
      <c r="A13" s="127" t="s">
        <v>692</v>
      </c>
      <c r="B13" s="128"/>
      <c r="C13" s="128"/>
      <c r="D13" s="128"/>
      <c r="E13" s="19"/>
      <c r="F13" s="19"/>
    </row>
    <row r="14" spans="1:6" x14ac:dyDescent="0.3">
      <c r="A14" s="127" t="s">
        <v>693</v>
      </c>
      <c r="B14" s="128"/>
      <c r="C14" s="128"/>
      <c r="D14" s="128">
        <v>50388</v>
      </c>
      <c r="E14" s="19"/>
      <c r="F14" s="19"/>
    </row>
    <row r="15" spans="1:6" x14ac:dyDescent="0.3">
      <c r="A15" s="127" t="s">
        <v>694</v>
      </c>
      <c r="B15" s="128"/>
      <c r="C15" s="128"/>
      <c r="D15" s="128"/>
      <c r="E15" s="19"/>
      <c r="F15" s="19"/>
    </row>
    <row r="16" spans="1:6" x14ac:dyDescent="0.3">
      <c r="A16" s="129" t="s">
        <v>695</v>
      </c>
      <c r="B16" s="130">
        <f>B12+B13+B14+B15</f>
        <v>398912</v>
      </c>
      <c r="C16" s="130"/>
      <c r="D16" s="130">
        <f>D12+D13+D14+D15</f>
        <v>907073</v>
      </c>
      <c r="E16" s="19"/>
      <c r="F16" s="19"/>
    </row>
    <row r="17" spans="1:6" x14ac:dyDescent="0.3">
      <c r="A17" s="127" t="s">
        <v>696</v>
      </c>
      <c r="B17" s="128"/>
      <c r="C17" s="128"/>
      <c r="D17" s="128"/>
      <c r="E17" s="19"/>
      <c r="F17" s="19"/>
    </row>
    <row r="18" spans="1:6" x14ac:dyDescent="0.3">
      <c r="A18" s="127" t="s">
        <v>697</v>
      </c>
      <c r="B18" s="128"/>
      <c r="C18" s="128"/>
      <c r="D18" s="128"/>
      <c r="E18" s="19"/>
      <c r="F18" s="19"/>
    </row>
    <row r="19" spans="1:6" x14ac:dyDescent="0.3">
      <c r="A19" s="127" t="s">
        <v>698</v>
      </c>
      <c r="B19" s="128"/>
      <c r="C19" s="128"/>
      <c r="D19" s="128"/>
      <c r="E19" s="19"/>
      <c r="F19" s="19"/>
    </row>
    <row r="20" spans="1:6" x14ac:dyDescent="0.3">
      <c r="A20" s="129" t="s">
        <v>699</v>
      </c>
      <c r="B20" s="130"/>
      <c r="C20" s="130"/>
      <c r="D20" s="130"/>
      <c r="E20" s="19"/>
      <c r="F20" s="19"/>
    </row>
    <row r="21" spans="1:6" x14ac:dyDescent="0.3">
      <c r="A21" s="127" t="s">
        <v>700</v>
      </c>
      <c r="B21" s="128"/>
      <c r="C21" s="128"/>
      <c r="D21" s="128"/>
      <c r="E21" s="19"/>
      <c r="F21" s="19"/>
    </row>
    <row r="22" spans="1:6" ht="26.4" x14ac:dyDescent="0.3">
      <c r="A22" s="127" t="s">
        <v>701</v>
      </c>
      <c r="B22" s="128"/>
      <c r="C22" s="128"/>
      <c r="D22" s="128"/>
      <c r="E22" s="19"/>
      <c r="F22" s="19"/>
    </row>
    <row r="23" spans="1:6" x14ac:dyDescent="0.3">
      <c r="A23" s="129" t="s">
        <v>702</v>
      </c>
      <c r="B23" s="130"/>
      <c r="C23" s="130"/>
      <c r="D23" s="130"/>
      <c r="E23" s="19"/>
      <c r="F23" s="19"/>
    </row>
    <row r="24" spans="1:6" x14ac:dyDescent="0.3">
      <c r="A24" s="129" t="s">
        <v>703</v>
      </c>
      <c r="B24" s="130">
        <f>B10+B16+B20+B23</f>
        <v>398912</v>
      </c>
      <c r="C24" s="130"/>
      <c r="D24" s="130">
        <f>D10+D16+D20+D23</f>
        <v>907073</v>
      </c>
      <c r="E24" s="19"/>
      <c r="F24" s="19"/>
    </row>
    <row r="25" spans="1:6" x14ac:dyDescent="0.3">
      <c r="A25" s="127" t="s">
        <v>704</v>
      </c>
      <c r="B25" s="128"/>
      <c r="C25" s="128"/>
      <c r="D25" s="128"/>
      <c r="E25" s="19"/>
      <c r="F25" s="19"/>
    </row>
    <row r="26" spans="1:6" x14ac:dyDescent="0.3">
      <c r="A26" s="127" t="s">
        <v>705</v>
      </c>
      <c r="B26" s="128"/>
      <c r="C26" s="128"/>
      <c r="D26" s="128"/>
      <c r="E26" s="19"/>
      <c r="F26" s="19"/>
    </row>
    <row r="27" spans="1:6" x14ac:dyDescent="0.3">
      <c r="A27" s="127" t="s">
        <v>706</v>
      </c>
      <c r="B27" s="128"/>
      <c r="C27" s="128"/>
      <c r="D27" s="128"/>
      <c r="E27" s="19"/>
      <c r="F27" s="19"/>
    </row>
    <row r="28" spans="1:6" x14ac:dyDescent="0.3">
      <c r="A28" s="127" t="s">
        <v>707</v>
      </c>
      <c r="B28" s="128"/>
      <c r="C28" s="128"/>
      <c r="D28" s="128"/>
      <c r="E28" s="19"/>
      <c r="F28" s="19"/>
    </row>
    <row r="29" spans="1:6" x14ac:dyDescent="0.3">
      <c r="A29" s="127" t="s">
        <v>708</v>
      </c>
      <c r="B29" s="128"/>
      <c r="C29" s="128"/>
      <c r="D29" s="128"/>
      <c r="E29" s="19"/>
      <c r="F29" s="19"/>
    </row>
    <row r="30" spans="1:6" x14ac:dyDescent="0.3">
      <c r="A30" s="129" t="s">
        <v>709</v>
      </c>
      <c r="B30" s="130"/>
      <c r="C30" s="130"/>
      <c r="D30" s="130"/>
      <c r="E30" s="19"/>
      <c r="F30" s="19"/>
    </row>
    <row r="31" spans="1:6" x14ac:dyDescent="0.3">
      <c r="A31" s="127" t="s">
        <v>710</v>
      </c>
      <c r="B31" s="128"/>
      <c r="C31" s="128"/>
      <c r="D31" s="128"/>
      <c r="E31" s="19"/>
      <c r="F31" s="19"/>
    </row>
    <row r="32" spans="1:6" x14ac:dyDescent="0.3">
      <c r="A32" s="127" t="s">
        <v>711</v>
      </c>
      <c r="B32" s="128"/>
      <c r="C32" s="128"/>
      <c r="D32" s="128"/>
      <c r="E32" s="19"/>
      <c r="F32" s="19"/>
    </row>
    <row r="33" spans="1:6" x14ac:dyDescent="0.3">
      <c r="A33" s="127" t="s">
        <v>712</v>
      </c>
      <c r="B33" s="128"/>
      <c r="C33" s="128"/>
      <c r="D33" s="128"/>
      <c r="E33" s="19"/>
      <c r="F33" s="19"/>
    </row>
    <row r="34" spans="1:6" x14ac:dyDescent="0.3">
      <c r="A34" s="127" t="s">
        <v>713</v>
      </c>
      <c r="B34" s="128"/>
      <c r="C34" s="128"/>
      <c r="D34" s="128"/>
      <c r="E34" s="19"/>
      <c r="F34" s="19"/>
    </row>
    <row r="35" spans="1:6" x14ac:dyDescent="0.3">
      <c r="A35" s="127" t="s">
        <v>714</v>
      </c>
      <c r="B35" s="128"/>
      <c r="C35" s="128"/>
      <c r="D35" s="128"/>
      <c r="E35" s="19"/>
      <c r="F35" s="19"/>
    </row>
    <row r="36" spans="1:6" x14ac:dyDescent="0.3">
      <c r="A36" s="127" t="s">
        <v>715</v>
      </c>
      <c r="B36" s="128"/>
      <c r="C36" s="128"/>
      <c r="D36" s="128"/>
      <c r="E36" s="19"/>
      <c r="F36" s="19"/>
    </row>
    <row r="37" spans="1:6" x14ac:dyDescent="0.3">
      <c r="A37" s="127" t="s">
        <v>716</v>
      </c>
      <c r="B37" s="128"/>
      <c r="C37" s="128"/>
      <c r="D37" s="128"/>
      <c r="E37" s="19"/>
      <c r="F37" s="19"/>
    </row>
    <row r="38" spans="1:6" x14ac:dyDescent="0.3">
      <c r="A38" s="129" t="s">
        <v>717</v>
      </c>
      <c r="B38" s="130"/>
      <c r="C38" s="130"/>
      <c r="D38" s="130"/>
      <c r="E38" s="19"/>
      <c r="F38" s="19"/>
    </row>
    <row r="39" spans="1:6" x14ac:dyDescent="0.3">
      <c r="A39" s="129" t="s">
        <v>718</v>
      </c>
      <c r="B39" s="130"/>
      <c r="C39" s="130"/>
      <c r="D39" s="130"/>
      <c r="E39" s="19"/>
      <c r="F39" s="19"/>
    </row>
    <row r="40" spans="1:6" x14ac:dyDescent="0.3">
      <c r="A40" s="127" t="s">
        <v>719</v>
      </c>
      <c r="B40" s="128"/>
      <c r="C40" s="128"/>
      <c r="D40" s="128"/>
      <c r="E40" s="19"/>
      <c r="F40" s="19"/>
    </row>
    <row r="41" spans="1:6" x14ac:dyDescent="0.3">
      <c r="A41" s="127" t="s">
        <v>720</v>
      </c>
      <c r="B41" s="128">
        <v>0</v>
      </c>
      <c r="C41" s="128"/>
      <c r="D41" s="128">
        <v>0</v>
      </c>
      <c r="E41" s="19"/>
      <c r="F41" s="19"/>
    </row>
    <row r="42" spans="1:6" x14ac:dyDescent="0.3">
      <c r="A42" s="127" t="s">
        <v>817</v>
      </c>
      <c r="B42" s="130">
        <f>B43+B44</f>
        <v>749717</v>
      </c>
      <c r="C42" s="130"/>
      <c r="D42" s="130">
        <f>D43+D44</f>
        <v>144516</v>
      </c>
      <c r="E42" s="19"/>
      <c r="F42" s="19"/>
    </row>
    <row r="43" spans="1:6" x14ac:dyDescent="0.3">
      <c r="A43" s="127" t="s">
        <v>818</v>
      </c>
      <c r="B43" s="128">
        <v>749717</v>
      </c>
      <c r="C43" s="128"/>
      <c r="D43" s="128">
        <v>144516</v>
      </c>
      <c r="E43" s="19"/>
      <c r="F43" s="19"/>
    </row>
    <row r="44" spans="1:6" x14ac:dyDescent="0.3">
      <c r="A44" s="127" t="s">
        <v>819</v>
      </c>
      <c r="B44" s="130"/>
      <c r="C44" s="130">
        <f>SUM(C40:C43)</f>
        <v>0</v>
      </c>
      <c r="D44" s="130"/>
      <c r="E44" s="19"/>
      <c r="F44" s="19"/>
    </row>
    <row r="45" spans="1:6" x14ac:dyDescent="0.3">
      <c r="A45" s="127" t="s">
        <v>721</v>
      </c>
      <c r="B45" s="128"/>
      <c r="C45" s="128"/>
      <c r="D45" s="128"/>
      <c r="E45" s="19"/>
      <c r="F45" s="19"/>
    </row>
    <row r="46" spans="1:6" x14ac:dyDescent="0.3">
      <c r="A46" s="127" t="s">
        <v>722</v>
      </c>
      <c r="B46" s="128"/>
      <c r="C46" s="128"/>
      <c r="D46" s="128"/>
      <c r="E46" s="19"/>
      <c r="F46" s="19"/>
    </row>
    <row r="47" spans="1:6" x14ac:dyDescent="0.3">
      <c r="A47" s="129" t="s">
        <v>723</v>
      </c>
      <c r="B47" s="130">
        <f>B40+B41+B42+B46+B45</f>
        <v>749717</v>
      </c>
      <c r="C47" s="130">
        <f>C40+C41+C42+C46+C45</f>
        <v>0</v>
      </c>
      <c r="D47" s="130">
        <f>D40+D41+D42+D46+D45</f>
        <v>144516</v>
      </c>
      <c r="E47" s="19"/>
      <c r="F47" s="19"/>
    </row>
    <row r="48" spans="1:6" ht="26.4" x14ac:dyDescent="0.3">
      <c r="A48" s="127" t="s">
        <v>724</v>
      </c>
      <c r="B48" s="128"/>
      <c r="C48" s="128"/>
      <c r="D48" s="128"/>
      <c r="E48" s="19"/>
      <c r="F48" s="19"/>
    </row>
    <row r="49" spans="1:6" ht="26.4" x14ac:dyDescent="0.3">
      <c r="A49" s="127" t="s">
        <v>725</v>
      </c>
      <c r="B49" s="128"/>
      <c r="C49" s="128"/>
      <c r="D49" s="128"/>
      <c r="E49" s="19"/>
      <c r="F49" s="19"/>
    </row>
    <row r="50" spans="1:6" x14ac:dyDescent="0.3">
      <c r="A50" s="127" t="s">
        <v>726</v>
      </c>
      <c r="B50" s="128"/>
      <c r="C50" s="128"/>
      <c r="D50" s="128"/>
      <c r="E50" s="19"/>
      <c r="F50" s="19"/>
    </row>
    <row r="51" spans="1:6" x14ac:dyDescent="0.3">
      <c r="A51" s="127" t="s">
        <v>727</v>
      </c>
      <c r="B51" s="128"/>
      <c r="C51" s="128"/>
      <c r="D51" s="128">
        <v>2</v>
      </c>
      <c r="E51" s="19"/>
      <c r="F51" s="19"/>
    </row>
    <row r="52" spans="1:6" ht="26.4" x14ac:dyDescent="0.3">
      <c r="A52" s="127" t="s">
        <v>728</v>
      </c>
      <c r="B52" s="128"/>
      <c r="C52" s="128"/>
      <c r="D52" s="128"/>
      <c r="E52" s="19"/>
      <c r="F52" s="19"/>
    </row>
    <row r="53" spans="1:6" ht="26.4" x14ac:dyDescent="0.3">
      <c r="A53" s="127" t="s">
        <v>729</v>
      </c>
      <c r="B53" s="130"/>
      <c r="C53" s="130">
        <f>SUM(C45:C52)</f>
        <v>0</v>
      </c>
      <c r="D53" s="130"/>
      <c r="E53" s="19"/>
      <c r="F53" s="19"/>
    </row>
    <row r="54" spans="1:6" ht="26.4" x14ac:dyDescent="0.3">
      <c r="A54" s="127" t="s">
        <v>730</v>
      </c>
      <c r="B54" s="128"/>
      <c r="C54" s="128"/>
      <c r="D54" s="128"/>
      <c r="E54" s="19"/>
      <c r="F54" s="19"/>
    </row>
    <row r="55" spans="1:6" ht="26.4" x14ac:dyDescent="0.3">
      <c r="A55" s="127" t="s">
        <v>731</v>
      </c>
      <c r="B55" s="128"/>
      <c r="C55" s="128"/>
      <c r="D55" s="128"/>
      <c r="E55" s="19"/>
      <c r="F55" s="19"/>
    </row>
    <row r="56" spans="1:6" x14ac:dyDescent="0.3">
      <c r="A56" s="129" t="s">
        <v>732</v>
      </c>
      <c r="B56" s="130"/>
      <c r="C56" s="130"/>
      <c r="D56" s="130">
        <v>2</v>
      </c>
      <c r="E56" s="19"/>
      <c r="F56" s="19"/>
    </row>
    <row r="57" spans="1:6" ht="26.4" x14ac:dyDescent="0.3">
      <c r="A57" s="127" t="s">
        <v>733</v>
      </c>
      <c r="B57" s="128"/>
      <c r="C57" s="128"/>
      <c r="D57" s="128"/>
      <c r="E57" s="19"/>
      <c r="F57" s="19"/>
    </row>
    <row r="58" spans="1:6" ht="26.4" x14ac:dyDescent="0.3">
      <c r="A58" s="127" t="s">
        <v>734</v>
      </c>
      <c r="B58" s="128"/>
      <c r="C58" s="128"/>
      <c r="D58" s="128"/>
      <c r="E58" s="19"/>
      <c r="F58" s="19"/>
    </row>
    <row r="59" spans="1:6" ht="26.4" x14ac:dyDescent="0.3">
      <c r="A59" s="127" t="s">
        <v>735</v>
      </c>
      <c r="B59" s="128"/>
      <c r="C59" s="128"/>
      <c r="D59" s="128"/>
      <c r="E59" s="19"/>
      <c r="F59" s="19"/>
    </row>
    <row r="60" spans="1:6" ht="26.4" x14ac:dyDescent="0.3">
      <c r="A60" s="127" t="s">
        <v>736</v>
      </c>
      <c r="B60" s="128"/>
      <c r="C60" s="128"/>
      <c r="D60" s="128"/>
      <c r="E60" s="19"/>
      <c r="F60" s="19"/>
    </row>
    <row r="61" spans="1:6" ht="26.4" x14ac:dyDescent="0.3">
      <c r="A61" s="127" t="s">
        <v>737</v>
      </c>
      <c r="B61" s="128"/>
      <c r="C61" s="128"/>
      <c r="D61" s="128"/>
      <c r="E61" s="19"/>
      <c r="F61" s="19"/>
    </row>
    <row r="62" spans="1:6" ht="26.4" x14ac:dyDescent="0.3">
      <c r="A62" s="127" t="s">
        <v>738</v>
      </c>
      <c r="B62" s="130">
        <f>SUM(B54:B61)</f>
        <v>0</v>
      </c>
      <c r="C62" s="130">
        <f>SUM(C54:C61)</f>
        <v>0</v>
      </c>
      <c r="D62" s="130">
        <f>SUM(D54:D61)</f>
        <v>2</v>
      </c>
      <c r="E62" s="19"/>
      <c r="F62" s="19"/>
    </row>
    <row r="63" spans="1:6" ht="26.4" x14ac:dyDescent="0.3">
      <c r="A63" s="127" t="s">
        <v>739</v>
      </c>
      <c r="B63" s="128"/>
      <c r="C63" s="128"/>
      <c r="D63" s="128"/>
      <c r="E63" s="19"/>
      <c r="F63" s="19"/>
    </row>
    <row r="64" spans="1:6" ht="26.4" x14ac:dyDescent="0.3">
      <c r="A64" s="127" t="s">
        <v>740</v>
      </c>
      <c r="B64" s="128"/>
      <c r="C64" s="128"/>
      <c r="D64" s="128"/>
      <c r="E64" s="19"/>
      <c r="F64" s="19"/>
    </row>
    <row r="65" spans="1:6" x14ac:dyDescent="0.3">
      <c r="A65" s="129" t="s">
        <v>741</v>
      </c>
      <c r="B65" s="128"/>
      <c r="C65" s="128"/>
      <c r="D65" s="128"/>
      <c r="E65" s="19"/>
      <c r="F65" s="19"/>
    </row>
    <row r="66" spans="1:6" x14ac:dyDescent="0.3">
      <c r="A66" s="127" t="s">
        <v>742</v>
      </c>
      <c r="B66" s="128"/>
      <c r="C66" s="128"/>
      <c r="D66" s="128">
        <v>25000</v>
      </c>
      <c r="E66" s="19"/>
      <c r="F66" s="19"/>
    </row>
    <row r="67" spans="1:6" x14ac:dyDescent="0.3">
      <c r="A67" s="127" t="s">
        <v>743</v>
      </c>
      <c r="B67" s="128"/>
      <c r="C67" s="128"/>
      <c r="D67" s="128"/>
      <c r="E67" s="19"/>
      <c r="F67" s="19"/>
    </row>
    <row r="68" spans="1:6" x14ac:dyDescent="0.3">
      <c r="A68" s="127" t="s">
        <v>744</v>
      </c>
      <c r="B68" s="128"/>
      <c r="C68" s="128"/>
      <c r="D68" s="128"/>
      <c r="E68" s="19"/>
      <c r="F68" s="19"/>
    </row>
    <row r="69" spans="1:6" x14ac:dyDescent="0.3">
      <c r="A69" s="127" t="s">
        <v>745</v>
      </c>
      <c r="B69" s="128"/>
      <c r="C69" s="128"/>
      <c r="D69" s="128"/>
      <c r="E69" s="19"/>
      <c r="F69" s="19"/>
    </row>
    <row r="70" spans="1:6" x14ac:dyDescent="0.3">
      <c r="A70" s="127" t="s">
        <v>746</v>
      </c>
      <c r="B70" s="128"/>
      <c r="C70" s="128"/>
      <c r="D70" s="128"/>
      <c r="E70" s="19"/>
      <c r="F70" s="19"/>
    </row>
    <row r="71" spans="1:6" x14ac:dyDescent="0.3">
      <c r="A71" s="127" t="s">
        <v>747</v>
      </c>
      <c r="B71" s="128"/>
      <c r="C71" s="128"/>
      <c r="D71" s="128"/>
      <c r="E71" s="19"/>
      <c r="F71" s="19"/>
    </row>
    <row r="72" spans="1:6" ht="26.4" x14ac:dyDescent="0.3">
      <c r="A72" s="127" t="s">
        <v>748</v>
      </c>
      <c r="B72" s="128"/>
      <c r="C72" s="128"/>
      <c r="D72" s="128"/>
      <c r="E72" s="19"/>
      <c r="F72" s="19"/>
    </row>
    <row r="73" spans="1:6" x14ac:dyDescent="0.3">
      <c r="A73" s="127" t="s">
        <v>749</v>
      </c>
      <c r="B73" s="128"/>
      <c r="C73" s="128"/>
      <c r="D73" s="128"/>
      <c r="E73" s="19"/>
      <c r="F73" s="19"/>
    </row>
    <row r="74" spans="1:6" x14ac:dyDescent="0.3">
      <c r="A74" s="127" t="s">
        <v>750</v>
      </c>
      <c r="B74" s="128"/>
      <c r="C74" s="128"/>
      <c r="D74" s="128"/>
      <c r="E74" s="19"/>
      <c r="F74" s="19"/>
    </row>
    <row r="75" spans="1:6" ht="26.4" x14ac:dyDescent="0.3">
      <c r="A75" s="127" t="s">
        <v>751</v>
      </c>
      <c r="B75" s="130"/>
      <c r="C75" s="130">
        <f>SUM(C63:C74)</f>
        <v>0</v>
      </c>
      <c r="D75" s="130">
        <v>0</v>
      </c>
      <c r="E75" s="19"/>
      <c r="F75" s="19"/>
    </row>
    <row r="76" spans="1:6" ht="26.4" x14ac:dyDescent="0.3">
      <c r="A76" s="127" t="s">
        <v>752</v>
      </c>
      <c r="B76" s="130">
        <f>B53+B62+B75</f>
        <v>0</v>
      </c>
      <c r="C76" s="130">
        <f>C53+C62+C75</f>
        <v>0</v>
      </c>
      <c r="D76" s="130">
        <f>D53+D62+D75</f>
        <v>2</v>
      </c>
      <c r="E76" s="19"/>
      <c r="F76" s="19"/>
    </row>
    <row r="77" spans="1:6" ht="26.4" x14ac:dyDescent="0.3">
      <c r="A77" s="127" t="s">
        <v>753</v>
      </c>
      <c r="B77" s="130">
        <v>0</v>
      </c>
      <c r="C77" s="130"/>
      <c r="D77" s="130">
        <v>55538</v>
      </c>
      <c r="E77" s="19"/>
      <c r="F77" s="19"/>
    </row>
    <row r="78" spans="1:6" x14ac:dyDescent="0.3">
      <c r="A78" s="129" t="s">
        <v>754</v>
      </c>
      <c r="B78" s="128"/>
      <c r="C78" s="128"/>
      <c r="D78" s="128">
        <f>D77+D66</f>
        <v>80538</v>
      </c>
      <c r="E78" s="19"/>
      <c r="F78" s="19"/>
    </row>
    <row r="79" spans="1:6" x14ac:dyDescent="0.3">
      <c r="A79" s="129" t="s">
        <v>755</v>
      </c>
      <c r="B79" s="128"/>
      <c r="C79" s="128"/>
      <c r="D79" s="128">
        <f>D78+D76</f>
        <v>80540</v>
      </c>
      <c r="E79" s="19"/>
      <c r="F79" s="19"/>
    </row>
    <row r="80" spans="1:6" x14ac:dyDescent="0.3">
      <c r="A80" s="129" t="s">
        <v>812</v>
      </c>
      <c r="B80" s="128">
        <v>253303</v>
      </c>
      <c r="C80" s="128"/>
      <c r="D80" s="128">
        <v>593695</v>
      </c>
      <c r="E80" s="19"/>
      <c r="F80" s="19"/>
    </row>
    <row r="81" spans="1:6" x14ac:dyDescent="0.3">
      <c r="A81" s="127" t="s">
        <v>757</v>
      </c>
      <c r="B81" s="130">
        <f>SUM(B78:B80)</f>
        <v>253303</v>
      </c>
      <c r="C81" s="130">
        <f>SUM(C78:C80)</f>
        <v>0</v>
      </c>
      <c r="D81" s="130">
        <f>SUM(D80)</f>
        <v>593695</v>
      </c>
      <c r="E81" s="19"/>
      <c r="F81" s="19"/>
    </row>
    <row r="82" spans="1:6" x14ac:dyDescent="0.3">
      <c r="A82" s="127" t="s">
        <v>758</v>
      </c>
      <c r="B82" s="132">
        <v>0</v>
      </c>
      <c r="C82" s="132">
        <f>C24+C39+C44+C76+C77+C81</f>
        <v>0</v>
      </c>
      <c r="D82" s="132">
        <v>0</v>
      </c>
      <c r="E82" s="19"/>
      <c r="F82" s="19"/>
    </row>
    <row r="83" spans="1:6" x14ac:dyDescent="0.3">
      <c r="A83" s="127" t="s">
        <v>759</v>
      </c>
      <c r="B83" s="143"/>
      <c r="C83" s="143"/>
      <c r="D83" s="143"/>
      <c r="E83" s="19"/>
      <c r="F83" s="19"/>
    </row>
    <row r="84" spans="1:6" x14ac:dyDescent="0.3">
      <c r="A84" s="129" t="s">
        <v>760</v>
      </c>
      <c r="B84" s="128"/>
      <c r="C84" s="128"/>
      <c r="D84" s="128"/>
      <c r="E84" s="19"/>
      <c r="F84" s="19"/>
    </row>
    <row r="85" spans="1:6" x14ac:dyDescent="0.3">
      <c r="A85" s="131" t="s">
        <v>761</v>
      </c>
      <c r="B85" s="193">
        <f>B24+B39+B47+B79+B84+B80</f>
        <v>1401932</v>
      </c>
      <c r="C85" s="194">
        <f>C24+C39+C47+C79+C84+C80</f>
        <v>0</v>
      </c>
      <c r="D85" s="193">
        <f>D24+D39+D47+D79+D84+D80</f>
        <v>1725824</v>
      </c>
      <c r="E85" s="19"/>
      <c r="F85" s="19"/>
    </row>
    <row r="86" spans="1:6" x14ac:dyDescent="0.3">
      <c r="A86" s="129" t="s">
        <v>762</v>
      </c>
      <c r="B86" s="128"/>
      <c r="C86" s="128"/>
      <c r="D86" s="128"/>
      <c r="E86" s="19"/>
      <c r="F86" s="19"/>
    </row>
    <row r="87" spans="1:6" x14ac:dyDescent="0.3">
      <c r="A87" s="127" t="s">
        <v>763</v>
      </c>
      <c r="B87" s="128"/>
      <c r="C87" s="128"/>
      <c r="D87" s="128">
        <v>0</v>
      </c>
      <c r="E87" s="19"/>
      <c r="F87" s="19"/>
    </row>
    <row r="88" spans="1:6" x14ac:dyDescent="0.3">
      <c r="A88" s="127" t="s">
        <v>764</v>
      </c>
      <c r="B88" s="128"/>
      <c r="C88" s="128"/>
      <c r="D88" s="128"/>
      <c r="E88" s="19"/>
      <c r="F88" s="19"/>
    </row>
    <row r="89" spans="1:6" x14ac:dyDescent="0.3">
      <c r="A89" s="127" t="s">
        <v>765</v>
      </c>
      <c r="B89" s="128">
        <v>166317</v>
      </c>
      <c r="C89" s="128"/>
      <c r="D89" s="128">
        <v>166317</v>
      </c>
      <c r="E89" s="19"/>
      <c r="F89" s="19"/>
    </row>
    <row r="90" spans="1:6" x14ac:dyDescent="0.3">
      <c r="A90" s="127" t="s">
        <v>766</v>
      </c>
      <c r="B90" s="130">
        <v>-852328</v>
      </c>
      <c r="C90" s="130"/>
      <c r="D90" s="130">
        <v>-891430</v>
      </c>
      <c r="E90" s="19"/>
      <c r="F90" s="19"/>
    </row>
    <row r="91" spans="1:6" x14ac:dyDescent="0.3">
      <c r="A91" s="127" t="s">
        <v>767</v>
      </c>
      <c r="B91" s="128"/>
      <c r="C91" s="128"/>
      <c r="D91" s="128"/>
      <c r="E91" s="19"/>
      <c r="F91" s="19"/>
    </row>
    <row r="92" spans="1:6" x14ac:dyDescent="0.3">
      <c r="A92" s="127" t="s">
        <v>768</v>
      </c>
      <c r="B92" s="128">
        <v>-39102</v>
      </c>
      <c r="C92" s="128"/>
      <c r="D92" s="128">
        <v>-101728</v>
      </c>
      <c r="E92" s="19"/>
      <c r="F92" s="19"/>
    </row>
    <row r="93" spans="1:6" x14ac:dyDescent="0.3">
      <c r="A93" s="129" t="s">
        <v>769</v>
      </c>
      <c r="B93" s="130">
        <f>SUM(B87:B92)</f>
        <v>-725113</v>
      </c>
      <c r="C93" s="130"/>
      <c r="D93" s="130">
        <f>SUM(D87:D92)</f>
        <v>-826841</v>
      </c>
      <c r="E93" s="19"/>
      <c r="F93" s="19"/>
    </row>
    <row r="94" spans="1:6" ht="26.4" x14ac:dyDescent="0.3">
      <c r="A94" s="127" t="s">
        <v>770</v>
      </c>
      <c r="B94" s="128"/>
      <c r="C94" s="128"/>
      <c r="D94" s="128">
        <v>12212</v>
      </c>
      <c r="E94" s="19"/>
      <c r="F94" s="19"/>
    </row>
    <row r="95" spans="1:6" ht="26.4" x14ac:dyDescent="0.3">
      <c r="A95" s="127" t="s">
        <v>771</v>
      </c>
      <c r="B95" s="128"/>
      <c r="C95" s="128"/>
      <c r="D95" s="128"/>
      <c r="E95" s="19"/>
      <c r="F95" s="19"/>
    </row>
    <row r="96" spans="1:6" x14ac:dyDescent="0.3">
      <c r="A96" s="127" t="s">
        <v>772</v>
      </c>
      <c r="B96" s="128"/>
      <c r="C96" s="128"/>
      <c r="D96" s="128">
        <v>188252</v>
      </c>
      <c r="E96" s="19"/>
      <c r="F96" s="19"/>
    </row>
    <row r="97" spans="1:6" ht="26.4" x14ac:dyDescent="0.3">
      <c r="A97" s="127" t="s">
        <v>773</v>
      </c>
      <c r="B97" s="128"/>
      <c r="C97" s="128"/>
      <c r="D97" s="128"/>
      <c r="E97" s="19"/>
      <c r="F97" s="19"/>
    </row>
    <row r="98" spans="1:6" ht="26.4" x14ac:dyDescent="0.3">
      <c r="A98" s="127" t="s">
        <v>774</v>
      </c>
      <c r="B98" s="128"/>
      <c r="C98" s="128"/>
      <c r="D98" s="128"/>
      <c r="E98" s="19"/>
      <c r="F98" s="19"/>
    </row>
    <row r="99" spans="1:6" x14ac:dyDescent="0.3">
      <c r="A99" s="127" t="s">
        <v>775</v>
      </c>
      <c r="B99" s="128"/>
      <c r="C99" s="128"/>
      <c r="D99" s="128"/>
      <c r="E99" s="19"/>
      <c r="F99" s="19"/>
    </row>
    <row r="100" spans="1:6" x14ac:dyDescent="0.3">
      <c r="A100" s="127" t="s">
        <v>776</v>
      </c>
      <c r="B100" s="130"/>
      <c r="C100" s="130"/>
      <c r="D100" s="130"/>
      <c r="E100" s="19"/>
      <c r="F100" s="19"/>
    </row>
    <row r="101" spans="1:6" ht="26.4" x14ac:dyDescent="0.3">
      <c r="A101" s="127" t="s">
        <v>777</v>
      </c>
      <c r="B101" s="128"/>
      <c r="C101" s="128"/>
      <c r="D101" s="128"/>
      <c r="E101" s="19"/>
      <c r="F101" s="19"/>
    </row>
    <row r="102" spans="1:6" ht="26.4" x14ac:dyDescent="0.3">
      <c r="A102" s="127" t="s">
        <v>778</v>
      </c>
      <c r="B102" s="128"/>
      <c r="C102" s="128"/>
      <c r="D102" s="128"/>
      <c r="E102" s="19"/>
      <c r="F102" s="19"/>
    </row>
    <row r="103" spans="1:6" x14ac:dyDescent="0.3">
      <c r="A103" s="129" t="s">
        <v>779</v>
      </c>
      <c r="B103" s="128">
        <v>0</v>
      </c>
      <c r="C103" s="128">
        <f>SUM(C96:C102)</f>
        <v>0</v>
      </c>
      <c r="D103" s="130">
        <f>D94+D96</f>
        <v>200464</v>
      </c>
      <c r="E103" s="19"/>
      <c r="F103" s="19"/>
    </row>
    <row r="104" spans="1:6" ht="26.4" x14ac:dyDescent="0.3">
      <c r="A104" s="127" t="s">
        <v>780</v>
      </c>
      <c r="B104" s="128"/>
      <c r="C104" s="128"/>
      <c r="D104" s="128"/>
      <c r="E104" s="19"/>
      <c r="F104" s="19"/>
    </row>
    <row r="105" spans="1:6" ht="26.4" x14ac:dyDescent="0.3">
      <c r="A105" s="127" t="s">
        <v>781</v>
      </c>
      <c r="B105" s="128"/>
      <c r="C105" s="128"/>
      <c r="D105" s="128"/>
      <c r="E105" s="19"/>
      <c r="F105" s="19"/>
    </row>
    <row r="106" spans="1:6" ht="26.4" x14ac:dyDescent="0.3">
      <c r="A106" s="127" t="s">
        <v>782</v>
      </c>
      <c r="B106" s="128"/>
      <c r="C106" s="128"/>
      <c r="D106" s="128"/>
      <c r="E106" s="19"/>
      <c r="F106" s="19"/>
    </row>
    <row r="107" spans="1:6" ht="26.4" x14ac:dyDescent="0.3">
      <c r="A107" s="127" t="s">
        <v>783</v>
      </c>
      <c r="B107" s="128"/>
      <c r="C107" s="128"/>
      <c r="D107" s="128"/>
      <c r="E107" s="19"/>
      <c r="F107" s="19"/>
    </row>
    <row r="108" spans="1:6" ht="26.4" x14ac:dyDescent="0.3">
      <c r="A108" s="127" t="s">
        <v>784</v>
      </c>
      <c r="B108" s="128"/>
      <c r="C108" s="128"/>
      <c r="D108" s="128"/>
      <c r="E108" s="19"/>
      <c r="F108" s="19"/>
    </row>
    <row r="109" spans="1:6" ht="26.4" x14ac:dyDescent="0.3">
      <c r="A109" s="127" t="s">
        <v>785</v>
      </c>
      <c r="B109" s="128"/>
      <c r="C109" s="128"/>
      <c r="D109" s="128"/>
      <c r="E109" s="19"/>
      <c r="F109" s="19"/>
    </row>
    <row r="110" spans="1:6" ht="26.4" x14ac:dyDescent="0.3">
      <c r="A110" s="127" t="s">
        <v>786</v>
      </c>
      <c r="B110" s="130"/>
      <c r="C110" s="130"/>
      <c r="D110" s="130"/>
      <c r="E110" s="19"/>
      <c r="F110" s="19"/>
    </row>
    <row r="111" spans="1:6" ht="26.4" x14ac:dyDescent="0.3">
      <c r="A111" s="127" t="s">
        <v>787</v>
      </c>
      <c r="B111" s="128"/>
      <c r="C111" s="128"/>
      <c r="D111" s="128"/>
      <c r="E111" s="19"/>
      <c r="F111" s="19"/>
    </row>
    <row r="112" spans="1:6" ht="26.4" x14ac:dyDescent="0.3">
      <c r="A112" s="127" t="s">
        <v>788</v>
      </c>
      <c r="B112" s="128"/>
      <c r="C112" s="128"/>
      <c r="D112" s="128"/>
      <c r="E112" s="19"/>
      <c r="F112" s="19"/>
    </row>
    <row r="113" spans="1:6" x14ac:dyDescent="0.3">
      <c r="A113" s="129" t="s">
        <v>789</v>
      </c>
      <c r="B113" s="128">
        <v>0</v>
      </c>
      <c r="C113" s="128"/>
      <c r="D113" s="128">
        <v>0</v>
      </c>
      <c r="E113" s="19"/>
      <c r="F113" s="19"/>
    </row>
    <row r="114" spans="1:6" x14ac:dyDescent="0.3">
      <c r="A114" s="127" t="s">
        <v>790</v>
      </c>
      <c r="B114" s="128"/>
      <c r="C114" s="128"/>
      <c r="D114" s="128"/>
      <c r="E114" s="19"/>
      <c r="F114" s="19"/>
    </row>
    <row r="115" spans="1:6" ht="26.4" x14ac:dyDescent="0.3">
      <c r="A115" s="127" t="s">
        <v>791</v>
      </c>
      <c r="B115" s="128"/>
      <c r="C115" s="128"/>
      <c r="D115" s="128"/>
      <c r="E115" s="19"/>
      <c r="F115" s="19"/>
    </row>
    <row r="116" spans="1:6" x14ac:dyDescent="0.3">
      <c r="A116" s="127" t="s">
        <v>792</v>
      </c>
      <c r="B116" s="128"/>
      <c r="C116" s="128"/>
      <c r="D116" s="128"/>
      <c r="E116" s="19"/>
      <c r="F116" s="19"/>
    </row>
    <row r="117" spans="1:6" x14ac:dyDescent="0.3">
      <c r="A117" s="127" t="s">
        <v>793</v>
      </c>
      <c r="B117" s="128"/>
      <c r="C117" s="128"/>
      <c r="D117" s="128"/>
      <c r="E117" s="19"/>
      <c r="F117" s="19"/>
    </row>
    <row r="118" spans="1:6" ht="26.4" x14ac:dyDescent="0.3">
      <c r="A118" s="127" t="s">
        <v>794</v>
      </c>
      <c r="B118" s="128">
        <f>SUM(B111:B117)</f>
        <v>0</v>
      </c>
      <c r="C118" s="128">
        <f>SUM(C111:C117)</f>
        <v>0</v>
      </c>
      <c r="D118" s="128">
        <f>SUM(D111:D117)</f>
        <v>0</v>
      </c>
      <c r="E118" s="19"/>
      <c r="F118" s="19"/>
    </row>
    <row r="119" spans="1:6" ht="26.4" x14ac:dyDescent="0.3">
      <c r="A119" s="127" t="s">
        <v>795</v>
      </c>
      <c r="B119" s="130">
        <f>B100+B110+B118</f>
        <v>0</v>
      </c>
      <c r="C119" s="130">
        <f>C100+C110+C118</f>
        <v>0</v>
      </c>
      <c r="D119" s="130">
        <f>D100+D110+D118</f>
        <v>0</v>
      </c>
      <c r="E119" s="19"/>
      <c r="F119" s="19"/>
    </row>
    <row r="120" spans="1:6" ht="26.4" x14ac:dyDescent="0.3">
      <c r="A120" s="127" t="s">
        <v>796</v>
      </c>
      <c r="B120" s="130"/>
      <c r="C120" s="130"/>
      <c r="D120" s="130"/>
      <c r="E120" s="19"/>
      <c r="F120" s="19"/>
    </row>
    <row r="121" spans="1:6" x14ac:dyDescent="0.3">
      <c r="A121" s="129" t="s">
        <v>797</v>
      </c>
      <c r="B121" s="130">
        <v>0</v>
      </c>
      <c r="C121" s="130"/>
      <c r="D121" s="130">
        <v>0</v>
      </c>
      <c r="E121" s="19"/>
      <c r="F121" s="19"/>
    </row>
    <row r="122" spans="1:6" x14ac:dyDescent="0.3">
      <c r="A122" s="129" t="s">
        <v>798</v>
      </c>
      <c r="B122" s="130"/>
      <c r="C122" s="130"/>
      <c r="D122" s="130"/>
      <c r="E122" s="19"/>
      <c r="F122" s="19"/>
    </row>
    <row r="123" spans="1:6" x14ac:dyDescent="0.3">
      <c r="A123" s="129" t="s">
        <v>799</v>
      </c>
      <c r="B123" s="128"/>
      <c r="C123" s="128"/>
      <c r="D123" s="128"/>
      <c r="E123" s="19"/>
      <c r="F123" s="19"/>
    </row>
    <row r="124" spans="1:6" x14ac:dyDescent="0.3">
      <c r="A124" s="127" t="s">
        <v>825</v>
      </c>
      <c r="B124" s="130">
        <f>SUM(B122:B123)</f>
        <v>0</v>
      </c>
      <c r="C124" s="130">
        <f>SUM(C122:C123)</f>
        <v>0</v>
      </c>
      <c r="D124" s="130">
        <f>SUM(D122:D123)</f>
        <v>0</v>
      </c>
      <c r="E124" s="19"/>
      <c r="F124" s="19"/>
    </row>
    <row r="125" spans="1:6" x14ac:dyDescent="0.3">
      <c r="A125" s="127" t="s">
        <v>826</v>
      </c>
      <c r="B125" s="157">
        <v>2127045</v>
      </c>
      <c r="C125" s="157">
        <f>C90+C119+C120+C121+C124</f>
        <v>0</v>
      </c>
      <c r="D125" s="157">
        <v>2352201</v>
      </c>
      <c r="E125" s="19"/>
      <c r="F125" s="19"/>
    </row>
    <row r="126" spans="1:6" x14ac:dyDescent="0.3">
      <c r="A126" s="127" t="s">
        <v>827</v>
      </c>
      <c r="B126" s="143"/>
      <c r="C126" s="143"/>
      <c r="D126" s="143"/>
      <c r="E126" s="19"/>
      <c r="F126" s="19"/>
    </row>
    <row r="127" spans="1:6" x14ac:dyDescent="0.3">
      <c r="A127" s="129" t="s">
        <v>824</v>
      </c>
      <c r="B127" s="156">
        <f>SUM(B125:B126)</f>
        <v>2127045</v>
      </c>
      <c r="C127" s="24"/>
      <c r="D127" s="156">
        <f>SUM(D125:D126)</f>
        <v>2352201</v>
      </c>
      <c r="E127" s="19"/>
      <c r="F127" s="19"/>
    </row>
    <row r="128" spans="1:6" x14ac:dyDescent="0.3">
      <c r="A128" s="131" t="s">
        <v>805</v>
      </c>
      <c r="B128" s="156">
        <f>B93+B122+B123+B127</f>
        <v>1401932</v>
      </c>
      <c r="C128" s="156">
        <f>C93+C122+C123+C127</f>
        <v>0</v>
      </c>
      <c r="D128" s="156">
        <f>D93+D122+D123+D127+D103</f>
        <v>1725824</v>
      </c>
      <c r="E128" s="19"/>
      <c r="F128" s="19"/>
    </row>
    <row r="129" spans="1:6" x14ac:dyDescent="0.3">
      <c r="A129" s="19"/>
      <c r="B129" s="19"/>
      <c r="C129" s="19"/>
      <c r="D129" s="19"/>
      <c r="E129" s="19"/>
      <c r="F129" s="19"/>
    </row>
    <row r="130" spans="1:6" x14ac:dyDescent="0.3">
      <c r="A130" s="19"/>
      <c r="B130" s="19"/>
      <c r="C130" s="19"/>
      <c r="D130" s="19"/>
      <c r="E130" s="19"/>
      <c r="F130" s="19"/>
    </row>
    <row r="131" spans="1:6" x14ac:dyDescent="0.3">
      <c r="A131" s="19"/>
      <c r="B131" s="19"/>
      <c r="C131" s="19"/>
      <c r="D131" s="19"/>
      <c r="E131" s="19"/>
      <c r="F131" s="19"/>
    </row>
    <row r="132" spans="1:6" x14ac:dyDescent="0.3">
      <c r="A132" s="19"/>
      <c r="B132" s="19"/>
      <c r="C132" s="19"/>
      <c r="D132" s="19"/>
      <c r="E132" s="19"/>
      <c r="F132" s="19"/>
    </row>
    <row r="133" spans="1:6" x14ac:dyDescent="0.3">
      <c r="A133" s="19"/>
      <c r="B133" s="19"/>
      <c r="C133" s="19"/>
      <c r="D133" s="19"/>
      <c r="E133" s="19"/>
      <c r="F133" s="19"/>
    </row>
    <row r="134" spans="1:6" x14ac:dyDescent="0.3">
      <c r="A134" s="19"/>
    </row>
    <row r="135" spans="1:6" x14ac:dyDescent="0.3">
      <c r="A135" s="19"/>
    </row>
    <row r="136" spans="1:6" x14ac:dyDescent="0.3">
      <c r="A136" s="19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62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tabSelected="1" workbookViewId="0">
      <selection activeCell="K21" sqref="K21"/>
    </sheetView>
  </sheetViews>
  <sheetFormatPr defaultRowHeight="14.4" x14ac:dyDescent="0.3"/>
  <cols>
    <col min="1" max="1" width="34.6640625" bestFit="1" customWidth="1"/>
    <col min="2" max="2" width="13.6640625" bestFit="1" customWidth="1"/>
    <col min="3" max="3" width="43.33203125" bestFit="1" customWidth="1"/>
    <col min="4" max="4" width="48.6640625" bestFit="1" customWidth="1"/>
    <col min="5" max="5" width="4.5546875" bestFit="1" customWidth="1"/>
    <col min="6" max="6" width="5.109375" bestFit="1" customWidth="1"/>
    <col min="7" max="7" width="17" bestFit="1" customWidth="1"/>
  </cols>
  <sheetData>
    <row r="1" spans="1:7" s="225" customFormat="1" ht="21.75" customHeight="1" x14ac:dyDescent="0.3">
      <c r="A1" s="222" t="s">
        <v>878</v>
      </c>
      <c r="B1" s="223"/>
      <c r="C1" s="223" t="s">
        <v>879</v>
      </c>
      <c r="D1" s="223"/>
      <c r="E1" s="223"/>
      <c r="F1" s="223"/>
      <c r="G1" s="224"/>
    </row>
    <row r="2" spans="1:7" ht="15" thickBot="1" x14ac:dyDescent="0.35">
      <c r="A2" s="226" t="s">
        <v>880</v>
      </c>
      <c r="B2" s="227" t="s">
        <v>881</v>
      </c>
      <c r="C2" s="227" t="s">
        <v>505</v>
      </c>
      <c r="D2" s="227" t="s">
        <v>882</v>
      </c>
      <c r="E2" s="227" t="s">
        <v>883</v>
      </c>
      <c r="F2" s="227" t="s">
        <v>884</v>
      </c>
      <c r="G2" s="228" t="s">
        <v>885</v>
      </c>
    </row>
    <row r="3" spans="1:7" x14ac:dyDescent="0.3">
      <c r="A3" s="229" t="s">
        <v>886</v>
      </c>
      <c r="B3" s="229" t="s">
        <v>887</v>
      </c>
      <c r="C3" s="229" t="s">
        <v>888</v>
      </c>
      <c r="D3" s="229" t="s">
        <v>889</v>
      </c>
      <c r="E3" s="229">
        <v>0</v>
      </c>
      <c r="F3" s="229">
        <v>4346</v>
      </c>
      <c r="G3" s="229">
        <v>8900</v>
      </c>
    </row>
    <row r="4" spans="1:7" x14ac:dyDescent="0.3">
      <c r="A4" s="10" t="s">
        <v>886</v>
      </c>
      <c r="B4" s="10" t="s">
        <v>890</v>
      </c>
      <c r="C4" s="10" t="s">
        <v>891</v>
      </c>
      <c r="D4" s="10" t="s">
        <v>889</v>
      </c>
      <c r="E4" s="10">
        <v>0</v>
      </c>
      <c r="F4" s="10">
        <v>7316</v>
      </c>
      <c r="G4" s="10">
        <v>22880</v>
      </c>
    </row>
    <row r="5" spans="1:7" x14ac:dyDescent="0.3">
      <c r="A5" s="10" t="s">
        <v>886</v>
      </c>
      <c r="B5" s="10" t="s">
        <v>892</v>
      </c>
      <c r="C5" s="10" t="s">
        <v>893</v>
      </c>
      <c r="D5" s="10" t="s">
        <v>889</v>
      </c>
      <c r="E5" s="10">
        <v>0</v>
      </c>
      <c r="F5" s="10">
        <v>5240</v>
      </c>
      <c r="G5" s="10">
        <v>17781.172999999999</v>
      </c>
    </row>
    <row r="6" spans="1:7" x14ac:dyDescent="0.3">
      <c r="A6" s="10" t="s">
        <v>886</v>
      </c>
      <c r="B6" s="10" t="s">
        <v>894</v>
      </c>
      <c r="C6" s="10" t="s">
        <v>895</v>
      </c>
      <c r="D6" s="10" t="s">
        <v>889</v>
      </c>
      <c r="E6" s="10">
        <v>0</v>
      </c>
      <c r="F6" s="10">
        <v>3532</v>
      </c>
      <c r="G6" s="10">
        <v>10035.145</v>
      </c>
    </row>
    <row r="7" spans="1:7" x14ac:dyDescent="0.3">
      <c r="A7" s="10" t="s">
        <v>886</v>
      </c>
      <c r="B7" s="10" t="s">
        <v>896</v>
      </c>
      <c r="C7" s="10" t="s">
        <v>897</v>
      </c>
      <c r="D7" s="10" t="s">
        <v>889</v>
      </c>
      <c r="E7" s="10">
        <v>0</v>
      </c>
      <c r="F7" s="10">
        <v>9369</v>
      </c>
      <c r="G7" s="10">
        <v>41596.642</v>
      </c>
    </row>
    <row r="8" spans="1:7" x14ac:dyDescent="0.3">
      <c r="A8" s="10" t="s">
        <v>886</v>
      </c>
      <c r="B8" s="10" t="s">
        <v>898</v>
      </c>
      <c r="C8" s="10" t="s">
        <v>899</v>
      </c>
      <c r="D8" s="10" t="s">
        <v>889</v>
      </c>
      <c r="E8" s="10">
        <v>0</v>
      </c>
      <c r="F8" s="10">
        <v>1766</v>
      </c>
      <c r="G8" s="10">
        <v>2100</v>
      </c>
    </row>
    <row r="9" spans="1:7" x14ac:dyDescent="0.3">
      <c r="A9" s="10" t="s">
        <v>886</v>
      </c>
      <c r="B9" s="10" t="s">
        <v>900</v>
      </c>
      <c r="C9" s="10" t="s">
        <v>901</v>
      </c>
      <c r="D9" s="10" t="s">
        <v>889</v>
      </c>
      <c r="E9" s="10">
        <v>0</v>
      </c>
      <c r="F9" s="10">
        <v>180</v>
      </c>
      <c r="G9" s="10">
        <v>250</v>
      </c>
    </row>
    <row r="10" spans="1:7" x14ac:dyDescent="0.3">
      <c r="A10" s="10" t="s">
        <v>886</v>
      </c>
      <c r="B10" s="10" t="s">
        <v>902</v>
      </c>
      <c r="C10" s="10" t="s">
        <v>901</v>
      </c>
      <c r="D10" s="10" t="s">
        <v>889</v>
      </c>
      <c r="E10" s="10">
        <v>0</v>
      </c>
      <c r="F10" s="10">
        <v>543</v>
      </c>
      <c r="G10" s="10">
        <v>730</v>
      </c>
    </row>
    <row r="11" spans="1:7" x14ac:dyDescent="0.3">
      <c r="A11" s="10" t="s">
        <v>886</v>
      </c>
      <c r="B11" s="10" t="s">
        <v>903</v>
      </c>
      <c r="C11" s="10" t="s">
        <v>904</v>
      </c>
      <c r="D11" s="10" t="s">
        <v>889</v>
      </c>
      <c r="E11" s="10">
        <v>0</v>
      </c>
      <c r="F11" s="10">
        <v>1762</v>
      </c>
      <c r="G11" s="10">
        <v>17418.487000000001</v>
      </c>
    </row>
    <row r="12" spans="1:7" x14ac:dyDescent="0.3">
      <c r="A12" s="10" t="s">
        <v>886</v>
      </c>
      <c r="B12" s="10" t="s">
        <v>905</v>
      </c>
      <c r="C12" s="10" t="s">
        <v>906</v>
      </c>
      <c r="D12" s="10" t="s">
        <v>889</v>
      </c>
      <c r="E12" s="10">
        <v>0</v>
      </c>
      <c r="F12" s="10">
        <v>6323</v>
      </c>
      <c r="G12" s="10">
        <v>54926.64</v>
      </c>
    </row>
    <row r="13" spans="1:7" x14ac:dyDescent="0.3">
      <c r="A13" s="10" t="s">
        <v>886</v>
      </c>
      <c r="B13" s="10" t="s">
        <v>907</v>
      </c>
      <c r="C13" s="10" t="s">
        <v>908</v>
      </c>
      <c r="D13" s="10" t="s">
        <v>889</v>
      </c>
      <c r="E13" s="10">
        <v>0</v>
      </c>
      <c r="F13" s="10">
        <v>705</v>
      </c>
      <c r="G13" s="10">
        <v>850</v>
      </c>
    </row>
    <row r="14" spans="1:7" x14ac:dyDescent="0.3">
      <c r="A14" s="10" t="s">
        <v>886</v>
      </c>
      <c r="B14" s="10" t="s">
        <v>909</v>
      </c>
      <c r="C14" s="10" t="s">
        <v>910</v>
      </c>
      <c r="D14" s="10" t="s">
        <v>889</v>
      </c>
      <c r="E14" s="10">
        <v>0</v>
      </c>
      <c r="F14" s="10">
        <v>737</v>
      </c>
      <c r="G14" s="10">
        <v>6525.4690000000001</v>
      </c>
    </row>
    <row r="15" spans="1:7" x14ac:dyDescent="0.3">
      <c r="A15" s="10" t="s">
        <v>886</v>
      </c>
      <c r="B15" s="10" t="s">
        <v>911</v>
      </c>
      <c r="C15" s="10" t="s">
        <v>912</v>
      </c>
      <c r="D15" s="10" t="s">
        <v>889</v>
      </c>
      <c r="E15" s="10">
        <v>1</v>
      </c>
      <c r="F15" s="10">
        <v>2656</v>
      </c>
      <c r="G15" s="10">
        <v>55004.658000000003</v>
      </c>
    </row>
    <row r="16" spans="1:7" x14ac:dyDescent="0.3">
      <c r="A16" s="10" t="s">
        <v>886</v>
      </c>
      <c r="B16" s="10" t="s">
        <v>913</v>
      </c>
      <c r="C16" s="10" t="s">
        <v>914</v>
      </c>
      <c r="D16" s="10" t="s">
        <v>889</v>
      </c>
      <c r="E16" s="10">
        <v>1</v>
      </c>
      <c r="F16" s="10">
        <v>1323</v>
      </c>
      <c r="G16" s="10">
        <v>60611.45</v>
      </c>
    </row>
    <row r="17" spans="1:7" x14ac:dyDescent="0.3">
      <c r="A17" s="10" t="s">
        <v>886</v>
      </c>
      <c r="B17" s="10" t="s">
        <v>915</v>
      </c>
      <c r="C17" s="10" t="s">
        <v>916</v>
      </c>
      <c r="D17" s="10" t="s">
        <v>889</v>
      </c>
      <c r="E17" s="10">
        <v>0</v>
      </c>
      <c r="F17" s="10">
        <v>5900</v>
      </c>
      <c r="G17" s="10">
        <v>25652.754000000001</v>
      </c>
    </row>
    <row r="18" spans="1:7" x14ac:dyDescent="0.3">
      <c r="A18" s="10" t="s">
        <v>886</v>
      </c>
      <c r="B18" s="10" t="s">
        <v>917</v>
      </c>
      <c r="C18" s="10" t="s">
        <v>899</v>
      </c>
      <c r="D18" s="10" t="s">
        <v>889</v>
      </c>
      <c r="E18" s="10">
        <v>0</v>
      </c>
      <c r="F18" s="10">
        <v>160</v>
      </c>
      <c r="G18" s="10">
        <v>190</v>
      </c>
    </row>
    <row r="19" spans="1:7" x14ac:dyDescent="0.3">
      <c r="A19" s="10" t="s">
        <v>886</v>
      </c>
      <c r="B19" s="10" t="s">
        <v>918</v>
      </c>
      <c r="C19" s="10" t="s">
        <v>899</v>
      </c>
      <c r="D19" s="10" t="s">
        <v>889</v>
      </c>
      <c r="E19" s="10">
        <v>0</v>
      </c>
      <c r="F19" s="10">
        <v>363</v>
      </c>
      <c r="G19" s="10">
        <v>440</v>
      </c>
    </row>
    <row r="20" spans="1:7" x14ac:dyDescent="0.3">
      <c r="A20" s="10" t="s">
        <v>886</v>
      </c>
      <c r="B20" s="10" t="s">
        <v>919</v>
      </c>
      <c r="C20" s="10" t="s">
        <v>899</v>
      </c>
      <c r="D20" s="10" t="s">
        <v>889</v>
      </c>
      <c r="E20" s="10">
        <v>0</v>
      </c>
      <c r="F20" s="10">
        <v>1460</v>
      </c>
      <c r="G20" s="10">
        <v>3078.165</v>
      </c>
    </row>
    <row r="21" spans="1:7" x14ac:dyDescent="0.3">
      <c r="A21" s="10" t="s">
        <v>886</v>
      </c>
      <c r="B21" s="10" t="s">
        <v>920</v>
      </c>
      <c r="C21" s="10" t="s">
        <v>899</v>
      </c>
      <c r="D21" s="10" t="s">
        <v>889</v>
      </c>
      <c r="E21" s="10">
        <v>0</v>
      </c>
      <c r="F21" s="10">
        <v>658</v>
      </c>
      <c r="G21" s="10">
        <v>790</v>
      </c>
    </row>
    <row r="22" spans="1:7" x14ac:dyDescent="0.3">
      <c r="A22" s="10" t="s">
        <v>886</v>
      </c>
      <c r="B22" s="10" t="s">
        <v>921</v>
      </c>
      <c r="C22" s="10" t="s">
        <v>899</v>
      </c>
      <c r="D22" s="10" t="s">
        <v>889</v>
      </c>
      <c r="E22" s="10">
        <v>0</v>
      </c>
      <c r="F22" s="10">
        <v>431</v>
      </c>
      <c r="G22" s="10">
        <v>520</v>
      </c>
    </row>
    <row r="23" spans="1:7" x14ac:dyDescent="0.3">
      <c r="A23" s="10" t="s">
        <v>886</v>
      </c>
      <c r="B23" s="10" t="s">
        <v>922</v>
      </c>
      <c r="C23" s="10" t="s">
        <v>899</v>
      </c>
      <c r="D23" s="10" t="s">
        <v>889</v>
      </c>
      <c r="E23" s="10">
        <v>0</v>
      </c>
      <c r="F23" s="10">
        <v>342</v>
      </c>
      <c r="G23" s="10">
        <v>411.1</v>
      </c>
    </row>
    <row r="24" spans="1:7" x14ac:dyDescent="0.3">
      <c r="A24" s="10" t="s">
        <v>886</v>
      </c>
      <c r="B24" s="10" t="s">
        <v>923</v>
      </c>
      <c r="C24" s="10" t="s">
        <v>899</v>
      </c>
      <c r="D24" s="10" t="s">
        <v>889</v>
      </c>
      <c r="E24" s="10">
        <v>0</v>
      </c>
      <c r="F24" s="10">
        <v>2777</v>
      </c>
      <c r="G24" s="10">
        <v>3330</v>
      </c>
    </row>
    <row r="25" spans="1:7" x14ac:dyDescent="0.3">
      <c r="A25" s="10" t="s">
        <v>886</v>
      </c>
      <c r="B25" s="10" t="s">
        <v>924</v>
      </c>
      <c r="C25" s="10" t="s">
        <v>899</v>
      </c>
      <c r="D25" s="10" t="s">
        <v>889</v>
      </c>
      <c r="E25" s="10">
        <v>0</v>
      </c>
      <c r="F25" s="10">
        <v>1439</v>
      </c>
      <c r="G25" s="10">
        <v>1730</v>
      </c>
    </row>
    <row r="26" spans="1:7" x14ac:dyDescent="0.3">
      <c r="A26" s="10" t="s">
        <v>886</v>
      </c>
      <c r="B26" s="10" t="s">
        <v>925</v>
      </c>
      <c r="C26" s="10" t="s">
        <v>899</v>
      </c>
      <c r="D26" s="10" t="s">
        <v>889</v>
      </c>
      <c r="E26" s="10">
        <v>0</v>
      </c>
      <c r="F26" s="10">
        <v>1363</v>
      </c>
      <c r="G26" s="10">
        <v>1640</v>
      </c>
    </row>
    <row r="27" spans="1:7" x14ac:dyDescent="0.3">
      <c r="A27" s="10" t="s">
        <v>886</v>
      </c>
      <c r="B27" s="10" t="s">
        <v>926</v>
      </c>
      <c r="C27" s="10" t="s">
        <v>899</v>
      </c>
      <c r="D27" s="10" t="s">
        <v>889</v>
      </c>
      <c r="E27" s="10">
        <v>0</v>
      </c>
      <c r="F27" s="10">
        <v>766</v>
      </c>
      <c r="G27" s="10">
        <v>920</v>
      </c>
    </row>
    <row r="28" spans="1:7" x14ac:dyDescent="0.3">
      <c r="A28" s="10" t="s">
        <v>886</v>
      </c>
      <c r="B28" s="10" t="s">
        <v>927</v>
      </c>
      <c r="C28" s="10" t="s">
        <v>928</v>
      </c>
      <c r="D28" s="10" t="s">
        <v>889</v>
      </c>
      <c r="E28" s="10">
        <v>0</v>
      </c>
      <c r="F28" s="10">
        <v>475</v>
      </c>
      <c r="G28" s="10">
        <v>570</v>
      </c>
    </row>
    <row r="29" spans="1:7" x14ac:dyDescent="0.3">
      <c r="A29" s="10" t="s">
        <v>886</v>
      </c>
      <c r="B29" s="10" t="s">
        <v>929</v>
      </c>
      <c r="C29" s="10" t="s">
        <v>901</v>
      </c>
      <c r="D29" s="10" t="s">
        <v>889</v>
      </c>
      <c r="E29" s="10">
        <v>0</v>
      </c>
      <c r="F29" s="10">
        <v>510</v>
      </c>
      <c r="G29" s="10">
        <v>670</v>
      </c>
    </row>
    <row r="30" spans="1:7" x14ac:dyDescent="0.3">
      <c r="A30" s="10" t="s">
        <v>886</v>
      </c>
      <c r="B30" s="10" t="s">
        <v>930</v>
      </c>
      <c r="C30" s="10" t="s">
        <v>931</v>
      </c>
      <c r="D30" s="10" t="s">
        <v>889</v>
      </c>
      <c r="E30" s="10">
        <v>0</v>
      </c>
      <c r="F30" s="10">
        <v>2288</v>
      </c>
      <c r="G30" s="10">
        <v>7646.9309999999996</v>
      </c>
    </row>
    <row r="31" spans="1:7" x14ac:dyDescent="0.3">
      <c r="A31" s="10" t="s">
        <v>886</v>
      </c>
      <c r="B31" s="10" t="s">
        <v>932</v>
      </c>
      <c r="C31" s="10" t="s">
        <v>899</v>
      </c>
      <c r="D31" s="10" t="s">
        <v>889</v>
      </c>
      <c r="E31" s="10">
        <v>0</v>
      </c>
      <c r="F31" s="10">
        <v>482</v>
      </c>
      <c r="G31" s="10">
        <v>580</v>
      </c>
    </row>
    <row r="32" spans="1:7" x14ac:dyDescent="0.3">
      <c r="A32" s="10" t="s">
        <v>886</v>
      </c>
      <c r="B32" s="10" t="s">
        <v>933</v>
      </c>
      <c r="C32" s="10" t="s">
        <v>934</v>
      </c>
      <c r="D32" s="10" t="s">
        <v>935</v>
      </c>
      <c r="E32" s="10">
        <v>0</v>
      </c>
      <c r="F32" s="10">
        <v>7288</v>
      </c>
      <c r="G32" s="10">
        <v>12605.75</v>
      </c>
    </row>
    <row r="33" spans="1:7" x14ac:dyDescent="0.3">
      <c r="A33" s="10" t="s">
        <v>886</v>
      </c>
      <c r="B33" s="10" t="s">
        <v>936</v>
      </c>
      <c r="C33" s="10" t="s">
        <v>899</v>
      </c>
      <c r="D33" s="10" t="s">
        <v>889</v>
      </c>
      <c r="E33" s="10">
        <v>0</v>
      </c>
      <c r="F33" s="10">
        <v>180</v>
      </c>
      <c r="G33" s="10">
        <v>220</v>
      </c>
    </row>
    <row r="34" spans="1:7" x14ac:dyDescent="0.3">
      <c r="A34" s="10" t="s">
        <v>886</v>
      </c>
      <c r="B34" s="10" t="s">
        <v>937</v>
      </c>
      <c r="C34" s="10" t="s">
        <v>899</v>
      </c>
      <c r="D34" s="10" t="s">
        <v>889</v>
      </c>
      <c r="E34" s="10">
        <v>0</v>
      </c>
      <c r="F34" s="10">
        <v>3338</v>
      </c>
      <c r="G34" s="10">
        <v>4000</v>
      </c>
    </row>
    <row r="35" spans="1:7" x14ac:dyDescent="0.3">
      <c r="A35" s="10" t="s">
        <v>886</v>
      </c>
      <c r="B35" s="10" t="s">
        <v>938</v>
      </c>
      <c r="C35" s="10" t="s">
        <v>939</v>
      </c>
      <c r="D35" s="10" t="s">
        <v>935</v>
      </c>
      <c r="E35" s="10">
        <v>0</v>
      </c>
      <c r="F35" s="10">
        <v>1608</v>
      </c>
      <c r="G35" s="10">
        <v>8811</v>
      </c>
    </row>
    <row r="36" spans="1:7" x14ac:dyDescent="0.3">
      <c r="A36" s="10" t="s">
        <v>886</v>
      </c>
      <c r="B36" s="10" t="s">
        <v>940</v>
      </c>
      <c r="C36" s="10" t="s">
        <v>899</v>
      </c>
      <c r="D36" s="10" t="s">
        <v>889</v>
      </c>
      <c r="E36" s="10">
        <v>0</v>
      </c>
      <c r="F36" s="10">
        <v>942</v>
      </c>
      <c r="G36" s="10">
        <v>1130</v>
      </c>
    </row>
    <row r="37" spans="1:7" x14ac:dyDescent="0.3">
      <c r="A37" s="10" t="s">
        <v>886</v>
      </c>
      <c r="B37" s="10" t="s">
        <v>941</v>
      </c>
      <c r="C37" s="10" t="s">
        <v>899</v>
      </c>
      <c r="D37" s="10" t="s">
        <v>889</v>
      </c>
      <c r="E37" s="10">
        <v>0</v>
      </c>
      <c r="F37" s="10">
        <v>678</v>
      </c>
      <c r="G37" s="10">
        <v>800</v>
      </c>
    </row>
    <row r="38" spans="1:7" x14ac:dyDescent="0.3">
      <c r="A38" s="10" t="s">
        <v>886</v>
      </c>
      <c r="B38" s="10" t="s">
        <v>942</v>
      </c>
      <c r="C38" s="10" t="s">
        <v>943</v>
      </c>
      <c r="D38" s="10" t="s">
        <v>944</v>
      </c>
      <c r="E38" s="10">
        <v>1</v>
      </c>
      <c r="F38" s="10">
        <v>589</v>
      </c>
      <c r="G38" s="10">
        <v>12159.351000000001</v>
      </c>
    </row>
    <row r="39" spans="1:7" x14ac:dyDescent="0.3">
      <c r="A39" s="10" t="s">
        <v>886</v>
      </c>
      <c r="B39" s="10" t="s">
        <v>945</v>
      </c>
      <c r="C39" s="10" t="s">
        <v>946</v>
      </c>
      <c r="D39" s="10" t="s">
        <v>944</v>
      </c>
      <c r="E39" s="10">
        <v>0</v>
      </c>
      <c r="F39" s="10">
        <v>2665</v>
      </c>
      <c r="G39" s="10">
        <v>400</v>
      </c>
    </row>
    <row r="40" spans="1:7" x14ac:dyDescent="0.3">
      <c r="A40" s="10" t="s">
        <v>886</v>
      </c>
      <c r="B40" s="10" t="s">
        <v>947</v>
      </c>
      <c r="C40" s="10" t="s">
        <v>948</v>
      </c>
      <c r="D40" s="10" t="s">
        <v>944</v>
      </c>
      <c r="E40" s="10">
        <v>1</v>
      </c>
      <c r="F40" s="10">
        <v>1301</v>
      </c>
      <c r="G40" s="10">
        <v>13650</v>
      </c>
    </row>
    <row r="41" spans="1:7" x14ac:dyDescent="0.3">
      <c r="A41" s="10" t="s">
        <v>886</v>
      </c>
      <c r="B41" s="10" t="s">
        <v>949</v>
      </c>
      <c r="C41" s="10" t="s">
        <v>948</v>
      </c>
      <c r="D41" s="10" t="s">
        <v>944</v>
      </c>
      <c r="E41" s="10">
        <v>0</v>
      </c>
      <c r="F41" s="10">
        <v>3090</v>
      </c>
      <c r="G41" s="10">
        <v>401</v>
      </c>
    </row>
    <row r="42" spans="1:7" x14ac:dyDescent="0.3">
      <c r="A42" s="10" t="s">
        <v>886</v>
      </c>
      <c r="B42" s="10" t="s">
        <v>950</v>
      </c>
      <c r="C42" s="10" t="s">
        <v>951</v>
      </c>
      <c r="D42" s="10" t="s">
        <v>944</v>
      </c>
      <c r="E42" s="10">
        <v>0</v>
      </c>
      <c r="F42" s="10">
        <v>520</v>
      </c>
      <c r="G42" s="10">
        <v>200</v>
      </c>
    </row>
    <row r="43" spans="1:7" x14ac:dyDescent="0.3">
      <c r="A43" s="10" t="s">
        <v>886</v>
      </c>
      <c r="B43" s="10" t="s">
        <v>952</v>
      </c>
      <c r="C43" s="10" t="s">
        <v>899</v>
      </c>
      <c r="D43" s="10" t="s">
        <v>889</v>
      </c>
      <c r="E43" s="10">
        <v>0</v>
      </c>
      <c r="F43" s="10">
        <v>1149</v>
      </c>
      <c r="G43" s="10">
        <v>1380</v>
      </c>
    </row>
    <row r="44" spans="1:7" x14ac:dyDescent="0.3">
      <c r="A44" s="10" t="s">
        <v>886</v>
      </c>
      <c r="B44" s="10" t="s">
        <v>953</v>
      </c>
      <c r="C44" s="10" t="s">
        <v>954</v>
      </c>
      <c r="D44" s="10" t="s">
        <v>889</v>
      </c>
      <c r="E44" s="10">
        <v>0</v>
      </c>
      <c r="F44" s="10">
        <v>3083</v>
      </c>
      <c r="G44" s="10">
        <v>9502</v>
      </c>
    </row>
    <row r="45" spans="1:7" x14ac:dyDescent="0.3">
      <c r="A45" s="10" t="s">
        <v>886</v>
      </c>
      <c r="B45" s="10" t="s">
        <v>955</v>
      </c>
      <c r="C45" s="10" t="s">
        <v>956</v>
      </c>
      <c r="D45" s="10" t="s">
        <v>889</v>
      </c>
      <c r="E45" s="10">
        <v>0</v>
      </c>
      <c r="F45" s="10">
        <v>806</v>
      </c>
      <c r="G45" s="10">
        <v>2608.739</v>
      </c>
    </row>
    <row r="46" spans="1:7" x14ac:dyDescent="0.3">
      <c r="A46" s="10" t="s">
        <v>886</v>
      </c>
      <c r="B46" s="10" t="s">
        <v>957</v>
      </c>
      <c r="C46" s="10" t="s">
        <v>958</v>
      </c>
      <c r="D46" s="10" t="s">
        <v>889</v>
      </c>
      <c r="E46" s="10">
        <v>0</v>
      </c>
      <c r="F46" s="10">
        <v>1021</v>
      </c>
      <c r="G46" s="10">
        <v>2530</v>
      </c>
    </row>
    <row r="47" spans="1:7" x14ac:dyDescent="0.3">
      <c r="A47" s="10" t="s">
        <v>886</v>
      </c>
      <c r="B47" s="10" t="s">
        <v>959</v>
      </c>
      <c r="C47" s="10" t="s">
        <v>958</v>
      </c>
      <c r="D47" s="10" t="s">
        <v>889</v>
      </c>
      <c r="E47" s="10">
        <v>0</v>
      </c>
      <c r="F47" s="10">
        <v>2421</v>
      </c>
      <c r="G47" s="10">
        <v>5950</v>
      </c>
    </row>
    <row r="48" spans="1:7" x14ac:dyDescent="0.3">
      <c r="A48" s="10" t="s">
        <v>886</v>
      </c>
      <c r="B48" s="10" t="s">
        <v>960</v>
      </c>
      <c r="C48" s="10" t="s">
        <v>961</v>
      </c>
      <c r="D48" s="10" t="s">
        <v>962</v>
      </c>
      <c r="E48" s="10">
        <v>0</v>
      </c>
      <c r="F48" s="10">
        <v>83</v>
      </c>
      <c r="G48" s="10">
        <v>100</v>
      </c>
    </row>
    <row r="49" spans="1:7" x14ac:dyDescent="0.3">
      <c r="A49" s="10" t="s">
        <v>886</v>
      </c>
      <c r="B49" s="10" t="s">
        <v>963</v>
      </c>
      <c r="C49" s="10" t="s">
        <v>899</v>
      </c>
      <c r="D49" s="10" t="s">
        <v>889</v>
      </c>
      <c r="E49" s="10">
        <v>0</v>
      </c>
      <c r="F49" s="10">
        <v>173</v>
      </c>
      <c r="G49" s="10">
        <v>210</v>
      </c>
    </row>
    <row r="50" spans="1:7" x14ac:dyDescent="0.3">
      <c r="A50" s="10" t="s">
        <v>886</v>
      </c>
      <c r="B50" s="10" t="s">
        <v>964</v>
      </c>
      <c r="C50" s="10" t="s">
        <v>916</v>
      </c>
      <c r="D50" s="10" t="s">
        <v>889</v>
      </c>
      <c r="E50" s="10">
        <v>0</v>
      </c>
      <c r="F50" s="10">
        <v>5679</v>
      </c>
      <c r="G50" s="10">
        <v>25392.754000000001</v>
      </c>
    </row>
    <row r="51" spans="1:7" x14ac:dyDescent="0.3">
      <c r="A51" s="10" t="s">
        <v>886</v>
      </c>
      <c r="B51" s="10" t="s">
        <v>965</v>
      </c>
      <c r="C51" s="10" t="s">
        <v>901</v>
      </c>
      <c r="D51" s="10" t="s">
        <v>889</v>
      </c>
      <c r="E51" s="10">
        <v>0</v>
      </c>
      <c r="F51" s="10">
        <v>634</v>
      </c>
      <c r="G51" s="10">
        <v>820</v>
      </c>
    </row>
    <row r="52" spans="1:7" x14ac:dyDescent="0.3">
      <c r="A52" s="10" t="s">
        <v>886</v>
      </c>
      <c r="B52" s="10" t="s">
        <v>966</v>
      </c>
      <c r="C52" s="10" t="s">
        <v>899</v>
      </c>
      <c r="D52" s="10" t="s">
        <v>889</v>
      </c>
      <c r="E52" s="10">
        <v>0</v>
      </c>
      <c r="F52" s="10">
        <v>677</v>
      </c>
      <c r="G52" s="10">
        <v>810</v>
      </c>
    </row>
    <row r="53" spans="1:7" x14ac:dyDescent="0.3">
      <c r="A53" s="10" t="s">
        <v>886</v>
      </c>
      <c r="B53" s="10" t="s">
        <v>967</v>
      </c>
      <c r="C53" s="10" t="s">
        <v>901</v>
      </c>
      <c r="D53" s="10" t="s">
        <v>889</v>
      </c>
      <c r="E53" s="10">
        <v>0</v>
      </c>
      <c r="F53" s="10">
        <v>1910</v>
      </c>
      <c r="G53" s="10">
        <v>2580</v>
      </c>
    </row>
    <row r="54" spans="1:7" x14ac:dyDescent="0.3">
      <c r="A54" s="10" t="s">
        <v>886</v>
      </c>
      <c r="B54" s="10" t="s">
        <v>968</v>
      </c>
      <c r="C54" s="10" t="s">
        <v>948</v>
      </c>
      <c r="D54" s="10" t="s">
        <v>944</v>
      </c>
      <c r="E54" s="10">
        <v>1</v>
      </c>
      <c r="F54" s="10">
        <v>1254</v>
      </c>
      <c r="G54" s="10">
        <v>7050</v>
      </c>
    </row>
    <row r="55" spans="1:7" x14ac:dyDescent="0.3">
      <c r="A55" s="10" t="s">
        <v>886</v>
      </c>
      <c r="B55" s="10" t="s">
        <v>969</v>
      </c>
      <c r="C55" s="10" t="s">
        <v>948</v>
      </c>
      <c r="D55" s="10" t="s">
        <v>944</v>
      </c>
      <c r="E55" s="10">
        <v>6</v>
      </c>
      <c r="F55" s="10">
        <v>6941</v>
      </c>
      <c r="G55" s="10">
        <v>7660</v>
      </c>
    </row>
    <row r="56" spans="1:7" x14ac:dyDescent="0.3">
      <c r="A56" s="10" t="s">
        <v>886</v>
      </c>
      <c r="B56" s="10" t="s">
        <v>970</v>
      </c>
      <c r="C56" s="10" t="s">
        <v>901</v>
      </c>
      <c r="D56" s="10" t="s">
        <v>944</v>
      </c>
      <c r="E56" s="10">
        <v>0</v>
      </c>
      <c r="F56" s="10">
        <v>1817</v>
      </c>
      <c r="G56" s="10">
        <v>2313.529</v>
      </c>
    </row>
    <row r="57" spans="1:7" x14ac:dyDescent="0.3">
      <c r="A57" s="10" t="s">
        <v>886</v>
      </c>
      <c r="B57" s="10" t="s">
        <v>971</v>
      </c>
      <c r="C57" s="10" t="s">
        <v>901</v>
      </c>
      <c r="D57" s="10" t="s">
        <v>944</v>
      </c>
      <c r="E57" s="10">
        <v>0</v>
      </c>
      <c r="F57" s="10">
        <v>4468</v>
      </c>
      <c r="G57" s="10">
        <v>540</v>
      </c>
    </row>
    <row r="58" spans="1:7" x14ac:dyDescent="0.3">
      <c r="A58" s="10" t="s">
        <v>886</v>
      </c>
      <c r="B58" s="10" t="s">
        <v>972</v>
      </c>
      <c r="C58" s="10" t="s">
        <v>901</v>
      </c>
      <c r="D58" s="10" t="s">
        <v>944</v>
      </c>
      <c r="E58" s="10">
        <v>0</v>
      </c>
      <c r="F58" s="10">
        <v>1970</v>
      </c>
      <c r="G58" s="10">
        <v>200</v>
      </c>
    </row>
    <row r="59" spans="1:7" x14ac:dyDescent="0.3">
      <c r="A59" s="10" t="s">
        <v>886</v>
      </c>
      <c r="B59" s="10" t="s">
        <v>973</v>
      </c>
      <c r="C59" s="10" t="s">
        <v>974</v>
      </c>
      <c r="D59" s="10" t="s">
        <v>944</v>
      </c>
      <c r="E59" s="10">
        <v>0</v>
      </c>
      <c r="F59" s="10">
        <v>640</v>
      </c>
      <c r="G59" s="10">
        <v>61</v>
      </c>
    </row>
    <row r="60" spans="1:7" x14ac:dyDescent="0.3">
      <c r="A60" s="10" t="s">
        <v>886</v>
      </c>
      <c r="B60" s="10" t="s">
        <v>975</v>
      </c>
      <c r="C60" s="10" t="s">
        <v>974</v>
      </c>
      <c r="D60" s="10" t="s">
        <v>944</v>
      </c>
      <c r="E60" s="10">
        <v>0</v>
      </c>
      <c r="F60" s="10">
        <v>165</v>
      </c>
      <c r="G60" s="10">
        <v>21</v>
      </c>
    </row>
    <row r="61" spans="1:7" x14ac:dyDescent="0.3">
      <c r="A61" s="10" t="s">
        <v>886</v>
      </c>
      <c r="B61" s="10" t="s">
        <v>976</v>
      </c>
      <c r="C61" s="10" t="s">
        <v>901</v>
      </c>
      <c r="D61" s="10" t="s">
        <v>944</v>
      </c>
      <c r="E61" s="10">
        <v>0</v>
      </c>
      <c r="F61" s="10">
        <v>1398</v>
      </c>
      <c r="G61" s="10">
        <v>180</v>
      </c>
    </row>
    <row r="62" spans="1:7" x14ac:dyDescent="0.3">
      <c r="A62" s="10" t="s">
        <v>886</v>
      </c>
      <c r="B62" s="10" t="s">
        <v>977</v>
      </c>
      <c r="C62" s="10" t="s">
        <v>974</v>
      </c>
      <c r="D62" s="10" t="s">
        <v>944</v>
      </c>
      <c r="E62" s="10">
        <v>0</v>
      </c>
      <c r="F62" s="10">
        <v>583</v>
      </c>
      <c r="G62" s="10">
        <v>61</v>
      </c>
    </row>
    <row r="63" spans="1:7" x14ac:dyDescent="0.3">
      <c r="A63" s="10" t="s">
        <v>886</v>
      </c>
      <c r="B63" s="10" t="s">
        <v>978</v>
      </c>
      <c r="C63" s="10" t="s">
        <v>974</v>
      </c>
      <c r="D63" s="10" t="s">
        <v>944</v>
      </c>
      <c r="E63" s="10">
        <v>0</v>
      </c>
      <c r="F63" s="10">
        <v>3467</v>
      </c>
      <c r="G63" s="10">
        <v>141</v>
      </c>
    </row>
    <row r="64" spans="1:7" x14ac:dyDescent="0.3">
      <c r="A64" s="10" t="s">
        <v>886</v>
      </c>
      <c r="B64" s="10" t="s">
        <v>979</v>
      </c>
      <c r="C64" s="10" t="s">
        <v>974</v>
      </c>
      <c r="D64" s="10" t="s">
        <v>944</v>
      </c>
      <c r="E64" s="10">
        <v>0</v>
      </c>
      <c r="F64" s="10">
        <v>1583</v>
      </c>
      <c r="G64" s="10">
        <v>121</v>
      </c>
    </row>
    <row r="65" spans="1:7" x14ac:dyDescent="0.3">
      <c r="A65" s="10" t="s">
        <v>886</v>
      </c>
      <c r="B65" s="10" t="s">
        <v>980</v>
      </c>
      <c r="C65" s="10" t="s">
        <v>974</v>
      </c>
      <c r="D65" s="10" t="s">
        <v>944</v>
      </c>
      <c r="E65" s="10">
        <v>0</v>
      </c>
      <c r="F65" s="10">
        <v>295</v>
      </c>
      <c r="G65" s="10">
        <v>41</v>
      </c>
    </row>
    <row r="66" spans="1:7" x14ac:dyDescent="0.3">
      <c r="A66" s="10" t="s">
        <v>886</v>
      </c>
      <c r="B66" s="10" t="s">
        <v>981</v>
      </c>
      <c r="C66" s="10" t="s">
        <v>901</v>
      </c>
      <c r="D66" s="10" t="s">
        <v>944</v>
      </c>
      <c r="E66" s="10">
        <v>0</v>
      </c>
      <c r="F66" s="10">
        <v>3654</v>
      </c>
      <c r="G66" s="10">
        <v>400</v>
      </c>
    </row>
    <row r="67" spans="1:7" x14ac:dyDescent="0.3">
      <c r="A67" s="10" t="s">
        <v>886</v>
      </c>
      <c r="B67" s="10" t="s">
        <v>982</v>
      </c>
      <c r="C67" s="10" t="s">
        <v>901</v>
      </c>
      <c r="D67" s="10" t="s">
        <v>944</v>
      </c>
      <c r="E67" s="10">
        <v>0</v>
      </c>
      <c r="F67" s="10">
        <v>49</v>
      </c>
      <c r="G67" s="10">
        <v>5</v>
      </c>
    </row>
    <row r="68" spans="1:7" x14ac:dyDescent="0.3">
      <c r="A68" s="10" t="s">
        <v>886</v>
      </c>
      <c r="B68" s="10" t="s">
        <v>983</v>
      </c>
      <c r="C68" s="10" t="s">
        <v>901</v>
      </c>
      <c r="D68" s="10" t="s">
        <v>944</v>
      </c>
      <c r="E68" s="10">
        <v>0</v>
      </c>
      <c r="F68" s="10">
        <v>342</v>
      </c>
      <c r="G68" s="10">
        <v>40</v>
      </c>
    </row>
    <row r="69" spans="1:7" x14ac:dyDescent="0.3">
      <c r="A69" s="10" t="s">
        <v>886</v>
      </c>
      <c r="B69" s="10" t="s">
        <v>984</v>
      </c>
      <c r="C69" s="10" t="s">
        <v>974</v>
      </c>
      <c r="D69" s="10" t="s">
        <v>944</v>
      </c>
      <c r="E69" s="10">
        <v>0</v>
      </c>
      <c r="F69" s="10">
        <v>3920</v>
      </c>
      <c r="G69" s="10">
        <v>411</v>
      </c>
    </row>
    <row r="70" spans="1:7" x14ac:dyDescent="0.3">
      <c r="A70" s="10" t="s">
        <v>886</v>
      </c>
      <c r="B70" s="10" t="s">
        <v>985</v>
      </c>
      <c r="C70" s="10" t="s">
        <v>901</v>
      </c>
      <c r="D70" s="10" t="s">
        <v>944</v>
      </c>
      <c r="E70" s="10">
        <v>0</v>
      </c>
      <c r="F70" s="10">
        <v>1453</v>
      </c>
      <c r="G70" s="10">
        <v>225</v>
      </c>
    </row>
    <row r="71" spans="1:7" x14ac:dyDescent="0.3">
      <c r="A71" s="10" t="s">
        <v>886</v>
      </c>
      <c r="B71" s="10" t="s">
        <v>986</v>
      </c>
      <c r="C71" s="10" t="s">
        <v>901</v>
      </c>
      <c r="D71" s="10" t="s">
        <v>944</v>
      </c>
      <c r="E71" s="10">
        <v>0</v>
      </c>
      <c r="F71" s="10">
        <v>2264</v>
      </c>
      <c r="G71" s="10">
        <v>300</v>
      </c>
    </row>
    <row r="72" spans="1:7" x14ac:dyDescent="0.3">
      <c r="A72" s="10" t="s">
        <v>886</v>
      </c>
      <c r="B72" s="10" t="s">
        <v>987</v>
      </c>
      <c r="C72" s="10" t="s">
        <v>901</v>
      </c>
      <c r="D72" s="10" t="s">
        <v>944</v>
      </c>
      <c r="E72" s="10">
        <v>0</v>
      </c>
      <c r="F72" s="10">
        <v>1606</v>
      </c>
      <c r="G72" s="10">
        <v>285</v>
      </c>
    </row>
    <row r="73" spans="1:7" x14ac:dyDescent="0.3">
      <c r="A73" s="10" t="s">
        <v>886</v>
      </c>
      <c r="B73" s="10" t="s">
        <v>988</v>
      </c>
      <c r="C73" s="10" t="s">
        <v>974</v>
      </c>
      <c r="D73" s="10" t="s">
        <v>944</v>
      </c>
      <c r="E73" s="10">
        <v>0</v>
      </c>
      <c r="F73" s="10">
        <v>4751</v>
      </c>
      <c r="G73" s="10">
        <v>201</v>
      </c>
    </row>
    <row r="74" spans="1:7" x14ac:dyDescent="0.3">
      <c r="A74" s="10" t="s">
        <v>886</v>
      </c>
      <c r="B74" s="10" t="s">
        <v>989</v>
      </c>
      <c r="C74" s="10" t="s">
        <v>901</v>
      </c>
      <c r="D74" s="10" t="s">
        <v>944</v>
      </c>
      <c r="E74" s="10">
        <v>0</v>
      </c>
      <c r="F74" s="10">
        <v>1368</v>
      </c>
      <c r="G74" s="10">
        <v>210</v>
      </c>
    </row>
    <row r="75" spans="1:7" x14ac:dyDescent="0.3">
      <c r="A75" s="10" t="s">
        <v>886</v>
      </c>
      <c r="B75" s="10" t="s">
        <v>990</v>
      </c>
      <c r="C75" s="10" t="s">
        <v>974</v>
      </c>
      <c r="D75" s="10" t="s">
        <v>944</v>
      </c>
      <c r="E75" s="10">
        <v>0</v>
      </c>
      <c r="F75" s="10">
        <v>2179</v>
      </c>
      <c r="G75" s="10">
        <v>181</v>
      </c>
    </row>
    <row r="76" spans="1:7" x14ac:dyDescent="0.3">
      <c r="A76" s="10" t="s">
        <v>886</v>
      </c>
      <c r="B76" s="10" t="s">
        <v>991</v>
      </c>
      <c r="C76" s="10" t="s">
        <v>974</v>
      </c>
      <c r="D76" s="10" t="s">
        <v>944</v>
      </c>
      <c r="E76" s="10">
        <v>0</v>
      </c>
      <c r="F76" s="10">
        <v>5222</v>
      </c>
      <c r="G76" s="10">
        <v>471</v>
      </c>
    </row>
    <row r="77" spans="1:7" x14ac:dyDescent="0.3">
      <c r="A77" s="10" t="s">
        <v>886</v>
      </c>
      <c r="B77" s="10" t="s">
        <v>992</v>
      </c>
      <c r="C77" s="10" t="s">
        <v>901</v>
      </c>
      <c r="D77" s="10" t="s">
        <v>944</v>
      </c>
      <c r="E77" s="10">
        <v>0</v>
      </c>
      <c r="F77" s="10">
        <v>2913</v>
      </c>
      <c r="G77" s="10">
        <v>250</v>
      </c>
    </row>
    <row r="78" spans="1:7" x14ac:dyDescent="0.3">
      <c r="A78" s="10" t="s">
        <v>886</v>
      </c>
      <c r="B78" s="10" t="s">
        <v>993</v>
      </c>
      <c r="C78" s="10" t="s">
        <v>974</v>
      </c>
      <c r="D78" s="10" t="s">
        <v>944</v>
      </c>
      <c r="E78" s="10">
        <v>0</v>
      </c>
      <c r="F78" s="10">
        <v>2733</v>
      </c>
      <c r="G78" s="10">
        <v>281</v>
      </c>
    </row>
    <row r="79" spans="1:7" x14ac:dyDescent="0.3">
      <c r="A79" s="10" t="s">
        <v>886</v>
      </c>
      <c r="B79" s="10" t="s">
        <v>994</v>
      </c>
      <c r="C79" s="10" t="s">
        <v>974</v>
      </c>
      <c r="D79" s="10" t="s">
        <v>944</v>
      </c>
      <c r="E79" s="10">
        <v>0</v>
      </c>
      <c r="F79" s="10">
        <v>3485</v>
      </c>
      <c r="G79" s="10">
        <v>351</v>
      </c>
    </row>
    <row r="80" spans="1:7" x14ac:dyDescent="0.3">
      <c r="A80" s="10" t="s">
        <v>886</v>
      </c>
      <c r="B80" s="10" t="s">
        <v>995</v>
      </c>
      <c r="C80" s="10" t="s">
        <v>974</v>
      </c>
      <c r="D80" s="10" t="s">
        <v>944</v>
      </c>
      <c r="E80" s="10">
        <v>0</v>
      </c>
      <c r="F80" s="10">
        <v>611</v>
      </c>
      <c r="G80" s="10">
        <v>91</v>
      </c>
    </row>
    <row r="81" spans="1:7" x14ac:dyDescent="0.3">
      <c r="A81" s="10" t="s">
        <v>886</v>
      </c>
      <c r="B81" s="10" t="s">
        <v>996</v>
      </c>
      <c r="C81" s="10" t="s">
        <v>974</v>
      </c>
      <c r="D81" s="10" t="s">
        <v>944</v>
      </c>
      <c r="E81" s="10">
        <v>0</v>
      </c>
      <c r="F81" s="10">
        <v>989</v>
      </c>
      <c r="G81" s="10">
        <v>41</v>
      </c>
    </row>
    <row r="82" spans="1:7" x14ac:dyDescent="0.3">
      <c r="A82" s="10" t="s">
        <v>886</v>
      </c>
      <c r="B82" s="10" t="s">
        <v>997</v>
      </c>
      <c r="C82" s="10" t="s">
        <v>974</v>
      </c>
      <c r="D82" s="10" t="s">
        <v>944</v>
      </c>
      <c r="E82" s="10">
        <v>0</v>
      </c>
      <c r="F82" s="10">
        <v>1018</v>
      </c>
      <c r="G82" s="10">
        <v>91</v>
      </c>
    </row>
    <row r="83" spans="1:7" x14ac:dyDescent="0.3">
      <c r="A83" s="10" t="s">
        <v>886</v>
      </c>
      <c r="B83" s="10" t="s">
        <v>998</v>
      </c>
      <c r="C83" s="10" t="s">
        <v>999</v>
      </c>
      <c r="D83" s="10" t="s">
        <v>944</v>
      </c>
      <c r="E83" s="10">
        <v>0</v>
      </c>
      <c r="F83" s="10">
        <v>5073</v>
      </c>
      <c r="G83" s="10">
        <v>7490.8850000000002</v>
      </c>
    </row>
    <row r="84" spans="1:7" x14ac:dyDescent="0.3">
      <c r="A84" s="10" t="s">
        <v>886</v>
      </c>
      <c r="B84" s="10" t="s">
        <v>1000</v>
      </c>
      <c r="C84" s="10" t="s">
        <v>974</v>
      </c>
      <c r="D84" s="10" t="s">
        <v>944</v>
      </c>
      <c r="E84" s="10">
        <v>0</v>
      </c>
      <c r="F84" s="10">
        <v>6402</v>
      </c>
      <c r="G84" s="10">
        <v>291</v>
      </c>
    </row>
    <row r="85" spans="1:7" x14ac:dyDescent="0.3">
      <c r="A85" s="10" t="s">
        <v>886</v>
      </c>
      <c r="B85" s="10" t="s">
        <v>1001</v>
      </c>
      <c r="C85" s="10" t="s">
        <v>974</v>
      </c>
      <c r="D85" s="10" t="s">
        <v>944</v>
      </c>
      <c r="E85" s="10">
        <v>0</v>
      </c>
      <c r="F85" s="10">
        <v>709</v>
      </c>
      <c r="G85" s="10">
        <v>71</v>
      </c>
    </row>
    <row r="86" spans="1:7" x14ac:dyDescent="0.3">
      <c r="A86" s="10" t="s">
        <v>886</v>
      </c>
      <c r="B86" s="10" t="s">
        <v>1002</v>
      </c>
      <c r="C86" s="10" t="s">
        <v>974</v>
      </c>
      <c r="D86" s="10" t="s">
        <v>944</v>
      </c>
      <c r="E86" s="10">
        <v>0</v>
      </c>
      <c r="F86" s="10">
        <v>798</v>
      </c>
      <c r="G86" s="10">
        <v>91</v>
      </c>
    </row>
    <row r="87" spans="1:7" x14ac:dyDescent="0.3">
      <c r="A87" s="10" t="s">
        <v>886</v>
      </c>
      <c r="B87" s="10" t="s">
        <v>1003</v>
      </c>
      <c r="C87" s="10" t="s">
        <v>974</v>
      </c>
      <c r="D87" s="10" t="s">
        <v>944</v>
      </c>
      <c r="E87" s="10">
        <v>0</v>
      </c>
      <c r="F87" s="10">
        <v>830</v>
      </c>
      <c r="G87" s="10">
        <v>81</v>
      </c>
    </row>
    <row r="88" spans="1:7" x14ac:dyDescent="0.3">
      <c r="A88" s="10" t="s">
        <v>886</v>
      </c>
      <c r="B88" s="10" t="s">
        <v>1004</v>
      </c>
      <c r="C88" s="10" t="s">
        <v>974</v>
      </c>
      <c r="D88" s="10" t="s">
        <v>944</v>
      </c>
      <c r="E88" s="10">
        <v>0</v>
      </c>
      <c r="F88" s="10">
        <v>893</v>
      </c>
      <c r="G88" s="10">
        <v>81</v>
      </c>
    </row>
    <row r="89" spans="1:7" x14ac:dyDescent="0.3">
      <c r="A89" s="10" t="s">
        <v>886</v>
      </c>
      <c r="B89" s="10" t="s">
        <v>1005</v>
      </c>
      <c r="C89" s="10" t="s">
        <v>901</v>
      </c>
      <c r="D89" s="10" t="s">
        <v>944</v>
      </c>
      <c r="E89" s="10">
        <v>0</v>
      </c>
      <c r="F89" s="10">
        <v>2361</v>
      </c>
      <c r="G89" s="10">
        <v>325</v>
      </c>
    </row>
    <row r="90" spans="1:7" x14ac:dyDescent="0.3">
      <c r="A90" s="10" t="s">
        <v>886</v>
      </c>
      <c r="B90" s="10" t="s">
        <v>1006</v>
      </c>
      <c r="C90" s="10" t="s">
        <v>974</v>
      </c>
      <c r="D90" s="10" t="s">
        <v>944</v>
      </c>
      <c r="E90" s="10">
        <v>0</v>
      </c>
      <c r="F90" s="10">
        <v>1403</v>
      </c>
      <c r="G90" s="10">
        <v>101</v>
      </c>
    </row>
    <row r="91" spans="1:7" x14ac:dyDescent="0.3">
      <c r="A91" s="10" t="s">
        <v>886</v>
      </c>
      <c r="B91" s="10" t="s">
        <v>1007</v>
      </c>
      <c r="C91" s="10" t="s">
        <v>974</v>
      </c>
      <c r="D91" s="10" t="s">
        <v>944</v>
      </c>
      <c r="E91" s="10">
        <v>0</v>
      </c>
      <c r="F91" s="10">
        <v>1773</v>
      </c>
      <c r="G91" s="10">
        <v>131</v>
      </c>
    </row>
    <row r="92" spans="1:7" x14ac:dyDescent="0.3">
      <c r="A92" s="10" t="s">
        <v>886</v>
      </c>
      <c r="B92" s="10" t="s">
        <v>1008</v>
      </c>
      <c r="C92" s="10" t="s">
        <v>974</v>
      </c>
      <c r="D92" s="10" t="s">
        <v>944</v>
      </c>
      <c r="E92" s="10">
        <v>1</v>
      </c>
      <c r="F92" s="10">
        <v>3465</v>
      </c>
      <c r="G92" s="10">
        <v>541</v>
      </c>
    </row>
    <row r="93" spans="1:7" x14ac:dyDescent="0.3">
      <c r="A93" s="10" t="s">
        <v>886</v>
      </c>
      <c r="B93" s="10" t="s">
        <v>1009</v>
      </c>
      <c r="C93" s="10" t="s">
        <v>974</v>
      </c>
      <c r="D93" s="10" t="s">
        <v>944</v>
      </c>
      <c r="E93" s="10">
        <v>0</v>
      </c>
      <c r="F93" s="10">
        <v>6532</v>
      </c>
      <c r="G93" s="10">
        <v>441</v>
      </c>
    </row>
    <row r="94" spans="1:7" x14ac:dyDescent="0.3">
      <c r="A94" s="10" t="s">
        <v>886</v>
      </c>
      <c r="B94" s="10" t="s">
        <v>1010</v>
      </c>
      <c r="C94" s="10" t="s">
        <v>974</v>
      </c>
      <c r="D94" s="10" t="s">
        <v>944</v>
      </c>
      <c r="E94" s="10">
        <v>0</v>
      </c>
      <c r="F94" s="10">
        <v>1906</v>
      </c>
      <c r="G94" s="10">
        <v>196</v>
      </c>
    </row>
    <row r="95" spans="1:7" x14ac:dyDescent="0.3">
      <c r="A95" s="10" t="s">
        <v>886</v>
      </c>
      <c r="B95" s="10" t="s">
        <v>1011</v>
      </c>
      <c r="C95" s="10" t="s">
        <v>901</v>
      </c>
      <c r="D95" s="10" t="s">
        <v>944</v>
      </c>
      <c r="E95" s="10">
        <v>0</v>
      </c>
      <c r="F95" s="10">
        <v>1759</v>
      </c>
      <c r="G95" s="10">
        <v>240</v>
      </c>
    </row>
    <row r="96" spans="1:7" x14ac:dyDescent="0.3">
      <c r="A96" s="10" t="s">
        <v>886</v>
      </c>
      <c r="B96" s="10" t="s">
        <v>1012</v>
      </c>
      <c r="C96" s="10" t="s">
        <v>948</v>
      </c>
      <c r="D96" s="10" t="s">
        <v>944</v>
      </c>
      <c r="E96" s="10">
        <v>0</v>
      </c>
      <c r="F96" s="10">
        <v>9042</v>
      </c>
      <c r="G96" s="10">
        <v>431</v>
      </c>
    </row>
    <row r="97" spans="1:7" x14ac:dyDescent="0.3">
      <c r="A97" s="10" t="s">
        <v>886</v>
      </c>
      <c r="B97" s="10" t="s">
        <v>1013</v>
      </c>
      <c r="C97" s="10" t="s">
        <v>974</v>
      </c>
      <c r="D97" s="10" t="s">
        <v>944</v>
      </c>
      <c r="E97" s="10">
        <v>0</v>
      </c>
      <c r="F97" s="10">
        <v>6963</v>
      </c>
      <c r="G97" s="10">
        <v>371</v>
      </c>
    </row>
    <row r="98" spans="1:7" x14ac:dyDescent="0.3">
      <c r="A98" s="10" t="s">
        <v>886</v>
      </c>
      <c r="B98" s="10" t="s">
        <v>1014</v>
      </c>
      <c r="C98" s="10" t="s">
        <v>946</v>
      </c>
      <c r="D98" s="10" t="s">
        <v>944</v>
      </c>
      <c r="E98" s="10">
        <v>0</v>
      </c>
      <c r="F98" s="10">
        <v>6499</v>
      </c>
      <c r="G98" s="10">
        <v>1000</v>
      </c>
    </row>
    <row r="99" spans="1:7" x14ac:dyDescent="0.3">
      <c r="A99" s="10" t="s">
        <v>886</v>
      </c>
      <c r="B99" s="10" t="s">
        <v>1015</v>
      </c>
      <c r="C99" s="10" t="s">
        <v>974</v>
      </c>
      <c r="D99" s="10" t="s">
        <v>944</v>
      </c>
      <c r="E99" s="10">
        <v>0</v>
      </c>
      <c r="F99" s="10">
        <v>4445</v>
      </c>
      <c r="G99" s="10">
        <v>181</v>
      </c>
    </row>
    <row r="100" spans="1:7" x14ac:dyDescent="0.3">
      <c r="A100" s="10" t="s">
        <v>886</v>
      </c>
      <c r="B100" s="10" t="s">
        <v>1016</v>
      </c>
      <c r="C100" s="10" t="s">
        <v>901</v>
      </c>
      <c r="D100" s="10" t="s">
        <v>944</v>
      </c>
      <c r="E100" s="10">
        <v>0</v>
      </c>
      <c r="F100" s="10">
        <v>3733</v>
      </c>
      <c r="G100" s="10">
        <v>330</v>
      </c>
    </row>
    <row r="101" spans="1:7" x14ac:dyDescent="0.3">
      <c r="A101" s="10" t="s">
        <v>886</v>
      </c>
      <c r="B101" s="10" t="s">
        <v>1017</v>
      </c>
      <c r="C101" s="10" t="s">
        <v>974</v>
      </c>
      <c r="D101" s="10" t="s">
        <v>944</v>
      </c>
      <c r="E101" s="10">
        <v>0</v>
      </c>
      <c r="F101" s="10">
        <v>241</v>
      </c>
      <c r="G101" s="10">
        <v>21</v>
      </c>
    </row>
    <row r="102" spans="1:7" x14ac:dyDescent="0.3">
      <c r="A102" s="10" t="s">
        <v>886</v>
      </c>
      <c r="B102" s="10" t="s">
        <v>1018</v>
      </c>
      <c r="C102" s="10" t="s">
        <v>946</v>
      </c>
      <c r="D102" s="10" t="s">
        <v>944</v>
      </c>
      <c r="E102" s="10">
        <v>0</v>
      </c>
      <c r="F102" s="10">
        <v>4431</v>
      </c>
      <c r="G102" s="10">
        <v>440</v>
      </c>
    </row>
    <row r="103" spans="1:7" x14ac:dyDescent="0.3">
      <c r="A103" s="10" t="s">
        <v>886</v>
      </c>
      <c r="B103" s="10" t="s">
        <v>1019</v>
      </c>
      <c r="C103" s="10" t="s">
        <v>974</v>
      </c>
      <c r="D103" s="10" t="s">
        <v>944</v>
      </c>
      <c r="E103" s="10">
        <v>0</v>
      </c>
      <c r="F103" s="10">
        <v>6352</v>
      </c>
      <c r="G103" s="10">
        <v>361</v>
      </c>
    </row>
    <row r="104" spans="1:7" x14ac:dyDescent="0.3">
      <c r="A104" s="10" t="s">
        <v>886</v>
      </c>
      <c r="B104" s="10" t="s">
        <v>1020</v>
      </c>
      <c r="C104" s="10" t="s">
        <v>974</v>
      </c>
      <c r="D104" s="10" t="s">
        <v>944</v>
      </c>
      <c r="E104" s="10">
        <v>0</v>
      </c>
      <c r="F104" s="10">
        <v>561</v>
      </c>
      <c r="G104" s="10">
        <v>61</v>
      </c>
    </row>
    <row r="105" spans="1:7" x14ac:dyDescent="0.3">
      <c r="A105" s="10" t="s">
        <v>886</v>
      </c>
      <c r="B105" s="10" t="s">
        <v>1021</v>
      </c>
      <c r="C105" s="10" t="s">
        <v>901</v>
      </c>
      <c r="D105" s="10" t="s">
        <v>944</v>
      </c>
      <c r="E105" s="10">
        <v>0</v>
      </c>
      <c r="F105" s="10">
        <v>1039</v>
      </c>
      <c r="G105" s="10">
        <v>130</v>
      </c>
    </row>
    <row r="106" spans="1:7" x14ac:dyDescent="0.3">
      <c r="A106" s="10" t="s">
        <v>886</v>
      </c>
      <c r="B106" s="10" t="s">
        <v>1022</v>
      </c>
      <c r="C106" s="10" t="s">
        <v>974</v>
      </c>
      <c r="D106" s="10" t="s">
        <v>944</v>
      </c>
      <c r="E106" s="10">
        <v>0</v>
      </c>
      <c r="F106" s="10">
        <v>2734</v>
      </c>
      <c r="G106" s="10">
        <v>111</v>
      </c>
    </row>
    <row r="107" spans="1:7" x14ac:dyDescent="0.3">
      <c r="A107" s="10" t="s">
        <v>886</v>
      </c>
      <c r="B107" s="10" t="s">
        <v>1023</v>
      </c>
      <c r="C107" s="10" t="s">
        <v>888</v>
      </c>
      <c r="D107" s="10" t="s">
        <v>944</v>
      </c>
      <c r="E107" s="10">
        <v>0</v>
      </c>
      <c r="F107" s="10">
        <v>1106</v>
      </c>
      <c r="G107" s="10">
        <v>121</v>
      </c>
    </row>
    <row r="108" spans="1:7" x14ac:dyDescent="0.3">
      <c r="A108" s="10" t="s">
        <v>886</v>
      </c>
      <c r="B108" s="10" t="s">
        <v>1024</v>
      </c>
      <c r="C108" s="10" t="s">
        <v>974</v>
      </c>
      <c r="D108" s="10" t="s">
        <v>944</v>
      </c>
      <c r="E108" s="10">
        <v>0</v>
      </c>
      <c r="F108" s="10">
        <v>8145</v>
      </c>
      <c r="G108" s="10">
        <v>511</v>
      </c>
    </row>
    <row r="109" spans="1:7" x14ac:dyDescent="0.3">
      <c r="A109" s="10" t="s">
        <v>886</v>
      </c>
      <c r="B109" s="10" t="s">
        <v>1025</v>
      </c>
      <c r="C109" s="10" t="s">
        <v>974</v>
      </c>
      <c r="D109" s="10" t="s">
        <v>944</v>
      </c>
      <c r="E109" s="10">
        <v>0</v>
      </c>
      <c r="F109" s="10">
        <v>8240</v>
      </c>
      <c r="G109" s="10">
        <v>481</v>
      </c>
    </row>
    <row r="110" spans="1:7" x14ac:dyDescent="0.3">
      <c r="A110" s="10" t="s">
        <v>886</v>
      </c>
      <c r="B110" s="10" t="s">
        <v>1026</v>
      </c>
      <c r="C110" s="10" t="s">
        <v>974</v>
      </c>
      <c r="D110" s="10" t="s">
        <v>944</v>
      </c>
      <c r="E110" s="10">
        <v>0</v>
      </c>
      <c r="F110" s="10">
        <v>3723</v>
      </c>
      <c r="G110" s="10">
        <v>371</v>
      </c>
    </row>
    <row r="111" spans="1:7" x14ac:dyDescent="0.3">
      <c r="A111" s="10" t="s">
        <v>886</v>
      </c>
      <c r="B111" s="10" t="s">
        <v>1027</v>
      </c>
      <c r="C111" s="10" t="s">
        <v>974</v>
      </c>
      <c r="D111" s="10" t="s">
        <v>944</v>
      </c>
      <c r="E111" s="10">
        <v>0</v>
      </c>
      <c r="F111" s="10">
        <v>2329</v>
      </c>
      <c r="G111" s="10">
        <v>171</v>
      </c>
    </row>
    <row r="112" spans="1:7" x14ac:dyDescent="0.3">
      <c r="A112" s="10" t="s">
        <v>886</v>
      </c>
      <c r="B112" s="10" t="s">
        <v>1028</v>
      </c>
      <c r="C112" s="10" t="s">
        <v>974</v>
      </c>
      <c r="D112" s="10" t="s">
        <v>944</v>
      </c>
      <c r="E112" s="10">
        <v>0</v>
      </c>
      <c r="F112" s="10">
        <v>1960</v>
      </c>
      <c r="G112" s="10">
        <v>171</v>
      </c>
    </row>
    <row r="113" spans="1:7" x14ac:dyDescent="0.3">
      <c r="A113" s="10" t="s">
        <v>886</v>
      </c>
      <c r="B113" s="10" t="s">
        <v>1029</v>
      </c>
      <c r="C113" s="10" t="s">
        <v>974</v>
      </c>
      <c r="D113" s="10" t="s">
        <v>944</v>
      </c>
      <c r="E113" s="10">
        <v>0</v>
      </c>
      <c r="F113" s="10">
        <v>3201</v>
      </c>
      <c r="G113" s="10">
        <v>271</v>
      </c>
    </row>
    <row r="114" spans="1:7" x14ac:dyDescent="0.3">
      <c r="A114" s="10" t="s">
        <v>886</v>
      </c>
      <c r="B114" s="10" t="s">
        <v>1030</v>
      </c>
      <c r="C114" s="10" t="s">
        <v>974</v>
      </c>
      <c r="D114" s="10" t="s">
        <v>944</v>
      </c>
      <c r="E114" s="10">
        <v>0</v>
      </c>
      <c r="F114" s="10">
        <v>3136</v>
      </c>
      <c r="G114" s="10">
        <v>281</v>
      </c>
    </row>
    <row r="115" spans="1:7" x14ac:dyDescent="0.3">
      <c r="A115" s="10" t="s">
        <v>886</v>
      </c>
      <c r="B115" s="10" t="s">
        <v>1031</v>
      </c>
      <c r="C115" s="10" t="s">
        <v>974</v>
      </c>
      <c r="D115" s="10" t="s">
        <v>944</v>
      </c>
      <c r="E115" s="10">
        <v>0</v>
      </c>
      <c r="F115" s="10">
        <v>1597</v>
      </c>
      <c r="G115" s="10">
        <v>146</v>
      </c>
    </row>
    <row r="116" spans="1:7" x14ac:dyDescent="0.3">
      <c r="A116" s="10" t="s">
        <v>886</v>
      </c>
      <c r="B116" s="10" t="s">
        <v>1032</v>
      </c>
      <c r="C116" s="10" t="s">
        <v>974</v>
      </c>
      <c r="D116" s="10" t="s">
        <v>944</v>
      </c>
      <c r="E116" s="10">
        <v>0</v>
      </c>
      <c r="F116" s="10">
        <v>1162</v>
      </c>
      <c r="G116" s="10">
        <v>121</v>
      </c>
    </row>
    <row r="117" spans="1:7" x14ac:dyDescent="0.3">
      <c r="A117" s="10" t="s">
        <v>886</v>
      </c>
      <c r="B117" s="10" t="s">
        <v>1033</v>
      </c>
      <c r="C117" s="10" t="s">
        <v>974</v>
      </c>
      <c r="D117" s="10" t="s">
        <v>889</v>
      </c>
      <c r="E117" s="10">
        <v>0</v>
      </c>
      <c r="F117" s="10">
        <v>1586</v>
      </c>
      <c r="G117" s="10">
        <v>146</v>
      </c>
    </row>
    <row r="118" spans="1:7" x14ac:dyDescent="0.3">
      <c r="A118" s="10" t="s">
        <v>886</v>
      </c>
      <c r="B118" s="10" t="s">
        <v>1034</v>
      </c>
      <c r="C118" s="10" t="s">
        <v>974</v>
      </c>
      <c r="D118" s="10" t="s">
        <v>889</v>
      </c>
      <c r="E118" s="10">
        <v>0</v>
      </c>
      <c r="F118" s="10">
        <v>1129</v>
      </c>
      <c r="G118" s="10">
        <v>111</v>
      </c>
    </row>
    <row r="119" spans="1:7" x14ac:dyDescent="0.3">
      <c r="A119" s="10" t="s">
        <v>886</v>
      </c>
      <c r="B119" s="10" t="s">
        <v>1035</v>
      </c>
      <c r="C119" s="10" t="s">
        <v>974</v>
      </c>
      <c r="D119" s="10" t="s">
        <v>944</v>
      </c>
      <c r="E119" s="10">
        <v>0</v>
      </c>
      <c r="F119" s="10">
        <v>7235</v>
      </c>
      <c r="G119" s="10">
        <v>541</v>
      </c>
    </row>
    <row r="120" spans="1:7" x14ac:dyDescent="0.3">
      <c r="A120" s="10" t="s">
        <v>886</v>
      </c>
      <c r="B120" s="10" t="s">
        <v>1036</v>
      </c>
      <c r="C120" s="10" t="s">
        <v>901</v>
      </c>
      <c r="D120" s="10" t="s">
        <v>944</v>
      </c>
      <c r="E120" s="10">
        <v>0</v>
      </c>
      <c r="F120" s="10">
        <v>1079</v>
      </c>
      <c r="G120" s="10">
        <v>110</v>
      </c>
    </row>
    <row r="121" spans="1:7" x14ac:dyDescent="0.3">
      <c r="A121" s="10" t="s">
        <v>886</v>
      </c>
      <c r="B121" s="10" t="s">
        <v>1037</v>
      </c>
      <c r="C121" s="10" t="s">
        <v>974</v>
      </c>
      <c r="D121" s="10" t="s">
        <v>944</v>
      </c>
      <c r="E121" s="10">
        <v>0</v>
      </c>
      <c r="F121" s="10">
        <v>1223</v>
      </c>
      <c r="G121" s="10">
        <v>101</v>
      </c>
    </row>
    <row r="122" spans="1:7" x14ac:dyDescent="0.3">
      <c r="A122" s="10" t="s">
        <v>886</v>
      </c>
      <c r="B122" s="10" t="s">
        <v>1038</v>
      </c>
      <c r="C122" s="10" t="s">
        <v>974</v>
      </c>
      <c r="D122" s="10" t="s">
        <v>944</v>
      </c>
      <c r="E122" s="10">
        <v>0</v>
      </c>
      <c r="F122" s="10">
        <v>1921</v>
      </c>
      <c r="G122" s="10">
        <v>151</v>
      </c>
    </row>
    <row r="123" spans="1:7" x14ac:dyDescent="0.3">
      <c r="A123" s="10" t="s">
        <v>886</v>
      </c>
      <c r="B123" s="10" t="s">
        <v>1039</v>
      </c>
      <c r="C123" s="10" t="s">
        <v>974</v>
      </c>
      <c r="D123" s="10" t="s">
        <v>944</v>
      </c>
      <c r="E123" s="10">
        <v>0</v>
      </c>
      <c r="F123" s="10">
        <v>6715</v>
      </c>
      <c r="G123" s="10">
        <v>291</v>
      </c>
    </row>
    <row r="124" spans="1:7" x14ac:dyDescent="0.3">
      <c r="A124" s="10" t="s">
        <v>886</v>
      </c>
      <c r="B124" s="10" t="s">
        <v>1040</v>
      </c>
      <c r="C124" s="10" t="s">
        <v>974</v>
      </c>
      <c r="D124" s="10" t="s">
        <v>944</v>
      </c>
      <c r="E124" s="10">
        <v>0</v>
      </c>
      <c r="F124" s="10">
        <v>349</v>
      </c>
      <c r="G124" s="10">
        <v>41</v>
      </c>
    </row>
    <row r="125" spans="1:7" x14ac:dyDescent="0.3">
      <c r="A125" s="10" t="s">
        <v>886</v>
      </c>
      <c r="B125" s="10" t="s">
        <v>1041</v>
      </c>
      <c r="C125" s="10" t="s">
        <v>946</v>
      </c>
      <c r="D125" s="10" t="s">
        <v>944</v>
      </c>
      <c r="E125" s="10">
        <v>0</v>
      </c>
      <c r="F125" s="10">
        <v>2203</v>
      </c>
      <c r="G125" s="10">
        <v>200</v>
      </c>
    </row>
    <row r="126" spans="1:7" x14ac:dyDescent="0.3">
      <c r="A126" s="10" t="s">
        <v>886</v>
      </c>
      <c r="B126" s="10" t="s">
        <v>1042</v>
      </c>
      <c r="C126" s="10" t="s">
        <v>946</v>
      </c>
      <c r="D126" s="10" t="s">
        <v>944</v>
      </c>
      <c r="E126" s="10">
        <v>0</v>
      </c>
      <c r="F126" s="10">
        <v>3273</v>
      </c>
      <c r="G126" s="10">
        <v>290</v>
      </c>
    </row>
    <row r="127" spans="1:7" x14ac:dyDescent="0.3">
      <c r="A127" s="10" t="s">
        <v>886</v>
      </c>
      <c r="B127" s="10" t="s">
        <v>1043</v>
      </c>
      <c r="C127" s="10" t="s">
        <v>946</v>
      </c>
      <c r="D127" s="10" t="s">
        <v>944</v>
      </c>
      <c r="E127" s="10">
        <v>0</v>
      </c>
      <c r="F127" s="10">
        <v>539</v>
      </c>
      <c r="G127" s="10">
        <v>105</v>
      </c>
    </row>
    <row r="128" spans="1:7" x14ac:dyDescent="0.3">
      <c r="A128" s="10" t="s">
        <v>886</v>
      </c>
      <c r="B128" s="10" t="s">
        <v>1044</v>
      </c>
      <c r="C128" s="10" t="s">
        <v>974</v>
      </c>
      <c r="D128" s="10" t="s">
        <v>944</v>
      </c>
      <c r="E128" s="10">
        <v>0</v>
      </c>
      <c r="F128" s="10">
        <v>856</v>
      </c>
      <c r="G128" s="10">
        <v>131</v>
      </c>
    </row>
    <row r="129" spans="1:7" x14ac:dyDescent="0.3">
      <c r="A129" s="10" t="s">
        <v>886</v>
      </c>
      <c r="B129" s="10" t="s">
        <v>1045</v>
      </c>
      <c r="C129" s="10" t="s">
        <v>974</v>
      </c>
      <c r="D129" s="10" t="s">
        <v>944</v>
      </c>
      <c r="E129" s="10">
        <v>0</v>
      </c>
      <c r="F129" s="10">
        <v>2061</v>
      </c>
      <c r="G129" s="10">
        <v>231</v>
      </c>
    </row>
    <row r="130" spans="1:7" x14ac:dyDescent="0.3">
      <c r="A130" s="10" t="s">
        <v>886</v>
      </c>
      <c r="B130" s="10" t="s">
        <v>1046</v>
      </c>
      <c r="C130" s="10" t="s">
        <v>946</v>
      </c>
      <c r="D130" s="10" t="s">
        <v>944</v>
      </c>
      <c r="E130" s="10">
        <v>0</v>
      </c>
      <c r="F130" s="10">
        <v>6082</v>
      </c>
      <c r="G130" s="10">
        <v>760</v>
      </c>
    </row>
    <row r="131" spans="1:7" x14ac:dyDescent="0.3">
      <c r="A131" s="10" t="s">
        <v>886</v>
      </c>
      <c r="B131" s="10" t="s">
        <v>1047</v>
      </c>
      <c r="C131" s="10" t="s">
        <v>974</v>
      </c>
      <c r="D131" s="10" t="s">
        <v>944</v>
      </c>
      <c r="E131" s="10">
        <v>0</v>
      </c>
      <c r="F131" s="10">
        <v>5618</v>
      </c>
      <c r="G131" s="10">
        <v>261</v>
      </c>
    </row>
    <row r="132" spans="1:7" x14ac:dyDescent="0.3">
      <c r="A132" s="10" t="s">
        <v>886</v>
      </c>
      <c r="B132" s="10" t="s">
        <v>1048</v>
      </c>
      <c r="C132" s="10" t="s">
        <v>974</v>
      </c>
      <c r="D132" s="10" t="s">
        <v>944</v>
      </c>
      <c r="E132" s="10">
        <v>1</v>
      </c>
      <c r="F132" s="10">
        <v>3038</v>
      </c>
      <c r="G132" s="10">
        <v>751</v>
      </c>
    </row>
    <row r="133" spans="1:7" x14ac:dyDescent="0.3">
      <c r="A133" s="10" t="s">
        <v>886</v>
      </c>
      <c r="B133" s="10" t="s">
        <v>1049</v>
      </c>
      <c r="C133" s="10" t="s">
        <v>974</v>
      </c>
      <c r="D133" s="10" t="s">
        <v>944</v>
      </c>
      <c r="E133" s="10">
        <v>0</v>
      </c>
      <c r="F133" s="10">
        <v>2598</v>
      </c>
      <c r="G133" s="10">
        <v>211</v>
      </c>
    </row>
    <row r="134" spans="1:7" x14ac:dyDescent="0.3">
      <c r="A134" s="10" t="s">
        <v>886</v>
      </c>
      <c r="B134" s="10" t="s">
        <v>1050</v>
      </c>
      <c r="C134" s="10" t="s">
        <v>888</v>
      </c>
      <c r="D134" s="10" t="s">
        <v>944</v>
      </c>
      <c r="E134" s="10">
        <v>0</v>
      </c>
      <c r="F134" s="10">
        <v>2225</v>
      </c>
      <c r="G134" s="10">
        <v>221</v>
      </c>
    </row>
    <row r="135" spans="1:7" x14ac:dyDescent="0.3">
      <c r="A135" s="10" t="s">
        <v>886</v>
      </c>
      <c r="B135" s="10" t="s">
        <v>1051</v>
      </c>
      <c r="C135" s="10" t="s">
        <v>974</v>
      </c>
      <c r="D135" s="10" t="s">
        <v>944</v>
      </c>
      <c r="E135" s="10">
        <v>0</v>
      </c>
      <c r="F135" s="10">
        <v>2938</v>
      </c>
      <c r="G135" s="10">
        <v>291</v>
      </c>
    </row>
    <row r="136" spans="1:7" x14ac:dyDescent="0.3">
      <c r="A136" s="10" t="s">
        <v>886</v>
      </c>
      <c r="B136" s="10" t="s">
        <v>1052</v>
      </c>
      <c r="C136" s="10" t="s">
        <v>888</v>
      </c>
      <c r="D136" s="10" t="s">
        <v>944</v>
      </c>
      <c r="E136" s="10">
        <v>0</v>
      </c>
      <c r="F136" s="10">
        <v>2141</v>
      </c>
      <c r="G136" s="10">
        <v>171</v>
      </c>
    </row>
    <row r="137" spans="1:7" x14ac:dyDescent="0.3">
      <c r="A137" s="10" t="s">
        <v>886</v>
      </c>
      <c r="B137" s="10" t="s">
        <v>1053</v>
      </c>
      <c r="C137" s="10" t="s">
        <v>974</v>
      </c>
      <c r="D137" s="10" t="s">
        <v>944</v>
      </c>
      <c r="E137" s="10">
        <v>0</v>
      </c>
      <c r="F137" s="10">
        <v>3684</v>
      </c>
      <c r="G137" s="10">
        <v>121</v>
      </c>
    </row>
    <row r="138" spans="1:7" x14ac:dyDescent="0.3">
      <c r="A138" s="10" t="s">
        <v>886</v>
      </c>
      <c r="B138" s="10" t="s">
        <v>1054</v>
      </c>
      <c r="C138" s="10" t="s">
        <v>974</v>
      </c>
      <c r="D138" s="10" t="s">
        <v>944</v>
      </c>
      <c r="E138" s="10">
        <v>0</v>
      </c>
      <c r="F138" s="10">
        <v>1262</v>
      </c>
      <c r="G138" s="10">
        <v>91</v>
      </c>
    </row>
    <row r="139" spans="1:7" x14ac:dyDescent="0.3">
      <c r="A139" s="10" t="s">
        <v>886</v>
      </c>
      <c r="B139" s="10" t="s">
        <v>1055</v>
      </c>
      <c r="C139" s="10" t="s">
        <v>974</v>
      </c>
      <c r="D139" s="10" t="s">
        <v>944</v>
      </c>
      <c r="E139" s="10">
        <v>0</v>
      </c>
      <c r="F139" s="10">
        <v>2575</v>
      </c>
      <c r="G139" s="10">
        <v>251</v>
      </c>
    </row>
    <row r="140" spans="1:7" x14ac:dyDescent="0.3">
      <c r="A140" s="10" t="s">
        <v>886</v>
      </c>
      <c r="B140" s="10" t="s">
        <v>1056</v>
      </c>
      <c r="C140" s="10" t="s">
        <v>974</v>
      </c>
      <c r="D140" s="10" t="s">
        <v>944</v>
      </c>
      <c r="E140" s="10">
        <v>0</v>
      </c>
      <c r="F140" s="10">
        <v>1119</v>
      </c>
      <c r="G140" s="10">
        <v>86</v>
      </c>
    </row>
    <row r="141" spans="1:7" x14ac:dyDescent="0.3">
      <c r="A141" s="10" t="s">
        <v>886</v>
      </c>
      <c r="B141" s="10" t="s">
        <v>1057</v>
      </c>
      <c r="C141" s="10" t="s">
        <v>974</v>
      </c>
      <c r="D141" s="10" t="s">
        <v>944</v>
      </c>
      <c r="E141" s="10">
        <v>0</v>
      </c>
      <c r="F141" s="10">
        <v>342</v>
      </c>
      <c r="G141" s="10">
        <v>31</v>
      </c>
    </row>
    <row r="142" spans="1:7" x14ac:dyDescent="0.3">
      <c r="A142" s="10" t="s">
        <v>886</v>
      </c>
      <c r="B142" s="10" t="s">
        <v>1058</v>
      </c>
      <c r="C142" s="10" t="s">
        <v>974</v>
      </c>
      <c r="D142" s="10" t="s">
        <v>944</v>
      </c>
      <c r="E142" s="10">
        <v>0</v>
      </c>
      <c r="F142" s="10">
        <v>8258</v>
      </c>
      <c r="G142" s="10">
        <v>411</v>
      </c>
    </row>
    <row r="143" spans="1:7" x14ac:dyDescent="0.3">
      <c r="A143" s="10" t="s">
        <v>886</v>
      </c>
      <c r="B143" s="10" t="s">
        <v>1059</v>
      </c>
      <c r="C143" s="10" t="s">
        <v>974</v>
      </c>
      <c r="D143" s="10" t="s">
        <v>944</v>
      </c>
      <c r="E143" s="10">
        <v>0</v>
      </c>
      <c r="F143" s="10">
        <v>2917</v>
      </c>
      <c r="G143" s="10">
        <v>171</v>
      </c>
    </row>
    <row r="144" spans="1:7" x14ac:dyDescent="0.3">
      <c r="A144" s="10" t="s">
        <v>886</v>
      </c>
      <c r="B144" s="10" t="s">
        <v>1060</v>
      </c>
      <c r="C144" s="10" t="s">
        <v>974</v>
      </c>
      <c r="D144" s="10" t="s">
        <v>944</v>
      </c>
      <c r="E144" s="10">
        <v>0</v>
      </c>
      <c r="F144" s="10">
        <v>1428</v>
      </c>
      <c r="G144" s="10">
        <v>151</v>
      </c>
    </row>
    <row r="145" spans="1:7" x14ac:dyDescent="0.3">
      <c r="A145" s="10" t="s">
        <v>886</v>
      </c>
      <c r="B145" s="10" t="s">
        <v>1061</v>
      </c>
      <c r="C145" s="10" t="s">
        <v>946</v>
      </c>
      <c r="D145" s="10" t="s">
        <v>944</v>
      </c>
      <c r="E145" s="10">
        <v>0</v>
      </c>
      <c r="F145" s="10">
        <v>5999</v>
      </c>
      <c r="G145" s="10">
        <v>1070</v>
      </c>
    </row>
    <row r="146" spans="1:7" x14ac:dyDescent="0.3">
      <c r="A146" s="10" t="s">
        <v>886</v>
      </c>
      <c r="B146" s="10" t="s">
        <v>1062</v>
      </c>
      <c r="C146" s="10" t="s">
        <v>974</v>
      </c>
      <c r="D146" s="10" t="s">
        <v>944</v>
      </c>
      <c r="E146" s="10">
        <v>0</v>
      </c>
      <c r="F146" s="10">
        <v>1439</v>
      </c>
      <c r="G146" s="10">
        <v>151</v>
      </c>
    </row>
    <row r="147" spans="1:7" x14ac:dyDescent="0.3">
      <c r="A147" s="10" t="s">
        <v>886</v>
      </c>
      <c r="B147" s="10" t="s">
        <v>1063</v>
      </c>
      <c r="C147" s="10" t="s">
        <v>974</v>
      </c>
      <c r="D147" s="10" t="s">
        <v>944</v>
      </c>
      <c r="E147" s="10">
        <v>0</v>
      </c>
      <c r="F147" s="10">
        <v>3984</v>
      </c>
      <c r="G147" s="10">
        <v>371</v>
      </c>
    </row>
    <row r="148" spans="1:7" x14ac:dyDescent="0.3">
      <c r="A148" s="10" t="s">
        <v>886</v>
      </c>
      <c r="B148" s="10" t="s">
        <v>1064</v>
      </c>
      <c r="C148" s="10" t="s">
        <v>974</v>
      </c>
      <c r="D148" s="10" t="s">
        <v>944</v>
      </c>
      <c r="E148" s="10">
        <v>0</v>
      </c>
      <c r="F148" s="10">
        <v>5960</v>
      </c>
      <c r="G148" s="10">
        <v>521</v>
      </c>
    </row>
    <row r="149" spans="1:7" x14ac:dyDescent="0.3">
      <c r="A149" s="10" t="s">
        <v>886</v>
      </c>
      <c r="B149" s="10" t="s">
        <v>1065</v>
      </c>
      <c r="C149" s="10" t="s">
        <v>974</v>
      </c>
      <c r="D149" s="10" t="s">
        <v>944</v>
      </c>
      <c r="E149" s="10">
        <v>0</v>
      </c>
      <c r="F149" s="10">
        <v>586</v>
      </c>
      <c r="G149" s="10">
        <v>71</v>
      </c>
    </row>
    <row r="150" spans="1:7" x14ac:dyDescent="0.3">
      <c r="A150" s="10" t="s">
        <v>886</v>
      </c>
      <c r="B150" s="10" t="s">
        <v>1066</v>
      </c>
      <c r="C150" s="10" t="s">
        <v>974</v>
      </c>
      <c r="D150" s="10" t="s">
        <v>944</v>
      </c>
      <c r="E150" s="10">
        <v>0</v>
      </c>
      <c r="F150" s="10">
        <v>1230</v>
      </c>
      <c r="G150" s="10">
        <v>51</v>
      </c>
    </row>
    <row r="151" spans="1:7" x14ac:dyDescent="0.3">
      <c r="A151" s="10" t="s">
        <v>886</v>
      </c>
      <c r="B151" s="10" t="s">
        <v>1067</v>
      </c>
      <c r="C151" s="10" t="s">
        <v>974</v>
      </c>
      <c r="D151" s="10" t="s">
        <v>944</v>
      </c>
      <c r="E151" s="10">
        <v>0</v>
      </c>
      <c r="F151" s="10">
        <v>543</v>
      </c>
      <c r="G151" s="10">
        <v>31</v>
      </c>
    </row>
    <row r="152" spans="1:7" x14ac:dyDescent="0.3">
      <c r="A152" s="10" t="s">
        <v>886</v>
      </c>
      <c r="B152" s="10" t="s">
        <v>1068</v>
      </c>
      <c r="C152" s="10" t="s">
        <v>974</v>
      </c>
      <c r="D152" s="10" t="s">
        <v>944</v>
      </c>
      <c r="E152" s="10">
        <v>0</v>
      </c>
      <c r="F152" s="10">
        <v>640</v>
      </c>
      <c r="G152" s="10">
        <v>51</v>
      </c>
    </row>
    <row r="153" spans="1:7" x14ac:dyDescent="0.3">
      <c r="A153" s="10" t="s">
        <v>886</v>
      </c>
      <c r="B153" s="10" t="s">
        <v>1069</v>
      </c>
      <c r="C153" s="10" t="s">
        <v>1070</v>
      </c>
      <c r="D153" s="10" t="s">
        <v>935</v>
      </c>
      <c r="E153" s="10">
        <v>0</v>
      </c>
      <c r="F153" s="10">
        <v>0</v>
      </c>
      <c r="G153" s="10">
        <v>398.75</v>
      </c>
    </row>
    <row r="154" spans="1:7" x14ac:dyDescent="0.3">
      <c r="A154" s="10" t="s">
        <v>886</v>
      </c>
      <c r="B154" s="10" t="s">
        <v>1071</v>
      </c>
      <c r="C154" s="10" t="s">
        <v>1072</v>
      </c>
      <c r="D154" s="10" t="s">
        <v>889</v>
      </c>
      <c r="E154" s="10">
        <v>0</v>
      </c>
      <c r="F154" s="10">
        <v>7011</v>
      </c>
      <c r="G154" s="10">
        <v>16991.715</v>
      </c>
    </row>
    <row r="155" spans="1:7" x14ac:dyDescent="0.3">
      <c r="A155" s="10" t="s">
        <v>886</v>
      </c>
      <c r="B155" s="10" t="s">
        <v>1073</v>
      </c>
      <c r="C155" s="10" t="s">
        <v>1074</v>
      </c>
      <c r="D155" s="10" t="s">
        <v>1075</v>
      </c>
      <c r="E155" s="10">
        <v>0</v>
      </c>
      <c r="F155" s="10">
        <v>5771</v>
      </c>
      <c r="G155" s="10">
        <v>8686.3649999999998</v>
      </c>
    </row>
    <row r="156" spans="1:7" x14ac:dyDescent="0.3">
      <c r="A156" s="10" t="s">
        <v>886</v>
      </c>
      <c r="B156" s="10" t="s">
        <v>1076</v>
      </c>
      <c r="C156" s="10" t="s">
        <v>1077</v>
      </c>
      <c r="D156" s="10" t="s">
        <v>889</v>
      </c>
      <c r="E156" s="10">
        <v>0</v>
      </c>
      <c r="F156" s="10">
        <v>1411</v>
      </c>
      <c r="G156" s="10">
        <v>4711</v>
      </c>
    </row>
    <row r="157" spans="1:7" x14ac:dyDescent="0.3">
      <c r="A157" s="10" t="s">
        <v>886</v>
      </c>
      <c r="B157" s="10" t="s">
        <v>1078</v>
      </c>
      <c r="C157" s="10" t="s">
        <v>961</v>
      </c>
      <c r="D157" s="10" t="s">
        <v>1079</v>
      </c>
      <c r="E157" s="10">
        <v>0</v>
      </c>
      <c r="F157" s="10">
        <v>1345</v>
      </c>
      <c r="G157" s="10">
        <v>1600</v>
      </c>
    </row>
    <row r="158" spans="1:7" x14ac:dyDescent="0.3">
      <c r="A158" s="10" t="s">
        <v>886</v>
      </c>
      <c r="B158" s="10" t="s">
        <v>1080</v>
      </c>
      <c r="C158" s="10" t="s">
        <v>961</v>
      </c>
      <c r="D158" s="10" t="s">
        <v>1081</v>
      </c>
      <c r="E158" s="10">
        <v>0</v>
      </c>
      <c r="F158" s="10">
        <v>982</v>
      </c>
      <c r="G158" s="10">
        <v>1190.5</v>
      </c>
    </row>
    <row r="159" spans="1:7" x14ac:dyDescent="0.3">
      <c r="A159" s="10" t="s">
        <v>886</v>
      </c>
      <c r="B159" s="10" t="s">
        <v>1082</v>
      </c>
      <c r="C159" s="10" t="s">
        <v>961</v>
      </c>
      <c r="D159" s="10" t="s">
        <v>1081</v>
      </c>
      <c r="E159" s="10">
        <v>0</v>
      </c>
      <c r="F159" s="10">
        <v>583</v>
      </c>
      <c r="G159" s="10">
        <v>700</v>
      </c>
    </row>
    <row r="160" spans="1:7" x14ac:dyDescent="0.3">
      <c r="A160" s="10" t="s">
        <v>886</v>
      </c>
      <c r="B160" s="10" t="s">
        <v>1083</v>
      </c>
      <c r="C160" s="10" t="s">
        <v>1084</v>
      </c>
      <c r="D160" s="10" t="s">
        <v>889</v>
      </c>
      <c r="E160" s="10">
        <v>0</v>
      </c>
      <c r="F160" s="10">
        <v>1812</v>
      </c>
      <c r="G160" s="10">
        <v>8957.2000000000007</v>
      </c>
    </row>
    <row r="161" spans="1:7" x14ac:dyDescent="0.3">
      <c r="A161" s="10" t="s">
        <v>886</v>
      </c>
      <c r="B161" s="10" t="s">
        <v>1085</v>
      </c>
      <c r="C161" s="10" t="s">
        <v>1086</v>
      </c>
      <c r="D161" s="10" t="s">
        <v>889</v>
      </c>
      <c r="E161" s="10">
        <v>0</v>
      </c>
      <c r="F161" s="10">
        <v>2530</v>
      </c>
      <c r="G161" s="10">
        <v>11283.291999999999</v>
      </c>
    </row>
    <row r="162" spans="1:7" x14ac:dyDescent="0.3">
      <c r="A162" s="10" t="s">
        <v>886</v>
      </c>
      <c r="B162" s="10" t="s">
        <v>1087</v>
      </c>
      <c r="C162" s="10" t="s">
        <v>910</v>
      </c>
      <c r="D162" s="10" t="s">
        <v>889</v>
      </c>
      <c r="E162" s="10">
        <v>0</v>
      </c>
      <c r="F162" s="10">
        <v>2247</v>
      </c>
      <c r="G162" s="10">
        <v>2881</v>
      </c>
    </row>
    <row r="163" spans="1:7" x14ac:dyDescent="0.3">
      <c r="A163" s="10" t="s">
        <v>886</v>
      </c>
      <c r="B163" s="10" t="s">
        <v>1069</v>
      </c>
      <c r="C163" s="10" t="s">
        <v>1088</v>
      </c>
      <c r="D163" s="10" t="s">
        <v>889</v>
      </c>
      <c r="E163" s="10">
        <v>0</v>
      </c>
      <c r="F163" s="10">
        <v>0</v>
      </c>
      <c r="G163" s="10">
        <v>6803.3879999999999</v>
      </c>
    </row>
    <row r="164" spans="1:7" x14ac:dyDescent="0.3">
      <c r="A164" s="10" t="s">
        <v>886</v>
      </c>
      <c r="B164" s="10" t="s">
        <v>1089</v>
      </c>
      <c r="C164" s="10" t="s">
        <v>1090</v>
      </c>
      <c r="D164" s="10" t="s">
        <v>889</v>
      </c>
      <c r="E164" s="10">
        <v>0</v>
      </c>
      <c r="F164" s="10">
        <v>5152</v>
      </c>
      <c r="G164" s="10">
        <v>14360</v>
      </c>
    </row>
    <row r="165" spans="1:7" x14ac:dyDescent="0.3">
      <c r="A165" s="10" t="s">
        <v>886</v>
      </c>
      <c r="B165" s="10" t="s">
        <v>1091</v>
      </c>
      <c r="C165" s="10" t="s">
        <v>1092</v>
      </c>
      <c r="D165" s="10" t="s">
        <v>962</v>
      </c>
      <c r="E165" s="10">
        <v>0</v>
      </c>
      <c r="F165" s="10">
        <v>3924</v>
      </c>
      <c r="G165" s="10">
        <v>16743.767</v>
      </c>
    </row>
    <row r="166" spans="1:7" x14ac:dyDescent="0.3">
      <c r="A166" s="10" t="s">
        <v>886</v>
      </c>
      <c r="B166" s="10" t="s">
        <v>1093</v>
      </c>
      <c r="C166" s="10" t="s">
        <v>1094</v>
      </c>
      <c r="D166" s="10" t="s">
        <v>889</v>
      </c>
      <c r="E166" s="10">
        <v>0</v>
      </c>
      <c r="F166" s="10">
        <v>120</v>
      </c>
      <c r="G166" s="10">
        <v>141</v>
      </c>
    </row>
    <row r="167" spans="1:7" x14ac:dyDescent="0.3">
      <c r="A167" s="10" t="s">
        <v>886</v>
      </c>
      <c r="B167" s="10" t="s">
        <v>1095</v>
      </c>
      <c r="C167" s="10" t="s">
        <v>1096</v>
      </c>
      <c r="D167" s="10" t="s">
        <v>1097</v>
      </c>
      <c r="E167" s="10"/>
      <c r="F167" s="10">
        <v>1119</v>
      </c>
      <c r="G167" s="10">
        <v>17381.865000000002</v>
      </c>
    </row>
    <row r="168" spans="1:7" x14ac:dyDescent="0.3">
      <c r="A168" s="10" t="s">
        <v>886</v>
      </c>
      <c r="B168" s="10" t="s">
        <v>1098</v>
      </c>
      <c r="C168" s="10" t="s">
        <v>1096</v>
      </c>
      <c r="D168" s="10" t="s">
        <v>1097</v>
      </c>
      <c r="E168" s="10"/>
      <c r="F168" s="10">
        <v>3535</v>
      </c>
      <c r="G168" s="10">
        <v>5398.5290000000005</v>
      </c>
    </row>
    <row r="169" spans="1:7" x14ac:dyDescent="0.3">
      <c r="A169" s="10" t="s">
        <v>886</v>
      </c>
      <c r="B169" s="10" t="s">
        <v>1099</v>
      </c>
      <c r="C169" s="10" t="s">
        <v>1100</v>
      </c>
      <c r="D169" s="10" t="s">
        <v>1097</v>
      </c>
      <c r="E169" s="10"/>
      <c r="F169" s="10">
        <v>427</v>
      </c>
      <c r="G169" s="10">
        <v>874.80600000000004</v>
      </c>
    </row>
    <row r="170" spans="1:7" x14ac:dyDescent="0.3">
      <c r="A170" s="10" t="s">
        <v>886</v>
      </c>
      <c r="B170" s="10" t="s">
        <v>1101</v>
      </c>
      <c r="C170" s="10" t="s">
        <v>1102</v>
      </c>
      <c r="D170" s="10" t="s">
        <v>1103</v>
      </c>
      <c r="E170" s="10">
        <v>7</v>
      </c>
      <c r="F170" s="10"/>
      <c r="G170" s="10">
        <v>135.899</v>
      </c>
    </row>
    <row r="171" spans="1:7" x14ac:dyDescent="0.3">
      <c r="A171" s="10" t="s">
        <v>886</v>
      </c>
      <c r="B171" s="10" t="s">
        <v>1104</v>
      </c>
      <c r="C171" s="10" t="s">
        <v>1105</v>
      </c>
      <c r="D171" s="10" t="s">
        <v>1106</v>
      </c>
      <c r="E171" s="10"/>
      <c r="F171" s="10">
        <v>2434</v>
      </c>
      <c r="G171" s="10">
        <v>0</v>
      </c>
    </row>
    <row r="172" spans="1:7" x14ac:dyDescent="0.3">
      <c r="A172" s="10" t="s">
        <v>886</v>
      </c>
      <c r="B172" s="10" t="s">
        <v>1107</v>
      </c>
      <c r="C172" s="10" t="s">
        <v>1108</v>
      </c>
      <c r="D172" s="10" t="s">
        <v>1109</v>
      </c>
      <c r="E172" s="10"/>
      <c r="F172" s="10">
        <v>2861</v>
      </c>
      <c r="G172" s="10">
        <v>61957.404999999999</v>
      </c>
    </row>
    <row r="173" spans="1:7" x14ac:dyDescent="0.3">
      <c r="A173" s="10" t="s">
        <v>886</v>
      </c>
      <c r="B173" s="10" t="s">
        <v>1110</v>
      </c>
      <c r="C173" s="10" t="s">
        <v>1108</v>
      </c>
      <c r="D173" s="10" t="s">
        <v>1111</v>
      </c>
      <c r="E173" s="10"/>
      <c r="F173" s="10">
        <v>622</v>
      </c>
      <c r="G173" s="10">
        <v>3078.165</v>
      </c>
    </row>
    <row r="174" spans="1:7" x14ac:dyDescent="0.3">
      <c r="A174" s="10" t="s">
        <v>886</v>
      </c>
      <c r="B174" s="10" t="s">
        <v>1112</v>
      </c>
      <c r="C174" s="10" t="s">
        <v>1108</v>
      </c>
      <c r="D174" s="10" t="s">
        <v>1113</v>
      </c>
      <c r="E174" s="10"/>
      <c r="F174" s="10">
        <v>1685</v>
      </c>
      <c r="G174" s="10">
        <v>1</v>
      </c>
    </row>
    <row r="175" spans="1:7" x14ac:dyDescent="0.3">
      <c r="A175" s="10" t="s">
        <v>886</v>
      </c>
      <c r="B175" s="10" t="s">
        <v>1114</v>
      </c>
      <c r="C175" s="10" t="s">
        <v>1108</v>
      </c>
      <c r="D175" s="10" t="s">
        <v>1115</v>
      </c>
      <c r="E175" s="10"/>
      <c r="F175" s="10">
        <v>631</v>
      </c>
      <c r="G175" s="10">
        <v>0.01</v>
      </c>
    </row>
    <row r="176" spans="1:7" x14ac:dyDescent="0.3">
      <c r="A176" s="10" t="s">
        <v>886</v>
      </c>
      <c r="B176" s="10" t="s">
        <v>1116</v>
      </c>
      <c r="C176" s="10" t="s">
        <v>1117</v>
      </c>
      <c r="D176" s="10" t="s">
        <v>1115</v>
      </c>
      <c r="E176" s="10"/>
      <c r="F176" s="10">
        <v>268</v>
      </c>
      <c r="G176" s="10">
        <v>1</v>
      </c>
    </row>
    <row r="177" spans="1:7" x14ac:dyDescent="0.3">
      <c r="A177" s="10" t="s">
        <v>886</v>
      </c>
      <c r="B177" s="10" t="s">
        <v>1118</v>
      </c>
      <c r="C177" s="10" t="s">
        <v>1108</v>
      </c>
      <c r="D177" s="10" t="s">
        <v>1106</v>
      </c>
      <c r="E177" s="10"/>
      <c r="F177" s="10">
        <v>4061</v>
      </c>
      <c r="G177" s="10">
        <v>1</v>
      </c>
    </row>
    <row r="178" spans="1:7" x14ac:dyDescent="0.3">
      <c r="A178" s="10" t="s">
        <v>886</v>
      </c>
      <c r="B178" s="10" t="s">
        <v>1119</v>
      </c>
      <c r="C178" s="10" t="s">
        <v>1120</v>
      </c>
      <c r="D178" s="10" t="s">
        <v>1106</v>
      </c>
      <c r="E178" s="10"/>
      <c r="F178" s="10">
        <v>760</v>
      </c>
      <c r="G178" s="10">
        <v>1</v>
      </c>
    </row>
    <row r="179" spans="1:7" x14ac:dyDescent="0.3">
      <c r="A179" s="10" t="s">
        <v>886</v>
      </c>
      <c r="B179" s="10" t="s">
        <v>1121</v>
      </c>
      <c r="C179" s="10" t="s">
        <v>1120</v>
      </c>
      <c r="D179" s="10" t="s">
        <v>1113</v>
      </c>
      <c r="E179" s="10"/>
      <c r="F179" s="10">
        <v>558</v>
      </c>
      <c r="G179" s="10">
        <v>1</v>
      </c>
    </row>
    <row r="180" spans="1:7" x14ac:dyDescent="0.3">
      <c r="A180" s="10" t="s">
        <v>886</v>
      </c>
      <c r="B180" s="10" t="s">
        <v>1122</v>
      </c>
      <c r="C180" s="10"/>
      <c r="D180" s="10" t="s">
        <v>1123</v>
      </c>
      <c r="E180" s="10"/>
      <c r="F180" s="10">
        <v>33</v>
      </c>
      <c r="G180" s="10">
        <v>1</v>
      </c>
    </row>
    <row r="181" spans="1:7" x14ac:dyDescent="0.3">
      <c r="A181" s="10" t="s">
        <v>886</v>
      </c>
      <c r="B181" s="10" t="s">
        <v>1124</v>
      </c>
      <c r="C181" s="10" t="s">
        <v>1120</v>
      </c>
      <c r="D181" s="10" t="s">
        <v>1125</v>
      </c>
      <c r="E181" s="10"/>
      <c r="F181" s="10">
        <v>3593</v>
      </c>
      <c r="G181" s="10">
        <v>1802</v>
      </c>
    </row>
    <row r="182" spans="1:7" x14ac:dyDescent="0.3">
      <c r="A182" s="10" t="s">
        <v>886</v>
      </c>
      <c r="B182" s="10" t="s">
        <v>1126</v>
      </c>
      <c r="C182" s="10" t="s">
        <v>1127</v>
      </c>
      <c r="D182" s="10" t="s">
        <v>1113</v>
      </c>
      <c r="E182" s="10"/>
      <c r="F182" s="10">
        <v>211</v>
      </c>
      <c r="G182" s="10">
        <v>115.02</v>
      </c>
    </row>
    <row r="183" spans="1:7" x14ac:dyDescent="0.3">
      <c r="A183" s="10" t="s">
        <v>886</v>
      </c>
      <c r="B183" s="10" t="s">
        <v>1128</v>
      </c>
      <c r="C183" s="10" t="s">
        <v>1108</v>
      </c>
      <c r="D183" s="10" t="s">
        <v>1109</v>
      </c>
      <c r="E183" s="10"/>
      <c r="F183" s="10">
        <v>35</v>
      </c>
      <c r="G183" s="10">
        <v>1</v>
      </c>
    </row>
    <row r="184" spans="1:7" x14ac:dyDescent="0.3">
      <c r="A184" s="10" t="s">
        <v>886</v>
      </c>
      <c r="B184" s="10" t="s">
        <v>1129</v>
      </c>
      <c r="C184" s="10" t="s">
        <v>1108</v>
      </c>
      <c r="D184" s="10" t="s">
        <v>1113</v>
      </c>
      <c r="E184" s="10"/>
      <c r="F184" s="10">
        <v>774</v>
      </c>
      <c r="G184" s="10">
        <v>146.6</v>
      </c>
    </row>
    <row r="185" spans="1:7" x14ac:dyDescent="0.3">
      <c r="A185" s="10" t="s">
        <v>1130</v>
      </c>
      <c r="B185" s="10" t="s">
        <v>1131</v>
      </c>
      <c r="C185" s="10" t="s">
        <v>1132</v>
      </c>
      <c r="D185" s="10" t="s">
        <v>1133</v>
      </c>
      <c r="E185" s="10">
        <v>0</v>
      </c>
      <c r="F185" s="10">
        <v>3043</v>
      </c>
      <c r="G185" s="10">
        <v>116235.344</v>
      </c>
    </row>
    <row r="186" spans="1:7" x14ac:dyDescent="0.3">
      <c r="A186" s="10" t="s">
        <v>1130</v>
      </c>
      <c r="B186" s="10" t="s">
        <v>1134</v>
      </c>
      <c r="C186" s="10" t="s">
        <v>1135</v>
      </c>
      <c r="D186" s="10" t="s">
        <v>1136</v>
      </c>
      <c r="E186" s="10">
        <v>0</v>
      </c>
      <c r="F186" s="10">
        <v>1324</v>
      </c>
      <c r="G186" s="10">
        <v>15870.876</v>
      </c>
    </row>
    <row r="187" spans="1:7" x14ac:dyDescent="0.3">
      <c r="A187" s="10" t="s">
        <v>1130</v>
      </c>
      <c r="B187" s="10" t="s">
        <v>1137</v>
      </c>
      <c r="C187" s="10" t="s">
        <v>1138</v>
      </c>
      <c r="D187" s="10" t="s">
        <v>1139</v>
      </c>
      <c r="E187" s="10">
        <v>0</v>
      </c>
      <c r="F187" s="10">
        <v>3989</v>
      </c>
      <c r="G187" s="10">
        <v>19779.993999999999</v>
      </c>
    </row>
    <row r="188" spans="1:7" x14ac:dyDescent="0.3">
      <c r="A188" s="10" t="s">
        <v>1130</v>
      </c>
      <c r="B188" s="10" t="s">
        <v>1140</v>
      </c>
      <c r="C188" s="10" t="s">
        <v>1141</v>
      </c>
      <c r="D188" s="10" t="s">
        <v>889</v>
      </c>
      <c r="E188" s="10">
        <v>1</v>
      </c>
      <c r="F188" s="10">
        <v>3764</v>
      </c>
      <c r="G188" s="10">
        <v>25509.366000000002</v>
      </c>
    </row>
    <row r="189" spans="1:7" x14ac:dyDescent="0.3">
      <c r="A189" s="10" t="s">
        <v>1130</v>
      </c>
      <c r="B189" s="10" t="s">
        <v>1142</v>
      </c>
      <c r="C189" s="10" t="s">
        <v>1138</v>
      </c>
      <c r="D189" s="10" t="s">
        <v>1143</v>
      </c>
      <c r="E189" s="10">
        <v>0</v>
      </c>
      <c r="F189" s="10">
        <v>2978</v>
      </c>
      <c r="G189" s="10">
        <v>43387.550999999999</v>
      </c>
    </row>
    <row r="190" spans="1:7" x14ac:dyDescent="0.3">
      <c r="A190" s="10" t="s">
        <v>1130</v>
      </c>
      <c r="B190" s="10" t="s">
        <v>1144</v>
      </c>
      <c r="C190" s="10" t="s">
        <v>1145</v>
      </c>
      <c r="D190" s="10" t="s">
        <v>889</v>
      </c>
      <c r="E190" s="10">
        <v>0</v>
      </c>
      <c r="F190" s="10">
        <v>1565</v>
      </c>
      <c r="G190" s="10">
        <v>2928.165</v>
      </c>
    </row>
    <row r="191" spans="1:7" x14ac:dyDescent="0.3">
      <c r="A191" s="10" t="s">
        <v>1130</v>
      </c>
      <c r="B191" s="10" t="s">
        <v>1146</v>
      </c>
      <c r="C191" s="10" t="s">
        <v>1147</v>
      </c>
      <c r="D191" s="10" t="s">
        <v>889</v>
      </c>
      <c r="E191" s="10">
        <v>0</v>
      </c>
      <c r="F191" s="10">
        <v>1342</v>
      </c>
      <c r="G191" s="10">
        <v>1300</v>
      </c>
    </row>
    <row r="192" spans="1:7" x14ac:dyDescent="0.3">
      <c r="A192" s="10" t="s">
        <v>1130</v>
      </c>
      <c r="B192" s="10" t="s">
        <v>1148</v>
      </c>
      <c r="C192" s="10" t="s">
        <v>1149</v>
      </c>
      <c r="D192" s="10" t="s">
        <v>1150</v>
      </c>
      <c r="E192" s="10">
        <v>0</v>
      </c>
      <c r="F192" s="10">
        <v>1722</v>
      </c>
      <c r="G192" s="10">
        <v>25937.536</v>
      </c>
    </row>
    <row r="193" spans="1:7" x14ac:dyDescent="0.3">
      <c r="A193" s="10" t="s">
        <v>1130</v>
      </c>
      <c r="B193" s="10" t="s">
        <v>1069</v>
      </c>
      <c r="C193" s="10" t="s">
        <v>1151</v>
      </c>
      <c r="D193" s="10" t="s">
        <v>889</v>
      </c>
      <c r="E193" s="10">
        <v>0</v>
      </c>
      <c r="F193" s="10">
        <v>0</v>
      </c>
      <c r="G193" s="10">
        <v>245114.747</v>
      </c>
    </row>
    <row r="194" spans="1:7" x14ac:dyDescent="0.3">
      <c r="A194" s="10" t="s">
        <v>1130</v>
      </c>
      <c r="B194" s="10" t="s">
        <v>1069</v>
      </c>
      <c r="C194" s="10" t="s">
        <v>1152</v>
      </c>
      <c r="D194" s="10" t="s">
        <v>889</v>
      </c>
      <c r="E194" s="10">
        <v>0</v>
      </c>
      <c r="F194" s="10">
        <v>0</v>
      </c>
      <c r="G194" s="10">
        <v>424826.71</v>
      </c>
    </row>
    <row r="195" spans="1:7" x14ac:dyDescent="0.3">
      <c r="A195" s="10" t="s">
        <v>1130</v>
      </c>
      <c r="B195" s="10" t="s">
        <v>1153</v>
      </c>
      <c r="C195" s="10" t="s">
        <v>1154</v>
      </c>
      <c r="D195" s="10" t="s">
        <v>889</v>
      </c>
      <c r="E195" s="10">
        <v>0</v>
      </c>
      <c r="F195" s="10">
        <v>179</v>
      </c>
      <c r="G195" s="10">
        <v>98.45</v>
      </c>
    </row>
    <row r="196" spans="1:7" x14ac:dyDescent="0.3">
      <c r="A196" s="10" t="s">
        <v>1130</v>
      </c>
      <c r="B196" s="10" t="s">
        <v>1155</v>
      </c>
      <c r="C196" s="10" t="s">
        <v>1156</v>
      </c>
      <c r="D196" s="10" t="s">
        <v>1079</v>
      </c>
      <c r="E196" s="10">
        <v>0</v>
      </c>
      <c r="F196" s="10">
        <v>221</v>
      </c>
      <c r="G196" s="10">
        <v>18085</v>
      </c>
    </row>
    <row r="197" spans="1:7" x14ac:dyDescent="0.3">
      <c r="A197" s="10" t="s">
        <v>1130</v>
      </c>
      <c r="B197" s="10" t="s">
        <v>1157</v>
      </c>
      <c r="C197" s="10" t="s">
        <v>1156</v>
      </c>
      <c r="D197" s="10" t="s">
        <v>1081</v>
      </c>
      <c r="E197" s="10">
        <v>0</v>
      </c>
      <c r="F197" s="10">
        <v>1050</v>
      </c>
      <c r="G197" s="10">
        <v>125</v>
      </c>
    </row>
    <row r="198" spans="1:7" x14ac:dyDescent="0.3">
      <c r="A198" s="10" t="s">
        <v>1130</v>
      </c>
      <c r="B198" s="10" t="s">
        <v>1069</v>
      </c>
      <c r="C198" s="10" t="s">
        <v>1158</v>
      </c>
      <c r="D198" s="10" t="s">
        <v>1159</v>
      </c>
      <c r="E198" s="10">
        <v>0</v>
      </c>
      <c r="F198" s="10">
        <v>0</v>
      </c>
      <c r="G198" s="10">
        <v>707.07</v>
      </c>
    </row>
    <row r="199" spans="1:7" x14ac:dyDescent="0.3">
      <c r="A199" s="10" t="s">
        <v>1130</v>
      </c>
      <c r="B199" s="10" t="s">
        <v>1160</v>
      </c>
      <c r="C199" s="10" t="s">
        <v>1154</v>
      </c>
      <c r="D199" s="10" t="s">
        <v>944</v>
      </c>
      <c r="E199" s="10">
        <v>0</v>
      </c>
      <c r="F199" s="10">
        <v>402</v>
      </c>
      <c r="G199" s="10">
        <v>400</v>
      </c>
    </row>
    <row r="200" spans="1:7" x14ac:dyDescent="0.3">
      <c r="A200" s="10" t="s">
        <v>1161</v>
      </c>
      <c r="B200" s="10" t="s">
        <v>1162</v>
      </c>
      <c r="C200" s="10" t="s">
        <v>1163</v>
      </c>
      <c r="D200" s="10" t="s">
        <v>1164</v>
      </c>
      <c r="E200" s="10">
        <v>0</v>
      </c>
      <c r="F200" s="10">
        <v>2626</v>
      </c>
      <c r="G200" s="10">
        <v>12640.174999999999</v>
      </c>
    </row>
    <row r="201" spans="1:7" x14ac:dyDescent="0.3">
      <c r="A201" s="10" t="s">
        <v>1161</v>
      </c>
      <c r="B201" s="10" t="s">
        <v>1165</v>
      </c>
      <c r="C201" s="10" t="s">
        <v>1166</v>
      </c>
      <c r="D201" s="10" t="s">
        <v>889</v>
      </c>
      <c r="E201" s="10">
        <v>0</v>
      </c>
      <c r="F201" s="10">
        <v>6046</v>
      </c>
      <c r="G201" s="10">
        <v>6000</v>
      </c>
    </row>
    <row r="202" spans="1:7" x14ac:dyDescent="0.3">
      <c r="A202" s="10" t="s">
        <v>1161</v>
      </c>
      <c r="B202" s="10" t="s">
        <v>1167</v>
      </c>
      <c r="C202" s="10" t="s">
        <v>1168</v>
      </c>
      <c r="D202" s="10" t="s">
        <v>889</v>
      </c>
      <c r="E202" s="10">
        <v>0</v>
      </c>
      <c r="F202" s="10">
        <v>7553</v>
      </c>
      <c r="G202" s="10">
        <v>8250</v>
      </c>
    </row>
    <row r="203" spans="1:7" x14ac:dyDescent="0.3">
      <c r="A203" s="10" t="s">
        <v>1161</v>
      </c>
      <c r="B203" s="10" t="s">
        <v>1169</v>
      </c>
      <c r="C203" s="10" t="s">
        <v>1168</v>
      </c>
      <c r="D203" s="10" t="s">
        <v>889</v>
      </c>
      <c r="E203" s="10">
        <v>0</v>
      </c>
      <c r="F203" s="10">
        <v>799</v>
      </c>
      <c r="G203" s="10">
        <v>800</v>
      </c>
    </row>
    <row r="204" spans="1:7" x14ac:dyDescent="0.3">
      <c r="A204" s="10" t="s">
        <v>1161</v>
      </c>
      <c r="B204" s="10" t="s">
        <v>1170</v>
      </c>
      <c r="C204" s="10" t="s">
        <v>1171</v>
      </c>
      <c r="D204" s="10" t="s">
        <v>944</v>
      </c>
      <c r="E204" s="10">
        <v>1</v>
      </c>
      <c r="F204" s="10">
        <v>9895</v>
      </c>
      <c r="G204" s="10">
        <v>50</v>
      </c>
    </row>
    <row r="205" spans="1:7" x14ac:dyDescent="0.3">
      <c r="A205" s="10" t="s">
        <v>1161</v>
      </c>
      <c r="B205" s="10" t="s">
        <v>1172</v>
      </c>
      <c r="C205" s="10" t="s">
        <v>1171</v>
      </c>
      <c r="D205" s="10" t="s">
        <v>944</v>
      </c>
      <c r="E205" s="10">
        <v>0</v>
      </c>
      <c r="F205" s="10">
        <v>5931</v>
      </c>
      <c r="G205" s="10">
        <v>110</v>
      </c>
    </row>
    <row r="206" spans="1:7" x14ac:dyDescent="0.3">
      <c r="A206" s="10" t="s">
        <v>1161</v>
      </c>
      <c r="B206" s="10" t="s">
        <v>1173</v>
      </c>
      <c r="C206" s="10" t="s">
        <v>1174</v>
      </c>
      <c r="D206" s="10" t="s">
        <v>944</v>
      </c>
      <c r="E206" s="10">
        <v>0</v>
      </c>
      <c r="F206" s="10">
        <v>9690</v>
      </c>
      <c r="G206" s="10">
        <v>80</v>
      </c>
    </row>
    <row r="207" spans="1:7" x14ac:dyDescent="0.3">
      <c r="A207" s="10" t="s">
        <v>1161</v>
      </c>
      <c r="B207" s="10" t="s">
        <v>1175</v>
      </c>
      <c r="C207" s="10" t="s">
        <v>1176</v>
      </c>
      <c r="D207" s="10" t="s">
        <v>944</v>
      </c>
      <c r="E207" s="10">
        <v>1</v>
      </c>
      <c r="F207" s="10">
        <v>3808</v>
      </c>
      <c r="G207" s="10">
        <v>140</v>
      </c>
    </row>
    <row r="208" spans="1:7" x14ac:dyDescent="0.3">
      <c r="A208" s="10" t="s">
        <v>1161</v>
      </c>
      <c r="B208" s="10" t="s">
        <v>1177</v>
      </c>
      <c r="C208" s="10" t="s">
        <v>1176</v>
      </c>
      <c r="D208" s="10" t="s">
        <v>944</v>
      </c>
      <c r="E208" s="10">
        <v>0</v>
      </c>
      <c r="F208" s="10">
        <v>5370</v>
      </c>
      <c r="G208" s="10">
        <v>50</v>
      </c>
    </row>
    <row r="209" spans="1:7" x14ac:dyDescent="0.3">
      <c r="A209" s="10" t="s">
        <v>1161</v>
      </c>
      <c r="B209" s="10" t="s">
        <v>1178</v>
      </c>
      <c r="C209" s="10" t="s">
        <v>1179</v>
      </c>
      <c r="D209" s="10" t="s">
        <v>944</v>
      </c>
      <c r="E209" s="10">
        <v>12</v>
      </c>
      <c r="F209" s="10">
        <v>1668</v>
      </c>
      <c r="G209" s="10">
        <v>600</v>
      </c>
    </row>
    <row r="210" spans="1:7" x14ac:dyDescent="0.3">
      <c r="A210" s="10" t="s">
        <v>1161</v>
      </c>
      <c r="B210" s="10" t="s">
        <v>1180</v>
      </c>
      <c r="C210" s="10" t="s">
        <v>1179</v>
      </c>
      <c r="D210" s="10" t="s">
        <v>944</v>
      </c>
      <c r="E210" s="10">
        <v>3</v>
      </c>
      <c r="F210" s="10">
        <v>3657</v>
      </c>
      <c r="G210" s="10">
        <v>170</v>
      </c>
    </row>
    <row r="211" spans="1:7" x14ac:dyDescent="0.3">
      <c r="A211" s="10" t="s">
        <v>1161</v>
      </c>
      <c r="B211" s="10" t="s">
        <v>1181</v>
      </c>
      <c r="C211" s="10" t="s">
        <v>1171</v>
      </c>
      <c r="D211" s="10" t="s">
        <v>1182</v>
      </c>
      <c r="E211" s="10">
        <v>0</v>
      </c>
      <c r="F211" s="10">
        <v>1529</v>
      </c>
      <c r="G211" s="10">
        <v>283.19200000000001</v>
      </c>
    </row>
    <row r="212" spans="1:7" x14ac:dyDescent="0.3">
      <c r="A212" s="10" t="s">
        <v>1161</v>
      </c>
      <c r="B212" s="10" t="s">
        <v>1183</v>
      </c>
      <c r="C212" s="10" t="s">
        <v>1184</v>
      </c>
      <c r="D212" s="10" t="s">
        <v>889</v>
      </c>
      <c r="E212" s="10">
        <v>0</v>
      </c>
      <c r="F212" s="10">
        <v>2769</v>
      </c>
      <c r="G212" s="10">
        <v>48.8</v>
      </c>
    </row>
    <row r="213" spans="1:7" x14ac:dyDescent="0.3">
      <c r="A213" s="10" t="s">
        <v>1161</v>
      </c>
      <c r="B213" s="10" t="s">
        <v>1185</v>
      </c>
      <c r="C213" s="10" t="s">
        <v>1184</v>
      </c>
      <c r="D213" s="10" t="s">
        <v>889</v>
      </c>
      <c r="E213" s="10">
        <v>0</v>
      </c>
      <c r="F213" s="10">
        <v>7640</v>
      </c>
      <c r="G213" s="10">
        <v>45.4</v>
      </c>
    </row>
    <row r="214" spans="1:7" x14ac:dyDescent="0.3">
      <c r="A214" s="10" t="s">
        <v>1161</v>
      </c>
      <c r="B214" s="10" t="s">
        <v>1186</v>
      </c>
      <c r="C214" s="10" t="s">
        <v>1184</v>
      </c>
      <c r="D214" s="10" t="s">
        <v>889</v>
      </c>
      <c r="E214" s="10">
        <v>0</v>
      </c>
      <c r="F214" s="10">
        <v>6519</v>
      </c>
      <c r="G214" s="10">
        <v>18</v>
      </c>
    </row>
    <row r="215" spans="1:7" x14ac:dyDescent="0.3">
      <c r="A215" s="10" t="s">
        <v>1161</v>
      </c>
      <c r="B215" s="10" t="s">
        <v>1187</v>
      </c>
      <c r="C215" s="10" t="s">
        <v>1184</v>
      </c>
      <c r="D215" s="10" t="s">
        <v>889</v>
      </c>
      <c r="E215" s="10">
        <v>0</v>
      </c>
      <c r="F215" s="10">
        <v>1573</v>
      </c>
      <c r="G215" s="10">
        <v>3500</v>
      </c>
    </row>
    <row r="216" spans="1:7" x14ac:dyDescent="0.3">
      <c r="A216" s="10" t="s">
        <v>1161</v>
      </c>
      <c r="B216" s="10" t="s">
        <v>1188</v>
      </c>
      <c r="C216" s="10" t="s">
        <v>1189</v>
      </c>
      <c r="D216" s="10" t="s">
        <v>1190</v>
      </c>
      <c r="E216" s="10"/>
      <c r="F216" s="10">
        <v>273</v>
      </c>
      <c r="G216" s="10">
        <v>409.5</v>
      </c>
    </row>
    <row r="217" spans="1:7" x14ac:dyDescent="0.3">
      <c r="A217" s="10" t="s">
        <v>1161</v>
      </c>
      <c r="B217" s="10" t="s">
        <v>1191</v>
      </c>
      <c r="C217" s="10" t="s">
        <v>1192</v>
      </c>
      <c r="D217" s="10" t="s">
        <v>1193</v>
      </c>
      <c r="E217" s="10"/>
      <c r="F217" s="10">
        <v>277</v>
      </c>
      <c r="G217" s="10">
        <v>415.5</v>
      </c>
    </row>
    <row r="218" spans="1:7" x14ac:dyDescent="0.3">
      <c r="A218" s="10" t="s">
        <v>1161</v>
      </c>
      <c r="B218" s="10" t="s">
        <v>1194</v>
      </c>
      <c r="C218" s="10" t="s">
        <v>1195</v>
      </c>
      <c r="D218" s="10" t="s">
        <v>1193</v>
      </c>
      <c r="E218" s="10"/>
      <c r="F218" s="10">
        <v>277</v>
      </c>
      <c r="G218" s="10">
        <v>415.5</v>
      </c>
    </row>
    <row r="219" spans="1:7" x14ac:dyDescent="0.3">
      <c r="A219" s="10" t="s">
        <v>1161</v>
      </c>
      <c r="B219" s="10" t="s">
        <v>1196</v>
      </c>
      <c r="C219" s="10" t="s">
        <v>1197</v>
      </c>
      <c r="D219" s="10" t="s">
        <v>1193</v>
      </c>
      <c r="E219" s="10"/>
      <c r="F219" s="10">
        <v>230</v>
      </c>
      <c r="G219" s="10">
        <v>345</v>
      </c>
    </row>
    <row r="220" spans="1:7" x14ac:dyDescent="0.3">
      <c r="A220" s="10" t="s">
        <v>1161</v>
      </c>
      <c r="B220" s="10" t="s">
        <v>1198</v>
      </c>
      <c r="C220" s="10" t="s">
        <v>1199</v>
      </c>
      <c r="D220" s="10" t="s">
        <v>1193</v>
      </c>
      <c r="E220" s="10"/>
      <c r="F220" s="10">
        <v>295</v>
      </c>
      <c r="G220" s="10">
        <v>442.5</v>
      </c>
    </row>
    <row r="221" spans="1:7" x14ac:dyDescent="0.3">
      <c r="A221" s="10" t="s">
        <v>1161</v>
      </c>
      <c r="B221" s="10" t="s">
        <v>1200</v>
      </c>
      <c r="C221" s="10" t="s">
        <v>1201</v>
      </c>
      <c r="D221" s="10" t="s">
        <v>1193</v>
      </c>
      <c r="E221" s="10"/>
      <c r="F221" s="10">
        <v>166</v>
      </c>
      <c r="G221" s="10">
        <v>248.4</v>
      </c>
    </row>
    <row r="222" spans="1:7" x14ac:dyDescent="0.3">
      <c r="A222" s="10" t="s">
        <v>1161</v>
      </c>
      <c r="B222" s="10" t="s">
        <v>1202</v>
      </c>
      <c r="C222" s="10" t="s">
        <v>1203</v>
      </c>
      <c r="D222" s="10" t="s">
        <v>1193</v>
      </c>
      <c r="E222" s="10"/>
      <c r="F222" s="10"/>
      <c r="G222" s="10">
        <v>264</v>
      </c>
    </row>
    <row r="223" spans="1:7" x14ac:dyDescent="0.3">
      <c r="A223" s="10" t="s">
        <v>1161</v>
      </c>
      <c r="B223" s="10" t="s">
        <v>1204</v>
      </c>
      <c r="C223" s="10" t="s">
        <v>1205</v>
      </c>
      <c r="D223" s="10" t="s">
        <v>1193</v>
      </c>
      <c r="E223" s="10"/>
      <c r="F223" s="10">
        <v>281</v>
      </c>
      <c r="G223" s="10">
        <v>421.5</v>
      </c>
    </row>
    <row r="224" spans="1:7" x14ac:dyDescent="0.3">
      <c r="A224" s="10" t="s">
        <v>1161</v>
      </c>
      <c r="B224" s="10" t="s">
        <v>1206</v>
      </c>
      <c r="C224" s="10" t="s">
        <v>1207</v>
      </c>
      <c r="D224" s="10" t="s">
        <v>1193</v>
      </c>
      <c r="E224" s="10"/>
      <c r="F224" s="10">
        <v>129</v>
      </c>
      <c r="G224" s="10">
        <v>193.5</v>
      </c>
    </row>
    <row r="225" spans="1:7" x14ac:dyDescent="0.3">
      <c r="A225" s="10" t="s">
        <v>1161</v>
      </c>
      <c r="B225" s="10" t="s">
        <v>1208</v>
      </c>
      <c r="C225" s="10" t="s">
        <v>1209</v>
      </c>
      <c r="D225" s="10" t="s">
        <v>1210</v>
      </c>
      <c r="E225" s="10"/>
      <c r="F225" s="10">
        <v>572</v>
      </c>
      <c r="G225" s="10">
        <v>176.40700000000001</v>
      </c>
    </row>
    <row r="226" spans="1:7" x14ac:dyDescent="0.3">
      <c r="A226" s="10" t="s">
        <v>1161</v>
      </c>
      <c r="B226" s="10" t="s">
        <v>1211</v>
      </c>
      <c r="C226" s="10" t="s">
        <v>1212</v>
      </c>
      <c r="D226" s="10" t="s">
        <v>1210</v>
      </c>
      <c r="E226" s="10"/>
      <c r="F226" s="10">
        <v>2050</v>
      </c>
      <c r="G226" s="10">
        <v>632.22900000000004</v>
      </c>
    </row>
    <row r="227" spans="1:7" x14ac:dyDescent="0.3">
      <c r="A227" s="10" t="s">
        <v>1161</v>
      </c>
      <c r="B227" s="10" t="s">
        <v>1213</v>
      </c>
      <c r="C227" s="10" t="s">
        <v>1214</v>
      </c>
      <c r="D227" s="10" t="s">
        <v>1210</v>
      </c>
      <c r="E227" s="10"/>
      <c r="F227" s="10">
        <v>1136</v>
      </c>
      <c r="G227" s="10">
        <v>350.34800000000001</v>
      </c>
    </row>
    <row r="228" spans="1:7" x14ac:dyDescent="0.3">
      <c r="A228" s="10" t="s">
        <v>1161</v>
      </c>
      <c r="B228" s="10" t="s">
        <v>1215</v>
      </c>
      <c r="C228" s="10" t="s">
        <v>1209</v>
      </c>
      <c r="D228" s="10" t="s">
        <v>1210</v>
      </c>
      <c r="E228" s="10"/>
      <c r="F228" s="10">
        <v>572</v>
      </c>
      <c r="G228" s="10">
        <v>176.40700000000001</v>
      </c>
    </row>
    <row r="229" spans="1:7" x14ac:dyDescent="0.3">
      <c r="A229" s="10" t="s">
        <v>1161</v>
      </c>
      <c r="B229" s="10" t="s">
        <v>1216</v>
      </c>
      <c r="C229" s="10" t="s">
        <v>1217</v>
      </c>
      <c r="D229" s="10" t="s">
        <v>1210</v>
      </c>
      <c r="E229" s="10"/>
      <c r="F229" s="10">
        <v>248</v>
      </c>
      <c r="G229" s="10">
        <v>76.483999999999995</v>
      </c>
    </row>
    <row r="230" spans="1:7" x14ac:dyDescent="0.3">
      <c r="A230" s="10" t="s">
        <v>1161</v>
      </c>
      <c r="B230" s="10" t="s">
        <v>1218</v>
      </c>
      <c r="C230" s="10" t="s">
        <v>1219</v>
      </c>
      <c r="D230" s="10" t="s">
        <v>1210</v>
      </c>
      <c r="E230" s="10"/>
      <c r="F230" s="10">
        <v>615</v>
      </c>
      <c r="G230" s="10">
        <v>63.222999999999999</v>
      </c>
    </row>
    <row r="231" spans="1:7" x14ac:dyDescent="0.3">
      <c r="A231" s="10" t="s">
        <v>1161</v>
      </c>
      <c r="B231" s="10" t="s">
        <v>1220</v>
      </c>
      <c r="C231" s="10" t="s">
        <v>1221</v>
      </c>
      <c r="D231" s="10" t="s">
        <v>1210</v>
      </c>
      <c r="E231" s="10"/>
      <c r="F231" s="10">
        <v>1236</v>
      </c>
      <c r="G231" s="10">
        <v>127.063</v>
      </c>
    </row>
    <row r="232" spans="1:7" x14ac:dyDescent="0.3">
      <c r="A232" s="10" t="s">
        <v>1161</v>
      </c>
      <c r="B232" s="10" t="s">
        <v>1222</v>
      </c>
      <c r="C232" s="10" t="s">
        <v>1223</v>
      </c>
      <c r="D232" s="10" t="s">
        <v>1210</v>
      </c>
      <c r="E232" s="10"/>
      <c r="F232" s="10">
        <v>9934</v>
      </c>
      <c r="G232" s="10">
        <v>204.24600000000001</v>
      </c>
    </row>
    <row r="233" spans="1:7" x14ac:dyDescent="0.3">
      <c r="A233" s="10" t="s">
        <v>1161</v>
      </c>
      <c r="B233" s="10" t="s">
        <v>1224</v>
      </c>
      <c r="C233" s="10" t="s">
        <v>1225</v>
      </c>
      <c r="D233" s="10" t="s">
        <v>1226</v>
      </c>
      <c r="E233" s="10"/>
      <c r="F233" s="10">
        <v>115</v>
      </c>
      <c r="G233" s="10">
        <v>86.25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171"/>
  <sheetViews>
    <sheetView topLeftCell="A50" zoomScaleNormal="100" workbookViewId="0">
      <selection activeCell="A94" sqref="A94"/>
    </sheetView>
  </sheetViews>
  <sheetFormatPr defaultColWidth="9.109375" defaultRowHeight="12" x14ac:dyDescent="0.25"/>
  <cols>
    <col min="1" max="1" width="86" style="48" customWidth="1"/>
    <col min="2" max="2" width="9.109375" style="48"/>
    <col min="3" max="3" width="12.44140625" style="48" bestFit="1" customWidth="1"/>
    <col min="4" max="4" width="12.5546875" style="48" customWidth="1"/>
    <col min="5" max="5" width="13" style="48" customWidth="1"/>
    <col min="6" max="6" width="12.109375" style="48" customWidth="1"/>
    <col min="7" max="7" width="13.109375" style="48" customWidth="1"/>
    <col min="8" max="8" width="12" style="48" customWidth="1"/>
    <col min="9" max="16384" width="9.109375" style="48"/>
  </cols>
  <sheetData>
    <row r="1" spans="1:8" ht="21" customHeight="1" x14ac:dyDescent="0.35">
      <c r="A1" s="238" t="s">
        <v>845</v>
      </c>
      <c r="B1" s="239"/>
      <c r="C1" s="239"/>
      <c r="D1" s="239"/>
      <c r="E1" s="239"/>
      <c r="F1" s="239"/>
      <c r="G1" s="239"/>
      <c r="H1" s="240"/>
    </row>
    <row r="2" spans="1:8" ht="18.75" customHeight="1" x14ac:dyDescent="0.25">
      <c r="A2" s="230" t="s">
        <v>829</v>
      </c>
      <c r="B2" s="241"/>
      <c r="C2" s="241"/>
      <c r="D2" s="241"/>
      <c r="E2" s="241"/>
      <c r="F2" s="241"/>
      <c r="G2" s="241"/>
      <c r="H2" s="242"/>
    </row>
    <row r="3" spans="1:8" x14ac:dyDescent="0.25">
      <c r="A3" s="49"/>
    </row>
    <row r="4" spans="1:8" x14ac:dyDescent="0.25">
      <c r="A4" s="50" t="s">
        <v>0</v>
      </c>
      <c r="C4" s="243" t="s">
        <v>551</v>
      </c>
      <c r="D4" s="244"/>
      <c r="E4" s="244"/>
      <c r="F4" s="245" t="s">
        <v>508</v>
      </c>
      <c r="G4" s="245"/>
      <c r="H4" s="245"/>
    </row>
    <row r="5" spans="1:8" ht="24" x14ac:dyDescent="0.25">
      <c r="A5" s="51" t="s">
        <v>26</v>
      </c>
      <c r="B5" s="52" t="s">
        <v>27</v>
      </c>
      <c r="C5" s="53" t="s">
        <v>545</v>
      </c>
      <c r="D5" s="53" t="s">
        <v>546</v>
      </c>
      <c r="E5" s="54" t="s">
        <v>547</v>
      </c>
      <c r="F5" s="53" t="s">
        <v>545</v>
      </c>
      <c r="G5" s="53" t="s">
        <v>546</v>
      </c>
      <c r="H5" s="54" t="s">
        <v>547</v>
      </c>
    </row>
    <row r="6" spans="1:8" x14ac:dyDescent="0.25">
      <c r="A6" s="55" t="s">
        <v>28</v>
      </c>
      <c r="B6" s="56" t="s">
        <v>29</v>
      </c>
      <c r="C6" s="199">
        <v>14979600</v>
      </c>
      <c r="D6" s="199">
        <v>15648270</v>
      </c>
      <c r="E6" s="199">
        <v>15644107</v>
      </c>
      <c r="F6" s="199">
        <v>23869970</v>
      </c>
      <c r="G6" s="199">
        <v>23979802</v>
      </c>
      <c r="H6" s="200">
        <v>23686333</v>
      </c>
    </row>
    <row r="7" spans="1:8" x14ac:dyDescent="0.25">
      <c r="A7" s="55" t="s">
        <v>30</v>
      </c>
      <c r="B7" s="57" t="s">
        <v>31</v>
      </c>
      <c r="C7" s="199"/>
      <c r="D7" s="199"/>
      <c r="E7" s="199"/>
      <c r="F7" s="199"/>
      <c r="G7" s="199"/>
      <c r="H7" s="200"/>
    </row>
    <row r="8" spans="1:8" x14ac:dyDescent="0.25">
      <c r="A8" s="55" t="s">
        <v>32</v>
      </c>
      <c r="B8" s="57" t="s">
        <v>33</v>
      </c>
      <c r="C8" s="199">
        <v>0</v>
      </c>
      <c r="D8" s="199">
        <v>480000</v>
      </c>
      <c r="E8" s="199">
        <v>480000</v>
      </c>
      <c r="F8" s="199"/>
      <c r="G8" s="199">
        <v>650000</v>
      </c>
      <c r="H8" s="200">
        <v>650000</v>
      </c>
    </row>
    <row r="9" spans="1:8" x14ac:dyDescent="0.25">
      <c r="A9" s="58" t="s">
        <v>34</v>
      </c>
      <c r="B9" s="57" t="s">
        <v>35</v>
      </c>
      <c r="C9" s="199"/>
      <c r="D9" s="199"/>
      <c r="E9" s="199"/>
      <c r="F9" s="199"/>
      <c r="G9" s="199"/>
      <c r="H9" s="200"/>
    </row>
    <row r="10" spans="1:8" x14ac:dyDescent="0.25">
      <c r="A10" s="58" t="s">
        <v>36</v>
      </c>
      <c r="B10" s="57" t="s">
        <v>37</v>
      </c>
      <c r="C10" s="199"/>
      <c r="D10" s="199"/>
      <c r="E10" s="199"/>
      <c r="F10" s="199"/>
      <c r="G10" s="199"/>
      <c r="H10" s="200"/>
    </row>
    <row r="11" spans="1:8" x14ac:dyDescent="0.25">
      <c r="A11" s="58" t="s">
        <v>38</v>
      </c>
      <c r="B11" s="57" t="s">
        <v>39</v>
      </c>
      <c r="C11" s="199"/>
      <c r="D11" s="199"/>
      <c r="E11" s="199"/>
      <c r="F11" s="199">
        <v>1361700</v>
      </c>
      <c r="G11" s="199">
        <v>1361700</v>
      </c>
      <c r="H11" s="200">
        <v>1065250</v>
      </c>
    </row>
    <row r="12" spans="1:8" x14ac:dyDescent="0.25">
      <c r="A12" s="58" t="s">
        <v>40</v>
      </c>
      <c r="B12" s="57" t="s">
        <v>41</v>
      </c>
      <c r="C12" s="199">
        <v>594796</v>
      </c>
      <c r="D12" s="199">
        <v>603772</v>
      </c>
      <c r="E12" s="199">
        <v>603772</v>
      </c>
      <c r="F12" s="199">
        <v>892194</v>
      </c>
      <c r="G12" s="199">
        <v>892194</v>
      </c>
      <c r="H12" s="200">
        <v>880501</v>
      </c>
    </row>
    <row r="13" spans="1:8" x14ac:dyDescent="0.25">
      <c r="A13" s="58" t="s">
        <v>42</v>
      </c>
      <c r="B13" s="57" t="s">
        <v>43</v>
      </c>
      <c r="C13" s="199"/>
      <c r="D13" s="199"/>
      <c r="E13" s="199"/>
      <c r="F13" s="199"/>
      <c r="G13" s="199"/>
      <c r="H13" s="201"/>
    </row>
    <row r="14" spans="1:8" x14ac:dyDescent="0.25">
      <c r="A14" s="59" t="s">
        <v>44</v>
      </c>
      <c r="B14" s="57" t="s">
        <v>45</v>
      </c>
      <c r="C14" s="199">
        <v>200160</v>
      </c>
      <c r="D14" s="199">
        <v>200160</v>
      </c>
      <c r="E14" s="199">
        <v>134328</v>
      </c>
      <c r="F14" s="199">
        <v>624672</v>
      </c>
      <c r="G14" s="199">
        <v>624672</v>
      </c>
      <c r="H14" s="200">
        <v>439618</v>
      </c>
    </row>
    <row r="15" spans="1:8" x14ac:dyDescent="0.25">
      <c r="A15" s="59" t="s">
        <v>46</v>
      </c>
      <c r="B15" s="57" t="s">
        <v>47</v>
      </c>
      <c r="C15" s="199"/>
      <c r="D15" s="199"/>
      <c r="E15" s="199"/>
      <c r="F15" s="199"/>
      <c r="G15" s="199"/>
      <c r="H15" s="201"/>
    </row>
    <row r="16" spans="1:8" x14ac:dyDescent="0.25">
      <c r="A16" s="59" t="s">
        <v>48</v>
      </c>
      <c r="B16" s="57" t="s">
        <v>49</v>
      </c>
      <c r="C16" s="199"/>
      <c r="D16" s="199"/>
      <c r="E16" s="199"/>
      <c r="F16" s="199"/>
      <c r="G16" s="199"/>
      <c r="H16" s="201"/>
    </row>
    <row r="17" spans="1:8" x14ac:dyDescent="0.25">
      <c r="A17" s="59" t="s">
        <v>50</v>
      </c>
      <c r="B17" s="57" t="s">
        <v>51</v>
      </c>
      <c r="C17" s="199"/>
      <c r="D17" s="199"/>
      <c r="E17" s="199"/>
      <c r="F17" s="199"/>
      <c r="G17" s="199"/>
      <c r="H17" s="201"/>
    </row>
    <row r="18" spans="1:8" ht="12.75" customHeight="1" x14ac:dyDescent="0.25">
      <c r="A18" s="59" t="s">
        <v>331</v>
      </c>
      <c r="B18" s="57" t="s">
        <v>52</v>
      </c>
      <c r="C18" s="199"/>
      <c r="D18" s="199">
        <v>28644</v>
      </c>
      <c r="E18" s="199">
        <v>24481</v>
      </c>
      <c r="F18" s="199"/>
      <c r="G18" s="199">
        <v>215687</v>
      </c>
      <c r="H18" s="200">
        <v>215687</v>
      </c>
    </row>
    <row r="19" spans="1:8" s="86" customFormat="1" ht="12.75" customHeight="1" x14ac:dyDescent="0.25">
      <c r="A19" s="60" t="s">
        <v>308</v>
      </c>
      <c r="B19" s="61" t="s">
        <v>53</v>
      </c>
      <c r="C19" s="202">
        <f t="shared" ref="C19:H19" si="0">SUM(C6:C18)</f>
        <v>15774556</v>
      </c>
      <c r="D19" s="202">
        <f t="shared" si="0"/>
        <v>16960846</v>
      </c>
      <c r="E19" s="202">
        <f t="shared" si="0"/>
        <v>16886688</v>
      </c>
      <c r="F19" s="202">
        <f t="shared" si="0"/>
        <v>26748536</v>
      </c>
      <c r="G19" s="202">
        <f>SUM(G6:G18)</f>
        <v>27724055</v>
      </c>
      <c r="H19" s="202">
        <f t="shared" si="0"/>
        <v>26937389</v>
      </c>
    </row>
    <row r="20" spans="1:8" ht="12.75" customHeight="1" x14ac:dyDescent="0.25">
      <c r="A20" s="59" t="s">
        <v>54</v>
      </c>
      <c r="B20" s="57" t="s">
        <v>55</v>
      </c>
      <c r="C20" s="199">
        <v>6553243</v>
      </c>
      <c r="D20" s="199">
        <v>9032334</v>
      </c>
      <c r="E20" s="199">
        <v>8910232</v>
      </c>
      <c r="F20" s="199"/>
      <c r="G20" s="199"/>
      <c r="H20" s="201"/>
    </row>
    <row r="21" spans="1:8" ht="12.75" customHeight="1" x14ac:dyDescent="0.25">
      <c r="A21" s="59" t="s">
        <v>56</v>
      </c>
      <c r="B21" s="57" t="s">
        <v>57</v>
      </c>
      <c r="C21" s="199">
        <v>430000</v>
      </c>
      <c r="D21" s="199">
        <v>1714690</v>
      </c>
      <c r="E21" s="199">
        <v>1713629</v>
      </c>
      <c r="F21" s="199"/>
      <c r="G21" s="199">
        <v>180000</v>
      </c>
      <c r="H21" s="201">
        <v>180000</v>
      </c>
    </row>
    <row r="22" spans="1:8" ht="12.75" customHeight="1" x14ac:dyDescent="0.25">
      <c r="A22" s="62" t="s">
        <v>58</v>
      </c>
      <c r="B22" s="57" t="s">
        <v>59</v>
      </c>
      <c r="C22" s="199">
        <v>450000</v>
      </c>
      <c r="D22" s="199">
        <v>450000</v>
      </c>
      <c r="E22" s="199">
        <v>192129</v>
      </c>
      <c r="F22" s="199"/>
      <c r="G22" s="199"/>
      <c r="H22" s="200"/>
    </row>
    <row r="23" spans="1:8" s="86" customFormat="1" ht="12.75" customHeight="1" x14ac:dyDescent="0.25">
      <c r="A23" s="63" t="s">
        <v>309</v>
      </c>
      <c r="B23" s="61" t="s">
        <v>60</v>
      </c>
      <c r="C23" s="202">
        <f t="shared" ref="C23:H23" si="1">SUM(C20:C22)</f>
        <v>7433243</v>
      </c>
      <c r="D23" s="202">
        <f t="shared" si="1"/>
        <v>11197024</v>
      </c>
      <c r="E23" s="202">
        <f t="shared" si="1"/>
        <v>10815990</v>
      </c>
      <c r="F23" s="202">
        <f t="shared" si="1"/>
        <v>0</v>
      </c>
      <c r="G23" s="202">
        <f t="shared" si="1"/>
        <v>180000</v>
      </c>
      <c r="H23" s="202">
        <f t="shared" si="1"/>
        <v>180000</v>
      </c>
    </row>
    <row r="24" spans="1:8" s="86" customFormat="1" ht="12.75" customHeight="1" x14ac:dyDescent="0.25">
      <c r="A24" s="60" t="s">
        <v>361</v>
      </c>
      <c r="B24" s="61" t="s">
        <v>61</v>
      </c>
      <c r="C24" s="202">
        <f>C19+C23</f>
        <v>23207799</v>
      </c>
      <c r="D24" s="202">
        <f>D19+D23</f>
        <v>28157870</v>
      </c>
      <c r="E24" s="202">
        <f>E19+E23</f>
        <v>27702678</v>
      </c>
      <c r="F24" s="202">
        <f>F19+F23</f>
        <v>26748536</v>
      </c>
      <c r="G24" s="202">
        <f>G19+G23</f>
        <v>27904055</v>
      </c>
      <c r="H24" s="202">
        <f>SUM(H19+H23)</f>
        <v>27117389</v>
      </c>
    </row>
    <row r="25" spans="1:8" s="86" customFormat="1" x14ac:dyDescent="0.25">
      <c r="A25" s="63" t="s">
        <v>332</v>
      </c>
      <c r="B25" s="61" t="s">
        <v>62</v>
      </c>
      <c r="C25" s="202">
        <v>4594412</v>
      </c>
      <c r="D25" s="202">
        <v>4620798</v>
      </c>
      <c r="E25" s="202">
        <v>4620798</v>
      </c>
      <c r="F25" s="202">
        <v>5227982</v>
      </c>
      <c r="G25" s="202">
        <v>5422757</v>
      </c>
      <c r="H25" s="203">
        <v>4551392</v>
      </c>
    </row>
    <row r="26" spans="1:8" x14ac:dyDescent="0.25">
      <c r="A26" s="59" t="s">
        <v>63</v>
      </c>
      <c r="B26" s="57" t="s">
        <v>64</v>
      </c>
      <c r="C26" s="199">
        <v>294425</v>
      </c>
      <c r="D26" s="199">
        <v>294425</v>
      </c>
      <c r="E26" s="199">
        <v>256809</v>
      </c>
      <c r="F26" s="199">
        <v>316986</v>
      </c>
      <c r="G26" s="199">
        <v>316986</v>
      </c>
      <c r="H26" s="200">
        <v>206290</v>
      </c>
    </row>
    <row r="27" spans="1:8" x14ac:dyDescent="0.25">
      <c r="A27" s="59" t="s">
        <v>65</v>
      </c>
      <c r="B27" s="57" t="s">
        <v>66</v>
      </c>
      <c r="C27" s="199">
        <v>3657808</v>
      </c>
      <c r="D27" s="199">
        <v>3457808</v>
      </c>
      <c r="E27" s="199">
        <v>2660443</v>
      </c>
      <c r="F27" s="199">
        <v>661436</v>
      </c>
      <c r="G27" s="199">
        <v>547375</v>
      </c>
      <c r="H27" s="200">
        <v>547375</v>
      </c>
    </row>
    <row r="28" spans="1:8" x14ac:dyDescent="0.25">
      <c r="A28" s="59" t="s">
        <v>67</v>
      </c>
      <c r="B28" s="57" t="s">
        <v>68</v>
      </c>
      <c r="C28" s="199"/>
      <c r="D28" s="199"/>
      <c r="E28" s="199"/>
      <c r="F28" s="199">
        <v>0</v>
      </c>
      <c r="G28" s="199">
        <v>0</v>
      </c>
      <c r="H28" s="201"/>
    </row>
    <row r="29" spans="1:8" s="86" customFormat="1" x14ac:dyDescent="0.25">
      <c r="A29" s="63" t="s">
        <v>310</v>
      </c>
      <c r="B29" s="61" t="s">
        <v>69</v>
      </c>
      <c r="C29" s="202">
        <f t="shared" ref="C29:H29" si="2">SUM(C26:C28)</f>
        <v>3952233</v>
      </c>
      <c r="D29" s="202">
        <f t="shared" si="2"/>
        <v>3752233</v>
      </c>
      <c r="E29" s="202">
        <f t="shared" si="2"/>
        <v>2917252</v>
      </c>
      <c r="F29" s="202">
        <f t="shared" si="2"/>
        <v>978422</v>
      </c>
      <c r="G29" s="202">
        <f t="shared" si="2"/>
        <v>864361</v>
      </c>
      <c r="H29" s="202">
        <f t="shared" si="2"/>
        <v>753665</v>
      </c>
    </row>
    <row r="30" spans="1:8" x14ac:dyDescent="0.25">
      <c r="A30" s="59" t="s">
        <v>70</v>
      </c>
      <c r="B30" s="57" t="s">
        <v>71</v>
      </c>
      <c r="C30" s="199">
        <v>688000</v>
      </c>
      <c r="D30" s="199">
        <v>869343</v>
      </c>
      <c r="E30" s="199">
        <v>869343</v>
      </c>
      <c r="F30" s="199"/>
      <c r="G30" s="199"/>
      <c r="H30" s="200"/>
    </row>
    <row r="31" spans="1:8" x14ac:dyDescent="0.25">
      <c r="A31" s="59" t="s">
        <v>72</v>
      </c>
      <c r="B31" s="57" t="s">
        <v>73</v>
      </c>
      <c r="C31" s="199">
        <v>280000</v>
      </c>
      <c r="D31" s="199">
        <v>280000</v>
      </c>
      <c r="E31" s="199">
        <v>247518</v>
      </c>
      <c r="F31" s="199">
        <v>30000</v>
      </c>
      <c r="G31" s="199">
        <v>30000</v>
      </c>
      <c r="H31" s="200">
        <v>0</v>
      </c>
    </row>
    <row r="32" spans="1:8" s="86" customFormat="1" ht="15" customHeight="1" x14ac:dyDescent="0.25">
      <c r="A32" s="63" t="s">
        <v>362</v>
      </c>
      <c r="B32" s="61" t="s">
        <v>74</v>
      </c>
      <c r="C32" s="202">
        <f t="shared" ref="C32:H32" si="3">SUM(C30:C31)</f>
        <v>968000</v>
      </c>
      <c r="D32" s="202">
        <f t="shared" si="3"/>
        <v>1149343</v>
      </c>
      <c r="E32" s="202">
        <f t="shared" si="3"/>
        <v>1116861</v>
      </c>
      <c r="F32" s="202">
        <f t="shared" si="3"/>
        <v>30000</v>
      </c>
      <c r="G32" s="202">
        <f t="shared" si="3"/>
        <v>30000</v>
      </c>
      <c r="H32" s="202">
        <f t="shared" si="3"/>
        <v>0</v>
      </c>
    </row>
    <row r="33" spans="1:8" x14ac:dyDescent="0.25">
      <c r="A33" s="59" t="s">
        <v>75</v>
      </c>
      <c r="B33" s="57" t="s">
        <v>76</v>
      </c>
      <c r="C33" s="199">
        <v>4751924</v>
      </c>
      <c r="D33" s="199">
        <v>4851011</v>
      </c>
      <c r="E33" s="199">
        <v>4000047</v>
      </c>
      <c r="F33" s="199">
        <v>626565</v>
      </c>
      <c r="G33" s="199">
        <v>626565</v>
      </c>
      <c r="H33" s="200">
        <v>428770</v>
      </c>
    </row>
    <row r="34" spans="1:8" x14ac:dyDescent="0.25">
      <c r="A34" s="59" t="s">
        <v>77</v>
      </c>
      <c r="B34" s="57" t="s">
        <v>78</v>
      </c>
      <c r="C34" s="199">
        <v>3617679</v>
      </c>
      <c r="D34" s="199">
        <v>4078454</v>
      </c>
      <c r="E34" s="199">
        <v>3241831</v>
      </c>
      <c r="F34" s="199">
        <v>5832520</v>
      </c>
      <c r="G34" s="199">
        <v>4955933</v>
      </c>
      <c r="H34" s="200">
        <v>3999176</v>
      </c>
    </row>
    <row r="35" spans="1:8" x14ac:dyDescent="0.25">
      <c r="A35" s="59" t="s">
        <v>333</v>
      </c>
      <c r="B35" s="57" t="s">
        <v>79</v>
      </c>
      <c r="C35" s="199">
        <v>11660000</v>
      </c>
      <c r="D35" s="199">
        <v>13281422</v>
      </c>
      <c r="E35" s="199">
        <v>13231822</v>
      </c>
      <c r="F35" s="199"/>
      <c r="G35" s="199"/>
      <c r="H35" s="200"/>
    </row>
    <row r="36" spans="1:8" x14ac:dyDescent="0.25">
      <c r="A36" s="59" t="s">
        <v>80</v>
      </c>
      <c r="B36" s="57" t="s">
        <v>81</v>
      </c>
      <c r="C36" s="199">
        <v>2609800</v>
      </c>
      <c r="D36" s="199">
        <v>4323628</v>
      </c>
      <c r="E36" s="199">
        <v>4323628</v>
      </c>
      <c r="F36" s="199">
        <v>200000</v>
      </c>
      <c r="G36" s="199">
        <v>200000</v>
      </c>
      <c r="H36" s="200">
        <v>0</v>
      </c>
    </row>
    <row r="37" spans="1:8" x14ac:dyDescent="0.25">
      <c r="A37" s="64" t="s">
        <v>334</v>
      </c>
      <c r="B37" s="57" t="s">
        <v>82</v>
      </c>
      <c r="C37" s="199">
        <v>445776</v>
      </c>
      <c r="D37" s="199">
        <v>684730</v>
      </c>
      <c r="E37" s="199">
        <v>684730</v>
      </c>
      <c r="F37" s="199"/>
      <c r="G37" s="199"/>
      <c r="H37" s="200"/>
    </row>
    <row r="38" spans="1:8" x14ac:dyDescent="0.25">
      <c r="A38" s="62" t="s">
        <v>83</v>
      </c>
      <c r="B38" s="57" t="s">
        <v>84</v>
      </c>
      <c r="C38" s="199">
        <v>41326500</v>
      </c>
      <c r="D38" s="199">
        <v>41326500</v>
      </c>
      <c r="E38" s="199">
        <v>35342159</v>
      </c>
      <c r="F38" s="199">
        <v>727500</v>
      </c>
      <c r="G38" s="199">
        <v>642037</v>
      </c>
      <c r="H38" s="200">
        <v>267890</v>
      </c>
    </row>
    <row r="39" spans="1:8" x14ac:dyDescent="0.25">
      <c r="A39" s="59" t="s">
        <v>335</v>
      </c>
      <c r="B39" s="57" t="s">
        <v>85</v>
      </c>
      <c r="C39" s="199">
        <v>5982215</v>
      </c>
      <c r="D39" s="199">
        <v>5974450</v>
      </c>
      <c r="E39" s="199">
        <v>5473845</v>
      </c>
      <c r="F39" s="199">
        <v>641000</v>
      </c>
      <c r="G39" s="199">
        <v>641000</v>
      </c>
      <c r="H39" s="200">
        <v>268312</v>
      </c>
    </row>
    <row r="40" spans="1:8" s="86" customFormat="1" x14ac:dyDescent="0.25">
      <c r="A40" s="63" t="s">
        <v>311</v>
      </c>
      <c r="B40" s="61" t="s">
        <v>86</v>
      </c>
      <c r="C40" s="202">
        <f t="shared" ref="C40:H40" si="4">SUM(C33:C39)</f>
        <v>70393894</v>
      </c>
      <c r="D40" s="202">
        <f t="shared" si="4"/>
        <v>74520195</v>
      </c>
      <c r="E40" s="202">
        <f t="shared" si="4"/>
        <v>66298062</v>
      </c>
      <c r="F40" s="202">
        <f t="shared" si="4"/>
        <v>8027585</v>
      </c>
      <c r="G40" s="202">
        <f t="shared" si="4"/>
        <v>7065535</v>
      </c>
      <c r="H40" s="202">
        <f t="shared" si="4"/>
        <v>4964148</v>
      </c>
    </row>
    <row r="41" spans="1:8" x14ac:dyDescent="0.25">
      <c r="A41" s="59" t="s">
        <v>87</v>
      </c>
      <c r="B41" s="57" t="s">
        <v>88</v>
      </c>
      <c r="C41" s="199">
        <v>0</v>
      </c>
      <c r="D41" s="199">
        <v>7765</v>
      </c>
      <c r="E41" s="199">
        <v>7765</v>
      </c>
      <c r="F41" s="199">
        <v>20000</v>
      </c>
      <c r="G41" s="199">
        <v>20000</v>
      </c>
      <c r="H41" s="200">
        <v>0</v>
      </c>
    </row>
    <row r="42" spans="1:8" x14ac:dyDescent="0.25">
      <c r="A42" s="59" t="s">
        <v>89</v>
      </c>
      <c r="B42" s="57" t="s">
        <v>90</v>
      </c>
      <c r="C42" s="199"/>
      <c r="D42" s="199"/>
      <c r="E42" s="199"/>
      <c r="F42" s="199"/>
      <c r="G42" s="199"/>
      <c r="H42" s="201"/>
    </row>
    <row r="43" spans="1:8" s="86" customFormat="1" x14ac:dyDescent="0.25">
      <c r="A43" s="63" t="s">
        <v>312</v>
      </c>
      <c r="B43" s="61" t="s">
        <v>91</v>
      </c>
      <c r="C43" s="202">
        <f t="shared" ref="C43:H43" si="5">SUM(C41:C42)</f>
        <v>0</v>
      </c>
      <c r="D43" s="202">
        <f t="shared" si="5"/>
        <v>7765</v>
      </c>
      <c r="E43" s="202">
        <f t="shared" si="5"/>
        <v>7765</v>
      </c>
      <c r="F43" s="202">
        <f t="shared" si="5"/>
        <v>20000</v>
      </c>
      <c r="G43" s="202">
        <f t="shared" si="5"/>
        <v>20000</v>
      </c>
      <c r="H43" s="202">
        <f t="shared" si="5"/>
        <v>0</v>
      </c>
    </row>
    <row r="44" spans="1:8" x14ac:dyDescent="0.25">
      <c r="A44" s="59" t="s">
        <v>92</v>
      </c>
      <c r="B44" s="57" t="s">
        <v>93</v>
      </c>
      <c r="C44" s="199">
        <v>7313386</v>
      </c>
      <c r="D44" s="199">
        <v>7313386</v>
      </c>
      <c r="E44" s="199">
        <v>4962564</v>
      </c>
      <c r="F44" s="199">
        <v>2333476</v>
      </c>
      <c r="G44" s="199">
        <v>2333476</v>
      </c>
      <c r="H44" s="200">
        <v>1440778</v>
      </c>
    </row>
    <row r="45" spans="1:8" x14ac:dyDescent="0.25">
      <c r="A45" s="59" t="s">
        <v>94</v>
      </c>
      <c r="B45" s="57" t="s">
        <v>95</v>
      </c>
      <c r="C45" s="199">
        <v>0</v>
      </c>
      <c r="D45" s="199">
        <v>2736000</v>
      </c>
      <c r="E45" s="199">
        <v>2736000</v>
      </c>
      <c r="F45" s="199"/>
      <c r="G45" s="199"/>
      <c r="H45" s="201"/>
    </row>
    <row r="46" spans="1:8" x14ac:dyDescent="0.25">
      <c r="A46" s="59" t="s">
        <v>336</v>
      </c>
      <c r="B46" s="57" t="s">
        <v>96</v>
      </c>
      <c r="C46" s="199"/>
      <c r="D46" s="199"/>
      <c r="E46" s="199"/>
      <c r="F46" s="199"/>
      <c r="G46" s="199"/>
      <c r="H46" s="201"/>
    </row>
    <row r="47" spans="1:8" x14ac:dyDescent="0.25">
      <c r="A47" s="59" t="s">
        <v>337</v>
      </c>
      <c r="B47" s="57" t="s">
        <v>97</v>
      </c>
      <c r="C47" s="199"/>
      <c r="D47" s="199"/>
      <c r="E47" s="199"/>
      <c r="F47" s="199"/>
      <c r="G47" s="199"/>
      <c r="H47" s="201"/>
    </row>
    <row r="48" spans="1:8" x14ac:dyDescent="0.25">
      <c r="A48" s="59" t="s">
        <v>98</v>
      </c>
      <c r="B48" s="57" t="s">
        <v>99</v>
      </c>
      <c r="C48" s="199">
        <v>106000</v>
      </c>
      <c r="D48" s="199">
        <v>1379251</v>
      </c>
      <c r="E48" s="199">
        <v>1379251</v>
      </c>
      <c r="F48" s="199"/>
      <c r="G48" s="199">
        <v>13300</v>
      </c>
      <c r="H48" s="201">
        <v>13224</v>
      </c>
    </row>
    <row r="49" spans="1:8" s="86" customFormat="1" x14ac:dyDescent="0.25">
      <c r="A49" s="63" t="s">
        <v>313</v>
      </c>
      <c r="B49" s="61" t="s">
        <v>100</v>
      </c>
      <c r="C49" s="202">
        <f t="shared" ref="C49:H49" si="6">SUM(C44:C48)</f>
        <v>7419386</v>
      </c>
      <c r="D49" s="202">
        <f t="shared" si="6"/>
        <v>11428637</v>
      </c>
      <c r="E49" s="202">
        <f t="shared" si="6"/>
        <v>9077815</v>
      </c>
      <c r="F49" s="202">
        <f t="shared" si="6"/>
        <v>2333476</v>
      </c>
      <c r="G49" s="202">
        <f t="shared" si="6"/>
        <v>2346776</v>
      </c>
      <c r="H49" s="202">
        <f t="shared" si="6"/>
        <v>1454002</v>
      </c>
    </row>
    <row r="50" spans="1:8" s="86" customFormat="1" x14ac:dyDescent="0.25">
      <c r="A50" s="63" t="s">
        <v>314</v>
      </c>
      <c r="B50" s="61" t="s">
        <v>101</v>
      </c>
      <c r="C50" s="202">
        <f t="shared" ref="C50:H50" si="7">C29+C32+C40+C43+C49</f>
        <v>82733513</v>
      </c>
      <c r="D50" s="202">
        <f t="shared" si="7"/>
        <v>90858173</v>
      </c>
      <c r="E50" s="202">
        <f t="shared" si="7"/>
        <v>79417755</v>
      </c>
      <c r="F50" s="202">
        <f t="shared" si="7"/>
        <v>11389483</v>
      </c>
      <c r="G50" s="202">
        <f t="shared" si="7"/>
        <v>10326672</v>
      </c>
      <c r="H50" s="202">
        <f t="shared" si="7"/>
        <v>7171815</v>
      </c>
    </row>
    <row r="51" spans="1:8" x14ac:dyDescent="0.25">
      <c r="A51" s="65" t="s">
        <v>102</v>
      </c>
      <c r="B51" s="57" t="s">
        <v>103</v>
      </c>
      <c r="C51" s="199"/>
      <c r="D51" s="199"/>
      <c r="E51" s="199"/>
      <c r="F51" s="199"/>
      <c r="G51" s="199"/>
      <c r="H51" s="201"/>
    </row>
    <row r="52" spans="1:8" x14ac:dyDescent="0.25">
      <c r="A52" s="65" t="s">
        <v>315</v>
      </c>
      <c r="B52" s="57" t="s">
        <v>104</v>
      </c>
      <c r="C52" s="199"/>
      <c r="D52" s="199"/>
      <c r="E52" s="199"/>
      <c r="F52" s="199"/>
      <c r="G52" s="199"/>
      <c r="H52" s="201"/>
    </row>
    <row r="53" spans="1:8" x14ac:dyDescent="0.25">
      <c r="A53" s="66" t="s">
        <v>338</v>
      </c>
      <c r="B53" s="57" t="s">
        <v>105</v>
      </c>
      <c r="C53" s="199"/>
      <c r="D53" s="199"/>
      <c r="E53" s="199"/>
      <c r="F53" s="199"/>
      <c r="G53" s="199"/>
      <c r="H53" s="201"/>
    </row>
    <row r="54" spans="1:8" x14ac:dyDescent="0.25">
      <c r="A54" s="66" t="s">
        <v>339</v>
      </c>
      <c r="B54" s="57" t="s">
        <v>106</v>
      </c>
      <c r="C54" s="199"/>
      <c r="D54" s="199"/>
      <c r="E54" s="199"/>
      <c r="F54" s="199"/>
      <c r="G54" s="199"/>
      <c r="H54" s="201"/>
    </row>
    <row r="55" spans="1:8" x14ac:dyDescent="0.25">
      <c r="A55" s="66" t="s">
        <v>340</v>
      </c>
      <c r="B55" s="57" t="s">
        <v>107</v>
      </c>
      <c r="C55" s="199"/>
      <c r="D55" s="199"/>
      <c r="E55" s="199"/>
      <c r="F55" s="199"/>
      <c r="G55" s="199"/>
      <c r="H55" s="201"/>
    </row>
    <row r="56" spans="1:8" x14ac:dyDescent="0.25">
      <c r="A56" s="65" t="s">
        <v>341</v>
      </c>
      <c r="B56" s="57" t="s">
        <v>108</v>
      </c>
      <c r="C56" s="199"/>
      <c r="D56" s="199"/>
      <c r="E56" s="199"/>
      <c r="F56" s="199"/>
      <c r="G56" s="199"/>
      <c r="H56" s="201"/>
    </row>
    <row r="57" spans="1:8" x14ac:dyDescent="0.25">
      <c r="A57" s="65" t="s">
        <v>342</v>
      </c>
      <c r="B57" s="57" t="s">
        <v>109</v>
      </c>
      <c r="C57" s="199"/>
      <c r="D57" s="199"/>
      <c r="E57" s="199"/>
      <c r="F57" s="199"/>
      <c r="G57" s="199"/>
      <c r="H57" s="201"/>
    </row>
    <row r="58" spans="1:8" x14ac:dyDescent="0.25">
      <c r="A58" s="65" t="s">
        <v>343</v>
      </c>
      <c r="B58" s="57" t="s">
        <v>110</v>
      </c>
      <c r="C58" s="199">
        <v>5740000</v>
      </c>
      <c r="D58" s="199">
        <v>5740000</v>
      </c>
      <c r="E58" s="199">
        <v>4411616</v>
      </c>
      <c r="F58" s="199"/>
      <c r="G58" s="199"/>
      <c r="H58" s="201"/>
    </row>
    <row r="59" spans="1:8" s="86" customFormat="1" x14ac:dyDescent="0.25">
      <c r="A59" s="67" t="s">
        <v>317</v>
      </c>
      <c r="B59" s="61" t="s">
        <v>111</v>
      </c>
      <c r="C59" s="202">
        <f>SUM(C51:C58)</f>
        <v>5740000</v>
      </c>
      <c r="D59" s="202">
        <f>SUM(D51:D58)</f>
        <v>5740000</v>
      </c>
      <c r="E59" s="202">
        <f>SUM(E51:E58)</f>
        <v>4411616</v>
      </c>
      <c r="F59" s="202">
        <f>SUM(F51:F58)</f>
        <v>0</v>
      </c>
      <c r="G59" s="202">
        <f>SUM(G51:G58)</f>
        <v>0</v>
      </c>
      <c r="H59" s="203">
        <v>0</v>
      </c>
    </row>
    <row r="60" spans="1:8" x14ac:dyDescent="0.25">
      <c r="A60" s="68" t="s">
        <v>344</v>
      </c>
      <c r="B60" s="57" t="s">
        <v>112</v>
      </c>
      <c r="C60" s="199"/>
      <c r="D60" s="199"/>
      <c r="E60" s="199"/>
      <c r="F60" s="199"/>
      <c r="G60" s="199"/>
      <c r="H60" s="201"/>
    </row>
    <row r="61" spans="1:8" x14ac:dyDescent="0.25">
      <c r="A61" s="68" t="s">
        <v>113</v>
      </c>
      <c r="B61" s="57" t="s">
        <v>114</v>
      </c>
      <c r="C61" s="199">
        <v>2000000</v>
      </c>
      <c r="D61" s="199">
        <v>2004489</v>
      </c>
      <c r="E61" s="199">
        <v>782122</v>
      </c>
      <c r="F61" s="199"/>
      <c r="G61" s="199"/>
      <c r="H61" s="201"/>
    </row>
    <row r="62" spans="1:8" ht="12.75" customHeight="1" x14ac:dyDescent="0.25">
      <c r="A62" s="68" t="s">
        <v>115</v>
      </c>
      <c r="B62" s="57" t="s">
        <v>116</v>
      </c>
      <c r="C62" s="199"/>
      <c r="D62" s="199"/>
      <c r="E62" s="199"/>
      <c r="F62" s="199"/>
      <c r="G62" s="199"/>
      <c r="H62" s="201"/>
    </row>
    <row r="63" spans="1:8" ht="12.75" customHeight="1" x14ac:dyDescent="0.25">
      <c r="A63" s="68" t="s">
        <v>318</v>
      </c>
      <c r="B63" s="57" t="s">
        <v>117</v>
      </c>
      <c r="C63" s="199"/>
      <c r="D63" s="199"/>
      <c r="E63" s="199"/>
      <c r="F63" s="199"/>
      <c r="G63" s="199"/>
      <c r="H63" s="201"/>
    </row>
    <row r="64" spans="1:8" ht="12.75" customHeight="1" x14ac:dyDescent="0.25">
      <c r="A64" s="68" t="s">
        <v>345</v>
      </c>
      <c r="B64" s="57" t="s">
        <v>118</v>
      </c>
      <c r="C64" s="199"/>
      <c r="D64" s="199"/>
      <c r="E64" s="199"/>
      <c r="F64" s="199"/>
      <c r="G64" s="199"/>
      <c r="H64" s="201"/>
    </row>
    <row r="65" spans="1:8" ht="12.75" customHeight="1" x14ac:dyDescent="0.25">
      <c r="A65" s="68" t="s">
        <v>319</v>
      </c>
      <c r="B65" s="57" t="s">
        <v>119</v>
      </c>
      <c r="C65" s="199">
        <v>800000</v>
      </c>
      <c r="D65" s="199">
        <v>2358520</v>
      </c>
      <c r="E65" s="199">
        <v>2350800</v>
      </c>
      <c r="F65" s="199"/>
      <c r="G65" s="199"/>
      <c r="H65" s="201"/>
    </row>
    <row r="66" spans="1:8" ht="12.75" customHeight="1" x14ac:dyDescent="0.25">
      <c r="A66" s="68" t="s">
        <v>346</v>
      </c>
      <c r="B66" s="57" t="s">
        <v>120</v>
      </c>
      <c r="C66" s="199"/>
      <c r="D66" s="199"/>
      <c r="E66" s="199"/>
      <c r="F66" s="199"/>
      <c r="G66" s="199"/>
      <c r="H66" s="201"/>
    </row>
    <row r="67" spans="1:8" ht="12.75" customHeight="1" x14ac:dyDescent="0.25">
      <c r="A67" s="68" t="s">
        <v>347</v>
      </c>
      <c r="B67" s="57" t="s">
        <v>121</v>
      </c>
      <c r="C67" s="199"/>
      <c r="D67" s="199"/>
      <c r="E67" s="199"/>
      <c r="F67" s="199"/>
      <c r="G67" s="199"/>
      <c r="H67" s="201"/>
    </row>
    <row r="68" spans="1:8" x14ac:dyDescent="0.25">
      <c r="A68" s="68" t="s">
        <v>122</v>
      </c>
      <c r="B68" s="57" t="s">
        <v>123</v>
      </c>
      <c r="C68" s="199"/>
      <c r="D68" s="199"/>
      <c r="E68" s="199"/>
      <c r="F68" s="199"/>
      <c r="G68" s="199"/>
      <c r="H68" s="201"/>
    </row>
    <row r="69" spans="1:8" x14ac:dyDescent="0.25">
      <c r="A69" s="69" t="s">
        <v>124</v>
      </c>
      <c r="B69" s="57" t="s">
        <v>125</v>
      </c>
      <c r="C69" s="199"/>
      <c r="D69" s="199"/>
      <c r="E69" s="199"/>
      <c r="F69" s="199"/>
      <c r="G69" s="199"/>
      <c r="H69" s="201"/>
    </row>
    <row r="70" spans="1:8" x14ac:dyDescent="0.25">
      <c r="A70" s="68" t="s">
        <v>348</v>
      </c>
      <c r="B70" s="57" t="s">
        <v>126</v>
      </c>
      <c r="C70" s="199">
        <v>5106600</v>
      </c>
      <c r="D70" s="199">
        <v>5106600</v>
      </c>
      <c r="E70" s="199">
        <v>3599580</v>
      </c>
      <c r="F70" s="199"/>
      <c r="G70" s="199"/>
      <c r="H70" s="201"/>
    </row>
    <row r="71" spans="1:8" x14ac:dyDescent="0.25">
      <c r="A71" s="69" t="s">
        <v>503</v>
      </c>
      <c r="B71" s="57" t="s">
        <v>539</v>
      </c>
      <c r="C71" s="199">
        <v>14463240</v>
      </c>
      <c r="D71" s="199">
        <v>24884675</v>
      </c>
      <c r="E71" s="199"/>
      <c r="F71" s="199"/>
      <c r="G71" s="199"/>
      <c r="H71" s="201"/>
    </row>
    <row r="72" spans="1:8" x14ac:dyDescent="0.25">
      <c r="A72" s="69" t="s">
        <v>504</v>
      </c>
      <c r="B72" s="57" t="s">
        <v>539</v>
      </c>
      <c r="C72" s="199"/>
      <c r="D72" s="199"/>
      <c r="E72" s="199"/>
      <c r="F72" s="199"/>
      <c r="G72" s="199"/>
      <c r="H72" s="201"/>
    </row>
    <row r="73" spans="1:8" s="86" customFormat="1" x14ac:dyDescent="0.25">
      <c r="A73" s="67" t="s">
        <v>321</v>
      </c>
      <c r="B73" s="61" t="s">
        <v>127</v>
      </c>
      <c r="C73" s="202">
        <f>SUM(C60:C72)</f>
        <v>22369840</v>
      </c>
      <c r="D73" s="202">
        <f>SUM(D60:D72)</f>
        <v>34354284</v>
      </c>
      <c r="E73" s="202">
        <f>SUM(E60:E72)</f>
        <v>6732502</v>
      </c>
      <c r="F73" s="202">
        <f>SUM(F60:F72)</f>
        <v>0</v>
      </c>
      <c r="G73" s="202">
        <f>SUM(G60:G72)</f>
        <v>0</v>
      </c>
      <c r="H73" s="203">
        <v>0</v>
      </c>
    </row>
    <row r="74" spans="1:8" x14ac:dyDescent="0.25">
      <c r="A74" s="70" t="s">
        <v>473</v>
      </c>
      <c r="B74" s="61"/>
      <c r="C74" s="199"/>
      <c r="D74" s="199"/>
      <c r="E74" s="199"/>
      <c r="F74" s="199"/>
      <c r="G74" s="199"/>
      <c r="H74" s="201"/>
    </row>
    <row r="75" spans="1:8" x14ac:dyDescent="0.25">
      <c r="A75" s="71" t="s">
        <v>128</v>
      </c>
      <c r="B75" s="57" t="s">
        <v>129</v>
      </c>
      <c r="C75" s="199"/>
      <c r="D75" s="199"/>
      <c r="E75" s="199"/>
      <c r="F75" s="199"/>
      <c r="G75" s="199"/>
      <c r="H75" s="201"/>
    </row>
    <row r="76" spans="1:8" x14ac:dyDescent="0.25">
      <c r="A76" s="71" t="s">
        <v>349</v>
      </c>
      <c r="B76" s="57" t="s">
        <v>130</v>
      </c>
      <c r="C76" s="199">
        <v>88990541</v>
      </c>
      <c r="D76" s="199">
        <v>133518141</v>
      </c>
      <c r="E76" s="199">
        <v>59522404</v>
      </c>
      <c r="F76" s="199"/>
      <c r="G76" s="199"/>
      <c r="H76" s="201"/>
    </row>
    <row r="77" spans="1:8" x14ac:dyDescent="0.25">
      <c r="A77" s="71" t="s">
        <v>131</v>
      </c>
      <c r="B77" s="57" t="s">
        <v>132</v>
      </c>
      <c r="C77" s="199"/>
      <c r="D77" s="199">
        <v>347153</v>
      </c>
      <c r="E77" s="199">
        <v>347053</v>
      </c>
      <c r="F77" s="199"/>
      <c r="G77" s="199">
        <v>136200</v>
      </c>
      <c r="H77" s="201">
        <v>136200</v>
      </c>
    </row>
    <row r="78" spans="1:8" x14ac:dyDescent="0.25">
      <c r="A78" s="71" t="s">
        <v>133</v>
      </c>
      <c r="B78" s="57" t="s">
        <v>134</v>
      </c>
      <c r="C78" s="199">
        <v>6892070</v>
      </c>
      <c r="D78" s="199">
        <v>6737852</v>
      </c>
      <c r="E78" s="199">
        <v>4867584</v>
      </c>
      <c r="F78" s="199">
        <v>745661</v>
      </c>
      <c r="G78" s="199">
        <v>1335661</v>
      </c>
      <c r="H78" s="200">
        <v>814896</v>
      </c>
    </row>
    <row r="79" spans="1:8" x14ac:dyDescent="0.25">
      <c r="A79" s="62" t="s">
        <v>135</v>
      </c>
      <c r="B79" s="57" t="s">
        <v>136</v>
      </c>
      <c r="C79" s="199"/>
      <c r="D79" s="199"/>
      <c r="E79" s="199"/>
      <c r="F79" s="199"/>
      <c r="G79" s="199"/>
      <c r="H79" s="200"/>
    </row>
    <row r="80" spans="1:8" x14ac:dyDescent="0.25">
      <c r="A80" s="62" t="s">
        <v>137</v>
      </c>
      <c r="B80" s="57" t="s">
        <v>138</v>
      </c>
      <c r="C80" s="199"/>
      <c r="D80" s="199"/>
      <c r="E80" s="199"/>
      <c r="F80" s="199"/>
      <c r="G80" s="199"/>
      <c r="H80" s="200"/>
    </row>
    <row r="81" spans="1:12" x14ac:dyDescent="0.25">
      <c r="A81" s="62" t="s">
        <v>139</v>
      </c>
      <c r="B81" s="57" t="s">
        <v>140</v>
      </c>
      <c r="C81" s="199">
        <v>23188298</v>
      </c>
      <c r="D81" s="199">
        <v>23188298</v>
      </c>
      <c r="E81" s="199">
        <v>6740394</v>
      </c>
      <c r="F81" s="199">
        <v>201328</v>
      </c>
      <c r="G81" s="199">
        <v>361045</v>
      </c>
      <c r="H81" s="200">
        <v>133624</v>
      </c>
    </row>
    <row r="82" spans="1:12" s="86" customFormat="1" x14ac:dyDescent="0.25">
      <c r="A82" s="72" t="s">
        <v>322</v>
      </c>
      <c r="B82" s="61" t="s">
        <v>141</v>
      </c>
      <c r="C82" s="202">
        <f t="shared" ref="C82:H82" si="8">SUM(C75:C81)</f>
        <v>119070909</v>
      </c>
      <c r="D82" s="202">
        <f t="shared" si="8"/>
        <v>163791444</v>
      </c>
      <c r="E82" s="202">
        <f t="shared" si="8"/>
        <v>71477435</v>
      </c>
      <c r="F82" s="202">
        <f t="shared" si="8"/>
        <v>946989</v>
      </c>
      <c r="G82" s="202">
        <f t="shared" si="8"/>
        <v>1832906</v>
      </c>
      <c r="H82" s="202">
        <f t="shared" si="8"/>
        <v>1084720</v>
      </c>
    </row>
    <row r="83" spans="1:12" x14ac:dyDescent="0.25">
      <c r="A83" s="65" t="s">
        <v>142</v>
      </c>
      <c r="B83" s="57" t="s">
        <v>143</v>
      </c>
      <c r="C83" s="199">
        <v>34702714</v>
      </c>
      <c r="D83" s="199">
        <v>34702714</v>
      </c>
      <c r="E83" s="199">
        <v>10952328</v>
      </c>
      <c r="F83" s="199"/>
      <c r="G83" s="199"/>
      <c r="H83" s="201"/>
    </row>
    <row r="84" spans="1:12" x14ac:dyDescent="0.25">
      <c r="A84" s="65" t="s">
        <v>144</v>
      </c>
      <c r="B84" s="57" t="s">
        <v>145</v>
      </c>
      <c r="C84" s="199"/>
      <c r="D84" s="199"/>
      <c r="E84" s="199"/>
      <c r="F84" s="199"/>
      <c r="G84" s="199"/>
      <c r="H84" s="201"/>
    </row>
    <row r="85" spans="1:12" x14ac:dyDescent="0.25">
      <c r="A85" s="65" t="s">
        <v>146</v>
      </c>
      <c r="B85" s="57" t="s">
        <v>147</v>
      </c>
      <c r="C85" s="199">
        <v>3664150</v>
      </c>
      <c r="D85" s="199">
        <v>3664150</v>
      </c>
      <c r="E85" s="199">
        <v>0</v>
      </c>
      <c r="F85" s="199"/>
      <c r="G85" s="199"/>
      <c r="H85" s="201"/>
    </row>
    <row r="86" spans="1:12" ht="12.75" customHeight="1" x14ac:dyDescent="0.25">
      <c r="A86" s="65" t="s">
        <v>148</v>
      </c>
      <c r="B86" s="57" t="s">
        <v>149</v>
      </c>
      <c r="C86" s="199">
        <v>10359053</v>
      </c>
      <c r="D86" s="199">
        <v>10359053</v>
      </c>
      <c r="E86" s="199">
        <v>2538812</v>
      </c>
      <c r="F86" s="199"/>
      <c r="G86" s="199"/>
      <c r="H86" s="201"/>
      <c r="L86" s="217">
        <f>D87-D86</f>
        <v>38366864</v>
      </c>
    </row>
    <row r="87" spans="1:12" s="86" customFormat="1" ht="12.75" customHeight="1" x14ac:dyDescent="0.25">
      <c r="A87" s="67" t="s">
        <v>323</v>
      </c>
      <c r="B87" s="61" t="s">
        <v>150</v>
      </c>
      <c r="C87" s="202">
        <f>SUM(C83:C86)</f>
        <v>48725917</v>
      </c>
      <c r="D87" s="202">
        <f>SUM(D83:D86)</f>
        <v>48725917</v>
      </c>
      <c r="E87" s="202">
        <f>SUM(E83:E86)</f>
        <v>13491140</v>
      </c>
      <c r="F87" s="202">
        <f>SUM(F83:F86)</f>
        <v>0</v>
      </c>
      <c r="G87" s="202">
        <f>SUM(G83:G86)</f>
        <v>0</v>
      </c>
      <c r="H87" s="203">
        <v>0</v>
      </c>
      <c r="L87" s="218">
        <f>E87-E86</f>
        <v>10952328</v>
      </c>
    </row>
    <row r="88" spans="1:12" ht="12.75" customHeight="1" x14ac:dyDescent="0.25">
      <c r="A88" s="65" t="s">
        <v>151</v>
      </c>
      <c r="B88" s="57" t="s">
        <v>152</v>
      </c>
      <c r="C88" s="199"/>
      <c r="D88" s="199"/>
      <c r="E88" s="199"/>
      <c r="F88" s="199"/>
      <c r="G88" s="199"/>
      <c r="H88" s="201"/>
    </row>
    <row r="89" spans="1:12" ht="12.75" customHeight="1" x14ac:dyDescent="0.25">
      <c r="A89" s="65" t="s">
        <v>350</v>
      </c>
      <c r="B89" s="57" t="s">
        <v>153</v>
      </c>
      <c r="C89" s="199"/>
      <c r="D89" s="199"/>
      <c r="E89" s="199"/>
      <c r="F89" s="199"/>
      <c r="G89" s="199"/>
      <c r="H89" s="201"/>
    </row>
    <row r="90" spans="1:12" ht="12.75" customHeight="1" x14ac:dyDescent="0.25">
      <c r="A90" s="65" t="s">
        <v>351</v>
      </c>
      <c r="B90" s="57" t="s">
        <v>154</v>
      </c>
      <c r="C90" s="199"/>
      <c r="D90" s="199"/>
      <c r="E90" s="199"/>
      <c r="F90" s="199"/>
      <c r="G90" s="199"/>
      <c r="H90" s="201"/>
    </row>
    <row r="91" spans="1:12" ht="12.75" customHeight="1" x14ac:dyDescent="0.25">
      <c r="A91" s="65" t="s">
        <v>352</v>
      </c>
      <c r="B91" s="57" t="s">
        <v>155</v>
      </c>
      <c r="C91" s="199"/>
      <c r="D91" s="199"/>
      <c r="E91" s="199"/>
      <c r="F91" s="199"/>
      <c r="G91" s="199"/>
      <c r="H91" s="201"/>
    </row>
    <row r="92" spans="1:12" ht="12.75" customHeight="1" x14ac:dyDescent="0.25">
      <c r="A92" s="65" t="s">
        <v>353</v>
      </c>
      <c r="B92" s="57" t="s">
        <v>156</v>
      </c>
      <c r="C92" s="199"/>
      <c r="D92" s="199"/>
      <c r="E92" s="199"/>
      <c r="F92" s="199"/>
      <c r="G92" s="199"/>
      <c r="H92" s="201"/>
    </row>
    <row r="93" spans="1:12" ht="12.75" customHeight="1" x14ac:dyDescent="0.25">
      <c r="A93" s="65" t="s">
        <v>354</v>
      </c>
      <c r="B93" s="57" t="s">
        <v>157</v>
      </c>
      <c r="C93" s="199"/>
      <c r="D93" s="199"/>
      <c r="E93" s="199"/>
      <c r="F93" s="199"/>
      <c r="G93" s="199"/>
      <c r="H93" s="201"/>
    </row>
    <row r="94" spans="1:12" ht="12.75" customHeight="1" x14ac:dyDescent="0.25">
      <c r="A94" s="65" t="s">
        <v>158</v>
      </c>
      <c r="B94" s="57" t="s">
        <v>159</v>
      </c>
      <c r="C94" s="199"/>
      <c r="D94" s="199"/>
      <c r="E94" s="199"/>
      <c r="F94" s="199"/>
      <c r="G94" s="199"/>
      <c r="H94" s="201"/>
    </row>
    <row r="95" spans="1:12" ht="12.75" customHeight="1" x14ac:dyDescent="0.25">
      <c r="A95" s="65" t="s">
        <v>355</v>
      </c>
      <c r="B95" s="57" t="s">
        <v>541</v>
      </c>
      <c r="C95" s="199">
        <v>450000</v>
      </c>
      <c r="D95" s="199">
        <v>450000</v>
      </c>
      <c r="E95" s="199">
        <v>0</v>
      </c>
      <c r="F95" s="199"/>
      <c r="G95" s="199"/>
      <c r="H95" s="201"/>
    </row>
    <row r="96" spans="1:12" s="86" customFormat="1" ht="12.75" customHeight="1" x14ac:dyDescent="0.25">
      <c r="A96" s="67" t="s">
        <v>324</v>
      </c>
      <c r="B96" s="61" t="s">
        <v>160</v>
      </c>
      <c r="C96" s="202">
        <f>SUM(C88:C95)</f>
        <v>450000</v>
      </c>
      <c r="D96" s="202">
        <f>SUM(D91:D95)</f>
        <v>450000</v>
      </c>
      <c r="E96" s="202">
        <f>SUM(E91:E95)</f>
        <v>0</v>
      </c>
      <c r="F96" s="202">
        <f>SUM(F88:F95)</f>
        <v>0</v>
      </c>
      <c r="G96" s="202">
        <f>SUM(G88:G95)</f>
        <v>0</v>
      </c>
      <c r="H96" s="203">
        <v>0</v>
      </c>
    </row>
    <row r="97" spans="1:26" x14ac:dyDescent="0.25">
      <c r="A97" s="70" t="s">
        <v>472</v>
      </c>
      <c r="B97" s="61"/>
      <c r="C97" s="199"/>
      <c r="D97" s="199"/>
      <c r="E97" s="199"/>
      <c r="F97" s="199"/>
      <c r="G97" s="199"/>
      <c r="H97" s="201"/>
    </row>
    <row r="98" spans="1:26" s="86" customFormat="1" x14ac:dyDescent="0.25">
      <c r="A98" s="73" t="s">
        <v>363</v>
      </c>
      <c r="B98" s="74" t="s">
        <v>161</v>
      </c>
      <c r="C98" s="204">
        <f>C24+C25+C50+C59+C73+C82+C87+C96</f>
        <v>306892390</v>
      </c>
      <c r="D98" s="204">
        <f>D24+D25+D50+D59+D73+D82+D87+D96</f>
        <v>376698486</v>
      </c>
      <c r="E98" s="204">
        <f>E24+E25+E50+E59+E73+E82+E87+E96</f>
        <v>207853924</v>
      </c>
      <c r="F98" s="204">
        <f>F24+F25+F50+F59+F73+F82</f>
        <v>44312990</v>
      </c>
      <c r="G98" s="204">
        <f>G24+G25+G50+G59+G73+G82+G87+G96</f>
        <v>45486390</v>
      </c>
      <c r="H98" s="204">
        <f>H24+H25+H50+H59+H73+H82+H87+H96</f>
        <v>39925316</v>
      </c>
    </row>
    <row r="99" spans="1:26" x14ac:dyDescent="0.25">
      <c r="A99" s="65" t="s">
        <v>356</v>
      </c>
      <c r="B99" s="59" t="s">
        <v>162</v>
      </c>
      <c r="C99" s="205"/>
      <c r="D99" s="206"/>
      <c r="E99" s="199"/>
      <c r="F99" s="206"/>
      <c r="G99" s="206"/>
      <c r="H99" s="201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6"/>
      <c r="Z99" s="76"/>
    </row>
    <row r="100" spans="1:26" x14ac:dyDescent="0.25">
      <c r="A100" s="65" t="s">
        <v>163</v>
      </c>
      <c r="B100" s="59" t="s">
        <v>164</v>
      </c>
      <c r="C100" s="205"/>
      <c r="D100" s="206"/>
      <c r="E100" s="199"/>
      <c r="F100" s="206"/>
      <c r="G100" s="206"/>
      <c r="H100" s="201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6"/>
      <c r="Z100" s="76"/>
    </row>
    <row r="101" spans="1:26" x14ac:dyDescent="0.25">
      <c r="A101" s="65" t="s">
        <v>357</v>
      </c>
      <c r="B101" s="59" t="s">
        <v>165</v>
      </c>
      <c r="C101" s="205"/>
      <c r="D101" s="206"/>
      <c r="E101" s="199"/>
      <c r="F101" s="206"/>
      <c r="G101" s="206"/>
      <c r="H101" s="201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6"/>
      <c r="Z101" s="76"/>
    </row>
    <row r="102" spans="1:26" s="86" customFormat="1" x14ac:dyDescent="0.25">
      <c r="A102" s="67" t="s">
        <v>325</v>
      </c>
      <c r="B102" s="63" t="s">
        <v>166</v>
      </c>
      <c r="C102" s="207">
        <f>SUM(C99:C101)</f>
        <v>0</v>
      </c>
      <c r="D102" s="207">
        <f>SUM(D99:D101)</f>
        <v>0</v>
      </c>
      <c r="E102" s="202"/>
      <c r="F102" s="207">
        <f>SUM(F99:F101)</f>
        <v>0</v>
      </c>
      <c r="G102" s="207">
        <f>SUM(G99:G101)</f>
        <v>0</v>
      </c>
      <c r="H102" s="208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87"/>
      <c r="Z102" s="87"/>
    </row>
    <row r="103" spans="1:26" x14ac:dyDescent="0.25">
      <c r="A103" s="78" t="s">
        <v>358</v>
      </c>
      <c r="B103" s="59" t="s">
        <v>167</v>
      </c>
      <c r="C103" s="209">
        <v>0</v>
      </c>
      <c r="D103" s="210"/>
      <c r="E103" s="199"/>
      <c r="F103" s="211"/>
      <c r="G103" s="211"/>
      <c r="H103" s="201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6"/>
      <c r="Z103" s="76"/>
    </row>
    <row r="104" spans="1:26" x14ac:dyDescent="0.25">
      <c r="A104" s="78" t="s">
        <v>328</v>
      </c>
      <c r="B104" s="59" t="s">
        <v>168</v>
      </c>
      <c r="C104" s="209"/>
      <c r="D104" s="211"/>
      <c r="E104" s="199"/>
      <c r="F104" s="211"/>
      <c r="G104" s="211"/>
      <c r="H104" s="201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6"/>
      <c r="Z104" s="76"/>
    </row>
    <row r="105" spans="1:26" x14ac:dyDescent="0.25">
      <c r="A105" s="65" t="s">
        <v>169</v>
      </c>
      <c r="B105" s="59" t="s">
        <v>170</v>
      </c>
      <c r="C105" s="205"/>
      <c r="D105" s="206"/>
      <c r="E105" s="199"/>
      <c r="F105" s="206"/>
      <c r="G105" s="206"/>
      <c r="H105" s="201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6"/>
      <c r="Z105" s="76"/>
    </row>
    <row r="106" spans="1:26" x14ac:dyDescent="0.25">
      <c r="A106" s="65" t="s">
        <v>359</v>
      </c>
      <c r="B106" s="59" t="s">
        <v>171</v>
      </c>
      <c r="C106" s="205"/>
      <c r="D106" s="206"/>
      <c r="E106" s="199"/>
      <c r="F106" s="206"/>
      <c r="G106" s="206"/>
      <c r="H106" s="201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6"/>
      <c r="Z106" s="76"/>
    </row>
    <row r="107" spans="1:26" s="86" customFormat="1" x14ac:dyDescent="0.25">
      <c r="A107" s="80" t="s">
        <v>326</v>
      </c>
      <c r="B107" s="63" t="s">
        <v>172</v>
      </c>
      <c r="C107" s="212">
        <f>SUM(C103:C106)</f>
        <v>0</v>
      </c>
      <c r="D107" s="212">
        <f>SUM(D103:D106)</f>
        <v>0</v>
      </c>
      <c r="E107" s="202"/>
      <c r="F107" s="212">
        <f>SUM(F103:F106)</f>
        <v>0</v>
      </c>
      <c r="G107" s="212">
        <f>SUM(G103:G106)</f>
        <v>0</v>
      </c>
      <c r="H107" s="208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7"/>
      <c r="Z107" s="87"/>
    </row>
    <row r="108" spans="1:26" x14ac:dyDescent="0.25">
      <c r="A108" s="78" t="s">
        <v>173</v>
      </c>
      <c r="B108" s="59" t="s">
        <v>174</v>
      </c>
      <c r="C108" s="209"/>
      <c r="D108" s="211"/>
      <c r="E108" s="199"/>
      <c r="F108" s="211"/>
      <c r="G108" s="211"/>
      <c r="H108" s="201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6"/>
      <c r="Z108" s="76"/>
    </row>
    <row r="109" spans="1:26" x14ac:dyDescent="0.25">
      <c r="A109" s="78" t="s">
        <v>175</v>
      </c>
      <c r="B109" s="59" t="s">
        <v>176</v>
      </c>
      <c r="C109" s="209">
        <v>1531146</v>
      </c>
      <c r="D109" s="210">
        <v>1531146</v>
      </c>
      <c r="E109" s="199">
        <v>1531146</v>
      </c>
      <c r="F109" s="211"/>
      <c r="G109" s="211"/>
      <c r="H109" s="201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6"/>
      <c r="Z109" s="76"/>
    </row>
    <row r="110" spans="1:26" s="86" customFormat="1" x14ac:dyDescent="0.25">
      <c r="A110" s="80" t="s">
        <v>177</v>
      </c>
      <c r="B110" s="63" t="s">
        <v>178</v>
      </c>
      <c r="C110" s="212">
        <v>41486213</v>
      </c>
      <c r="D110" s="212">
        <v>42235930</v>
      </c>
      <c r="E110" s="202">
        <v>37654282</v>
      </c>
      <c r="F110" s="212">
        <f>SUM(F108:F109)</f>
        <v>0</v>
      </c>
      <c r="G110" s="212">
        <f>SUM(G108:G109)</f>
        <v>0</v>
      </c>
      <c r="H110" s="208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7"/>
      <c r="Z110" s="87"/>
    </row>
    <row r="111" spans="1:26" x14ac:dyDescent="0.25">
      <c r="A111" s="78" t="s">
        <v>179</v>
      </c>
      <c r="B111" s="59" t="s">
        <v>180</v>
      </c>
      <c r="C111" s="209"/>
      <c r="D111" s="211"/>
      <c r="E111" s="199"/>
      <c r="F111" s="211"/>
      <c r="G111" s="211"/>
      <c r="H111" s="201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6"/>
      <c r="Z111" s="76"/>
    </row>
    <row r="112" spans="1:26" x14ac:dyDescent="0.25">
      <c r="A112" s="78" t="s">
        <v>181</v>
      </c>
      <c r="B112" s="59" t="s">
        <v>182</v>
      </c>
      <c r="C112" s="209"/>
      <c r="D112" s="211"/>
      <c r="E112" s="199"/>
      <c r="F112" s="211"/>
      <c r="G112" s="211"/>
      <c r="H112" s="201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6"/>
      <c r="Z112" s="76"/>
    </row>
    <row r="113" spans="1:26" x14ac:dyDescent="0.25">
      <c r="A113" s="78" t="s">
        <v>183</v>
      </c>
      <c r="B113" s="59" t="s">
        <v>184</v>
      </c>
      <c r="C113" s="209"/>
      <c r="D113" s="211"/>
      <c r="E113" s="199"/>
      <c r="F113" s="211"/>
      <c r="G113" s="211"/>
      <c r="H113" s="201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6"/>
      <c r="Z113" s="76"/>
    </row>
    <row r="114" spans="1:26" s="86" customFormat="1" x14ac:dyDescent="0.25">
      <c r="A114" s="80" t="s">
        <v>327</v>
      </c>
      <c r="B114" s="63" t="s">
        <v>185</v>
      </c>
      <c r="C114" s="212">
        <f>SUM(C109:C113)</f>
        <v>43017359</v>
      </c>
      <c r="D114" s="212">
        <f>D102+D107+D108+D109+D110+D111+D112+D113</f>
        <v>43767076</v>
      </c>
      <c r="E114" s="212">
        <f>E102+E107+E108+E109+E110+E111+E112+E113</f>
        <v>39185428</v>
      </c>
      <c r="F114" s="212">
        <f>F102+F107+F108+F109+F110+F111+F112+F113</f>
        <v>0</v>
      </c>
      <c r="G114" s="212">
        <f>G102+G107+G108+G109+G110+G111+G112+G113</f>
        <v>0</v>
      </c>
      <c r="H114" s="208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7"/>
      <c r="Z114" s="87"/>
    </row>
    <row r="115" spans="1:26" x14ac:dyDescent="0.25">
      <c r="A115" s="78" t="s">
        <v>186</v>
      </c>
      <c r="B115" s="59" t="s">
        <v>187</v>
      </c>
      <c r="C115" s="209"/>
      <c r="D115" s="211"/>
      <c r="E115" s="199"/>
      <c r="F115" s="211"/>
      <c r="G115" s="211"/>
      <c r="H115" s="201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6"/>
      <c r="Z115" s="76"/>
    </row>
    <row r="116" spans="1:26" x14ac:dyDescent="0.25">
      <c r="A116" s="65" t="s">
        <v>188</v>
      </c>
      <c r="B116" s="59" t="s">
        <v>189</v>
      </c>
      <c r="C116" s="205"/>
      <c r="D116" s="206"/>
      <c r="E116" s="199"/>
      <c r="F116" s="206"/>
      <c r="G116" s="206"/>
      <c r="H116" s="201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6"/>
      <c r="Z116" s="76"/>
    </row>
    <row r="117" spans="1:26" x14ac:dyDescent="0.25">
      <c r="A117" s="78" t="s">
        <v>360</v>
      </c>
      <c r="B117" s="59" t="s">
        <v>190</v>
      </c>
      <c r="C117" s="209"/>
      <c r="D117" s="211"/>
      <c r="E117" s="199"/>
      <c r="F117" s="211"/>
      <c r="G117" s="211"/>
      <c r="H117" s="201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6"/>
      <c r="Z117" s="76"/>
    </row>
    <row r="118" spans="1:26" x14ac:dyDescent="0.25">
      <c r="A118" s="78" t="s">
        <v>329</v>
      </c>
      <c r="B118" s="59" t="s">
        <v>191</v>
      </c>
      <c r="C118" s="209"/>
      <c r="D118" s="211"/>
      <c r="E118" s="199"/>
      <c r="F118" s="211"/>
      <c r="G118" s="211"/>
      <c r="H118" s="201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6"/>
      <c r="Z118" s="76"/>
    </row>
    <row r="119" spans="1:26" s="86" customFormat="1" x14ac:dyDescent="0.25">
      <c r="A119" s="80" t="s">
        <v>330</v>
      </c>
      <c r="B119" s="63" t="s">
        <v>192</v>
      </c>
      <c r="C119" s="212">
        <f>SUM(C115:C118)</f>
        <v>0</v>
      </c>
      <c r="D119" s="213"/>
      <c r="E119" s="202"/>
      <c r="F119" s="213"/>
      <c r="G119" s="213"/>
      <c r="H119" s="208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7"/>
      <c r="Z119" s="87"/>
    </row>
    <row r="120" spans="1:26" x14ac:dyDescent="0.25">
      <c r="A120" s="65" t="s">
        <v>193</v>
      </c>
      <c r="B120" s="59" t="s">
        <v>194</v>
      </c>
      <c r="C120" s="205"/>
      <c r="D120" s="206"/>
      <c r="E120" s="199"/>
      <c r="F120" s="206"/>
      <c r="G120" s="206"/>
      <c r="H120" s="201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6"/>
      <c r="Z120" s="76"/>
    </row>
    <row r="121" spans="1:26" s="86" customFormat="1" x14ac:dyDescent="0.25">
      <c r="A121" s="82" t="s">
        <v>364</v>
      </c>
      <c r="B121" s="83" t="s">
        <v>195</v>
      </c>
      <c r="C121" s="196">
        <f>C114+C119+C120</f>
        <v>43017359</v>
      </c>
      <c r="D121" s="196">
        <f>D114+D119+D120</f>
        <v>43767076</v>
      </c>
      <c r="E121" s="196">
        <f>E114+E119+E120</f>
        <v>39185428</v>
      </c>
      <c r="F121" s="196">
        <f>F114+F119+F120</f>
        <v>0</v>
      </c>
      <c r="G121" s="196">
        <f>G114+G119+G120</f>
        <v>0</v>
      </c>
      <c r="H121" s="197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7"/>
      <c r="Z121" s="87"/>
    </row>
    <row r="122" spans="1:26" s="86" customFormat="1" x14ac:dyDescent="0.25">
      <c r="A122" s="90" t="s">
        <v>400</v>
      </c>
      <c r="B122" s="90"/>
      <c r="C122" s="198">
        <f t="shared" ref="C122:H122" si="9">C98+C121</f>
        <v>349909749</v>
      </c>
      <c r="D122" s="198">
        <f t="shared" si="9"/>
        <v>420465562</v>
      </c>
      <c r="E122" s="198">
        <f t="shared" si="9"/>
        <v>247039352</v>
      </c>
      <c r="F122" s="198">
        <f t="shared" si="9"/>
        <v>44312990</v>
      </c>
      <c r="G122" s="198">
        <f t="shared" si="9"/>
        <v>45486390</v>
      </c>
      <c r="H122" s="198">
        <f t="shared" si="9"/>
        <v>39925316</v>
      </c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spans="1:26" x14ac:dyDescent="0.25"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x14ac:dyDescent="0.25"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x14ac:dyDescent="0.25"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x14ac:dyDescent="0.25"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x14ac:dyDescent="0.25"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x14ac:dyDescent="0.25"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2:26" x14ac:dyDescent="0.25"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2:26" x14ac:dyDescent="0.25"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2:26" x14ac:dyDescent="0.25"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2:26" x14ac:dyDescent="0.25"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2:26" x14ac:dyDescent="0.25"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2:26" x14ac:dyDescent="0.25"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2:26" x14ac:dyDescent="0.25"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2:26" x14ac:dyDescent="0.25"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2:26" x14ac:dyDescent="0.25"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2:26" x14ac:dyDescent="0.25"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2:26" x14ac:dyDescent="0.25"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2:26" x14ac:dyDescent="0.25"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2:26" x14ac:dyDescent="0.25"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2:26" x14ac:dyDescent="0.25"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2:26" x14ac:dyDescent="0.25"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2:26" x14ac:dyDescent="0.25"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2:26" x14ac:dyDescent="0.25"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2:26" x14ac:dyDescent="0.25"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2:26" x14ac:dyDescent="0.25"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2:26" x14ac:dyDescent="0.25"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2:26" x14ac:dyDescent="0.25"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2:26" x14ac:dyDescent="0.25"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2:26" x14ac:dyDescent="0.25"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2:26" x14ac:dyDescent="0.25"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2:26" x14ac:dyDescent="0.25"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2:26" x14ac:dyDescent="0.25"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2:26" x14ac:dyDescent="0.25"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2:26" x14ac:dyDescent="0.25"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2:26" x14ac:dyDescent="0.25"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2:26" x14ac:dyDescent="0.25"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2:26" x14ac:dyDescent="0.25"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2:26" x14ac:dyDescent="0.25"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2:26" x14ac:dyDescent="0.25"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2:26" x14ac:dyDescent="0.25"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2:26" x14ac:dyDescent="0.25"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2:26" x14ac:dyDescent="0.25"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2:26" x14ac:dyDescent="0.25"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2:26" x14ac:dyDescent="0.25"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2:26" x14ac:dyDescent="0.25"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2:26" x14ac:dyDescent="0.25"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2:26" x14ac:dyDescent="0.25"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2:26" x14ac:dyDescent="0.25"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2:26" x14ac:dyDescent="0.25"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</sheetData>
  <mergeCells count="4">
    <mergeCell ref="A1:H1"/>
    <mergeCell ref="A2:H2"/>
    <mergeCell ref="C4:E4"/>
    <mergeCell ref="F4:H4"/>
  </mergeCells>
  <phoneticPr fontId="22" type="noConversion"/>
  <pageMargins left="0.25" right="0.21" top="0.74803149606299213" bottom="0.74803149606299213" header="0.31496062992125984" footer="0.31496062992125984"/>
  <pageSetup paperSize="8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95"/>
  <sheetViews>
    <sheetView workbookViewId="0">
      <selection activeCell="E82" sqref="E82"/>
    </sheetView>
  </sheetViews>
  <sheetFormatPr defaultColWidth="9.109375" defaultRowHeight="12" x14ac:dyDescent="0.25"/>
  <cols>
    <col min="1" max="1" width="67" style="48" customWidth="1"/>
    <col min="2" max="2" width="7.33203125" style="48" customWidth="1"/>
    <col min="3" max="3" width="13" style="48" customWidth="1"/>
    <col min="4" max="4" width="13.33203125" style="48" customWidth="1"/>
    <col min="5" max="5" width="12.44140625" style="48" bestFit="1" customWidth="1"/>
    <col min="6" max="6" width="11.33203125" style="48" bestFit="1" customWidth="1"/>
    <col min="7" max="7" width="13.5546875" style="48" customWidth="1"/>
    <col min="8" max="8" width="11.44140625" style="48" customWidth="1"/>
    <col min="9" max="16384" width="9.109375" style="48"/>
  </cols>
  <sheetData>
    <row r="1" spans="1:8" ht="27" customHeight="1" x14ac:dyDescent="0.35">
      <c r="A1" s="238" t="s">
        <v>845</v>
      </c>
      <c r="B1" s="239"/>
      <c r="C1" s="239"/>
      <c r="D1" s="239"/>
      <c r="E1" s="239"/>
      <c r="F1" s="239"/>
      <c r="G1" s="239"/>
      <c r="H1" s="240"/>
    </row>
    <row r="2" spans="1:8" ht="23.25" customHeight="1" x14ac:dyDescent="0.25">
      <c r="A2" s="230" t="s">
        <v>830</v>
      </c>
      <c r="B2" s="241"/>
      <c r="C2" s="241"/>
      <c r="D2" s="241"/>
      <c r="E2" s="241"/>
      <c r="F2" s="241"/>
      <c r="G2" s="241"/>
      <c r="H2" s="242"/>
    </row>
    <row r="3" spans="1:8" x14ac:dyDescent="0.25">
      <c r="A3" s="49"/>
    </row>
    <row r="4" spans="1:8" ht="13.8" x14ac:dyDescent="0.3">
      <c r="C4" s="246" t="s">
        <v>551</v>
      </c>
      <c r="D4" s="247"/>
      <c r="E4" s="247"/>
      <c r="F4" s="248" t="s">
        <v>508</v>
      </c>
      <c r="G4" s="248"/>
      <c r="H4" s="248"/>
    </row>
    <row r="5" spans="1:8" ht="24" x14ac:dyDescent="0.25">
      <c r="A5" s="51" t="s">
        <v>26</v>
      </c>
      <c r="B5" s="52" t="s">
        <v>6</v>
      </c>
      <c r="C5" s="53" t="s">
        <v>545</v>
      </c>
      <c r="D5" s="53" t="s">
        <v>546</v>
      </c>
      <c r="E5" s="54" t="s">
        <v>547</v>
      </c>
      <c r="F5" s="53" t="s">
        <v>545</v>
      </c>
      <c r="G5" s="53" t="s">
        <v>546</v>
      </c>
      <c r="H5" s="54" t="s">
        <v>547</v>
      </c>
    </row>
    <row r="6" spans="1:8" ht="15" customHeight="1" x14ac:dyDescent="0.25">
      <c r="A6" s="58" t="s">
        <v>196</v>
      </c>
      <c r="B6" s="62" t="s">
        <v>197</v>
      </c>
      <c r="C6" s="200"/>
      <c r="D6" s="200"/>
      <c r="E6" s="200"/>
      <c r="F6" s="201"/>
      <c r="G6" s="201"/>
      <c r="H6" s="201"/>
    </row>
    <row r="7" spans="1:8" ht="15" customHeight="1" x14ac:dyDescent="0.25">
      <c r="A7" s="59" t="s">
        <v>198</v>
      </c>
      <c r="B7" s="62" t="s">
        <v>199</v>
      </c>
      <c r="C7" s="200">
        <v>26538250</v>
      </c>
      <c r="D7" s="200">
        <v>28327730</v>
      </c>
      <c r="E7" s="200">
        <v>28327730</v>
      </c>
      <c r="F7" s="201"/>
      <c r="G7" s="201"/>
      <c r="H7" s="201"/>
    </row>
    <row r="8" spans="1:8" ht="15" customHeight="1" x14ac:dyDescent="0.25">
      <c r="A8" s="144" t="s">
        <v>200</v>
      </c>
      <c r="B8" s="62" t="s">
        <v>201</v>
      </c>
      <c r="C8" s="200">
        <v>9908916</v>
      </c>
      <c r="D8" s="200">
        <v>7557760</v>
      </c>
      <c r="E8" s="200">
        <v>7557760</v>
      </c>
      <c r="F8" s="201"/>
      <c r="G8" s="201"/>
      <c r="H8" s="201"/>
    </row>
    <row r="9" spans="1:8" ht="15" customHeight="1" x14ac:dyDescent="0.25">
      <c r="A9" s="59" t="s">
        <v>202</v>
      </c>
      <c r="B9" s="62" t="s">
        <v>203</v>
      </c>
      <c r="C9" s="200">
        <v>1831464</v>
      </c>
      <c r="D9" s="200">
        <v>2460984</v>
      </c>
      <c r="E9" s="200">
        <v>2460984</v>
      </c>
      <c r="F9" s="201"/>
      <c r="G9" s="201"/>
      <c r="H9" s="201"/>
    </row>
    <row r="10" spans="1:8" ht="15" customHeight="1" x14ac:dyDescent="0.25">
      <c r="A10" s="59" t="s">
        <v>204</v>
      </c>
      <c r="B10" s="62" t="s">
        <v>205</v>
      </c>
      <c r="C10" s="200"/>
      <c r="D10" s="200"/>
      <c r="E10" s="200"/>
      <c r="F10" s="201"/>
      <c r="G10" s="201"/>
      <c r="H10" s="201"/>
    </row>
    <row r="11" spans="1:8" ht="15" customHeight="1" x14ac:dyDescent="0.25">
      <c r="A11" s="59" t="s">
        <v>206</v>
      </c>
      <c r="B11" s="62" t="s">
        <v>207</v>
      </c>
      <c r="C11" s="200"/>
      <c r="D11" s="200">
        <v>490879</v>
      </c>
      <c r="E11" s="200">
        <v>490879</v>
      </c>
      <c r="F11" s="201"/>
      <c r="G11" s="201"/>
      <c r="H11" s="201"/>
    </row>
    <row r="12" spans="1:8" ht="15" customHeight="1" x14ac:dyDescent="0.25">
      <c r="A12" s="63" t="s">
        <v>403</v>
      </c>
      <c r="B12" s="72" t="s">
        <v>208</v>
      </c>
      <c r="C12" s="200">
        <f>SUM(C6:C11)</f>
        <v>38278630</v>
      </c>
      <c r="D12" s="200">
        <f>SUM(D6:D11)</f>
        <v>38837353</v>
      </c>
      <c r="E12" s="200">
        <f>SUM(E6:E11)</f>
        <v>38837353</v>
      </c>
      <c r="F12" s="201">
        <f>SUM(F6:F11)</f>
        <v>0</v>
      </c>
      <c r="G12" s="201">
        <f>SUM(G6:G11)</f>
        <v>0</v>
      </c>
      <c r="H12" s="201"/>
    </row>
    <row r="13" spans="1:8" ht="15" customHeight="1" x14ac:dyDescent="0.25">
      <c r="A13" s="59" t="s">
        <v>209</v>
      </c>
      <c r="B13" s="62" t="s">
        <v>210</v>
      </c>
      <c r="C13" s="201"/>
      <c r="D13" s="201"/>
      <c r="E13" s="200"/>
      <c r="F13" s="201"/>
      <c r="G13" s="201"/>
      <c r="H13" s="201"/>
    </row>
    <row r="14" spans="1:8" ht="15" customHeight="1" x14ac:dyDescent="0.25">
      <c r="A14" s="145" t="s">
        <v>211</v>
      </c>
      <c r="B14" s="62" t="s">
        <v>212</v>
      </c>
      <c r="C14" s="201"/>
      <c r="D14" s="201"/>
      <c r="E14" s="200"/>
      <c r="F14" s="201"/>
      <c r="G14" s="201"/>
      <c r="H14" s="201"/>
    </row>
    <row r="15" spans="1:8" ht="15" customHeight="1" x14ac:dyDescent="0.25">
      <c r="A15" s="145" t="s">
        <v>365</v>
      </c>
      <c r="B15" s="62" t="s">
        <v>213</v>
      </c>
      <c r="C15" s="201"/>
      <c r="D15" s="201"/>
      <c r="E15" s="200"/>
      <c r="F15" s="201"/>
      <c r="G15" s="201"/>
      <c r="H15" s="201"/>
    </row>
    <row r="16" spans="1:8" ht="15" customHeight="1" x14ac:dyDescent="0.25">
      <c r="A16" s="145" t="s">
        <v>366</v>
      </c>
      <c r="B16" s="62" t="s">
        <v>214</v>
      </c>
      <c r="C16" s="201"/>
      <c r="D16" s="201"/>
      <c r="E16" s="200"/>
      <c r="F16" s="201"/>
      <c r="G16" s="201"/>
      <c r="H16" s="201"/>
    </row>
    <row r="17" spans="1:8" ht="15" customHeight="1" x14ac:dyDescent="0.25">
      <c r="A17" s="59" t="s">
        <v>367</v>
      </c>
      <c r="B17" s="62" t="s">
        <v>215</v>
      </c>
      <c r="C17" s="200">
        <v>54353400</v>
      </c>
      <c r="D17" s="200">
        <v>54353400</v>
      </c>
      <c r="E17" s="200">
        <v>56549700</v>
      </c>
      <c r="F17" s="201"/>
      <c r="G17" s="201"/>
      <c r="H17" s="201"/>
    </row>
    <row r="18" spans="1:8" ht="15" customHeight="1" x14ac:dyDescent="0.25">
      <c r="A18" s="63" t="s">
        <v>404</v>
      </c>
      <c r="B18" s="72" t="s">
        <v>216</v>
      </c>
      <c r="C18" s="203">
        <f>C12+C13+C14+C15+C16+C17</f>
        <v>92632030</v>
      </c>
      <c r="D18" s="203">
        <f>D12+D13+D14+D15+D16+D17</f>
        <v>93190753</v>
      </c>
      <c r="E18" s="203">
        <f>E12+E17</f>
        <v>95387053</v>
      </c>
      <c r="F18" s="203">
        <f>F12+F13+F14+F15+F16+F17</f>
        <v>0</v>
      </c>
      <c r="G18" s="203">
        <f>G12+G13+G14+G15+G16+G17</f>
        <v>0</v>
      </c>
      <c r="H18" s="203"/>
    </row>
    <row r="19" spans="1:8" ht="15" customHeight="1" x14ac:dyDescent="0.25">
      <c r="A19" s="59" t="s">
        <v>217</v>
      </c>
      <c r="B19" s="62" t="s">
        <v>218</v>
      </c>
      <c r="C19" s="200"/>
      <c r="D19" s="200">
        <v>27263132</v>
      </c>
      <c r="E19" s="200">
        <v>27263132</v>
      </c>
      <c r="F19" s="201"/>
      <c r="G19" s="201"/>
      <c r="H19" s="201"/>
    </row>
    <row r="20" spans="1:8" ht="15" customHeight="1" x14ac:dyDescent="0.25">
      <c r="A20" s="145" t="s">
        <v>219</v>
      </c>
      <c r="B20" s="62" t="s">
        <v>220</v>
      </c>
      <c r="C20" s="200"/>
      <c r="D20" s="200"/>
      <c r="E20" s="200"/>
      <c r="F20" s="201"/>
      <c r="G20" s="201"/>
      <c r="H20" s="201"/>
    </row>
    <row r="21" spans="1:8" ht="15" customHeight="1" x14ac:dyDescent="0.25">
      <c r="A21" s="145" t="s">
        <v>368</v>
      </c>
      <c r="B21" s="62" t="s">
        <v>221</v>
      </c>
      <c r="C21" s="200"/>
      <c r="D21" s="200"/>
      <c r="E21" s="200"/>
      <c r="F21" s="201"/>
      <c r="G21" s="201"/>
      <c r="H21" s="201"/>
    </row>
    <row r="22" spans="1:8" ht="15" customHeight="1" x14ac:dyDescent="0.25">
      <c r="A22" s="145" t="s">
        <v>369</v>
      </c>
      <c r="B22" s="62" t="s">
        <v>222</v>
      </c>
      <c r="C22" s="200"/>
      <c r="D22" s="200"/>
      <c r="E22" s="200"/>
      <c r="F22" s="201"/>
      <c r="G22" s="201"/>
      <c r="H22" s="201"/>
    </row>
    <row r="23" spans="1:8" ht="15" customHeight="1" x14ac:dyDescent="0.25">
      <c r="A23" s="59" t="s">
        <v>370</v>
      </c>
      <c r="B23" s="62" t="s">
        <v>223</v>
      </c>
      <c r="C23" s="200">
        <v>65000000</v>
      </c>
      <c r="D23" s="200">
        <v>109527600</v>
      </c>
      <c r="E23" s="200">
        <v>63431600</v>
      </c>
      <c r="F23" s="201"/>
      <c r="G23" s="201"/>
      <c r="H23" s="201"/>
    </row>
    <row r="24" spans="1:8" ht="15" customHeight="1" x14ac:dyDescent="0.25">
      <c r="A24" s="63" t="s">
        <v>405</v>
      </c>
      <c r="B24" s="72" t="s">
        <v>224</v>
      </c>
      <c r="C24" s="203">
        <f>SUM(C19:C23)</f>
        <v>65000000</v>
      </c>
      <c r="D24" s="203">
        <f>SUM(D19:D23)</f>
        <v>136790732</v>
      </c>
      <c r="E24" s="203">
        <f>SUM(E19:E23)</f>
        <v>90694732</v>
      </c>
      <c r="F24" s="203">
        <f>SUM(F19:F23)</f>
        <v>0</v>
      </c>
      <c r="G24" s="203">
        <f>SUM(G19:G23)</f>
        <v>0</v>
      </c>
      <c r="H24" s="203"/>
    </row>
    <row r="25" spans="1:8" ht="15" customHeight="1" x14ac:dyDescent="0.25">
      <c r="A25" s="59" t="s">
        <v>371</v>
      </c>
      <c r="B25" s="62" t="s">
        <v>225</v>
      </c>
      <c r="C25" s="201"/>
      <c r="D25" s="201"/>
      <c r="E25" s="201"/>
      <c r="F25" s="201"/>
      <c r="G25" s="201"/>
      <c r="H25" s="201"/>
    </row>
    <row r="26" spans="1:8" ht="15" customHeight="1" x14ac:dyDescent="0.25">
      <c r="A26" s="59" t="s">
        <v>372</v>
      </c>
      <c r="B26" s="62" t="s">
        <v>226</v>
      </c>
      <c r="C26" s="201"/>
      <c r="D26" s="201"/>
      <c r="E26" s="201"/>
      <c r="F26" s="201"/>
      <c r="G26" s="201"/>
      <c r="H26" s="201"/>
    </row>
    <row r="27" spans="1:8" ht="15" customHeight="1" x14ac:dyDescent="0.25">
      <c r="A27" s="63" t="s">
        <v>406</v>
      </c>
      <c r="B27" s="72" t="s">
        <v>227</v>
      </c>
      <c r="C27" s="201">
        <f>C25+C26</f>
        <v>0</v>
      </c>
      <c r="D27" s="201">
        <f>D25+D26</f>
        <v>0</v>
      </c>
      <c r="E27" s="201"/>
      <c r="F27" s="201">
        <f>F25+F26</f>
        <v>0</v>
      </c>
      <c r="G27" s="201">
        <f>G25+G26</f>
        <v>0</v>
      </c>
      <c r="H27" s="201"/>
    </row>
    <row r="28" spans="1:8" ht="15" customHeight="1" x14ac:dyDescent="0.25">
      <c r="A28" s="59" t="s">
        <v>373</v>
      </c>
      <c r="B28" s="62" t="s">
        <v>228</v>
      </c>
      <c r="C28" s="200"/>
      <c r="D28" s="200"/>
      <c r="E28" s="200"/>
      <c r="F28" s="201"/>
      <c r="G28" s="201"/>
      <c r="H28" s="201"/>
    </row>
    <row r="29" spans="1:8" ht="15" customHeight="1" x14ac:dyDescent="0.25">
      <c r="A29" s="59" t="s">
        <v>374</v>
      </c>
      <c r="B29" s="62" t="s">
        <v>229</v>
      </c>
      <c r="C29" s="200"/>
      <c r="D29" s="200"/>
      <c r="E29" s="200"/>
      <c r="F29" s="201"/>
      <c r="G29" s="201"/>
      <c r="H29" s="201"/>
    </row>
    <row r="30" spans="1:8" ht="15" customHeight="1" x14ac:dyDescent="0.25">
      <c r="A30" s="59" t="s">
        <v>375</v>
      </c>
      <c r="B30" s="62" t="s">
        <v>230</v>
      </c>
      <c r="C30" s="200">
        <v>9000000</v>
      </c>
      <c r="D30" s="200">
        <v>9000000</v>
      </c>
      <c r="E30" s="200">
        <v>9830656</v>
      </c>
      <c r="F30" s="201"/>
      <c r="G30" s="201"/>
      <c r="H30" s="201"/>
    </row>
    <row r="31" spans="1:8" ht="15" customHeight="1" x14ac:dyDescent="0.25">
      <c r="A31" s="59" t="s">
        <v>376</v>
      </c>
      <c r="B31" s="62" t="s">
        <v>231</v>
      </c>
      <c r="C31" s="200">
        <v>70000000</v>
      </c>
      <c r="D31" s="200">
        <v>70000000</v>
      </c>
      <c r="E31" s="200">
        <v>74113204</v>
      </c>
      <c r="F31" s="201"/>
      <c r="G31" s="201"/>
      <c r="H31" s="201"/>
    </row>
    <row r="32" spans="1:8" ht="15" customHeight="1" x14ac:dyDescent="0.25">
      <c r="A32" s="59" t="s">
        <v>377</v>
      </c>
      <c r="B32" s="62" t="s">
        <v>232</v>
      </c>
      <c r="C32" s="200"/>
      <c r="D32" s="200"/>
      <c r="E32" s="200"/>
      <c r="F32" s="201"/>
      <c r="G32" s="201"/>
      <c r="H32" s="201"/>
    </row>
    <row r="33" spans="1:8" ht="15" customHeight="1" x14ac:dyDescent="0.25">
      <c r="A33" s="59" t="s">
        <v>233</v>
      </c>
      <c r="B33" s="62" t="s">
        <v>234</v>
      </c>
      <c r="C33" s="200"/>
      <c r="D33" s="200"/>
      <c r="E33" s="200"/>
      <c r="F33" s="201"/>
      <c r="G33" s="201"/>
      <c r="H33" s="201"/>
    </row>
    <row r="34" spans="1:8" ht="15" customHeight="1" x14ac:dyDescent="0.25">
      <c r="A34" s="59" t="s">
        <v>378</v>
      </c>
      <c r="B34" s="62" t="s">
        <v>235</v>
      </c>
      <c r="C34" s="200">
        <v>9300000</v>
      </c>
      <c r="D34" s="200">
        <v>8809121</v>
      </c>
      <c r="E34" s="200">
        <v>0</v>
      </c>
      <c r="F34" s="201"/>
      <c r="G34" s="201"/>
      <c r="H34" s="201"/>
    </row>
    <row r="35" spans="1:8" ht="15" customHeight="1" x14ac:dyDescent="0.25">
      <c r="A35" s="59" t="s">
        <v>379</v>
      </c>
      <c r="B35" s="62" t="s">
        <v>236</v>
      </c>
      <c r="C35" s="200"/>
      <c r="D35" s="200"/>
      <c r="E35" s="200"/>
      <c r="F35" s="201"/>
      <c r="G35" s="201"/>
      <c r="H35" s="201"/>
    </row>
    <row r="36" spans="1:8" ht="15" customHeight="1" x14ac:dyDescent="0.25">
      <c r="A36" s="63" t="s">
        <v>407</v>
      </c>
      <c r="B36" s="72" t="s">
        <v>237</v>
      </c>
      <c r="C36" s="200">
        <f>SUM(C31:C35)</f>
        <v>79300000</v>
      </c>
      <c r="D36" s="200">
        <f>SUM(D31:D35)</f>
        <v>78809121</v>
      </c>
      <c r="E36" s="200">
        <f>SUM(E31:E35)</f>
        <v>74113204</v>
      </c>
      <c r="F36" s="201">
        <f>SUM(F31:F35)</f>
        <v>0</v>
      </c>
      <c r="G36" s="201">
        <f>SUM(G31:G35)</f>
        <v>0</v>
      </c>
      <c r="H36" s="201"/>
    </row>
    <row r="37" spans="1:8" ht="15" customHeight="1" x14ac:dyDescent="0.25">
      <c r="A37" s="59" t="s">
        <v>380</v>
      </c>
      <c r="B37" s="62" t="s">
        <v>238</v>
      </c>
      <c r="C37" s="200">
        <v>150000</v>
      </c>
      <c r="D37" s="200">
        <v>150000</v>
      </c>
      <c r="E37" s="200">
        <v>539902</v>
      </c>
      <c r="F37" s="201"/>
      <c r="G37" s="201"/>
      <c r="H37" s="201"/>
    </row>
    <row r="38" spans="1:8" ht="15" customHeight="1" x14ac:dyDescent="0.25">
      <c r="A38" s="63" t="s">
        <v>408</v>
      </c>
      <c r="B38" s="72" t="s">
        <v>239</v>
      </c>
      <c r="C38" s="203">
        <f>C30+C36+C37</f>
        <v>88450000</v>
      </c>
      <c r="D38" s="203">
        <f>D30+D36+D37</f>
        <v>87959121</v>
      </c>
      <c r="E38" s="203">
        <f>E30+E36+E37</f>
        <v>84483762</v>
      </c>
      <c r="F38" s="203">
        <f>F27+F28+F29+F30+F36+F37</f>
        <v>0</v>
      </c>
      <c r="G38" s="208">
        <f>G27+G28+G29+G30+G36+G37</f>
        <v>0</v>
      </c>
      <c r="H38" s="208"/>
    </row>
    <row r="39" spans="1:8" ht="15" customHeight="1" x14ac:dyDescent="0.25">
      <c r="A39" s="65" t="s">
        <v>240</v>
      </c>
      <c r="B39" s="62" t="s">
        <v>241</v>
      </c>
      <c r="C39" s="200"/>
      <c r="D39" s="200"/>
      <c r="E39" s="200"/>
      <c r="F39" s="201"/>
      <c r="G39" s="201"/>
      <c r="H39" s="201"/>
    </row>
    <row r="40" spans="1:8" ht="15" customHeight="1" x14ac:dyDescent="0.25">
      <c r="A40" s="65" t="s">
        <v>381</v>
      </c>
      <c r="B40" s="62" t="s">
        <v>242</v>
      </c>
      <c r="C40" s="200">
        <v>5595729</v>
      </c>
      <c r="D40" s="200">
        <v>5595729</v>
      </c>
      <c r="E40" s="200">
        <v>4718385</v>
      </c>
      <c r="F40" s="201"/>
      <c r="G40" s="201"/>
      <c r="H40" s="201"/>
    </row>
    <row r="41" spans="1:8" ht="15" customHeight="1" x14ac:dyDescent="0.25">
      <c r="A41" s="65" t="s">
        <v>382</v>
      </c>
      <c r="B41" s="62" t="s">
        <v>243</v>
      </c>
      <c r="C41" s="200">
        <v>3781763</v>
      </c>
      <c r="D41" s="200">
        <v>2479000</v>
      </c>
      <c r="E41" s="200">
        <v>1174777</v>
      </c>
      <c r="F41" s="201"/>
      <c r="G41" s="201"/>
      <c r="H41" s="201"/>
    </row>
    <row r="42" spans="1:8" ht="15" customHeight="1" x14ac:dyDescent="0.25">
      <c r="A42" s="65" t="s">
        <v>383</v>
      </c>
      <c r="B42" s="62" t="s">
        <v>244</v>
      </c>
      <c r="C42" s="200">
        <v>13350528</v>
      </c>
      <c r="D42" s="200">
        <v>13350528</v>
      </c>
      <c r="E42" s="200">
        <v>16333528</v>
      </c>
      <c r="F42" s="201"/>
      <c r="G42" s="201"/>
      <c r="H42" s="201"/>
    </row>
    <row r="43" spans="1:8" ht="15" customHeight="1" x14ac:dyDescent="0.25">
      <c r="A43" s="65" t="s">
        <v>245</v>
      </c>
      <c r="B43" s="62" t="s">
        <v>246</v>
      </c>
      <c r="C43" s="200">
        <v>1727091</v>
      </c>
      <c r="D43" s="200">
        <v>1727091</v>
      </c>
      <c r="E43" s="200">
        <v>1214161</v>
      </c>
      <c r="F43" s="200">
        <v>1635480</v>
      </c>
      <c r="G43" s="200">
        <v>1635480</v>
      </c>
      <c r="H43" s="200">
        <v>1046800</v>
      </c>
    </row>
    <row r="44" spans="1:8" ht="15" customHeight="1" x14ac:dyDescent="0.25">
      <c r="A44" s="65" t="s">
        <v>247</v>
      </c>
      <c r="B44" s="62" t="s">
        <v>248</v>
      </c>
      <c r="C44" s="200">
        <v>4465238</v>
      </c>
      <c r="D44" s="200">
        <v>4465238</v>
      </c>
      <c r="E44" s="200">
        <v>4390739</v>
      </c>
      <c r="F44" s="200">
        <v>441580</v>
      </c>
      <c r="G44" s="200">
        <v>441580</v>
      </c>
      <c r="H44" s="200">
        <v>282638</v>
      </c>
    </row>
    <row r="45" spans="1:8" ht="15" customHeight="1" x14ac:dyDescent="0.25">
      <c r="A45" s="65" t="s">
        <v>249</v>
      </c>
      <c r="B45" s="62" t="s">
        <v>250</v>
      </c>
      <c r="C45" s="200"/>
      <c r="D45" s="200"/>
      <c r="E45" s="200">
        <v>257000</v>
      </c>
      <c r="F45" s="200"/>
      <c r="G45" s="200">
        <v>422000</v>
      </c>
      <c r="H45" s="200">
        <v>422000</v>
      </c>
    </row>
    <row r="46" spans="1:8" ht="15" customHeight="1" x14ac:dyDescent="0.25">
      <c r="A46" s="65" t="s">
        <v>384</v>
      </c>
      <c r="B46" s="62" t="s">
        <v>251</v>
      </c>
      <c r="C46" s="200"/>
      <c r="D46" s="200"/>
      <c r="E46" s="200">
        <v>266984</v>
      </c>
      <c r="F46" s="200"/>
      <c r="G46" s="200">
        <v>1624</v>
      </c>
      <c r="H46" s="200">
        <v>1624</v>
      </c>
    </row>
    <row r="47" spans="1:8" ht="15" customHeight="1" x14ac:dyDescent="0.25">
      <c r="A47" s="65" t="s">
        <v>385</v>
      </c>
      <c r="B47" s="62" t="s">
        <v>252</v>
      </c>
      <c r="C47" s="200"/>
      <c r="D47" s="200"/>
      <c r="E47" s="200"/>
      <c r="F47" s="200"/>
      <c r="G47" s="200"/>
      <c r="H47" s="200"/>
    </row>
    <row r="48" spans="1:8" ht="15" customHeight="1" x14ac:dyDescent="0.25">
      <c r="A48" s="65" t="s">
        <v>548</v>
      </c>
      <c r="B48" s="62" t="s">
        <v>253</v>
      </c>
      <c r="C48" s="200"/>
      <c r="D48" s="200"/>
      <c r="E48" s="200">
        <v>61265</v>
      </c>
      <c r="F48" s="200"/>
      <c r="G48" s="200"/>
      <c r="H48" s="200"/>
    </row>
    <row r="49" spans="1:8" ht="15" customHeight="1" x14ac:dyDescent="0.25">
      <c r="A49" s="65" t="s">
        <v>386</v>
      </c>
      <c r="B49" s="62" t="s">
        <v>549</v>
      </c>
      <c r="C49" s="200">
        <v>180000</v>
      </c>
      <c r="D49" s="200">
        <v>180000</v>
      </c>
      <c r="E49" s="200">
        <v>824661</v>
      </c>
      <c r="F49" s="200"/>
      <c r="G49" s="200">
        <v>59</v>
      </c>
      <c r="H49" s="200">
        <v>59</v>
      </c>
    </row>
    <row r="50" spans="1:8" ht="15" customHeight="1" x14ac:dyDescent="0.25">
      <c r="A50" s="67" t="s">
        <v>409</v>
      </c>
      <c r="B50" s="72" t="s">
        <v>254</v>
      </c>
      <c r="C50" s="203">
        <f>SUM(C39:C49)</f>
        <v>29100349</v>
      </c>
      <c r="D50" s="203">
        <f>SUM(D39:D49)</f>
        <v>27797586</v>
      </c>
      <c r="E50" s="203">
        <f>SUM(E39:E49)</f>
        <v>29241500</v>
      </c>
      <c r="F50" s="203">
        <f>SUM(F39:F49)</f>
        <v>2077060</v>
      </c>
      <c r="G50" s="203">
        <f>SUM(G39:G49)</f>
        <v>2500743</v>
      </c>
      <c r="H50" s="203">
        <f>SUM(H43:H49)</f>
        <v>1753121</v>
      </c>
    </row>
    <row r="51" spans="1:8" ht="15" customHeight="1" x14ac:dyDescent="0.25">
      <c r="A51" s="65" t="s">
        <v>387</v>
      </c>
      <c r="B51" s="62" t="s">
        <v>255</v>
      </c>
      <c r="C51" s="200"/>
      <c r="D51" s="200"/>
      <c r="E51" s="200"/>
      <c r="F51" s="201"/>
      <c r="G51" s="201"/>
      <c r="H51" s="201"/>
    </row>
    <row r="52" spans="1:8" ht="15" customHeight="1" x14ac:dyDescent="0.25">
      <c r="A52" s="65" t="s">
        <v>388</v>
      </c>
      <c r="B52" s="62" t="s">
        <v>256</v>
      </c>
      <c r="C52" s="200"/>
      <c r="D52" s="200"/>
      <c r="E52" s="200"/>
      <c r="F52" s="201"/>
      <c r="G52" s="201"/>
      <c r="H52" s="201"/>
    </row>
    <row r="53" spans="1:8" ht="15" customHeight="1" x14ac:dyDescent="0.25">
      <c r="A53" s="65" t="s">
        <v>257</v>
      </c>
      <c r="B53" s="62" t="s">
        <v>258</v>
      </c>
      <c r="C53" s="200"/>
      <c r="D53" s="200"/>
      <c r="E53" s="200"/>
      <c r="F53" s="201"/>
      <c r="G53" s="201"/>
      <c r="H53" s="201"/>
    </row>
    <row r="54" spans="1:8" ht="15" customHeight="1" x14ac:dyDescent="0.25">
      <c r="A54" s="65" t="s">
        <v>389</v>
      </c>
      <c r="B54" s="62" t="s">
        <v>259</v>
      </c>
      <c r="C54" s="200"/>
      <c r="D54" s="200"/>
      <c r="E54" s="200"/>
      <c r="F54" s="201"/>
      <c r="G54" s="201"/>
      <c r="H54" s="201"/>
    </row>
    <row r="55" spans="1:8" ht="15" customHeight="1" x14ac:dyDescent="0.25">
      <c r="A55" s="65" t="s">
        <v>260</v>
      </c>
      <c r="B55" s="62" t="s">
        <v>261</v>
      </c>
      <c r="C55" s="200"/>
      <c r="D55" s="200"/>
      <c r="E55" s="200"/>
      <c r="F55" s="201"/>
      <c r="G55" s="201"/>
      <c r="H55" s="201"/>
    </row>
    <row r="56" spans="1:8" ht="15" customHeight="1" x14ac:dyDescent="0.25">
      <c r="A56" s="63" t="s">
        <v>410</v>
      </c>
      <c r="B56" s="72" t="s">
        <v>262</v>
      </c>
      <c r="C56" s="203">
        <f>SUM(C51:C55)</f>
        <v>0</v>
      </c>
      <c r="D56" s="203">
        <f>SUM(D51:D55)</f>
        <v>0</v>
      </c>
      <c r="E56" s="203">
        <f>SUM(E52:E55)</f>
        <v>0</v>
      </c>
      <c r="F56" s="201">
        <f>SUM(F51:F55)</f>
        <v>0</v>
      </c>
      <c r="G56" s="201">
        <f>SUM(G51:G55)</f>
        <v>0</v>
      </c>
      <c r="H56" s="201"/>
    </row>
    <row r="57" spans="1:8" ht="15" customHeight="1" x14ac:dyDescent="0.25">
      <c r="A57" s="146" t="s">
        <v>263</v>
      </c>
      <c r="B57" s="62" t="s">
        <v>264</v>
      </c>
      <c r="C57" s="200"/>
      <c r="D57" s="200"/>
      <c r="E57" s="200"/>
      <c r="F57" s="201"/>
      <c r="G57" s="201"/>
      <c r="H57" s="201"/>
    </row>
    <row r="58" spans="1:8" ht="15" customHeight="1" x14ac:dyDescent="0.25">
      <c r="A58" s="145" t="s">
        <v>390</v>
      </c>
      <c r="B58" s="62" t="s">
        <v>265</v>
      </c>
      <c r="C58" s="200"/>
      <c r="D58" s="200"/>
      <c r="E58" s="200"/>
      <c r="F58" s="201"/>
      <c r="G58" s="201"/>
      <c r="H58" s="201"/>
    </row>
    <row r="59" spans="1:8" ht="15" customHeight="1" x14ac:dyDescent="0.25">
      <c r="A59" s="65" t="s">
        <v>391</v>
      </c>
      <c r="B59" s="62" t="s">
        <v>809</v>
      </c>
      <c r="C59" s="200"/>
      <c r="D59" s="200"/>
      <c r="E59" s="200">
        <v>145000</v>
      </c>
      <c r="F59" s="201"/>
      <c r="G59" s="201"/>
      <c r="H59" s="201"/>
    </row>
    <row r="60" spans="1:8" ht="15" customHeight="1" x14ac:dyDescent="0.25">
      <c r="A60" s="63" t="s">
        <v>411</v>
      </c>
      <c r="B60" s="72" t="s">
        <v>266</v>
      </c>
      <c r="C60" s="203">
        <f>SUM(C57:C59)</f>
        <v>0</v>
      </c>
      <c r="D60" s="203">
        <f>SUM(D57:D59)</f>
        <v>0</v>
      </c>
      <c r="E60" s="203">
        <f>E59</f>
        <v>145000</v>
      </c>
      <c r="F60" s="203">
        <f>SUM(F57:F59)</f>
        <v>0</v>
      </c>
      <c r="G60" s="203">
        <f>SUM(G57:G59)</f>
        <v>0</v>
      </c>
      <c r="H60" s="203"/>
    </row>
    <row r="61" spans="1:8" ht="15" customHeight="1" x14ac:dyDescent="0.25">
      <c r="A61" s="146" t="s">
        <v>267</v>
      </c>
      <c r="B61" s="62" t="s">
        <v>268</v>
      </c>
      <c r="C61" s="201"/>
      <c r="D61" s="201"/>
      <c r="E61" s="201"/>
      <c r="F61" s="201"/>
      <c r="G61" s="201"/>
      <c r="H61" s="201"/>
    </row>
    <row r="62" spans="1:8" ht="15" customHeight="1" x14ac:dyDescent="0.25">
      <c r="A62" s="145" t="s">
        <v>392</v>
      </c>
      <c r="B62" s="62" t="s">
        <v>540</v>
      </c>
      <c r="C62" s="203"/>
      <c r="D62" s="203"/>
      <c r="E62" s="203"/>
      <c r="F62" s="201"/>
      <c r="G62" s="201"/>
      <c r="H62" s="201"/>
    </row>
    <row r="63" spans="1:8" ht="15" customHeight="1" x14ac:dyDescent="0.25">
      <c r="A63" s="146" t="s">
        <v>393</v>
      </c>
      <c r="B63" s="62" t="s">
        <v>269</v>
      </c>
      <c r="C63" s="201"/>
      <c r="D63" s="201"/>
      <c r="E63" s="201"/>
      <c r="F63" s="201"/>
      <c r="G63" s="201"/>
      <c r="H63" s="201"/>
    </row>
    <row r="64" spans="1:8" ht="15" customHeight="1" x14ac:dyDescent="0.25">
      <c r="A64" s="63" t="s">
        <v>413</v>
      </c>
      <c r="B64" s="72" t="s">
        <v>270</v>
      </c>
      <c r="C64" s="201">
        <f>SUM(C63)</f>
        <v>0</v>
      </c>
      <c r="D64" s="201">
        <f>SUM(D63)</f>
        <v>0</v>
      </c>
      <c r="E64" s="201">
        <f>SUM(E63)</f>
        <v>0</v>
      </c>
      <c r="F64" s="201">
        <f>SUM(F61:F63)</f>
        <v>0</v>
      </c>
      <c r="G64" s="201">
        <f>SUM(G61:G63)</f>
        <v>0</v>
      </c>
      <c r="H64" s="201"/>
    </row>
    <row r="65" spans="1:8" x14ac:dyDescent="0.25">
      <c r="A65" s="88" t="s">
        <v>412</v>
      </c>
      <c r="B65" s="73" t="s">
        <v>271</v>
      </c>
      <c r="C65" s="214">
        <f>C18+C38+C50+C56+C60+C24</f>
        <v>275182379</v>
      </c>
      <c r="D65" s="214">
        <f>D18+D24+D38+D50+D56+D60+D64</f>
        <v>345738192</v>
      </c>
      <c r="E65" s="214">
        <f>E18+E24+E38+E50+E56+E60+E64</f>
        <v>299952047</v>
      </c>
      <c r="F65" s="214">
        <f>F18+F24+F38+F50+F56+F60+F64</f>
        <v>2077060</v>
      </c>
      <c r="G65" s="214">
        <f>G18+G24+G38+G50+G56+G60+G64</f>
        <v>2500743</v>
      </c>
      <c r="H65" s="214">
        <f>SUM(H50:H64)</f>
        <v>1753121</v>
      </c>
    </row>
    <row r="66" spans="1:8" x14ac:dyDescent="0.25">
      <c r="A66" s="94" t="s">
        <v>501</v>
      </c>
      <c r="B66" s="89"/>
      <c r="C66" s="201"/>
      <c r="D66" s="201"/>
      <c r="E66" s="201"/>
      <c r="F66" s="201"/>
      <c r="G66" s="201"/>
      <c r="H66" s="201"/>
    </row>
    <row r="67" spans="1:8" x14ac:dyDescent="0.25">
      <c r="A67" s="94" t="s">
        <v>502</v>
      </c>
      <c r="B67" s="89"/>
      <c r="C67" s="201"/>
      <c r="D67" s="201"/>
      <c r="E67" s="201"/>
      <c r="F67" s="201"/>
      <c r="G67" s="201"/>
      <c r="H67" s="201"/>
    </row>
    <row r="68" spans="1:8" x14ac:dyDescent="0.25">
      <c r="A68" s="65" t="s">
        <v>394</v>
      </c>
      <c r="B68" s="59" t="s">
        <v>272</v>
      </c>
      <c r="C68" s="201"/>
      <c r="D68" s="201"/>
      <c r="E68" s="201"/>
      <c r="F68" s="201"/>
      <c r="G68" s="201"/>
      <c r="H68" s="201"/>
    </row>
    <row r="69" spans="1:8" x14ac:dyDescent="0.25">
      <c r="A69" s="65" t="s">
        <v>273</v>
      </c>
      <c r="B69" s="59" t="s">
        <v>274</v>
      </c>
      <c r="C69" s="201"/>
      <c r="D69" s="201"/>
      <c r="E69" s="201"/>
      <c r="F69" s="201"/>
      <c r="G69" s="201"/>
      <c r="H69" s="201"/>
    </row>
    <row r="70" spans="1:8" x14ac:dyDescent="0.25">
      <c r="A70" s="65" t="s">
        <v>395</v>
      </c>
      <c r="B70" s="59" t="s">
        <v>275</v>
      </c>
      <c r="C70" s="201"/>
      <c r="D70" s="201"/>
      <c r="E70" s="201"/>
      <c r="F70" s="201"/>
      <c r="G70" s="201"/>
      <c r="H70" s="201"/>
    </row>
    <row r="71" spans="1:8" x14ac:dyDescent="0.25">
      <c r="A71" s="67" t="s">
        <v>414</v>
      </c>
      <c r="B71" s="63" t="s">
        <v>276</v>
      </c>
      <c r="C71" s="201">
        <f>SUM(C68:C70)</f>
        <v>0</v>
      </c>
      <c r="D71" s="201">
        <f>SUM(D68:D70)</f>
        <v>0</v>
      </c>
      <c r="E71" s="201"/>
      <c r="F71" s="201">
        <f>SUM(F68:F70)</f>
        <v>0</v>
      </c>
      <c r="G71" s="201">
        <f>SUM(G68:G70)</f>
        <v>0</v>
      </c>
      <c r="H71" s="201"/>
    </row>
    <row r="72" spans="1:8" x14ac:dyDescent="0.25">
      <c r="A72" s="65" t="s">
        <v>396</v>
      </c>
      <c r="B72" s="59" t="s">
        <v>277</v>
      </c>
      <c r="C72" s="201"/>
      <c r="D72" s="201"/>
      <c r="E72" s="201"/>
      <c r="F72" s="201"/>
      <c r="G72" s="201"/>
      <c r="H72" s="201"/>
    </row>
    <row r="73" spans="1:8" x14ac:dyDescent="0.25">
      <c r="A73" s="65" t="s">
        <v>278</v>
      </c>
      <c r="B73" s="59" t="s">
        <v>279</v>
      </c>
      <c r="C73" s="201"/>
      <c r="D73" s="201"/>
      <c r="E73" s="201"/>
      <c r="F73" s="201"/>
      <c r="G73" s="201"/>
      <c r="H73" s="201"/>
    </row>
    <row r="74" spans="1:8" x14ac:dyDescent="0.25">
      <c r="A74" s="65" t="s">
        <v>397</v>
      </c>
      <c r="B74" s="59" t="s">
        <v>280</v>
      </c>
      <c r="C74" s="201"/>
      <c r="D74" s="201"/>
      <c r="E74" s="201"/>
      <c r="F74" s="201"/>
      <c r="G74" s="201"/>
      <c r="H74" s="201"/>
    </row>
    <row r="75" spans="1:8" x14ac:dyDescent="0.25">
      <c r="A75" s="65" t="s">
        <v>281</v>
      </c>
      <c r="B75" s="59" t="s">
        <v>282</v>
      </c>
      <c r="C75" s="201"/>
      <c r="D75" s="201"/>
      <c r="E75" s="201"/>
      <c r="F75" s="201"/>
      <c r="G75" s="201"/>
      <c r="H75" s="201"/>
    </row>
    <row r="76" spans="1:8" x14ac:dyDescent="0.25">
      <c r="A76" s="67" t="s">
        <v>415</v>
      </c>
      <c r="B76" s="63" t="s">
        <v>283</v>
      </c>
      <c r="C76" s="201">
        <f>SUM(C72:C75)</f>
        <v>0</v>
      </c>
      <c r="D76" s="201">
        <f>SUM(D72:D75)</f>
        <v>0</v>
      </c>
      <c r="E76" s="201"/>
      <c r="F76" s="201">
        <f>SUM(F72:F75)</f>
        <v>0</v>
      </c>
      <c r="G76" s="201">
        <f>SUM(G72:G75)</f>
        <v>0</v>
      </c>
      <c r="H76" s="201"/>
    </row>
    <row r="77" spans="1:8" x14ac:dyDescent="0.25">
      <c r="A77" s="59" t="s">
        <v>499</v>
      </c>
      <c r="B77" s="59" t="s">
        <v>284</v>
      </c>
      <c r="C77" s="200">
        <v>74727370</v>
      </c>
      <c r="D77" s="200">
        <v>74727370</v>
      </c>
      <c r="E77" s="200">
        <v>73740832</v>
      </c>
      <c r="F77" s="200">
        <v>749717</v>
      </c>
      <c r="G77" s="200">
        <v>749717</v>
      </c>
      <c r="H77" s="200">
        <v>749717</v>
      </c>
    </row>
    <row r="78" spans="1:8" x14ac:dyDescent="0.25">
      <c r="A78" s="59" t="s">
        <v>500</v>
      </c>
      <c r="B78" s="59" t="s">
        <v>284</v>
      </c>
      <c r="C78" s="200"/>
      <c r="D78" s="200"/>
      <c r="E78" s="200"/>
      <c r="F78" s="200"/>
      <c r="G78" s="200"/>
      <c r="H78" s="200"/>
    </row>
    <row r="79" spans="1:8" x14ac:dyDescent="0.25">
      <c r="A79" s="59" t="s">
        <v>497</v>
      </c>
      <c r="B79" s="59" t="s">
        <v>285</v>
      </c>
      <c r="C79" s="200"/>
      <c r="D79" s="200"/>
      <c r="E79" s="200"/>
      <c r="F79" s="200"/>
      <c r="G79" s="200"/>
      <c r="H79" s="200"/>
    </row>
    <row r="80" spans="1:8" x14ac:dyDescent="0.25">
      <c r="A80" s="59" t="s">
        <v>498</v>
      </c>
      <c r="B80" s="59" t="s">
        <v>285</v>
      </c>
      <c r="C80" s="200"/>
      <c r="D80" s="200"/>
      <c r="E80" s="200"/>
      <c r="F80" s="200"/>
      <c r="G80" s="200"/>
      <c r="H80" s="200"/>
    </row>
    <row r="81" spans="1:8" x14ac:dyDescent="0.25">
      <c r="A81" s="63" t="s">
        <v>416</v>
      </c>
      <c r="B81" s="63" t="s">
        <v>286</v>
      </c>
      <c r="C81" s="203">
        <f t="shared" ref="C81:H81" si="0">SUM(C77:C80)</f>
        <v>74727370</v>
      </c>
      <c r="D81" s="203">
        <f t="shared" si="0"/>
        <v>74727370</v>
      </c>
      <c r="E81" s="203">
        <f t="shared" si="0"/>
        <v>73740832</v>
      </c>
      <c r="F81" s="203">
        <f t="shared" si="0"/>
        <v>749717</v>
      </c>
      <c r="G81" s="203">
        <f t="shared" si="0"/>
        <v>749717</v>
      </c>
      <c r="H81" s="203">
        <f t="shared" si="0"/>
        <v>749717</v>
      </c>
    </row>
    <row r="82" spans="1:8" x14ac:dyDescent="0.25">
      <c r="A82" s="65" t="s">
        <v>287</v>
      </c>
      <c r="B82" s="59" t="s">
        <v>288</v>
      </c>
      <c r="C82" s="200"/>
      <c r="D82" s="200"/>
      <c r="E82" s="200">
        <v>2877600</v>
      </c>
      <c r="F82" s="200"/>
      <c r="G82" s="200"/>
      <c r="H82" s="200"/>
    </row>
    <row r="83" spans="1:8" x14ac:dyDescent="0.25">
      <c r="A83" s="65" t="s">
        <v>289</v>
      </c>
      <c r="B83" s="59" t="s">
        <v>290</v>
      </c>
      <c r="C83" s="200"/>
      <c r="D83" s="200"/>
      <c r="E83" s="200"/>
      <c r="F83" s="200"/>
      <c r="G83" s="200"/>
      <c r="H83" s="200"/>
    </row>
    <row r="84" spans="1:8" x14ac:dyDescent="0.25">
      <c r="A84" s="65" t="s">
        <v>291</v>
      </c>
      <c r="B84" s="59" t="s">
        <v>292</v>
      </c>
      <c r="C84" s="200"/>
      <c r="D84" s="200"/>
      <c r="E84" s="200"/>
      <c r="F84" s="200">
        <v>41486213</v>
      </c>
      <c r="G84" s="200">
        <v>42235930</v>
      </c>
      <c r="H84" s="200">
        <v>37654282</v>
      </c>
    </row>
    <row r="85" spans="1:8" x14ac:dyDescent="0.25">
      <c r="A85" s="65" t="s">
        <v>293</v>
      </c>
      <c r="B85" s="59" t="s">
        <v>294</v>
      </c>
      <c r="C85" s="200"/>
      <c r="D85" s="200"/>
      <c r="E85" s="200"/>
      <c r="F85" s="200"/>
      <c r="G85" s="200"/>
      <c r="H85" s="200"/>
    </row>
    <row r="86" spans="1:8" x14ac:dyDescent="0.25">
      <c r="A86" s="65" t="s">
        <v>398</v>
      </c>
      <c r="B86" s="59" t="s">
        <v>295</v>
      </c>
      <c r="C86" s="200"/>
      <c r="D86" s="200"/>
      <c r="E86" s="200"/>
      <c r="F86" s="200"/>
      <c r="G86" s="200"/>
      <c r="H86" s="200"/>
    </row>
    <row r="87" spans="1:8" x14ac:dyDescent="0.25">
      <c r="A87" s="67" t="s">
        <v>417</v>
      </c>
      <c r="B87" s="63" t="s">
        <v>296</v>
      </c>
      <c r="C87" s="203">
        <f>C71+C76+C81+C82+C83+C84+C85+C86</f>
        <v>74727370</v>
      </c>
      <c r="D87" s="203">
        <f>D71+D76+D81+D82+D83+D84+D85+D86</f>
        <v>74727370</v>
      </c>
      <c r="E87" s="203">
        <f>SUM(E81:E86)</f>
        <v>76618432</v>
      </c>
      <c r="F87" s="203">
        <f>F71+F76+F81+F82+F83+F84+F85+F86</f>
        <v>42235930</v>
      </c>
      <c r="G87" s="203">
        <f>G71+G76+G81+G82+G83+G84+G85+G86</f>
        <v>42985647</v>
      </c>
      <c r="H87" s="203">
        <f>SUM(H81:H86)</f>
        <v>38403999</v>
      </c>
    </row>
    <row r="88" spans="1:8" x14ac:dyDescent="0.25">
      <c r="A88" s="65" t="s">
        <v>297</v>
      </c>
      <c r="B88" s="59" t="s">
        <v>298</v>
      </c>
      <c r="C88" s="201"/>
      <c r="D88" s="201"/>
      <c r="E88" s="201"/>
      <c r="F88" s="201"/>
      <c r="G88" s="201"/>
      <c r="H88" s="201"/>
    </row>
    <row r="89" spans="1:8" x14ac:dyDescent="0.25">
      <c r="A89" s="65" t="s">
        <v>299</v>
      </c>
      <c r="B89" s="59" t="s">
        <v>300</v>
      </c>
      <c r="C89" s="201"/>
      <c r="D89" s="201"/>
      <c r="E89" s="201"/>
      <c r="F89" s="201"/>
      <c r="G89" s="201"/>
      <c r="H89" s="201"/>
    </row>
    <row r="90" spans="1:8" x14ac:dyDescent="0.25">
      <c r="A90" s="65" t="s">
        <v>301</v>
      </c>
      <c r="B90" s="59" t="s">
        <v>302</v>
      </c>
      <c r="C90" s="201"/>
      <c r="D90" s="201"/>
      <c r="E90" s="201"/>
      <c r="F90" s="201"/>
      <c r="G90" s="201"/>
      <c r="H90" s="201"/>
    </row>
    <row r="91" spans="1:8" x14ac:dyDescent="0.25">
      <c r="A91" s="65" t="s">
        <v>399</v>
      </c>
      <c r="B91" s="59" t="s">
        <v>303</v>
      </c>
      <c r="C91" s="201"/>
      <c r="D91" s="201"/>
      <c r="E91" s="201"/>
      <c r="F91" s="201"/>
      <c r="G91" s="201"/>
      <c r="H91" s="201"/>
    </row>
    <row r="92" spans="1:8" x14ac:dyDescent="0.25">
      <c r="A92" s="67" t="s">
        <v>418</v>
      </c>
      <c r="B92" s="63" t="s">
        <v>304</v>
      </c>
      <c r="C92" s="201">
        <f>SUM(C88:C91)</f>
        <v>0</v>
      </c>
      <c r="D92" s="201">
        <f>SUM(D88:D91)</f>
        <v>0</v>
      </c>
      <c r="E92" s="201"/>
      <c r="F92" s="201">
        <f>SUM(F88:F91)</f>
        <v>0</v>
      </c>
      <c r="G92" s="201">
        <f>SUM(G88:G91)</f>
        <v>0</v>
      </c>
      <c r="H92" s="201"/>
    </row>
    <row r="93" spans="1:8" x14ac:dyDescent="0.25">
      <c r="A93" s="67" t="s">
        <v>305</v>
      </c>
      <c r="B93" s="63" t="s">
        <v>306</v>
      </c>
      <c r="C93" s="201"/>
      <c r="D93" s="201"/>
      <c r="E93" s="201"/>
      <c r="F93" s="201"/>
      <c r="G93" s="201"/>
      <c r="H93" s="201"/>
    </row>
    <row r="94" spans="1:8" x14ac:dyDescent="0.25">
      <c r="A94" s="88" t="s">
        <v>419</v>
      </c>
      <c r="B94" s="83" t="s">
        <v>307</v>
      </c>
      <c r="C94" s="215">
        <f>C87+C92+C93</f>
        <v>74727370</v>
      </c>
      <c r="D94" s="215">
        <f>D87+D92+D93</f>
        <v>74727370</v>
      </c>
      <c r="E94" s="215">
        <f>E87+E92+E93</f>
        <v>76618432</v>
      </c>
      <c r="F94" s="215">
        <f>F87+F92+F93</f>
        <v>42235930</v>
      </c>
      <c r="G94" s="215">
        <f>G87+G92+G93</f>
        <v>42985647</v>
      </c>
      <c r="H94" s="215">
        <f>SUM(H87:H93)</f>
        <v>38403999</v>
      </c>
    </row>
    <row r="95" spans="1:8" x14ac:dyDescent="0.25">
      <c r="A95" s="95" t="s">
        <v>401</v>
      </c>
      <c r="B95" s="91"/>
      <c r="C95" s="216">
        <f t="shared" ref="C95:H95" si="1">C65+C94</f>
        <v>349909749</v>
      </c>
      <c r="D95" s="216">
        <f t="shared" si="1"/>
        <v>420465562</v>
      </c>
      <c r="E95" s="216">
        <f t="shared" si="1"/>
        <v>376570479</v>
      </c>
      <c r="F95" s="216">
        <f t="shared" si="1"/>
        <v>44312990</v>
      </c>
      <c r="G95" s="216">
        <f t="shared" si="1"/>
        <v>45486390</v>
      </c>
      <c r="H95" s="216">
        <f t="shared" si="1"/>
        <v>40157120</v>
      </c>
    </row>
  </sheetData>
  <mergeCells count="4">
    <mergeCell ref="A1:H1"/>
    <mergeCell ref="A2:H2"/>
    <mergeCell ref="C4:E4"/>
    <mergeCell ref="F4:H4"/>
  </mergeCells>
  <phoneticPr fontId="22" type="noConversion"/>
  <pageMargins left="0.70866141732283472" right="0.70866141732283472" top="0.74803149606299213" bottom="0.74803149606299213" header="0.31496062992125984" footer="0.31496062992125984"/>
  <pageSetup paperSize="8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0"/>
  <sheetViews>
    <sheetView zoomScaleNormal="100" zoomScalePageLayoutView="125" workbookViewId="0">
      <selection activeCell="I6" sqref="I6:K6"/>
    </sheetView>
  </sheetViews>
  <sheetFormatPr defaultColWidth="7.88671875" defaultRowHeight="13.2" x14ac:dyDescent="0.25"/>
  <cols>
    <col min="1" max="1" width="44.88671875" style="20" bestFit="1" customWidth="1"/>
    <col min="2" max="2" width="10.88671875" style="20" bestFit="1" customWidth="1"/>
    <col min="3" max="3" width="10.6640625" style="20" customWidth="1"/>
    <col min="4" max="4" width="10.88671875" style="20" bestFit="1" customWidth="1"/>
    <col min="5" max="5" width="9.88671875" style="20" bestFit="1" customWidth="1"/>
    <col min="6" max="6" width="10.6640625" style="21" customWidth="1"/>
    <col min="7" max="7" width="9.88671875" style="20" bestFit="1" customWidth="1"/>
    <col min="8" max="8" width="29.88671875" style="20" bestFit="1" customWidth="1"/>
    <col min="9" max="9" width="12.109375" style="20" customWidth="1"/>
    <col min="10" max="10" width="10.5546875" style="20" customWidth="1"/>
    <col min="11" max="11" width="10.88671875" style="20" bestFit="1" customWidth="1"/>
    <col min="12" max="12" width="9.6640625" style="20" customWidth="1"/>
    <col min="13" max="13" width="10.6640625" style="21" customWidth="1"/>
    <col min="14" max="14" width="10.5546875" style="20" customWidth="1"/>
    <col min="15" max="16384" width="7.88671875" style="20"/>
  </cols>
  <sheetData>
    <row r="1" spans="1:14" ht="23.25" customHeight="1" x14ac:dyDescent="0.25"/>
    <row r="2" spans="1:14" ht="12" customHeight="1" x14ac:dyDescent="0.25">
      <c r="A2" s="249" t="s">
        <v>831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4" ht="49.5" customHeight="1" thickBot="1" x14ac:dyDescent="0.3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</row>
    <row r="4" spans="1:14" ht="21" customHeight="1" x14ac:dyDescent="0.3">
      <c r="A4" s="254" t="s">
        <v>511</v>
      </c>
      <c r="B4" s="255"/>
      <c r="C4" s="255"/>
      <c r="D4" s="255"/>
      <c r="E4" s="255"/>
      <c r="F4" s="255"/>
      <c r="G4" s="256"/>
      <c r="H4" s="261" t="s">
        <v>512</v>
      </c>
      <c r="I4" s="261"/>
      <c r="J4" s="261"/>
      <c r="K4" s="261"/>
      <c r="L4" s="261"/>
      <c r="M4" s="261"/>
      <c r="N4" s="262"/>
    </row>
    <row r="5" spans="1:14" ht="24" customHeight="1" x14ac:dyDescent="0.3">
      <c r="A5" s="25" t="s">
        <v>513</v>
      </c>
      <c r="B5" s="251">
        <v>2020</v>
      </c>
      <c r="C5" s="257"/>
      <c r="D5" s="257"/>
      <c r="E5" s="257"/>
      <c r="F5" s="257"/>
      <c r="G5" s="258"/>
      <c r="H5" s="98" t="s">
        <v>514</v>
      </c>
      <c r="I5" s="251">
        <v>2020</v>
      </c>
      <c r="J5" s="257"/>
      <c r="K5" s="257"/>
      <c r="L5" s="257"/>
      <c r="M5" s="257"/>
      <c r="N5" s="263"/>
    </row>
    <row r="6" spans="1:14" ht="18" customHeight="1" x14ac:dyDescent="0.3">
      <c r="A6" s="26"/>
      <c r="B6" s="251" t="s">
        <v>506</v>
      </c>
      <c r="C6" s="252"/>
      <c r="D6" s="253"/>
      <c r="E6" s="259" t="s">
        <v>507</v>
      </c>
      <c r="F6" s="252"/>
      <c r="G6" s="260"/>
      <c r="H6" s="27"/>
      <c r="I6" s="251" t="s">
        <v>506</v>
      </c>
      <c r="J6" s="252"/>
      <c r="K6" s="253"/>
      <c r="L6" s="259" t="s">
        <v>507</v>
      </c>
      <c r="M6" s="252"/>
      <c r="N6" s="264"/>
    </row>
    <row r="7" spans="1:14" ht="26.4" x14ac:dyDescent="0.25">
      <c r="A7" s="26"/>
      <c r="B7" s="27" t="s">
        <v>543</v>
      </c>
      <c r="C7" s="97" t="s">
        <v>546</v>
      </c>
      <c r="D7" s="97" t="s">
        <v>547</v>
      </c>
      <c r="E7" s="27" t="s">
        <v>543</v>
      </c>
      <c r="F7" s="97" t="s">
        <v>546</v>
      </c>
      <c r="G7" s="106" t="s">
        <v>550</v>
      </c>
      <c r="H7" s="27"/>
      <c r="I7" s="27" t="s">
        <v>543</v>
      </c>
      <c r="J7" s="97" t="s">
        <v>546</v>
      </c>
      <c r="K7" s="97" t="s">
        <v>547</v>
      </c>
      <c r="L7" s="27" t="s">
        <v>543</v>
      </c>
      <c r="M7" s="107" t="s">
        <v>546</v>
      </c>
      <c r="N7" s="168" t="s">
        <v>547</v>
      </c>
    </row>
    <row r="8" spans="1:14" x14ac:dyDescent="0.25">
      <c r="A8" s="151" t="s">
        <v>404</v>
      </c>
      <c r="B8" s="28">
        <v>92632030</v>
      </c>
      <c r="C8" s="28">
        <v>93190753</v>
      </c>
      <c r="D8" s="28">
        <v>95387053</v>
      </c>
      <c r="E8" s="28"/>
      <c r="F8" s="29">
        <v>0</v>
      </c>
      <c r="G8" s="47"/>
      <c r="H8" s="102" t="s">
        <v>515</v>
      </c>
      <c r="I8" s="30">
        <v>23207799</v>
      </c>
      <c r="J8" s="30">
        <v>28157870</v>
      </c>
      <c r="K8" s="30">
        <v>27702678</v>
      </c>
      <c r="L8" s="30">
        <v>26748536</v>
      </c>
      <c r="M8" s="30">
        <v>27904055</v>
      </c>
      <c r="N8" s="173">
        <v>27117389</v>
      </c>
    </row>
    <row r="9" spans="1:14" x14ac:dyDescent="0.25">
      <c r="A9" s="26" t="s">
        <v>516</v>
      </c>
      <c r="B9" s="28">
        <v>88450000</v>
      </c>
      <c r="C9" s="28">
        <v>87959121</v>
      </c>
      <c r="D9" s="28">
        <v>84483762</v>
      </c>
      <c r="E9" s="28"/>
      <c r="F9" s="29">
        <v>0</v>
      </c>
      <c r="G9" s="47"/>
      <c r="H9" s="102" t="s">
        <v>517</v>
      </c>
      <c r="I9" s="30">
        <v>4594412</v>
      </c>
      <c r="J9" s="30">
        <v>4620798</v>
      </c>
      <c r="K9" s="30">
        <v>4620798</v>
      </c>
      <c r="L9" s="30">
        <v>5227982</v>
      </c>
      <c r="M9" s="30">
        <v>5422757</v>
      </c>
      <c r="N9" s="173">
        <v>4551392</v>
      </c>
    </row>
    <row r="10" spans="1:14" x14ac:dyDescent="0.25">
      <c r="A10" s="26" t="s">
        <v>409</v>
      </c>
      <c r="B10" s="28">
        <v>29100349</v>
      </c>
      <c r="C10" s="28">
        <v>27797586</v>
      </c>
      <c r="D10" s="28">
        <v>29241500</v>
      </c>
      <c r="E10" s="28">
        <v>2077060</v>
      </c>
      <c r="F10" s="29">
        <v>2500743</v>
      </c>
      <c r="G10" s="171">
        <v>1753121</v>
      </c>
      <c r="H10" s="102" t="s">
        <v>518</v>
      </c>
      <c r="I10" s="30">
        <v>82733513</v>
      </c>
      <c r="J10" s="30">
        <v>90858173</v>
      </c>
      <c r="K10" s="30">
        <v>79417755</v>
      </c>
      <c r="L10" s="30">
        <v>11389483</v>
      </c>
      <c r="M10" s="30">
        <v>10326672</v>
      </c>
      <c r="N10" s="173">
        <v>7171815</v>
      </c>
    </row>
    <row r="11" spans="1:14" x14ac:dyDescent="0.25">
      <c r="A11" s="26" t="s">
        <v>519</v>
      </c>
      <c r="B11" s="28"/>
      <c r="C11" s="28"/>
      <c r="D11" s="28">
        <v>145000</v>
      </c>
      <c r="E11" s="28"/>
      <c r="F11" s="29"/>
      <c r="G11" s="171"/>
      <c r="H11" s="102" t="s">
        <v>520</v>
      </c>
      <c r="I11" s="30">
        <v>5740000</v>
      </c>
      <c r="J11" s="30">
        <v>5740000</v>
      </c>
      <c r="K11" s="30">
        <v>4411616</v>
      </c>
      <c r="L11" s="30"/>
      <c r="M11" s="30"/>
      <c r="N11" s="168"/>
    </row>
    <row r="12" spans="1:14" x14ac:dyDescent="0.25">
      <c r="A12" s="26" t="s">
        <v>521</v>
      </c>
      <c r="B12" s="28"/>
      <c r="C12" s="28"/>
      <c r="D12" s="28"/>
      <c r="E12" s="28">
        <v>749717</v>
      </c>
      <c r="F12" s="29">
        <v>749717</v>
      </c>
      <c r="G12" s="171">
        <v>749717</v>
      </c>
      <c r="H12" s="102" t="s">
        <v>522</v>
      </c>
      <c r="I12" s="30">
        <v>22369840</v>
      </c>
      <c r="J12" s="30">
        <v>34354284</v>
      </c>
      <c r="K12" s="30">
        <v>6732502</v>
      </c>
      <c r="L12" s="30"/>
      <c r="M12" s="30"/>
      <c r="N12" s="168"/>
    </row>
    <row r="13" spans="1:14" x14ac:dyDescent="0.25">
      <c r="A13" s="31" t="s">
        <v>523</v>
      </c>
      <c r="B13" s="32"/>
      <c r="C13" s="33"/>
      <c r="D13" s="33">
        <v>2877600</v>
      </c>
      <c r="E13" s="33">
        <v>41486213</v>
      </c>
      <c r="F13" s="29">
        <v>42235930</v>
      </c>
      <c r="G13" s="172">
        <v>37654282</v>
      </c>
      <c r="H13" s="103" t="s">
        <v>542</v>
      </c>
      <c r="I13" s="34">
        <v>43017359</v>
      </c>
      <c r="J13" s="34">
        <v>43767076</v>
      </c>
      <c r="K13" s="34">
        <v>39185428</v>
      </c>
      <c r="L13" s="34"/>
      <c r="M13" s="30"/>
      <c r="N13" s="168"/>
    </row>
    <row r="14" spans="1:14" x14ac:dyDescent="0.25">
      <c r="A14" s="31"/>
      <c r="B14" s="32"/>
      <c r="C14" s="32"/>
      <c r="D14" s="32"/>
      <c r="E14" s="32"/>
      <c r="F14" s="29"/>
      <c r="G14" s="47"/>
      <c r="H14" s="102"/>
      <c r="I14" s="30"/>
      <c r="J14" s="30"/>
      <c r="K14" s="30"/>
      <c r="L14" s="30"/>
      <c r="M14" s="30"/>
      <c r="N14" s="168"/>
    </row>
    <row r="15" spans="1:14" x14ac:dyDescent="0.25">
      <c r="A15" s="26"/>
      <c r="B15" s="28"/>
      <c r="C15" s="28"/>
      <c r="D15" s="28"/>
      <c r="E15" s="28"/>
      <c r="F15" s="29"/>
      <c r="G15" s="47"/>
      <c r="H15" s="102"/>
      <c r="I15" s="30"/>
      <c r="J15" s="30"/>
      <c r="K15" s="30"/>
      <c r="L15" s="30"/>
      <c r="M15" s="30"/>
      <c r="N15" s="168"/>
    </row>
    <row r="16" spans="1:14" x14ac:dyDescent="0.25">
      <c r="A16" s="26"/>
      <c r="B16" s="28"/>
      <c r="C16" s="28"/>
      <c r="D16" s="28"/>
      <c r="E16" s="28"/>
      <c r="F16" s="29"/>
      <c r="G16" s="47"/>
      <c r="H16" s="102"/>
      <c r="I16" s="30"/>
      <c r="J16" s="30"/>
      <c r="K16" s="30"/>
      <c r="L16" s="30"/>
      <c r="M16" s="30"/>
      <c r="N16" s="168"/>
    </row>
    <row r="17" spans="1:14" ht="15" customHeight="1" x14ac:dyDescent="0.25">
      <c r="A17" s="35" t="s">
        <v>524</v>
      </c>
      <c r="B17" s="36">
        <f>SUM(B8:B12)</f>
        <v>210182379</v>
      </c>
      <c r="C17" s="36">
        <f>SUM(C8:C13)</f>
        <v>208947460</v>
      </c>
      <c r="D17" s="36">
        <f>SUM(D8:D13)</f>
        <v>212134915</v>
      </c>
      <c r="E17" s="36">
        <f>SUM(E8:E13)</f>
        <v>44312990</v>
      </c>
      <c r="F17" s="36">
        <f>SUM(F8:F13)</f>
        <v>45486390</v>
      </c>
      <c r="G17" s="36">
        <f>SUM(G8:G16)</f>
        <v>40157120</v>
      </c>
      <c r="H17" s="104" t="s">
        <v>525</v>
      </c>
      <c r="I17" s="37">
        <f>SUM(I8:I13)</f>
        <v>181662923</v>
      </c>
      <c r="J17" s="37">
        <f>SUM(J8:J13)</f>
        <v>207498201</v>
      </c>
      <c r="K17" s="37">
        <f>SUM(K8:K16)</f>
        <v>162070777</v>
      </c>
      <c r="L17" s="37">
        <f>SUM(L8:L11)</f>
        <v>43366001</v>
      </c>
      <c r="M17" s="37">
        <f>SUM(M8:M11)</f>
        <v>43653484</v>
      </c>
      <c r="N17" s="169">
        <f>SUM(N8:N11)</f>
        <v>38840596</v>
      </c>
    </row>
    <row r="18" spans="1:14" ht="13.5" customHeight="1" x14ac:dyDescent="0.25">
      <c r="A18" s="38"/>
      <c r="B18" s="39"/>
      <c r="C18" s="39"/>
      <c r="D18" s="39"/>
      <c r="E18" s="39"/>
      <c r="F18" s="29"/>
      <c r="G18" s="47"/>
      <c r="H18" s="102"/>
      <c r="I18" s="30"/>
      <c r="J18" s="30"/>
      <c r="K18" s="30"/>
      <c r="L18" s="30"/>
      <c r="M18" s="30"/>
      <c r="N18" s="168"/>
    </row>
    <row r="19" spans="1:14" ht="21" customHeight="1" x14ac:dyDescent="0.25">
      <c r="A19" s="25" t="s">
        <v>526</v>
      </c>
      <c r="B19" s="40"/>
      <c r="C19" s="40"/>
      <c r="D19" s="40"/>
      <c r="E19" s="40"/>
      <c r="F19" s="29"/>
      <c r="G19" s="47"/>
      <c r="H19" s="98" t="s">
        <v>527</v>
      </c>
      <c r="I19" s="41"/>
      <c r="J19" s="41"/>
      <c r="K19" s="41"/>
      <c r="L19" s="41"/>
      <c r="M19" s="30"/>
      <c r="N19" s="168"/>
    </row>
    <row r="20" spans="1:14" ht="12.75" customHeight="1" x14ac:dyDescent="0.25">
      <c r="A20" s="25"/>
      <c r="B20" s="40"/>
      <c r="C20" s="40"/>
      <c r="D20" s="40"/>
      <c r="E20" s="40"/>
      <c r="F20" s="29"/>
      <c r="G20" s="47"/>
      <c r="H20" s="98"/>
      <c r="I20" s="41"/>
      <c r="J20" s="41"/>
      <c r="K20" s="41"/>
      <c r="L20" s="41"/>
      <c r="M20" s="30"/>
      <c r="N20" s="168"/>
    </row>
    <row r="21" spans="1:14" ht="24.75" customHeight="1" x14ac:dyDescent="0.25">
      <c r="A21" s="152" t="s">
        <v>528</v>
      </c>
      <c r="B21" s="33">
        <v>65000000</v>
      </c>
      <c r="C21" s="33">
        <v>136790732</v>
      </c>
      <c r="D21" s="33">
        <v>90694732</v>
      </c>
      <c r="E21" s="32"/>
      <c r="F21" s="29"/>
      <c r="G21" s="47"/>
      <c r="H21" s="102" t="s">
        <v>529</v>
      </c>
      <c r="I21" s="30">
        <v>95882611</v>
      </c>
      <c r="J21" s="30">
        <v>140603146</v>
      </c>
      <c r="K21" s="30">
        <v>64737041</v>
      </c>
      <c r="L21" s="30">
        <v>745661</v>
      </c>
      <c r="M21" s="30">
        <v>1471861</v>
      </c>
      <c r="N21" s="173">
        <v>951096</v>
      </c>
    </row>
    <row r="22" spans="1:14" x14ac:dyDescent="0.25">
      <c r="A22" s="26" t="s">
        <v>530</v>
      </c>
      <c r="B22" s="33"/>
      <c r="C22" s="28"/>
      <c r="D22" s="28"/>
      <c r="E22" s="28"/>
      <c r="F22" s="29"/>
      <c r="G22" s="47"/>
      <c r="H22" s="102" t="s">
        <v>531</v>
      </c>
      <c r="I22" s="30">
        <v>23188298</v>
      </c>
      <c r="J22" s="30">
        <v>23188298</v>
      </c>
      <c r="K22" s="30">
        <v>6740394</v>
      </c>
      <c r="L22" s="30">
        <v>201328</v>
      </c>
      <c r="M22" s="30">
        <v>361045</v>
      </c>
      <c r="N22" s="173">
        <v>133624</v>
      </c>
    </row>
    <row r="23" spans="1:14" x14ac:dyDescent="0.25">
      <c r="A23" s="151" t="s">
        <v>811</v>
      </c>
      <c r="B23" s="33"/>
      <c r="C23" s="28"/>
      <c r="D23" s="28"/>
      <c r="E23" s="28"/>
      <c r="F23" s="29"/>
      <c r="G23" s="47"/>
      <c r="H23" s="102" t="s">
        <v>532</v>
      </c>
      <c r="I23" s="30">
        <v>38366864</v>
      </c>
      <c r="J23" s="30">
        <v>38366864</v>
      </c>
      <c r="K23" s="30">
        <v>10952328</v>
      </c>
      <c r="L23" s="30"/>
      <c r="M23" s="30"/>
      <c r="N23" s="168"/>
    </row>
    <row r="24" spans="1:14" x14ac:dyDescent="0.25">
      <c r="A24" s="26" t="s">
        <v>521</v>
      </c>
      <c r="B24" s="33">
        <v>74727370</v>
      </c>
      <c r="C24" s="28">
        <v>74727370</v>
      </c>
      <c r="D24" s="28">
        <v>73740832</v>
      </c>
      <c r="E24" s="28"/>
      <c r="F24" s="29"/>
      <c r="G24" s="47"/>
      <c r="H24" s="102" t="s">
        <v>533</v>
      </c>
      <c r="I24" s="30">
        <v>10359053</v>
      </c>
      <c r="J24" s="30">
        <v>10359053</v>
      </c>
      <c r="K24" s="30">
        <v>2538812</v>
      </c>
      <c r="L24" s="30"/>
      <c r="M24" s="30"/>
      <c r="N24" s="168"/>
    </row>
    <row r="25" spans="1:14" x14ac:dyDescent="0.25">
      <c r="A25" s="26"/>
      <c r="B25" s="33"/>
      <c r="C25" s="28"/>
      <c r="D25" s="28"/>
      <c r="E25" s="28"/>
      <c r="F25" s="29"/>
      <c r="G25" s="47"/>
      <c r="H25" s="102" t="s">
        <v>510</v>
      </c>
      <c r="I25" s="30">
        <v>450000</v>
      </c>
      <c r="J25" s="30">
        <v>450000</v>
      </c>
      <c r="K25" s="30">
        <v>0</v>
      </c>
      <c r="L25" s="30"/>
      <c r="M25" s="30"/>
      <c r="N25" s="168"/>
    </row>
    <row r="26" spans="1:14" x14ac:dyDescent="0.25">
      <c r="A26" s="26"/>
      <c r="B26" s="28"/>
      <c r="C26" s="28"/>
      <c r="D26" s="28"/>
      <c r="E26" s="28"/>
      <c r="F26" s="29"/>
      <c r="G26" s="47"/>
      <c r="H26" s="102"/>
      <c r="I26" s="30"/>
      <c r="J26" s="30"/>
      <c r="K26" s="30"/>
      <c r="L26" s="30"/>
      <c r="M26" s="30"/>
      <c r="N26" s="219"/>
    </row>
    <row r="27" spans="1:14" ht="14.25" customHeight="1" x14ac:dyDescent="0.25">
      <c r="A27" s="35" t="s">
        <v>534</v>
      </c>
      <c r="B27" s="36">
        <f>SUM(B21:B24)</f>
        <v>139727370</v>
      </c>
      <c r="C27" s="36">
        <f>SUM(C21:C25)</f>
        <v>211518102</v>
      </c>
      <c r="D27" s="36">
        <f>SUM(D21:D26)</f>
        <v>164435564</v>
      </c>
      <c r="E27" s="36">
        <f>SUM(E21:E24)</f>
        <v>0</v>
      </c>
      <c r="F27" s="36">
        <f>SUM(F21:F24)</f>
        <v>0</v>
      </c>
      <c r="G27" s="36">
        <f>SUM(G21:G26)</f>
        <v>0</v>
      </c>
      <c r="H27" s="104" t="s">
        <v>535</v>
      </c>
      <c r="I27" s="37">
        <f>SUM(I21:I25)</f>
        <v>168246826</v>
      </c>
      <c r="J27" s="37">
        <f>SUM(J21:J25)</f>
        <v>212967361</v>
      </c>
      <c r="K27" s="37">
        <f>SUM(K21:K25)</f>
        <v>84968575</v>
      </c>
      <c r="L27" s="37">
        <f>SUM(L21:L24)</f>
        <v>946989</v>
      </c>
      <c r="M27" s="37">
        <f>SUM(M21:M24)</f>
        <v>1832906</v>
      </c>
      <c r="N27" s="169">
        <f>SUM(N21:N24)</f>
        <v>1084720</v>
      </c>
    </row>
    <row r="28" spans="1:14" ht="19.5" customHeight="1" x14ac:dyDescent="0.25">
      <c r="A28" s="26"/>
      <c r="B28" s="28"/>
      <c r="C28" s="28"/>
      <c r="D28" s="28"/>
      <c r="E28" s="28"/>
      <c r="F28" s="29"/>
      <c r="G28" s="47"/>
      <c r="H28" s="102"/>
      <c r="I28" s="42"/>
      <c r="J28" s="42"/>
      <c r="K28" s="42"/>
      <c r="L28" s="42"/>
      <c r="M28" s="30"/>
      <c r="N28" s="220"/>
    </row>
    <row r="29" spans="1:14" ht="13.8" thickBot="1" x14ac:dyDescent="0.3">
      <c r="A29" s="43" t="s">
        <v>536</v>
      </c>
      <c r="B29" s="44">
        <f>SUM(B17+B27)</f>
        <v>349909749</v>
      </c>
      <c r="C29" s="44">
        <f>SUM(C17+C27)</f>
        <v>420465562</v>
      </c>
      <c r="D29" s="44">
        <f>D17+D27</f>
        <v>376570479</v>
      </c>
      <c r="E29" s="44">
        <f>SUM(E17+E27)</f>
        <v>44312990</v>
      </c>
      <c r="F29" s="44">
        <f>SUM(F17+F27)</f>
        <v>45486390</v>
      </c>
      <c r="G29" s="44">
        <f>SUM(G17+G27)</f>
        <v>40157120</v>
      </c>
      <c r="H29" s="105" t="s">
        <v>537</v>
      </c>
      <c r="I29" s="45">
        <f>SUM(I17+I27)</f>
        <v>349909749</v>
      </c>
      <c r="J29" s="45">
        <f>J17+J27</f>
        <v>420465562</v>
      </c>
      <c r="K29" s="45">
        <f>SUM(K17+K27)</f>
        <v>247039352</v>
      </c>
      <c r="L29" s="45">
        <f>SUM(L17+L27)</f>
        <v>44312990</v>
      </c>
      <c r="M29" s="45">
        <f>SUM(M17+M27)</f>
        <v>45486390</v>
      </c>
      <c r="N29" s="170">
        <f>SUM(N17+N27)</f>
        <v>39925316</v>
      </c>
    </row>
    <row r="30" spans="1:14" x14ac:dyDescent="0.25">
      <c r="A30" s="22"/>
      <c r="B30" s="22"/>
      <c r="C30" s="22"/>
      <c r="D30" s="22"/>
      <c r="E30" s="22"/>
      <c r="F30" s="46"/>
      <c r="G30" s="22"/>
      <c r="H30" s="22"/>
      <c r="I30" s="22"/>
      <c r="J30" s="22"/>
      <c r="K30" s="22"/>
      <c r="L30" s="22"/>
    </row>
  </sheetData>
  <mergeCells count="10">
    <mergeCell ref="A2:M2"/>
    <mergeCell ref="A3:M3"/>
    <mergeCell ref="B6:D6"/>
    <mergeCell ref="A4:G4"/>
    <mergeCell ref="B5:G5"/>
    <mergeCell ref="E6:G6"/>
    <mergeCell ref="I6:K6"/>
    <mergeCell ref="H4:N4"/>
    <mergeCell ref="I5:N5"/>
    <mergeCell ref="L6:N6"/>
  </mergeCells>
  <pageMargins left="0.18562500000000001" right="0.70866141732283472" top="0.74803149606299213" bottom="0.74803149606299213" header="0.31496062992125984" footer="0.31496062992125984"/>
  <pageSetup paperSize="9" scale="75" fitToHeight="2" orientation="landscape" r:id="rId1"/>
  <headerFooter>
    <oddHeader xml:space="preserve">&amp;C&amp;"Times New Roman,Félkövér"&amp;12Pereszteg Község Önkormányzat 2019. évi zárszámadása     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33"/>
  <sheetViews>
    <sheetView workbookViewId="0">
      <selection activeCell="B24" sqref="B24"/>
    </sheetView>
  </sheetViews>
  <sheetFormatPr defaultRowHeight="14.4" x14ac:dyDescent="0.3"/>
  <cols>
    <col min="1" max="1" width="83.44140625" customWidth="1"/>
    <col min="2" max="4" width="25.6640625" customWidth="1"/>
  </cols>
  <sheetData>
    <row r="1" spans="1:4" ht="25.5" customHeight="1" x14ac:dyDescent="0.35">
      <c r="A1" s="238" t="s">
        <v>845</v>
      </c>
      <c r="B1" s="268"/>
      <c r="C1" s="268"/>
      <c r="D1" s="268"/>
    </row>
    <row r="2" spans="1:4" ht="23.25" customHeight="1" x14ac:dyDescent="0.35">
      <c r="A2" s="269" t="s">
        <v>471</v>
      </c>
      <c r="B2" s="270"/>
      <c r="C2" s="270"/>
      <c r="D2" s="270"/>
    </row>
    <row r="3" spans="1:4" x14ac:dyDescent="0.3">
      <c r="A3" s="1"/>
    </row>
    <row r="4" spans="1:4" ht="66" customHeight="1" x14ac:dyDescent="0.3">
      <c r="A4" s="11" t="s">
        <v>470</v>
      </c>
      <c r="B4" s="12" t="s">
        <v>496</v>
      </c>
      <c r="C4" s="12" t="s">
        <v>509</v>
      </c>
      <c r="D4" s="15" t="s">
        <v>1</v>
      </c>
    </row>
    <row r="5" spans="1:4" ht="15" customHeight="1" x14ac:dyDescent="0.3">
      <c r="A5" s="12" t="s">
        <v>443</v>
      </c>
      <c r="B5" s="13"/>
      <c r="C5" s="13"/>
      <c r="D5" s="10">
        <f>B5+C5</f>
        <v>0</v>
      </c>
    </row>
    <row r="6" spans="1:4" ht="15" customHeight="1" x14ac:dyDescent="0.3">
      <c r="A6" s="12" t="s">
        <v>444</v>
      </c>
      <c r="B6" s="13"/>
      <c r="C6" s="13"/>
      <c r="D6" s="10">
        <f t="shared" ref="D6:D31" si="0">B6+C6</f>
        <v>0</v>
      </c>
    </row>
    <row r="7" spans="1:4" ht="15" customHeight="1" x14ac:dyDescent="0.3">
      <c r="A7" s="12" t="s">
        <v>445</v>
      </c>
      <c r="B7" s="13"/>
      <c r="C7" s="13"/>
      <c r="D7" s="10">
        <f t="shared" si="0"/>
        <v>0</v>
      </c>
    </row>
    <row r="8" spans="1:4" ht="15" customHeight="1" x14ac:dyDescent="0.3">
      <c r="A8" s="12" t="s">
        <v>446</v>
      </c>
      <c r="B8" s="13"/>
      <c r="C8" s="13"/>
      <c r="D8" s="10">
        <f t="shared" si="0"/>
        <v>0</v>
      </c>
    </row>
    <row r="9" spans="1:4" ht="15" customHeight="1" x14ac:dyDescent="0.3">
      <c r="A9" s="11" t="s">
        <v>465</v>
      </c>
      <c r="B9" s="13">
        <f>SUM(B5:B8)</f>
        <v>0</v>
      </c>
      <c r="C9" s="13">
        <f>SUM(C5:C8)</f>
        <v>0</v>
      </c>
      <c r="D9" s="10">
        <f t="shared" si="0"/>
        <v>0</v>
      </c>
    </row>
    <row r="10" spans="1:4" ht="15" customHeight="1" x14ac:dyDescent="0.3">
      <c r="A10" s="12" t="s">
        <v>447</v>
      </c>
      <c r="B10" s="13"/>
      <c r="C10" s="13"/>
      <c r="D10" s="10">
        <f t="shared" si="0"/>
        <v>0</v>
      </c>
    </row>
    <row r="11" spans="1:4" ht="24" customHeight="1" x14ac:dyDescent="0.3">
      <c r="A11" s="12" t="s">
        <v>448</v>
      </c>
      <c r="B11" s="13"/>
      <c r="C11" s="13"/>
      <c r="D11" s="10">
        <f t="shared" si="0"/>
        <v>0</v>
      </c>
    </row>
    <row r="12" spans="1:4" ht="15" customHeight="1" x14ac:dyDescent="0.3">
      <c r="A12" s="12" t="s">
        <v>449</v>
      </c>
      <c r="B12" s="13"/>
      <c r="C12" s="13"/>
      <c r="D12" s="10">
        <f t="shared" si="0"/>
        <v>0</v>
      </c>
    </row>
    <row r="13" spans="1:4" ht="15" customHeight="1" x14ac:dyDescent="0.3">
      <c r="A13" s="12" t="s">
        <v>450</v>
      </c>
      <c r="B13" s="13"/>
      <c r="C13" s="13">
        <v>1</v>
      </c>
      <c r="D13" s="10">
        <f t="shared" si="0"/>
        <v>1</v>
      </c>
    </row>
    <row r="14" spans="1:4" ht="15" customHeight="1" x14ac:dyDescent="0.3">
      <c r="A14" s="12" t="s">
        <v>451</v>
      </c>
      <c r="B14" s="13"/>
      <c r="C14" s="13">
        <v>1</v>
      </c>
      <c r="D14" s="10">
        <f t="shared" si="0"/>
        <v>1</v>
      </c>
    </row>
    <row r="15" spans="1:4" ht="15" customHeight="1" x14ac:dyDescent="0.3">
      <c r="A15" s="12" t="s">
        <v>452</v>
      </c>
      <c r="B15" s="13">
        <v>1</v>
      </c>
      <c r="C15" s="13">
        <v>4</v>
      </c>
      <c r="D15" s="10">
        <f t="shared" si="0"/>
        <v>5</v>
      </c>
    </row>
    <row r="16" spans="1:4" ht="15" customHeight="1" x14ac:dyDescent="0.3">
      <c r="A16" s="12" t="s">
        <v>453</v>
      </c>
      <c r="B16" s="13"/>
      <c r="C16" s="13"/>
      <c r="D16" s="10">
        <f t="shared" si="0"/>
        <v>0</v>
      </c>
    </row>
    <row r="17" spans="1:4" ht="15" customHeight="1" x14ac:dyDescent="0.3">
      <c r="A17" s="11" t="s">
        <v>466</v>
      </c>
      <c r="B17" s="13">
        <f>SUM(B10:B16)</f>
        <v>1</v>
      </c>
      <c r="C17" s="13">
        <f>SUM(C10:C16)</f>
        <v>6</v>
      </c>
      <c r="D17" s="10">
        <f t="shared" si="0"/>
        <v>7</v>
      </c>
    </row>
    <row r="18" spans="1:4" ht="30" customHeight="1" x14ac:dyDescent="0.3">
      <c r="A18" s="12" t="s">
        <v>454</v>
      </c>
      <c r="B18" s="13">
        <v>3</v>
      </c>
      <c r="C18" s="13"/>
      <c r="D18" s="10">
        <f t="shared" si="0"/>
        <v>3</v>
      </c>
    </row>
    <row r="19" spans="1:4" ht="15" customHeight="1" x14ac:dyDescent="0.3">
      <c r="A19" s="12" t="s">
        <v>455</v>
      </c>
      <c r="B19" s="13"/>
      <c r="C19" s="13"/>
      <c r="D19" s="10">
        <f t="shared" si="0"/>
        <v>0</v>
      </c>
    </row>
    <row r="20" spans="1:4" ht="15" customHeight="1" x14ac:dyDescent="0.3">
      <c r="A20" s="12" t="s">
        <v>456</v>
      </c>
      <c r="B20" s="13"/>
      <c r="C20" s="13"/>
      <c r="D20" s="10">
        <f t="shared" si="0"/>
        <v>0</v>
      </c>
    </row>
    <row r="21" spans="1:4" ht="15" customHeight="1" x14ac:dyDescent="0.3">
      <c r="A21" s="11" t="s">
        <v>467</v>
      </c>
      <c r="B21" s="13">
        <f>SUM(B18:B20)</f>
        <v>3</v>
      </c>
      <c r="C21" s="13">
        <f>SUM(C18:C20)</f>
        <v>0</v>
      </c>
      <c r="D21" s="10">
        <f t="shared" si="0"/>
        <v>3</v>
      </c>
    </row>
    <row r="22" spans="1:4" ht="15" customHeight="1" x14ac:dyDescent="0.3">
      <c r="A22" s="12" t="s">
        <v>457</v>
      </c>
      <c r="B22" s="13">
        <v>1</v>
      </c>
      <c r="C22" s="13"/>
      <c r="D22" s="10">
        <f t="shared" si="0"/>
        <v>1</v>
      </c>
    </row>
    <row r="23" spans="1:4" ht="15" customHeight="1" x14ac:dyDescent="0.3">
      <c r="A23" s="12" t="s">
        <v>458</v>
      </c>
      <c r="B23" s="13">
        <v>5</v>
      </c>
      <c r="C23" s="13"/>
      <c r="D23" s="10">
        <f t="shared" si="0"/>
        <v>5</v>
      </c>
    </row>
    <row r="24" spans="1:4" ht="30" customHeight="1" x14ac:dyDescent="0.3">
      <c r="A24" s="12" t="s">
        <v>459</v>
      </c>
      <c r="B24" s="13">
        <v>1</v>
      </c>
      <c r="C24" s="13"/>
      <c r="D24" s="10">
        <f t="shared" si="0"/>
        <v>1</v>
      </c>
    </row>
    <row r="25" spans="1:4" ht="15" customHeight="1" x14ac:dyDescent="0.3">
      <c r="A25" s="11" t="s">
        <v>468</v>
      </c>
      <c r="B25" s="13">
        <f>SUM(B22:B24)</f>
        <v>7</v>
      </c>
      <c r="C25" s="13">
        <f>SUM(C22:C24)</f>
        <v>0</v>
      </c>
      <c r="D25" s="10">
        <f t="shared" si="0"/>
        <v>7</v>
      </c>
    </row>
    <row r="26" spans="1:4" ht="37.5" customHeight="1" x14ac:dyDescent="0.3">
      <c r="A26" s="11" t="s">
        <v>469</v>
      </c>
      <c r="B26" s="92">
        <f>B9+B17+B21+B25</f>
        <v>11</v>
      </c>
      <c r="C26" s="92">
        <f>C9+C17+C21+C25</f>
        <v>6</v>
      </c>
      <c r="D26" s="93">
        <f t="shared" si="0"/>
        <v>17</v>
      </c>
    </row>
    <row r="27" spans="1:4" ht="26.4" x14ac:dyDescent="0.3">
      <c r="A27" s="12" t="s">
        <v>460</v>
      </c>
      <c r="B27" s="13"/>
      <c r="C27" s="13"/>
      <c r="D27" s="10">
        <f t="shared" si="0"/>
        <v>0</v>
      </c>
    </row>
    <row r="28" spans="1:4" ht="25.2" customHeight="1" x14ac:dyDescent="0.3">
      <c r="A28" s="12" t="s">
        <v>461</v>
      </c>
      <c r="B28" s="13"/>
      <c r="C28" s="13"/>
      <c r="D28" s="10">
        <f t="shared" si="0"/>
        <v>0</v>
      </c>
    </row>
    <row r="29" spans="1:4" ht="26.4" x14ac:dyDescent="0.3">
      <c r="A29" s="12" t="s">
        <v>462</v>
      </c>
      <c r="B29" s="13"/>
      <c r="C29" s="13"/>
      <c r="D29" s="10">
        <f t="shared" si="0"/>
        <v>0</v>
      </c>
    </row>
    <row r="30" spans="1:4" ht="15" customHeight="1" x14ac:dyDescent="0.3">
      <c r="A30" s="12" t="s">
        <v>463</v>
      </c>
      <c r="B30" s="13"/>
      <c r="C30" s="13"/>
      <c r="D30" s="10">
        <f t="shared" si="0"/>
        <v>0</v>
      </c>
    </row>
    <row r="31" spans="1:4" ht="28.5" customHeight="1" x14ac:dyDescent="0.3">
      <c r="A31" s="11" t="s">
        <v>464</v>
      </c>
      <c r="B31" s="13"/>
      <c r="C31" s="13"/>
      <c r="D31" s="10">
        <f t="shared" si="0"/>
        <v>0</v>
      </c>
    </row>
    <row r="32" spans="1:4" x14ac:dyDescent="0.3">
      <c r="A32" s="265"/>
      <c r="B32" s="266"/>
      <c r="C32" s="266"/>
    </row>
    <row r="33" spans="1:3" x14ac:dyDescent="0.3">
      <c r="A33" s="267"/>
      <c r="B33" s="266"/>
      <c r="C33" s="266"/>
    </row>
  </sheetData>
  <mergeCells count="4">
    <mergeCell ref="A32:C32"/>
    <mergeCell ref="A33:C33"/>
    <mergeCell ref="A1:D1"/>
    <mergeCell ref="A2:D2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7"/>
  <sheetViews>
    <sheetView workbookViewId="0">
      <selection activeCell="A58" sqref="A58"/>
    </sheetView>
  </sheetViews>
  <sheetFormatPr defaultRowHeight="14.4" x14ac:dyDescent="0.3"/>
  <cols>
    <col min="1" max="1" width="87.6640625" customWidth="1"/>
    <col min="2" max="2" width="12.33203125" customWidth="1"/>
    <col min="3" max="8" width="15.6640625" customWidth="1"/>
  </cols>
  <sheetData>
    <row r="1" spans="1:8" ht="21.75" customHeight="1" x14ac:dyDescent="0.35">
      <c r="A1" s="238" t="s">
        <v>845</v>
      </c>
      <c r="B1" s="268"/>
      <c r="C1" s="268"/>
      <c r="D1" s="268"/>
      <c r="E1" s="268"/>
      <c r="F1" s="268"/>
      <c r="G1" s="268"/>
      <c r="H1" s="268"/>
    </row>
    <row r="2" spans="1:8" ht="26.25" customHeight="1" x14ac:dyDescent="0.35">
      <c r="A2" s="271" t="s">
        <v>832</v>
      </c>
      <c r="B2" s="272"/>
      <c r="C2" s="272"/>
      <c r="D2" s="272"/>
      <c r="E2" s="272"/>
      <c r="F2" s="272"/>
      <c r="G2" s="272"/>
      <c r="H2" s="272"/>
    </row>
    <row r="4" spans="1:8" x14ac:dyDescent="0.3">
      <c r="A4" s="273" t="s">
        <v>505</v>
      </c>
      <c r="B4" s="275" t="s">
        <v>27</v>
      </c>
      <c r="C4" s="276" t="s">
        <v>551</v>
      </c>
      <c r="D4" s="277"/>
      <c r="E4" s="278"/>
      <c r="F4" s="276" t="s">
        <v>552</v>
      </c>
      <c r="G4" s="277"/>
      <c r="H4" s="278"/>
    </row>
    <row r="5" spans="1:8" ht="36" customHeight="1" x14ac:dyDescent="0.3">
      <c r="A5" s="274"/>
      <c r="B5" s="274"/>
      <c r="C5" s="2" t="s">
        <v>5</v>
      </c>
      <c r="D5" s="2" t="s">
        <v>553</v>
      </c>
      <c r="E5" s="177" t="s">
        <v>554</v>
      </c>
      <c r="F5" s="2" t="s">
        <v>5</v>
      </c>
      <c r="G5" s="2" t="s">
        <v>553</v>
      </c>
      <c r="H5" s="177" t="s">
        <v>554</v>
      </c>
    </row>
    <row r="6" spans="1:8" ht="16.5" customHeight="1" x14ac:dyDescent="0.3">
      <c r="A6" s="10"/>
      <c r="B6" s="10"/>
      <c r="C6" s="174"/>
      <c r="D6" s="174"/>
      <c r="E6" s="174"/>
      <c r="F6" s="174"/>
      <c r="G6" s="174"/>
      <c r="H6" s="174"/>
    </row>
    <row r="7" spans="1:8" x14ac:dyDescent="0.3">
      <c r="A7" s="10"/>
      <c r="B7" s="10"/>
      <c r="C7" s="174"/>
      <c r="D7" s="174"/>
      <c r="E7" s="174"/>
      <c r="F7" s="174"/>
      <c r="G7" s="174"/>
      <c r="H7" s="174"/>
    </row>
    <row r="8" spans="1:8" x14ac:dyDescent="0.3">
      <c r="A8" s="10"/>
      <c r="B8" s="10"/>
      <c r="C8" s="174"/>
      <c r="D8" s="174"/>
      <c r="E8" s="174"/>
      <c r="F8" s="174"/>
      <c r="G8" s="174"/>
      <c r="H8" s="174"/>
    </row>
    <row r="9" spans="1:8" s="111" customFormat="1" x14ac:dyDescent="0.3">
      <c r="A9" s="160" t="s">
        <v>128</v>
      </c>
      <c r="B9" s="161" t="s">
        <v>129</v>
      </c>
      <c r="C9" s="175">
        <v>0</v>
      </c>
      <c r="D9" s="175">
        <v>0</v>
      </c>
      <c r="E9" s="175">
        <v>0</v>
      </c>
      <c r="F9" s="175"/>
      <c r="G9" s="175"/>
      <c r="H9" s="175"/>
    </row>
    <row r="10" spans="1:8" x14ac:dyDescent="0.3">
      <c r="A10" s="162"/>
      <c r="B10" s="163"/>
      <c r="C10" s="174"/>
      <c r="D10" s="174"/>
      <c r="E10" s="174"/>
      <c r="F10" s="174"/>
      <c r="G10" s="174"/>
      <c r="H10" s="174"/>
    </row>
    <row r="11" spans="1:8" x14ac:dyDescent="0.3">
      <c r="A11" s="162"/>
      <c r="B11" s="163"/>
      <c r="C11" s="174"/>
      <c r="D11" s="174"/>
      <c r="E11" s="174"/>
      <c r="F11" s="174"/>
      <c r="G11" s="174"/>
      <c r="H11" s="174"/>
    </row>
    <row r="12" spans="1:8" x14ac:dyDescent="0.3">
      <c r="A12" s="10"/>
      <c r="B12" s="163"/>
      <c r="C12" s="174"/>
      <c r="D12" s="174"/>
      <c r="E12" s="174"/>
      <c r="F12" s="174"/>
      <c r="G12" s="174"/>
      <c r="H12" s="174"/>
    </row>
    <row r="13" spans="1:8" s="111" customFormat="1" x14ac:dyDescent="0.3">
      <c r="A13" s="160" t="s">
        <v>555</v>
      </c>
      <c r="B13" s="161" t="s">
        <v>130</v>
      </c>
      <c r="C13" s="175">
        <v>88990541</v>
      </c>
      <c r="D13" s="175">
        <v>133518141</v>
      </c>
      <c r="E13" s="175">
        <v>59522404</v>
      </c>
      <c r="F13" s="175"/>
      <c r="G13" s="175"/>
      <c r="H13" s="175"/>
    </row>
    <row r="14" spans="1:8" x14ac:dyDescent="0.3">
      <c r="A14" s="162" t="s">
        <v>846</v>
      </c>
      <c r="B14" s="163"/>
      <c r="C14" s="174"/>
      <c r="D14" s="174"/>
      <c r="E14" s="174"/>
      <c r="F14" s="174"/>
      <c r="G14" s="174"/>
      <c r="H14" s="174"/>
    </row>
    <row r="15" spans="1:8" x14ac:dyDescent="0.3">
      <c r="A15" s="162" t="s">
        <v>847</v>
      </c>
      <c r="B15" s="163"/>
      <c r="C15" s="174"/>
      <c r="D15" s="174"/>
      <c r="E15" s="174"/>
      <c r="F15" s="174"/>
      <c r="G15" s="174"/>
      <c r="H15" s="174"/>
    </row>
    <row r="16" spans="1:8" x14ac:dyDescent="0.3">
      <c r="A16" s="162" t="s">
        <v>848</v>
      </c>
      <c r="B16" s="163"/>
      <c r="C16" s="174"/>
      <c r="D16" s="174"/>
      <c r="E16" s="174"/>
      <c r="F16" s="174"/>
      <c r="G16" s="174"/>
      <c r="H16" s="174"/>
    </row>
    <row r="17" spans="1:8" x14ac:dyDescent="0.3">
      <c r="A17" s="162" t="s">
        <v>849</v>
      </c>
      <c r="B17" s="163"/>
      <c r="C17" s="174"/>
      <c r="D17" s="174"/>
      <c r="E17" s="174"/>
      <c r="F17" s="174"/>
      <c r="G17" s="174"/>
      <c r="H17" s="174"/>
    </row>
    <row r="18" spans="1:8" x14ac:dyDescent="0.3">
      <c r="A18" s="162" t="s">
        <v>850</v>
      </c>
      <c r="B18" s="163"/>
      <c r="C18" s="174"/>
      <c r="D18" s="174"/>
      <c r="E18" s="174"/>
      <c r="F18" s="174"/>
      <c r="G18" s="174"/>
      <c r="H18" s="174"/>
    </row>
    <row r="19" spans="1:8" x14ac:dyDescent="0.3">
      <c r="A19" s="162" t="s">
        <v>842</v>
      </c>
      <c r="B19" s="163"/>
      <c r="C19" s="174"/>
      <c r="D19" s="174"/>
      <c r="E19" s="174"/>
      <c r="F19" s="174"/>
      <c r="G19" s="174"/>
      <c r="H19" s="174"/>
    </row>
    <row r="20" spans="1:8" s="111" customFormat="1" x14ac:dyDescent="0.3">
      <c r="A20" s="164" t="s">
        <v>131</v>
      </c>
      <c r="B20" s="161" t="s">
        <v>132</v>
      </c>
      <c r="C20" s="175">
        <f>C21+C22</f>
        <v>0</v>
      </c>
      <c r="D20" s="175">
        <v>347153</v>
      </c>
      <c r="E20" s="175">
        <v>347053</v>
      </c>
      <c r="F20" s="175"/>
      <c r="G20" s="175">
        <v>0</v>
      </c>
      <c r="H20" s="175"/>
    </row>
    <row r="21" spans="1:8" s="111" customFormat="1" x14ac:dyDescent="0.3">
      <c r="A21" s="165" t="s">
        <v>851</v>
      </c>
      <c r="B21" s="161"/>
      <c r="C21" s="178"/>
      <c r="D21" s="178"/>
      <c r="E21" s="178"/>
      <c r="F21" s="175"/>
      <c r="G21" s="175"/>
      <c r="H21" s="175"/>
    </row>
    <row r="22" spans="1:8" s="96" customFormat="1" x14ac:dyDescent="0.3">
      <c r="A22" s="165" t="s">
        <v>852</v>
      </c>
      <c r="B22" s="163"/>
      <c r="C22" s="174"/>
      <c r="D22" s="174"/>
      <c r="E22" s="174"/>
      <c r="F22" s="174"/>
      <c r="G22" s="174"/>
      <c r="H22" s="174"/>
    </row>
    <row r="23" spans="1:8" s="96" customFormat="1" x14ac:dyDescent="0.3">
      <c r="A23" s="165" t="s">
        <v>853</v>
      </c>
      <c r="B23" s="163"/>
      <c r="C23" s="174"/>
      <c r="D23" s="174"/>
      <c r="E23" s="174"/>
      <c r="F23" s="174"/>
      <c r="G23" s="174"/>
      <c r="H23" s="174"/>
    </row>
    <row r="24" spans="1:8" ht="24" customHeight="1" x14ac:dyDescent="0.3">
      <c r="A24" s="160" t="s">
        <v>133</v>
      </c>
      <c r="B24" s="161" t="s">
        <v>134</v>
      </c>
      <c r="C24" s="175">
        <v>6892070</v>
      </c>
      <c r="D24" s="175">
        <v>6737852</v>
      </c>
      <c r="E24" s="175">
        <v>4867584</v>
      </c>
      <c r="F24" s="175">
        <v>1159000</v>
      </c>
      <c r="G24" s="175">
        <v>1057521</v>
      </c>
      <c r="H24" s="175">
        <v>1057521</v>
      </c>
    </row>
    <row r="25" spans="1:8" ht="19.2" customHeight="1" x14ac:dyDescent="0.3">
      <c r="A25" s="162" t="s">
        <v>856</v>
      </c>
      <c r="B25" s="163"/>
      <c r="C25" s="174"/>
      <c r="D25" s="174"/>
      <c r="E25" s="174"/>
      <c r="F25" s="174"/>
      <c r="G25" s="174"/>
      <c r="H25" s="174"/>
    </row>
    <row r="26" spans="1:8" s="111" customFormat="1" x14ac:dyDescent="0.3">
      <c r="A26" s="162" t="s">
        <v>854</v>
      </c>
      <c r="B26" s="163"/>
      <c r="C26" s="174"/>
      <c r="D26" s="174"/>
      <c r="E26" s="174"/>
      <c r="F26" s="174"/>
      <c r="G26" s="174"/>
      <c r="H26" s="174"/>
    </row>
    <row r="27" spans="1:8" x14ac:dyDescent="0.3">
      <c r="A27" s="162" t="s">
        <v>855</v>
      </c>
      <c r="B27" s="163"/>
      <c r="C27" s="174"/>
      <c r="D27" s="174"/>
      <c r="E27" s="174"/>
      <c r="F27" s="174"/>
      <c r="G27" s="174"/>
      <c r="H27" s="174"/>
    </row>
    <row r="28" spans="1:8" x14ac:dyDescent="0.3">
      <c r="A28" s="162" t="s">
        <v>858</v>
      </c>
      <c r="B28" s="163"/>
      <c r="C28" s="174"/>
      <c r="D28" s="174"/>
      <c r="E28" s="174"/>
      <c r="F28" s="174"/>
      <c r="G28" s="174"/>
      <c r="H28" s="174"/>
    </row>
    <row r="29" spans="1:8" x14ac:dyDescent="0.3">
      <c r="A29" s="162" t="s">
        <v>859</v>
      </c>
      <c r="B29" s="163"/>
      <c r="C29" s="174"/>
      <c r="D29" s="174"/>
      <c r="E29" s="174"/>
      <c r="F29" s="174"/>
      <c r="G29" s="174"/>
      <c r="H29" s="174"/>
    </row>
    <row r="30" spans="1:8" x14ac:dyDescent="0.3">
      <c r="A30" s="162" t="s">
        <v>857</v>
      </c>
      <c r="B30" s="163"/>
      <c r="C30" s="174"/>
      <c r="D30" s="174"/>
      <c r="E30" s="174"/>
      <c r="F30" s="174"/>
      <c r="G30" s="174"/>
      <c r="H30" s="174"/>
    </row>
    <row r="31" spans="1:8" x14ac:dyDescent="0.3">
      <c r="A31" s="162" t="s">
        <v>860</v>
      </c>
      <c r="B31" s="163"/>
      <c r="C31" s="174"/>
      <c r="D31" s="174"/>
      <c r="E31" s="174"/>
      <c r="F31" s="174"/>
      <c r="G31" s="174"/>
      <c r="H31" s="174"/>
    </row>
    <row r="32" spans="1:8" x14ac:dyDescent="0.3">
      <c r="A32" s="160" t="s">
        <v>135</v>
      </c>
      <c r="B32" s="161" t="s">
        <v>136</v>
      </c>
      <c r="C32" s="175"/>
      <c r="D32" s="175"/>
      <c r="E32" s="175"/>
      <c r="F32" s="175"/>
      <c r="G32" s="175"/>
      <c r="H32" s="175"/>
    </row>
    <row r="33" spans="1:8" x14ac:dyDescent="0.3">
      <c r="A33" s="164" t="s">
        <v>137</v>
      </c>
      <c r="B33" s="161" t="s">
        <v>138</v>
      </c>
      <c r="C33" s="175"/>
      <c r="D33" s="175"/>
      <c r="E33" s="175"/>
      <c r="F33" s="175"/>
      <c r="G33" s="175"/>
      <c r="H33" s="175"/>
    </row>
    <row r="34" spans="1:8" s="111" customFormat="1" x14ac:dyDescent="0.3">
      <c r="A34" s="164" t="s">
        <v>139</v>
      </c>
      <c r="B34" s="161" t="s">
        <v>140</v>
      </c>
      <c r="C34" s="175">
        <v>23188298</v>
      </c>
      <c r="D34" s="175">
        <v>23188298</v>
      </c>
      <c r="E34" s="175">
        <v>6740394</v>
      </c>
      <c r="F34" s="175">
        <v>312930</v>
      </c>
      <c r="G34" s="175">
        <v>285531</v>
      </c>
      <c r="H34" s="175">
        <v>285531</v>
      </c>
    </row>
    <row r="35" spans="1:8" s="111" customFormat="1" ht="15.6" x14ac:dyDescent="0.3">
      <c r="A35" s="113" t="s">
        <v>322</v>
      </c>
      <c r="B35" s="5" t="s">
        <v>141</v>
      </c>
      <c r="C35" s="176">
        <f t="shared" ref="C35:H35" si="0">C9+C13+C20+C24+C34</f>
        <v>119070909</v>
      </c>
      <c r="D35" s="176">
        <f t="shared" si="0"/>
        <v>163791444</v>
      </c>
      <c r="E35" s="176">
        <f t="shared" si="0"/>
        <v>71477435</v>
      </c>
      <c r="F35" s="176">
        <f t="shared" si="0"/>
        <v>1471930</v>
      </c>
      <c r="G35" s="176">
        <f t="shared" si="0"/>
        <v>1343052</v>
      </c>
      <c r="H35" s="176">
        <f t="shared" si="0"/>
        <v>1343052</v>
      </c>
    </row>
    <row r="36" spans="1:8" s="111" customFormat="1" ht="15.6" x14ac:dyDescent="0.3">
      <c r="A36" s="166"/>
      <c r="B36" s="161"/>
      <c r="C36" s="174"/>
      <c r="D36" s="174"/>
      <c r="E36" s="174"/>
      <c r="F36" s="174"/>
      <c r="G36" s="174"/>
      <c r="H36" s="174"/>
    </row>
    <row r="37" spans="1:8" s="114" customFormat="1" ht="26.25" customHeight="1" x14ac:dyDescent="0.3">
      <c r="A37" s="160" t="s">
        <v>142</v>
      </c>
      <c r="B37" s="161" t="s">
        <v>143</v>
      </c>
      <c r="C37" s="175">
        <v>34702714</v>
      </c>
      <c r="D37" s="175">
        <v>34702714</v>
      </c>
      <c r="E37" s="175">
        <v>10952328</v>
      </c>
      <c r="F37" s="175"/>
      <c r="G37" s="175">
        <v>0</v>
      </c>
      <c r="H37" s="175"/>
    </row>
    <row r="38" spans="1:8" s="111" customFormat="1" x14ac:dyDescent="0.3">
      <c r="A38" s="162" t="s">
        <v>865</v>
      </c>
      <c r="B38" s="163"/>
      <c r="C38" s="174"/>
      <c r="D38" s="174"/>
      <c r="E38" s="174"/>
      <c r="F38" s="174"/>
      <c r="G38" s="174"/>
      <c r="H38" s="174"/>
    </row>
    <row r="39" spans="1:8" x14ac:dyDescent="0.3">
      <c r="A39" s="162" t="s">
        <v>862</v>
      </c>
      <c r="B39" s="163"/>
      <c r="C39" s="174"/>
      <c r="D39" s="174"/>
      <c r="E39" s="174"/>
      <c r="F39" s="174"/>
      <c r="G39" s="174"/>
      <c r="H39" s="174"/>
    </row>
    <row r="40" spans="1:8" x14ac:dyDescent="0.3">
      <c r="A40" s="162" t="s">
        <v>861</v>
      </c>
      <c r="B40" s="163"/>
      <c r="C40" s="174"/>
      <c r="D40" s="174"/>
      <c r="E40" s="174"/>
      <c r="F40" s="174"/>
      <c r="G40" s="174"/>
      <c r="H40" s="174"/>
    </row>
    <row r="41" spans="1:8" x14ac:dyDescent="0.3">
      <c r="A41" s="162" t="s">
        <v>863</v>
      </c>
      <c r="B41" s="163"/>
      <c r="C41" s="174"/>
      <c r="D41" s="174"/>
      <c r="E41" s="174"/>
      <c r="F41" s="174"/>
      <c r="G41" s="174"/>
      <c r="H41" s="174"/>
    </row>
    <row r="42" spans="1:8" x14ac:dyDescent="0.3">
      <c r="A42" s="162" t="s">
        <v>864</v>
      </c>
      <c r="B42" s="163"/>
      <c r="C42" s="174"/>
      <c r="D42" s="174"/>
      <c r="E42" s="174"/>
      <c r="F42" s="174"/>
      <c r="G42" s="174"/>
      <c r="H42" s="174"/>
    </row>
    <row r="43" spans="1:8" s="111" customFormat="1" x14ac:dyDescent="0.3">
      <c r="A43" s="162" t="s">
        <v>843</v>
      </c>
      <c r="B43" s="163"/>
      <c r="C43" s="174"/>
      <c r="D43" s="174"/>
      <c r="E43" s="174"/>
      <c r="F43" s="174"/>
      <c r="G43" s="174"/>
      <c r="H43" s="174"/>
    </row>
    <row r="44" spans="1:8" s="111" customFormat="1" x14ac:dyDescent="0.3">
      <c r="A44" s="160" t="s">
        <v>144</v>
      </c>
      <c r="B44" s="161" t="s">
        <v>145</v>
      </c>
      <c r="C44" s="175"/>
      <c r="D44" s="175"/>
      <c r="E44" s="175"/>
      <c r="F44" s="175"/>
      <c r="G44" s="175"/>
      <c r="H44" s="175"/>
    </row>
    <row r="45" spans="1:8" x14ac:dyDescent="0.3">
      <c r="A45" s="160" t="s">
        <v>146</v>
      </c>
      <c r="B45" s="161" t="s">
        <v>147</v>
      </c>
      <c r="C45" s="175">
        <v>3664150</v>
      </c>
      <c r="D45" s="175">
        <v>3664150</v>
      </c>
      <c r="E45" s="175">
        <v>0</v>
      </c>
      <c r="F45" s="175"/>
      <c r="G45" s="175"/>
      <c r="H45" s="175"/>
    </row>
    <row r="46" spans="1:8" x14ac:dyDescent="0.3">
      <c r="A46" s="162" t="s">
        <v>148</v>
      </c>
      <c r="B46" s="161" t="s">
        <v>149</v>
      </c>
      <c r="C46" s="175">
        <v>10359053</v>
      </c>
      <c r="D46" s="175">
        <v>10359053</v>
      </c>
      <c r="E46" s="175">
        <v>2538812</v>
      </c>
      <c r="F46" s="175"/>
      <c r="G46" s="175">
        <v>0</v>
      </c>
      <c r="H46" s="175"/>
    </row>
    <row r="47" spans="1:8" ht="15.6" x14ac:dyDescent="0.3">
      <c r="A47" s="221" t="s">
        <v>866</v>
      </c>
      <c r="B47" s="5" t="s">
        <v>150</v>
      </c>
      <c r="C47" s="176">
        <f>C37+C44+C45+C46</f>
        <v>48725917</v>
      </c>
      <c r="D47" s="176">
        <f>D37+D44+D45+D46</f>
        <v>48725917</v>
      </c>
      <c r="E47" s="176">
        <f>E37+E44+E45+E46</f>
        <v>13491140</v>
      </c>
      <c r="F47" s="176">
        <f>SUM(F37:F46)</f>
        <v>0</v>
      </c>
      <c r="G47" s="176"/>
      <c r="H47" s="176"/>
    </row>
  </sheetData>
  <mergeCells count="6">
    <mergeCell ref="A1:H1"/>
    <mergeCell ref="A2:H2"/>
    <mergeCell ref="A4:A5"/>
    <mergeCell ref="B4:B5"/>
    <mergeCell ref="C4:E4"/>
    <mergeCell ref="F4:H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H17"/>
  <sheetViews>
    <sheetView workbookViewId="0">
      <selection activeCell="F25" sqref="F25"/>
    </sheetView>
  </sheetViews>
  <sheetFormatPr defaultRowHeight="14.4" x14ac:dyDescent="0.3"/>
  <cols>
    <col min="1" max="1" width="36.44140625" customWidth="1"/>
    <col min="2" max="2" width="10.109375" customWidth="1"/>
    <col min="3" max="4" width="18.88671875" customWidth="1"/>
    <col min="5" max="6" width="17.33203125" customWidth="1"/>
    <col min="7" max="7" width="17.109375" customWidth="1"/>
    <col min="8" max="8" width="17.6640625" customWidth="1"/>
  </cols>
  <sheetData>
    <row r="2" spans="1:8" ht="24" customHeight="1" x14ac:dyDescent="0.35">
      <c r="A2" s="279" t="s">
        <v>845</v>
      </c>
      <c r="B2" s="279"/>
      <c r="C2" s="279"/>
      <c r="D2" s="279"/>
      <c r="E2" s="279"/>
      <c r="F2" s="279"/>
      <c r="G2" s="279"/>
      <c r="H2" s="279"/>
    </row>
    <row r="3" spans="1:8" ht="23.25" customHeight="1" x14ac:dyDescent="0.35">
      <c r="A3" s="271" t="s">
        <v>833</v>
      </c>
      <c r="B3" s="272"/>
      <c r="C3" s="272"/>
      <c r="D3" s="272"/>
      <c r="E3" s="272"/>
      <c r="F3" s="272"/>
      <c r="G3" s="272"/>
      <c r="H3" s="272"/>
    </row>
    <row r="4" spans="1:8" ht="18" x14ac:dyDescent="0.35">
      <c r="A4" s="115"/>
    </row>
    <row r="6" spans="1:8" ht="15" customHeight="1" x14ac:dyDescent="0.3">
      <c r="A6" s="273" t="s">
        <v>26</v>
      </c>
      <c r="B6" s="275" t="s">
        <v>27</v>
      </c>
      <c r="C6" s="280" t="s">
        <v>0</v>
      </c>
      <c r="D6" s="281"/>
      <c r="E6" s="276" t="s">
        <v>556</v>
      </c>
      <c r="F6" s="282"/>
      <c r="G6" s="276" t="s">
        <v>1</v>
      </c>
      <c r="H6" s="283"/>
    </row>
    <row r="7" spans="1:8" x14ac:dyDescent="0.3">
      <c r="A7" s="274"/>
      <c r="B7" s="274"/>
      <c r="C7" s="2" t="s">
        <v>5</v>
      </c>
      <c r="D7" s="2" t="s">
        <v>553</v>
      </c>
      <c r="E7" s="2" t="s">
        <v>5</v>
      </c>
      <c r="F7" s="2" t="s">
        <v>553</v>
      </c>
      <c r="G7" s="2" t="s">
        <v>5</v>
      </c>
      <c r="H7" s="2" t="s">
        <v>553</v>
      </c>
    </row>
    <row r="8" spans="1:8" x14ac:dyDescent="0.3">
      <c r="A8" s="10"/>
      <c r="B8" s="10"/>
      <c r="C8" s="10"/>
      <c r="D8" s="10"/>
      <c r="E8" s="10"/>
      <c r="F8" s="10"/>
      <c r="G8" s="10"/>
      <c r="H8" s="10"/>
    </row>
    <row r="9" spans="1:8" x14ac:dyDescent="0.3">
      <c r="A9" s="10"/>
      <c r="B9" s="10"/>
      <c r="C9" s="10"/>
      <c r="D9" s="10"/>
      <c r="E9" s="10"/>
      <c r="F9" s="10"/>
      <c r="G9" s="10"/>
      <c r="H9" s="10"/>
    </row>
    <row r="10" spans="1:8" x14ac:dyDescent="0.3">
      <c r="A10" s="10"/>
      <c r="B10" s="10"/>
      <c r="C10" s="10"/>
      <c r="D10" s="10"/>
      <c r="E10" s="10"/>
      <c r="F10" s="10"/>
      <c r="G10" s="10"/>
      <c r="H10" s="10"/>
    </row>
    <row r="11" spans="1:8" x14ac:dyDescent="0.3">
      <c r="A11" s="10"/>
      <c r="B11" s="10"/>
      <c r="C11" s="10"/>
      <c r="D11" s="10"/>
      <c r="E11" s="10"/>
      <c r="F11" s="10"/>
      <c r="G11" s="10"/>
      <c r="H11" s="10"/>
    </row>
    <row r="12" spans="1:8" x14ac:dyDescent="0.3">
      <c r="A12" s="116" t="s">
        <v>806</v>
      </c>
      <c r="B12" s="117" t="s">
        <v>539</v>
      </c>
      <c r="C12" s="195">
        <v>14463240</v>
      </c>
      <c r="D12" s="195">
        <v>24884675</v>
      </c>
      <c r="E12" s="195">
        <v>0</v>
      </c>
      <c r="F12" s="195">
        <v>0</v>
      </c>
      <c r="G12" s="195">
        <f>C12+E12</f>
        <v>14463240</v>
      </c>
      <c r="H12" s="195">
        <f>D12+F12</f>
        <v>24884675</v>
      </c>
    </row>
    <row r="13" spans="1:8" x14ac:dyDescent="0.3">
      <c r="A13" s="9"/>
      <c r="B13" s="109"/>
      <c r="C13" s="10"/>
      <c r="D13" s="10"/>
      <c r="E13" s="10"/>
      <c r="F13" s="10"/>
      <c r="G13" s="10"/>
      <c r="H13" s="10"/>
    </row>
    <row r="14" spans="1:8" x14ac:dyDescent="0.3">
      <c r="A14" s="9"/>
      <c r="B14" s="109"/>
      <c r="C14" s="10"/>
      <c r="D14" s="10"/>
      <c r="E14" s="10"/>
      <c r="F14" s="10"/>
      <c r="G14" s="10"/>
      <c r="H14" s="10"/>
    </row>
    <row r="15" spans="1:8" x14ac:dyDescent="0.3">
      <c r="A15" s="9"/>
      <c r="B15" s="109"/>
      <c r="C15" s="10"/>
      <c r="D15" s="10"/>
      <c r="E15" s="10"/>
      <c r="F15" s="10"/>
      <c r="G15" s="10"/>
      <c r="H15" s="10"/>
    </row>
    <row r="16" spans="1:8" x14ac:dyDescent="0.3">
      <c r="A16" s="9"/>
      <c r="B16" s="109"/>
      <c r="C16" s="10"/>
      <c r="D16" s="10"/>
      <c r="E16" s="10"/>
      <c r="F16" s="10"/>
      <c r="G16" s="10"/>
      <c r="H16" s="10"/>
    </row>
    <row r="17" spans="1:8" x14ac:dyDescent="0.3">
      <c r="A17" s="116"/>
      <c r="B17" s="117"/>
      <c r="C17" s="118"/>
      <c r="D17" s="118"/>
      <c r="E17" s="118"/>
      <c r="F17" s="118"/>
      <c r="G17" s="118"/>
      <c r="H17" s="118"/>
    </row>
  </sheetData>
  <mergeCells count="7">
    <mergeCell ref="A2:H2"/>
    <mergeCell ref="A3:H3"/>
    <mergeCell ref="A6:A7"/>
    <mergeCell ref="B6:B7"/>
    <mergeCell ref="C6:D6"/>
    <mergeCell ref="E6:F6"/>
    <mergeCell ref="G6:H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0"/>
  <sheetViews>
    <sheetView workbookViewId="0">
      <selection activeCell="K13" sqref="K13"/>
    </sheetView>
  </sheetViews>
  <sheetFormatPr defaultRowHeight="14.4" x14ac:dyDescent="0.3"/>
  <cols>
    <col min="1" max="1" width="69.33203125" customWidth="1"/>
    <col min="2" max="2" width="14.5546875" customWidth="1"/>
    <col min="3" max="3" width="16" customWidth="1"/>
    <col min="4" max="4" width="14.33203125" bestFit="1" customWidth="1"/>
    <col min="5" max="5" width="14.44140625" customWidth="1"/>
  </cols>
  <sheetData>
    <row r="1" spans="1:5" ht="23.25" customHeight="1" x14ac:dyDescent="0.35">
      <c r="A1" s="238" t="s">
        <v>845</v>
      </c>
      <c r="B1" s="238"/>
      <c r="C1" s="238"/>
      <c r="D1" s="238"/>
      <c r="E1" s="238"/>
    </row>
    <row r="2" spans="1:5" ht="25.5" customHeight="1" x14ac:dyDescent="0.3">
      <c r="A2" s="284" t="s">
        <v>834</v>
      </c>
      <c r="B2" s="272"/>
      <c r="C2" s="272"/>
      <c r="D2" s="272"/>
      <c r="E2" s="272"/>
    </row>
    <row r="3" spans="1:5" ht="21.75" customHeight="1" x14ac:dyDescent="0.3">
      <c r="A3" s="16"/>
      <c r="B3" s="99"/>
      <c r="C3" s="99"/>
      <c r="D3" s="99"/>
      <c r="E3" s="99"/>
    </row>
    <row r="4" spans="1:5" ht="20.25" customHeight="1" x14ac:dyDescent="0.3">
      <c r="A4" s="19" t="s">
        <v>0</v>
      </c>
    </row>
    <row r="5" spans="1:5" x14ac:dyDescent="0.3">
      <c r="A5" s="285" t="s">
        <v>505</v>
      </c>
      <c r="B5" s="275" t="s">
        <v>27</v>
      </c>
      <c r="C5" s="287" t="s">
        <v>508</v>
      </c>
      <c r="D5" s="288"/>
      <c r="E5" s="289"/>
    </row>
    <row r="6" spans="1:5" ht="30.75" customHeight="1" x14ac:dyDescent="0.3">
      <c r="A6" s="274"/>
      <c r="B6" s="286"/>
      <c r="C6" s="119" t="s">
        <v>5</v>
      </c>
      <c r="D6" s="108" t="s">
        <v>553</v>
      </c>
      <c r="E6" s="119" t="s">
        <v>554</v>
      </c>
    </row>
    <row r="7" spans="1:5" x14ac:dyDescent="0.3">
      <c r="A7" s="120" t="s">
        <v>2</v>
      </c>
      <c r="B7" s="3" t="s">
        <v>178</v>
      </c>
      <c r="C7" s="10"/>
      <c r="D7" s="10"/>
      <c r="E7" s="10"/>
    </row>
    <row r="8" spans="1:5" x14ac:dyDescent="0.3">
      <c r="A8" s="120" t="s">
        <v>3</v>
      </c>
      <c r="B8" s="3" t="s">
        <v>178</v>
      </c>
      <c r="C8" s="10"/>
      <c r="D8" s="10"/>
      <c r="E8" s="10"/>
    </row>
    <row r="9" spans="1:5" ht="18.75" customHeight="1" x14ac:dyDescent="0.3">
      <c r="A9" s="24" t="s">
        <v>4</v>
      </c>
      <c r="B9" s="24"/>
      <c r="C9" s="10">
        <f>SUM(C7:C8)</f>
        <v>0</v>
      </c>
      <c r="D9" s="10">
        <f>SUM(D7:D8)</f>
        <v>0</v>
      </c>
      <c r="E9" s="10">
        <f>SUM(E7:E8)</f>
        <v>0</v>
      </c>
    </row>
    <row r="12" spans="1:5" x14ac:dyDescent="0.3">
      <c r="A12" s="285" t="s">
        <v>505</v>
      </c>
      <c r="B12" s="275" t="s">
        <v>27</v>
      </c>
      <c r="C12" s="287" t="s">
        <v>557</v>
      </c>
      <c r="D12" s="288"/>
      <c r="E12" s="289"/>
    </row>
    <row r="13" spans="1:5" ht="27" x14ac:dyDescent="0.3">
      <c r="A13" s="274"/>
      <c r="B13" s="286"/>
      <c r="C13" s="119" t="s">
        <v>5</v>
      </c>
      <c r="D13" s="108" t="s">
        <v>553</v>
      </c>
      <c r="E13" s="119" t="s">
        <v>554</v>
      </c>
    </row>
    <row r="14" spans="1:5" x14ac:dyDescent="0.3">
      <c r="A14" s="120" t="s">
        <v>2</v>
      </c>
      <c r="B14" s="3" t="s">
        <v>178</v>
      </c>
      <c r="C14" s="174">
        <v>41486213</v>
      </c>
      <c r="D14" s="174">
        <v>42235930</v>
      </c>
      <c r="E14" s="174">
        <v>37654282</v>
      </c>
    </row>
    <row r="15" spans="1:5" x14ac:dyDescent="0.3">
      <c r="A15" s="120" t="s">
        <v>3</v>
      </c>
      <c r="B15" s="3" t="s">
        <v>178</v>
      </c>
      <c r="C15" s="174"/>
      <c r="D15" s="174"/>
      <c r="E15" s="174"/>
    </row>
    <row r="16" spans="1:5" ht="21" customHeight="1" x14ac:dyDescent="0.3">
      <c r="A16" s="24" t="s">
        <v>4</v>
      </c>
      <c r="B16" s="24"/>
      <c r="C16" s="174">
        <f>SUM(C14:C15)</f>
        <v>41486213</v>
      </c>
      <c r="D16" s="174">
        <f>SUM(D14:D15)</f>
        <v>42235930</v>
      </c>
      <c r="E16" s="174">
        <f>SUM(E14:E15)</f>
        <v>37654282</v>
      </c>
    </row>
    <row r="19" spans="1:5" x14ac:dyDescent="0.3">
      <c r="A19" s="285" t="s">
        <v>505</v>
      </c>
      <c r="B19" s="275" t="s">
        <v>27</v>
      </c>
      <c r="C19" s="287" t="s">
        <v>557</v>
      </c>
      <c r="D19" s="288"/>
      <c r="E19" s="289"/>
    </row>
    <row r="20" spans="1:5" ht="27" x14ac:dyDescent="0.3">
      <c r="A20" s="274"/>
      <c r="B20" s="286"/>
      <c r="C20" s="119" t="s">
        <v>5</v>
      </c>
      <c r="D20" s="108" t="s">
        <v>553</v>
      </c>
      <c r="E20" s="119" t="s">
        <v>554</v>
      </c>
    </row>
    <row r="21" spans="1:5" x14ac:dyDescent="0.3">
      <c r="A21" s="120" t="s">
        <v>2</v>
      </c>
      <c r="B21" s="3" t="s">
        <v>178</v>
      </c>
      <c r="C21" s="10"/>
      <c r="D21" s="10"/>
      <c r="E21" s="10"/>
    </row>
    <row r="22" spans="1:5" x14ac:dyDescent="0.3">
      <c r="A22" s="120" t="s">
        <v>3</v>
      </c>
      <c r="B22" s="3" t="s">
        <v>178</v>
      </c>
      <c r="C22" s="10"/>
      <c r="D22" s="10"/>
      <c r="E22" s="10"/>
    </row>
    <row r="23" spans="1:5" ht="22.5" customHeight="1" x14ac:dyDescent="0.3">
      <c r="A23" s="24" t="s">
        <v>4</v>
      </c>
      <c r="B23" s="24"/>
      <c r="C23" s="10"/>
      <c r="D23" s="10"/>
      <c r="E23" s="10"/>
    </row>
    <row r="26" spans="1:5" x14ac:dyDescent="0.3">
      <c r="A26" s="285" t="s">
        <v>505</v>
      </c>
      <c r="B26" s="275" t="s">
        <v>27</v>
      </c>
      <c r="C26" s="287" t="s">
        <v>1</v>
      </c>
      <c r="D26" s="288"/>
      <c r="E26" s="289"/>
    </row>
    <row r="27" spans="1:5" ht="27" x14ac:dyDescent="0.3">
      <c r="A27" s="274"/>
      <c r="B27" s="286"/>
      <c r="C27" s="119" t="s">
        <v>5</v>
      </c>
      <c r="D27" s="108" t="s">
        <v>553</v>
      </c>
      <c r="E27" s="119" t="s">
        <v>554</v>
      </c>
    </row>
    <row r="28" spans="1:5" x14ac:dyDescent="0.3">
      <c r="A28" s="120" t="s">
        <v>2</v>
      </c>
      <c r="B28" s="3" t="s">
        <v>178</v>
      </c>
      <c r="C28" s="156">
        <f t="shared" ref="C28:E29" si="0">SUM(C7+C14+C21)</f>
        <v>41486213</v>
      </c>
      <c r="D28" s="156">
        <f t="shared" si="0"/>
        <v>42235930</v>
      </c>
      <c r="E28" s="156">
        <f t="shared" si="0"/>
        <v>37654282</v>
      </c>
    </row>
    <row r="29" spans="1:5" x14ac:dyDescent="0.3">
      <c r="A29" s="120" t="s">
        <v>3</v>
      </c>
      <c r="B29" s="3" t="s">
        <v>178</v>
      </c>
      <c r="C29" s="156">
        <f t="shared" si="0"/>
        <v>0</v>
      </c>
      <c r="D29" s="156">
        <f t="shared" si="0"/>
        <v>0</v>
      </c>
      <c r="E29" s="156">
        <f t="shared" si="0"/>
        <v>0</v>
      </c>
    </row>
    <row r="30" spans="1:5" ht="21" customHeight="1" x14ac:dyDescent="0.3">
      <c r="A30" s="24" t="s">
        <v>4</v>
      </c>
      <c r="B30" s="24"/>
      <c r="C30" s="179">
        <f>SUM(C28:C29)</f>
        <v>41486213</v>
      </c>
      <c r="D30" s="179">
        <f>SUM(D28:D29)</f>
        <v>42235930</v>
      </c>
      <c r="E30" s="179">
        <f>SUM(E28:E29)</f>
        <v>37654282</v>
      </c>
    </row>
  </sheetData>
  <mergeCells count="14">
    <mergeCell ref="A19:A20"/>
    <mergeCell ref="B19:B20"/>
    <mergeCell ref="C19:E19"/>
    <mergeCell ref="A26:A27"/>
    <mergeCell ref="B26:B27"/>
    <mergeCell ref="C26:E26"/>
    <mergeCell ref="A1:E1"/>
    <mergeCell ref="A2:E2"/>
    <mergeCell ref="A5:A6"/>
    <mergeCell ref="B5:B6"/>
    <mergeCell ref="C5:E5"/>
    <mergeCell ref="A12:A13"/>
    <mergeCell ref="B12:B13"/>
    <mergeCell ref="C12:E1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39"/>
  <sheetViews>
    <sheetView workbookViewId="0">
      <selection activeCell="A2" sqref="A2:E2"/>
    </sheetView>
  </sheetViews>
  <sheetFormatPr defaultRowHeight="14.4" x14ac:dyDescent="0.3"/>
  <cols>
    <col min="1" max="1" width="57.109375" customWidth="1"/>
    <col min="2" max="5" width="10.6640625" customWidth="1"/>
    <col min="6" max="6" width="9.109375" style="114" customWidth="1"/>
  </cols>
  <sheetData>
    <row r="1" spans="1:5" ht="27.75" customHeight="1" x14ac:dyDescent="0.35">
      <c r="A1" s="238" t="s">
        <v>845</v>
      </c>
      <c r="B1" s="268"/>
      <c r="C1" s="268"/>
      <c r="D1" s="290"/>
      <c r="E1" s="290"/>
    </row>
    <row r="2" spans="1:5" ht="42.75" customHeight="1" x14ac:dyDescent="0.35">
      <c r="A2" s="271" t="s">
        <v>835</v>
      </c>
      <c r="B2" s="271"/>
      <c r="C2" s="271"/>
      <c r="D2" s="290"/>
      <c r="E2" s="290"/>
    </row>
    <row r="3" spans="1:5" ht="18.75" customHeight="1" x14ac:dyDescent="0.35">
      <c r="A3" s="16"/>
      <c r="B3" s="17"/>
      <c r="C3" s="17"/>
    </row>
    <row r="4" spans="1:5" ht="23.25" customHeight="1" x14ac:dyDescent="0.3">
      <c r="A4" s="19" t="s">
        <v>0</v>
      </c>
    </row>
    <row r="5" spans="1:5" ht="27" x14ac:dyDescent="0.3">
      <c r="A5" s="24" t="s">
        <v>505</v>
      </c>
      <c r="B5" s="2" t="s">
        <v>27</v>
      </c>
      <c r="C5" s="18" t="s">
        <v>5</v>
      </c>
      <c r="D5" s="108" t="s">
        <v>553</v>
      </c>
      <c r="E5" s="18" t="s">
        <v>554</v>
      </c>
    </row>
    <row r="6" spans="1:5" x14ac:dyDescent="0.3">
      <c r="A6" s="121" t="s">
        <v>558</v>
      </c>
      <c r="B6" s="4" t="s">
        <v>106</v>
      </c>
      <c r="C6" s="10"/>
      <c r="D6" s="10"/>
      <c r="E6" s="10"/>
    </row>
    <row r="7" spans="1:5" x14ac:dyDescent="0.3">
      <c r="A7" s="121" t="s">
        <v>559</v>
      </c>
      <c r="B7" s="4" t="s">
        <v>106</v>
      </c>
      <c r="C7" s="10"/>
      <c r="D7" s="10"/>
      <c r="E7" s="10"/>
    </row>
    <row r="8" spans="1:5" ht="26.4" x14ac:dyDescent="0.3">
      <c r="A8" s="121" t="s">
        <v>560</v>
      </c>
      <c r="B8" s="4" t="s">
        <v>106</v>
      </c>
      <c r="C8" s="10"/>
      <c r="D8" s="10"/>
      <c r="E8" s="10"/>
    </row>
    <row r="9" spans="1:5" x14ac:dyDescent="0.3">
      <c r="A9" s="121" t="s">
        <v>561</v>
      </c>
      <c r="B9" s="4" t="s">
        <v>106</v>
      </c>
      <c r="C9" s="10"/>
      <c r="D9" s="10"/>
      <c r="E9" s="10"/>
    </row>
    <row r="10" spans="1:5" x14ac:dyDescent="0.3">
      <c r="A10" s="7" t="s">
        <v>562</v>
      </c>
      <c r="B10" s="4" t="s">
        <v>106</v>
      </c>
      <c r="C10" s="10"/>
      <c r="D10" s="10"/>
      <c r="E10" s="10"/>
    </row>
    <row r="11" spans="1:5" x14ac:dyDescent="0.3">
      <c r="A11" s="7" t="s">
        <v>563</v>
      </c>
      <c r="B11" s="4" t="s">
        <v>106</v>
      </c>
      <c r="C11" s="10"/>
      <c r="D11" s="10"/>
      <c r="E11" s="10"/>
    </row>
    <row r="12" spans="1:5" ht="26.4" x14ac:dyDescent="0.3">
      <c r="A12" s="9" t="s">
        <v>564</v>
      </c>
      <c r="B12" s="8" t="s">
        <v>106</v>
      </c>
      <c r="C12" s="10"/>
      <c r="D12" s="10">
        <f>SUM(D6:D11)</f>
        <v>0</v>
      </c>
      <c r="E12" s="10">
        <f>SUM(E6:E11)</f>
        <v>0</v>
      </c>
    </row>
    <row r="13" spans="1:5" ht="26.4" x14ac:dyDescent="0.3">
      <c r="A13" s="121" t="s">
        <v>565</v>
      </c>
      <c r="B13" s="4" t="s">
        <v>107</v>
      </c>
      <c r="C13" s="10"/>
      <c r="D13" s="10"/>
      <c r="E13" s="10"/>
    </row>
    <row r="14" spans="1:5" ht="26.4" x14ac:dyDescent="0.3">
      <c r="A14" s="122" t="s">
        <v>566</v>
      </c>
      <c r="B14" s="8" t="s">
        <v>107</v>
      </c>
      <c r="C14" s="10"/>
      <c r="D14" s="10"/>
      <c r="E14" s="10"/>
    </row>
    <row r="15" spans="1:5" x14ac:dyDescent="0.3">
      <c r="A15" s="121" t="s">
        <v>567</v>
      </c>
      <c r="B15" s="4" t="s">
        <v>108</v>
      </c>
      <c r="C15" s="10"/>
      <c r="D15" s="10"/>
      <c r="E15" s="10"/>
    </row>
    <row r="16" spans="1:5" x14ac:dyDescent="0.3">
      <c r="A16" s="121" t="s">
        <v>568</v>
      </c>
      <c r="B16" s="4" t="s">
        <v>108</v>
      </c>
      <c r="C16" s="10"/>
      <c r="D16" s="10"/>
      <c r="E16" s="10"/>
    </row>
    <row r="17" spans="1:6" ht="26.4" x14ac:dyDescent="0.3">
      <c r="A17" s="7" t="s">
        <v>569</v>
      </c>
      <c r="B17" s="4" t="s">
        <v>108</v>
      </c>
      <c r="C17" s="10"/>
      <c r="D17" s="10"/>
      <c r="E17" s="10"/>
    </row>
    <row r="18" spans="1:6" ht="26.4" x14ac:dyDescent="0.3">
      <c r="A18" s="7" t="s">
        <v>570</v>
      </c>
      <c r="B18" s="4" t="s">
        <v>108</v>
      </c>
      <c r="C18" s="10"/>
      <c r="D18" s="10"/>
      <c r="E18" s="10"/>
    </row>
    <row r="19" spans="1:6" ht="26.4" x14ac:dyDescent="0.3">
      <c r="A19" s="7" t="s">
        <v>571</v>
      </c>
      <c r="B19" s="4" t="s">
        <v>108</v>
      </c>
      <c r="C19" s="10"/>
      <c r="D19" s="10"/>
      <c r="E19" s="10"/>
    </row>
    <row r="20" spans="1:6" ht="39.6" x14ac:dyDescent="0.3">
      <c r="A20" s="123" t="s">
        <v>572</v>
      </c>
      <c r="B20" s="4" t="s">
        <v>108</v>
      </c>
      <c r="C20" s="10"/>
      <c r="D20" s="10"/>
      <c r="E20" s="10"/>
    </row>
    <row r="21" spans="1:6" x14ac:dyDescent="0.3">
      <c r="A21" s="6" t="s">
        <v>573</v>
      </c>
      <c r="B21" s="8" t="s">
        <v>108</v>
      </c>
      <c r="C21" s="10"/>
      <c r="D21" s="10"/>
      <c r="E21" s="10"/>
    </row>
    <row r="22" spans="1:6" x14ac:dyDescent="0.3">
      <c r="A22" s="121" t="s">
        <v>574</v>
      </c>
      <c r="B22" s="4" t="s">
        <v>109</v>
      </c>
      <c r="C22" s="10"/>
      <c r="D22" s="10"/>
      <c r="E22" s="10"/>
    </row>
    <row r="23" spans="1:6" x14ac:dyDescent="0.3">
      <c r="A23" s="121" t="s">
        <v>575</v>
      </c>
      <c r="B23" s="4" t="s">
        <v>109</v>
      </c>
      <c r="C23" s="10"/>
      <c r="D23" s="10"/>
      <c r="E23" s="10"/>
    </row>
    <row r="24" spans="1:6" x14ac:dyDescent="0.3">
      <c r="A24" s="6" t="s">
        <v>538</v>
      </c>
      <c r="B24" s="109" t="s">
        <v>109</v>
      </c>
      <c r="C24" s="10"/>
      <c r="D24" s="10"/>
      <c r="E24" s="10"/>
    </row>
    <row r="25" spans="1:6" x14ac:dyDescent="0.3">
      <c r="A25" s="121" t="s">
        <v>576</v>
      </c>
      <c r="B25" s="4" t="s">
        <v>110</v>
      </c>
      <c r="C25" s="10"/>
      <c r="D25" s="10"/>
      <c r="E25" s="10"/>
    </row>
    <row r="26" spans="1:6" ht="26.4" x14ac:dyDescent="0.3">
      <c r="A26" s="121" t="s">
        <v>577</v>
      </c>
      <c r="B26" s="4" t="s">
        <v>110</v>
      </c>
      <c r="C26" s="10"/>
      <c r="D26" s="10"/>
      <c r="E26" s="10"/>
    </row>
    <row r="27" spans="1:6" x14ac:dyDescent="0.3">
      <c r="A27" s="7" t="s">
        <v>578</v>
      </c>
      <c r="B27" s="4" t="s">
        <v>110</v>
      </c>
      <c r="C27" s="10"/>
      <c r="D27" s="10"/>
      <c r="E27" s="10"/>
    </row>
    <row r="28" spans="1:6" x14ac:dyDescent="0.3">
      <c r="A28" s="7" t="s">
        <v>579</v>
      </c>
      <c r="B28" s="4" t="s">
        <v>110</v>
      </c>
      <c r="C28" s="10"/>
      <c r="D28" s="10"/>
      <c r="E28" s="10"/>
    </row>
    <row r="29" spans="1:6" ht="26.4" x14ac:dyDescent="0.3">
      <c r="A29" s="7" t="s">
        <v>580</v>
      </c>
      <c r="B29" s="4" t="s">
        <v>110</v>
      </c>
      <c r="C29" s="174"/>
      <c r="D29" s="174"/>
      <c r="E29" s="174">
        <v>1100000</v>
      </c>
      <c r="F29" s="114" t="s">
        <v>867</v>
      </c>
    </row>
    <row r="30" spans="1:6" ht="26.4" x14ac:dyDescent="0.3">
      <c r="A30" s="7" t="s">
        <v>581</v>
      </c>
      <c r="B30" s="4" t="s">
        <v>110</v>
      </c>
      <c r="C30" s="174"/>
      <c r="D30" s="174"/>
      <c r="E30" s="174"/>
    </row>
    <row r="31" spans="1:6" x14ac:dyDescent="0.3">
      <c r="A31" s="7" t="s">
        <v>582</v>
      </c>
      <c r="B31" s="4" t="s">
        <v>110</v>
      </c>
      <c r="C31" s="174"/>
      <c r="D31" s="174"/>
      <c r="E31" s="174"/>
    </row>
    <row r="32" spans="1:6" x14ac:dyDescent="0.3">
      <c r="A32" s="7" t="s">
        <v>583</v>
      </c>
      <c r="B32" s="4" t="s">
        <v>110</v>
      </c>
      <c r="C32" s="174"/>
      <c r="D32" s="174"/>
      <c r="E32" s="174"/>
    </row>
    <row r="33" spans="1:8" x14ac:dyDescent="0.3">
      <c r="A33" s="7" t="s">
        <v>584</v>
      </c>
      <c r="B33" s="4" t="s">
        <v>110</v>
      </c>
      <c r="C33" s="174"/>
      <c r="D33" s="174"/>
      <c r="E33" s="174"/>
    </row>
    <row r="34" spans="1:8" ht="26.4" x14ac:dyDescent="0.3">
      <c r="A34" s="7" t="s">
        <v>585</v>
      </c>
      <c r="B34" s="4" t="s">
        <v>110</v>
      </c>
      <c r="C34" s="174"/>
      <c r="D34" s="174"/>
      <c r="E34" s="174"/>
    </row>
    <row r="35" spans="1:8" ht="26.4" x14ac:dyDescent="0.3">
      <c r="A35" s="7" t="s">
        <v>586</v>
      </c>
      <c r="B35" s="4" t="s">
        <v>110</v>
      </c>
      <c r="C35" s="174"/>
      <c r="D35" s="174"/>
      <c r="E35" s="174"/>
    </row>
    <row r="36" spans="1:8" ht="39.6" x14ac:dyDescent="0.3">
      <c r="A36" s="7" t="s">
        <v>587</v>
      </c>
      <c r="B36" s="4" t="s">
        <v>110</v>
      </c>
      <c r="C36" s="174"/>
      <c r="D36" s="174"/>
      <c r="E36" s="174"/>
    </row>
    <row r="37" spans="1:8" x14ac:dyDescent="0.3">
      <c r="A37" s="7" t="s">
        <v>810</v>
      </c>
      <c r="B37" s="4" t="s">
        <v>110</v>
      </c>
      <c r="C37" s="174"/>
      <c r="D37" s="174"/>
      <c r="E37" s="174">
        <v>3192510</v>
      </c>
      <c r="F37" s="158" t="s">
        <v>844</v>
      </c>
      <c r="G37" s="159"/>
      <c r="H37" s="159"/>
    </row>
    <row r="38" spans="1:8" x14ac:dyDescent="0.3">
      <c r="A38" s="6" t="s">
        <v>316</v>
      </c>
      <c r="B38" s="8" t="s">
        <v>110</v>
      </c>
      <c r="C38" s="174">
        <v>5740000</v>
      </c>
      <c r="D38" s="174">
        <v>5740000</v>
      </c>
      <c r="E38" s="174">
        <v>4411616</v>
      </c>
    </row>
    <row r="39" spans="1:8" ht="15.6" x14ac:dyDescent="0.3">
      <c r="A39" s="124" t="s">
        <v>317</v>
      </c>
      <c r="B39" s="125" t="s">
        <v>111</v>
      </c>
      <c r="C39" s="180">
        <f>C12+C14+C21+C24+C38</f>
        <v>5740000</v>
      </c>
      <c r="D39" s="180">
        <f>D12+D21+D14+D24+D38</f>
        <v>5740000</v>
      </c>
      <c r="E39" s="180">
        <f>E12+E21+E14+E24+E38</f>
        <v>4411616</v>
      </c>
    </row>
  </sheetData>
  <mergeCells count="2">
    <mergeCell ref="A1:E1"/>
    <mergeCell ref="A2:E2"/>
  </mergeCells>
  <pageMargins left="0.17" right="0.16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Munkalapok</vt:lpstr>
      </vt:variant>
      <vt:variant>
        <vt:i4>18</vt:i4>
      </vt:variant>
      <vt:variant>
        <vt:lpstr>Diagramok</vt:lpstr>
      </vt:variant>
      <vt:variant>
        <vt:i4>1</vt:i4>
      </vt:variant>
      <vt:variant>
        <vt:lpstr>Névvel ellátott tartományok</vt:lpstr>
      </vt:variant>
      <vt:variant>
        <vt:i4>16</vt:i4>
      </vt:variant>
    </vt:vector>
  </HeadingPairs>
  <TitlesOfParts>
    <vt:vector size="35" baseType="lpstr">
      <vt:lpstr>kiemelt ei</vt:lpstr>
      <vt:lpstr>kiadások</vt:lpstr>
      <vt:lpstr>bevételek</vt:lpstr>
      <vt:lpstr>MŰK-FELH</vt:lpstr>
      <vt:lpstr>létszám</vt:lpstr>
      <vt:lpstr>beruházások felújítások (2)</vt:lpstr>
      <vt:lpstr>tartalékok</vt:lpstr>
      <vt:lpstr>finanszírozás (2)</vt:lpstr>
      <vt:lpstr>szociális kiadások</vt:lpstr>
      <vt:lpstr>átadott</vt:lpstr>
      <vt:lpstr>átvett (2)</vt:lpstr>
      <vt:lpstr>helyi adók (2)</vt:lpstr>
      <vt:lpstr>pénzmaradvány kimutatás</vt:lpstr>
      <vt:lpstr>eredménykimutatás önkorm</vt:lpstr>
      <vt:lpstr>eredménykimutatás kv szerv</vt:lpstr>
      <vt:lpstr>vagyonmérleg önkorm</vt:lpstr>
      <vt:lpstr>vagyonmérleg kvszerv</vt:lpstr>
      <vt:lpstr>kataszteri napló</vt:lpstr>
      <vt:lpstr>Diagram1</vt:lpstr>
      <vt:lpstr>átadott!Nyomtatási_terület</vt:lpstr>
      <vt:lpstr>'átvett (2)'!Nyomtatási_terület</vt:lpstr>
      <vt:lpstr>'beruházások felújítások (2)'!Nyomtatási_terület</vt:lpstr>
      <vt:lpstr>bevételek!Nyomtatási_terület</vt:lpstr>
      <vt:lpstr>'eredménykimutatás kv szerv'!Nyomtatási_terület</vt:lpstr>
      <vt:lpstr>'eredménykimutatás önkorm'!Nyomtatási_terület</vt:lpstr>
      <vt:lpstr>'finanszírozás (2)'!Nyomtatási_terület</vt:lpstr>
      <vt:lpstr>'helyi adók (2)'!Nyomtatási_terület</vt:lpstr>
      <vt:lpstr>kiadások!Nyomtatási_terület</vt:lpstr>
      <vt:lpstr>'kiemelt ei'!Nyomtatási_terület</vt:lpstr>
      <vt:lpstr>létszám!Nyomtatási_terület</vt:lpstr>
      <vt:lpstr>'pénzmaradvány kimutatás'!Nyomtatási_terület</vt:lpstr>
      <vt:lpstr>'szociális kiadások'!Nyomtatási_terület</vt:lpstr>
      <vt:lpstr>tartalékok!Nyomtatási_terület</vt:lpstr>
      <vt:lpstr>'vagyonmérleg kvszerv'!Nyomtatási_terület</vt:lpstr>
      <vt:lpstr>'vagyonmérleg önkorm'!Nyomtatási_terület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2021-05-13T07:23:00Z</cp:lastPrinted>
  <dcterms:created xsi:type="dcterms:W3CDTF">2014-01-03T21:48:14Z</dcterms:created>
  <dcterms:modified xsi:type="dcterms:W3CDTF">2021-05-25T06:28:00Z</dcterms:modified>
</cp:coreProperties>
</file>