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B6A42A30-42BF-4E05-B374-B6B81282EC8E}" xr6:coauthVersionLast="47" xr6:coauthVersionMax="47" xr10:uidLastSave="{00000000-0000-0000-0000-000000000000}"/>
  <bookViews>
    <workbookView xWindow="-120" yWindow="-120" windowWidth="29040" windowHeight="15840" xr2:uid="{A396E5EA-B954-43C3-9F92-2F564E66F563}"/>
  </bookViews>
  <sheets>
    <sheet name="RM_1.1." sheetId="1" r:id="rId1"/>
  </sheets>
  <externalReferences>
    <externalReference r:id="rId2"/>
  </externalReferences>
  <definedNames>
    <definedName name="_xlnm.Print_Area" localSheetId="0">'RM_1.1.'!$A$1:$K$166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1" l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K152" i="1" s="1"/>
  <c r="J152" i="1"/>
  <c r="I152" i="1"/>
  <c r="H152" i="1"/>
  <c r="G152" i="1"/>
  <c r="F152" i="1"/>
  <c r="E152" i="1"/>
  <c r="D152" i="1"/>
  <c r="C152" i="1"/>
  <c r="K151" i="1"/>
  <c r="J151" i="1"/>
  <c r="J150" i="1"/>
  <c r="K150" i="1" s="1"/>
  <c r="K149" i="1"/>
  <c r="J149" i="1"/>
  <c r="J148" i="1"/>
  <c r="K148" i="1" s="1"/>
  <c r="I147" i="1"/>
  <c r="H147" i="1"/>
  <c r="G147" i="1"/>
  <c r="F147" i="1"/>
  <c r="E147" i="1"/>
  <c r="D147" i="1"/>
  <c r="C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J140" i="1" s="1"/>
  <c r="I140" i="1"/>
  <c r="H140" i="1"/>
  <c r="G140" i="1"/>
  <c r="F140" i="1"/>
  <c r="E140" i="1"/>
  <c r="D140" i="1"/>
  <c r="C140" i="1"/>
  <c r="J139" i="1"/>
  <c r="K139" i="1" s="1"/>
  <c r="K138" i="1"/>
  <c r="J138" i="1"/>
  <c r="J137" i="1"/>
  <c r="K137" i="1" s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60" i="1" s="1"/>
  <c r="J134" i="1"/>
  <c r="K134" i="1" s="1"/>
  <c r="K133" i="1"/>
  <c r="J133" i="1"/>
  <c r="J132" i="1"/>
  <c r="K132" i="1" s="1"/>
  <c r="K131" i="1"/>
  <c r="J131" i="1"/>
  <c r="J130" i="1"/>
  <c r="K130" i="1" s="1"/>
  <c r="K129" i="1"/>
  <c r="J129" i="1"/>
  <c r="J128" i="1"/>
  <c r="K128" i="1" s="1"/>
  <c r="K127" i="1"/>
  <c r="J127" i="1"/>
  <c r="J126" i="1"/>
  <c r="K126" i="1" s="1"/>
  <c r="K125" i="1"/>
  <c r="J125" i="1"/>
  <c r="J124" i="1"/>
  <c r="C124" i="1"/>
  <c r="K124" i="1" s="1"/>
  <c r="J123" i="1"/>
  <c r="K123" i="1" s="1"/>
  <c r="J122" i="1"/>
  <c r="K122" i="1" s="1"/>
  <c r="K121" i="1" s="1"/>
  <c r="C122" i="1"/>
  <c r="I121" i="1"/>
  <c r="I135" i="1" s="1"/>
  <c r="H121" i="1"/>
  <c r="G121" i="1"/>
  <c r="F121" i="1"/>
  <c r="F135" i="1" s="1"/>
  <c r="E121" i="1"/>
  <c r="E135" i="1" s="1"/>
  <c r="D121" i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C105" i="1"/>
  <c r="K105" i="1" s="1"/>
  <c r="K104" i="1"/>
  <c r="J104" i="1"/>
  <c r="J103" i="1"/>
  <c r="K103" i="1" s="1"/>
  <c r="K102" i="1"/>
  <c r="J102" i="1"/>
  <c r="J101" i="1"/>
  <c r="K101" i="1" s="1"/>
  <c r="I100" i="1"/>
  <c r="H100" i="1"/>
  <c r="H135" i="1" s="1"/>
  <c r="H161" i="1" s="1"/>
  <c r="G100" i="1"/>
  <c r="G135" i="1" s="1"/>
  <c r="G161" i="1" s="1"/>
  <c r="F100" i="1"/>
  <c r="E100" i="1"/>
  <c r="D100" i="1"/>
  <c r="D135" i="1" s="1"/>
  <c r="D161" i="1" s="1"/>
  <c r="C100" i="1"/>
  <c r="K98" i="1"/>
  <c r="I98" i="1"/>
  <c r="H98" i="1"/>
  <c r="G98" i="1"/>
  <c r="F98" i="1"/>
  <c r="E98" i="1"/>
  <c r="D98" i="1"/>
  <c r="C97" i="1"/>
  <c r="K96" i="1"/>
  <c r="K164" i="1" s="1"/>
  <c r="K91" i="1"/>
  <c r="J91" i="1"/>
  <c r="J90" i="1"/>
  <c r="K90" i="1" s="1"/>
  <c r="K89" i="1"/>
  <c r="J89" i="1"/>
  <c r="J88" i="1"/>
  <c r="K88" i="1" s="1"/>
  <c r="K87" i="1"/>
  <c r="J87" i="1"/>
  <c r="J86" i="1"/>
  <c r="K86" i="1" s="1"/>
  <c r="I85" i="1"/>
  <c r="H85" i="1"/>
  <c r="G85" i="1"/>
  <c r="F85" i="1"/>
  <c r="E85" i="1"/>
  <c r="D85" i="1"/>
  <c r="C85" i="1"/>
  <c r="J84" i="1"/>
  <c r="K84" i="1" s="1"/>
  <c r="J83" i="1"/>
  <c r="K83" i="1" s="1"/>
  <c r="J82" i="1"/>
  <c r="K82" i="1" s="1"/>
  <c r="I81" i="1"/>
  <c r="H81" i="1"/>
  <c r="G81" i="1"/>
  <c r="F81" i="1"/>
  <c r="F92" i="1" s="1"/>
  <c r="E81" i="1"/>
  <c r="D81" i="1"/>
  <c r="C81" i="1"/>
  <c r="K80" i="1"/>
  <c r="J80" i="1"/>
  <c r="J79" i="1"/>
  <c r="K79" i="1" s="1"/>
  <c r="K78" i="1" s="1"/>
  <c r="I78" i="1"/>
  <c r="H78" i="1"/>
  <c r="G78" i="1"/>
  <c r="F78" i="1"/>
  <c r="E78" i="1"/>
  <c r="D78" i="1"/>
  <c r="C78" i="1"/>
  <c r="J77" i="1"/>
  <c r="K77" i="1" s="1"/>
  <c r="J76" i="1"/>
  <c r="K76" i="1" s="1"/>
  <c r="J75" i="1"/>
  <c r="K75" i="1" s="1"/>
  <c r="J74" i="1"/>
  <c r="J73" i="1" s="1"/>
  <c r="I73" i="1"/>
  <c r="H73" i="1"/>
  <c r="G73" i="1"/>
  <c r="F73" i="1"/>
  <c r="E73" i="1"/>
  <c r="D73" i="1"/>
  <c r="C73" i="1"/>
  <c r="J72" i="1"/>
  <c r="K72" i="1" s="1"/>
  <c r="K71" i="1"/>
  <c r="J71" i="1"/>
  <c r="J70" i="1"/>
  <c r="K70" i="1" s="1"/>
  <c r="I69" i="1"/>
  <c r="I92" i="1" s="1"/>
  <c r="H69" i="1"/>
  <c r="H92" i="1" s="1"/>
  <c r="G69" i="1"/>
  <c r="G92" i="1" s="1"/>
  <c r="G166" i="1" s="1"/>
  <c r="F69" i="1"/>
  <c r="E69" i="1"/>
  <c r="E92" i="1" s="1"/>
  <c r="D69" i="1"/>
  <c r="D92" i="1" s="1"/>
  <c r="C69" i="1"/>
  <c r="C92" i="1" s="1"/>
  <c r="C166" i="1" s="1"/>
  <c r="J67" i="1"/>
  <c r="K67" i="1" s="1"/>
  <c r="K66" i="1"/>
  <c r="J66" i="1"/>
  <c r="J65" i="1"/>
  <c r="K65" i="1" s="1"/>
  <c r="K64" i="1"/>
  <c r="J64" i="1"/>
  <c r="J63" i="1"/>
  <c r="I63" i="1"/>
  <c r="H63" i="1"/>
  <c r="G63" i="1"/>
  <c r="F63" i="1"/>
  <c r="E63" i="1"/>
  <c r="D63" i="1"/>
  <c r="C63" i="1"/>
  <c r="J62" i="1"/>
  <c r="K62" i="1" s="1"/>
  <c r="J61" i="1"/>
  <c r="K61" i="1" s="1"/>
  <c r="J60" i="1"/>
  <c r="K60" i="1" s="1"/>
  <c r="J59" i="1"/>
  <c r="K59" i="1" s="1"/>
  <c r="I58" i="1"/>
  <c r="H58" i="1"/>
  <c r="G58" i="1"/>
  <c r="F58" i="1"/>
  <c r="E58" i="1"/>
  <c r="D58" i="1"/>
  <c r="C58" i="1"/>
  <c r="K57" i="1"/>
  <c r="J57" i="1"/>
  <c r="J56" i="1"/>
  <c r="K56" i="1" s="1"/>
  <c r="K55" i="1"/>
  <c r="J55" i="1"/>
  <c r="J54" i="1"/>
  <c r="K54" i="1" s="1"/>
  <c r="K53" i="1"/>
  <c r="K52" i="1" s="1"/>
  <c r="J53" i="1"/>
  <c r="J52" i="1"/>
  <c r="I52" i="1"/>
  <c r="H52" i="1"/>
  <c r="G52" i="1"/>
  <c r="F52" i="1"/>
  <c r="E52" i="1"/>
  <c r="D52" i="1"/>
  <c r="C52" i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J40" i="1" s="1"/>
  <c r="I40" i="1"/>
  <c r="H40" i="1"/>
  <c r="G40" i="1"/>
  <c r="F40" i="1"/>
  <c r="E40" i="1"/>
  <c r="D40" i="1"/>
  <c r="C40" i="1"/>
  <c r="J39" i="1"/>
  <c r="K39" i="1" s="1"/>
  <c r="K38" i="1"/>
  <c r="J38" i="1"/>
  <c r="J37" i="1"/>
  <c r="K37" i="1" s="1"/>
  <c r="K36" i="1"/>
  <c r="J36" i="1"/>
  <c r="J35" i="1"/>
  <c r="K35" i="1" s="1"/>
  <c r="K34" i="1"/>
  <c r="J34" i="1"/>
  <c r="J33" i="1"/>
  <c r="K33" i="1" s="1"/>
  <c r="I32" i="1"/>
  <c r="H32" i="1"/>
  <c r="G32" i="1"/>
  <c r="F32" i="1"/>
  <c r="E32" i="1"/>
  <c r="D32" i="1"/>
  <c r="C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J25" i="1" s="1"/>
  <c r="I25" i="1"/>
  <c r="H25" i="1"/>
  <c r="H68" i="1" s="1"/>
  <c r="G25" i="1"/>
  <c r="F25" i="1"/>
  <c r="E25" i="1"/>
  <c r="D25" i="1"/>
  <c r="D68" i="1" s="1"/>
  <c r="C25" i="1"/>
  <c r="J24" i="1"/>
  <c r="K24" i="1" s="1"/>
  <c r="K23" i="1"/>
  <c r="J23" i="1"/>
  <c r="J22" i="1"/>
  <c r="K22" i="1" s="1"/>
  <c r="K21" i="1"/>
  <c r="J21" i="1"/>
  <c r="J20" i="1"/>
  <c r="K20" i="1" s="1"/>
  <c r="K19" i="1"/>
  <c r="J19" i="1"/>
  <c r="J18" i="1"/>
  <c r="I18" i="1"/>
  <c r="I68" i="1" s="1"/>
  <c r="H18" i="1"/>
  <c r="G18" i="1"/>
  <c r="F18" i="1"/>
  <c r="E18" i="1"/>
  <c r="E68" i="1" s="1"/>
  <c r="D18" i="1"/>
  <c r="C18" i="1"/>
  <c r="J17" i="1"/>
  <c r="K17" i="1" s="1"/>
  <c r="J16" i="1"/>
  <c r="K16" i="1" s="1"/>
  <c r="J15" i="1"/>
  <c r="K15" i="1" s="1"/>
  <c r="J14" i="1"/>
  <c r="K14" i="1" s="1"/>
  <c r="J13" i="1"/>
  <c r="J11" i="1" s="1"/>
  <c r="J12" i="1"/>
  <c r="K12" i="1" s="1"/>
  <c r="I11" i="1"/>
  <c r="H11" i="1"/>
  <c r="G11" i="1"/>
  <c r="G68" i="1" s="1"/>
  <c r="F11" i="1"/>
  <c r="F68" i="1" s="1"/>
  <c r="E11" i="1"/>
  <c r="D11" i="1"/>
  <c r="C11" i="1"/>
  <c r="C68" i="1" s="1"/>
  <c r="C8" i="1"/>
  <c r="A4" i="1"/>
  <c r="A3" i="1"/>
  <c r="B1" i="1"/>
  <c r="F93" i="1" l="1"/>
  <c r="F165" i="1"/>
  <c r="E93" i="1"/>
  <c r="E165" i="1"/>
  <c r="C93" i="1"/>
  <c r="H166" i="1"/>
  <c r="K85" i="1"/>
  <c r="K58" i="1"/>
  <c r="E166" i="1"/>
  <c r="I166" i="1"/>
  <c r="K100" i="1"/>
  <c r="K135" i="1" s="1"/>
  <c r="E161" i="1"/>
  <c r="I161" i="1"/>
  <c r="K136" i="1"/>
  <c r="K147" i="1"/>
  <c r="K18" i="1"/>
  <c r="K32" i="1"/>
  <c r="K63" i="1"/>
  <c r="K69" i="1"/>
  <c r="F166" i="1"/>
  <c r="K81" i="1"/>
  <c r="F161" i="1"/>
  <c r="I165" i="1"/>
  <c r="I93" i="1"/>
  <c r="H165" i="1"/>
  <c r="H93" i="1"/>
  <c r="G93" i="1"/>
  <c r="G165" i="1"/>
  <c r="D165" i="1"/>
  <c r="D93" i="1"/>
  <c r="J68" i="1"/>
  <c r="D166" i="1"/>
  <c r="J81" i="1"/>
  <c r="J32" i="1"/>
  <c r="J69" i="1"/>
  <c r="J92" i="1" s="1"/>
  <c r="J166" i="1" s="1"/>
  <c r="J78" i="1"/>
  <c r="J85" i="1"/>
  <c r="J100" i="1"/>
  <c r="J136" i="1"/>
  <c r="J160" i="1" s="1"/>
  <c r="J147" i="1"/>
  <c r="J58" i="1"/>
  <c r="K13" i="1"/>
  <c r="K11" i="1" s="1"/>
  <c r="K68" i="1" s="1"/>
  <c r="K26" i="1"/>
  <c r="K25" i="1" s="1"/>
  <c r="K41" i="1"/>
  <c r="K40" i="1" s="1"/>
  <c r="K74" i="1"/>
  <c r="K73" i="1" s="1"/>
  <c r="J121" i="1"/>
  <c r="K141" i="1"/>
  <c r="K140" i="1" s="1"/>
  <c r="C121" i="1"/>
  <c r="C135" i="1" s="1"/>
  <c r="K165" i="1" l="1"/>
  <c r="C161" i="1"/>
  <c r="C165" i="1"/>
  <c r="K92" i="1"/>
  <c r="K160" i="1"/>
  <c r="K161" i="1" s="1"/>
  <c r="J93" i="1"/>
  <c r="J135" i="1"/>
  <c r="J161" i="1" s="1"/>
  <c r="C162" i="1"/>
  <c r="J165" i="1" l="1"/>
  <c r="K166" i="1"/>
  <c r="K93" i="1"/>
  <c r="K162" i="1" s="1"/>
</calcChain>
</file>

<file path=xl/sharedStrings.xml><?xml version="1.0" encoding="utf-8"?>
<sst xmlns="http://schemas.openxmlformats.org/spreadsheetml/2006/main" count="337" uniqueCount="287">
  <si>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</si>
  <si>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</si>
  <si>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</si>
  <si>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</si>
  <si>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</si>
  <si>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</si>
  <si>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1. sz. módosítás </t>
  </si>
  <si>
    <t xml:space="preserve">2. sz. módosítás </t>
  </si>
  <si>
    <t xml:space="preserve">3. sz. módosítás </t>
  </si>
  <si>
    <t xml:space="preserve">4. sz. módosítás </t>
  </si>
  <si>
    <t xml:space="preserve">5. sz. módosítás </t>
  </si>
  <si>
    <t xml:space="preserve">6. sz. módosítás </t>
  </si>
  <si>
    <t>Módosítások összesen</t>
  </si>
  <si>
    <t>Első 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</si>
  <si>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</si>
  <si>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</si>
  <si>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</si>
  <si>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</si>
  <si>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</si>
  <si>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</si>
  <si>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</si>
  <si>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</si>
  <si>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</si>
  <si>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J=(D+…+H)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</si>
  <si>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</si>
  <si>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</si>
  <si>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</si>
  <si>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</si>
  <si>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</si>
  <si>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</si>
  <si>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</si>
  <si>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</si>
  <si>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</si>
  <si>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</si>
  <si>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</si>
  <si>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</si>
  <si>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</si>
  <si>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</si>
  <si>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</si>
  <si>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</si>
  <si>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</si>
  <si>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</si>
  <si>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</si>
  <si>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</si>
  <si>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</si>
  <si>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</si>
  <si>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</si>
  <si>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</si>
  <si>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</si>
  <si>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</si>
  <si>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</si>
  <si>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</si>
  <si>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</si>
  <si>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</si>
  <si>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</si>
  <si>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</si>
  <si>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</si>
  <si>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</si>
  <si>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</si>
  <si>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</si>
  <si>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</si>
  <si>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</si>
  <si>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</si>
  <si>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</si>
  <si>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</si>
  <si>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</si>
  <si>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</si>
  <si>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</si>
  <si>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</si>
  <si>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</si>
  <si>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Kommunális adó</t>
  </si>
  <si>
    <t>4.2.</t>
  </si>
  <si>
    <t>Telekadó</t>
  </si>
  <si>
    <t>4.3.</t>
  </si>
  <si>
    <t>Iparűzési adó</t>
  </si>
  <si>
    <t>4.4.</t>
  </si>
  <si>
    <t>Gépjárműadó</t>
  </si>
  <si>
    <t>4.5.</t>
  </si>
  <si>
    <t>Talajterhelési díj</t>
  </si>
  <si>
    <t>4.6.</t>
  </si>
  <si>
    <t>Pótlék, bírság, illeték</t>
  </si>
  <si>
    <t>4.7.</t>
  </si>
  <si>
    <t>Egyéb közhatalmi bevétel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</si>
  <si>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</si>
  <si>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</si>
  <si>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</si>
  <si>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</si>
  <si>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</si>
  <si>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</si>
  <si>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</si>
  <si>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</si>
  <si>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</si>
  <si>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</si>
  <si>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</si>
  <si>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</si>
  <si>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</si>
  <si>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</si>
  <si>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</si>
  <si>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</si>
  <si>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</si>
  <si>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</si>
  <si>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</si>
  <si>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</si>
  <si>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</si>
  <si>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</si>
  <si>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</si>
  <si>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</si>
  <si>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</si>
  <si>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</si>
  <si>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</si>
  <si>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</si>
  <si>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</si>
  <si>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</si>
  <si>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</si>
  <si>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</si>
  <si>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</si>
  <si>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</si>
  <si>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</si>
  <si>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</si>
  <si>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</si>
  <si>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</si>
  <si>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</si>
  <si>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</si>
  <si>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</si>
  <si>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</si>
  <si>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</si>
  <si>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</si>
  <si>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</si>
  <si>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</si>
  <si>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</si>
  <si>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</si>
  <si>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</si>
  <si>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</si>
  <si>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</si>
  <si>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</si>
  <si>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</si>
  <si>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</si>
  <si>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</si>
  <si>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</si>
  <si>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</si>
  <si>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</si>
  <si>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</si>
  <si>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</si>
  <si>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</si>
  <si>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</si>
  <si>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</si>
  <si>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</si>
  <si>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</si>
  <si>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</si>
  <si>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</si>
  <si>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</si>
  <si>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</si>
  <si>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</si>
  <si>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</si>
  <si>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</si>
  <si>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</si>
  <si>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</si>
  <si>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</si>
  <si>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</si>
  <si>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</si>
  <si>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</si>
  <si>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</si>
  <si>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</si>
  <si>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</si>
  <si>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</si>
  <si>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</si>
  <si>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</si>
  <si>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</si>
  <si>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</si>
  <si>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</si>
  <si>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</si>
  <si>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</si>
  <si>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</si>
  <si>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</si>
  <si>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</si>
  <si>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</si>
  <si>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</si>
  <si>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</si>
  <si>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</si>
  <si>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</si>
  <si>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</si>
  <si>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</si>
  <si>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</si>
  <si>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</si>
  <si>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</si>
  <si>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</si>
  <si>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</si>
  <si>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</si>
  <si>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</si>
  <si>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</si>
  <si>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</si>
  <si>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</si>
  <si>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</si>
  <si>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</si>
  <si>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t>J=(D+…+I)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</si>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</sst>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0" fontId="14" fillId="0" borderId="24" xfId="0" applyFont="1" applyBorder="1" applyAlignment="1">
      <alignment horizontal="left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8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indent="1"/>
    </xf>
    <xf numFmtId="0" fontId="21" fillId="0" borderId="0" xfId="1" applyFont="1"/>
    <xf numFmtId="164" fontId="21" fillId="0" borderId="0" xfId="1" applyNumberFormat="1" applyFont="1"/>
    <xf numFmtId="0" fontId="3" fillId="0" borderId="0" xfId="1" applyFont="1" applyAlignment="1">
      <alignment horizontal="center"/>
    </xf>
    <xf numFmtId="164" fontId="5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 xr:uid="{1411D55E-4634-45F0-8DCF-7E022FBB04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2021.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25FB-7555-418E-9FDC-5F84D30A02E7}">
  <sheetPr>
    <tabColor rgb="FF92D050"/>
  </sheetPr>
  <dimension ref="A1:O166"/>
  <sheetViews>
    <sheetView tabSelected="1" topLeftCell="B1" zoomScale="120" zoomScaleNormal="120" zoomScaleSheetLayoutView="100" workbookViewId="0">
      <selection activeCell="E128" sqref="E128"/>
    </sheetView>
  </sheetViews>
  <sheetFormatPr defaultRowHeight="15.75" x14ac:dyDescent="0.25"/>
  <cols>
    <col min="1" max="1" width="7.5" style="4" customWidth="1"/>
    <col min="2" max="2" width="61.33203125" style="4" customWidth="1"/>
    <col min="3" max="3" width="14.83203125" style="152" customWidth="1"/>
    <col min="4" max="8" width="14.83203125" style="4" customWidth="1"/>
    <col min="9" max="9" width="14.83203125" style="4" hidden="1" customWidth="1"/>
    <col min="10" max="11" width="14.83203125" style="4" customWidth="1"/>
    <col min="12" max="16384" width="9.33203125" style="4"/>
  </cols>
  <sheetData>
    <row r="1" spans="1:11" x14ac:dyDescent="0.25">
      <c r="A1" s="1"/>
      <c r="B1" s="2" t="str">
        <f>CONCATENATE("1.1. melléklet ",[1]AD!A7," ",[1]AD!B7," ",[1]AD!C7," ",[1]AD!D7," ",[1]AD!E7," ",[1]AD!F7," ",[1]AD!G7," ",[1]AD!H7)</f>
        <v>1.1. melléklet a 12 / 2021 ( VI.10.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 x14ac:dyDescent="0.25">
      <c r="A3" s="6" t="str">
        <f>CONCATENATE([1]AD!A4)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 t="str">
        <f>CONCATENATE([1]AD!D7,". ÉVI KÖLTSÉGVETÉSI RENDELET ÖSSZEVONT BEVÉTELEINEK KIADÁSAINAK MÓDOSÍTÁSA")</f>
        <v>2021. ÉVI KÖLTSÉGVETÉSI RENDELET ÖSSZEVONT BEVÉTELEINEK KIADÁSAINAK MÓDOSÍTÁSA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 x14ac:dyDescent="0.25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8" t="s">
        <v>0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 x14ac:dyDescent="0.3">
      <c r="A7" s="9" t="s">
        <v>1</v>
      </c>
      <c r="B7" s="9"/>
      <c r="C7" s="10"/>
      <c r="D7" s="1"/>
      <c r="E7" s="1"/>
      <c r="F7" s="1"/>
      <c r="G7" s="1"/>
      <c r="H7" s="1"/>
      <c r="I7" s="1"/>
      <c r="J7" s="1"/>
      <c r="K7" s="10" t="s">
        <v>2</v>
      </c>
    </row>
    <row r="8" spans="1:11" x14ac:dyDescent="0.25">
      <c r="A8" s="11" t="s">
        <v>3</v>
      </c>
      <c r="B8" s="12" t="s">
        <v>4</v>
      </c>
      <c r="C8" s="13" t="str">
        <f>+CONCATENATE(LEFT([1]RM_ÖF!A6,4),". évi")</f>
        <v>2021. évi</v>
      </c>
      <c r="D8" s="14"/>
      <c r="E8" s="15"/>
      <c r="F8" s="15"/>
      <c r="G8" s="15"/>
      <c r="H8" s="15"/>
      <c r="I8" s="15"/>
      <c r="J8" s="15"/>
      <c r="K8" s="16"/>
    </row>
    <row r="9" spans="1:11" ht="48.75" thickBot="1" x14ac:dyDescent="0.3">
      <c r="A9" s="17"/>
      <c r="B9" s="18"/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21" t="s">
        <v>12</v>
      </c>
      <c r="K9" s="22" t="s">
        <v>13</v>
      </c>
    </row>
    <row r="10" spans="1:11" s="28" customFormat="1" ht="12" customHeight="1" thickBot="1" x14ac:dyDescent="0.25">
      <c r="A10" s="23" t="s">
        <v>14</v>
      </c>
      <c r="B10" s="24" t="s">
        <v>15</v>
      </c>
      <c r="C10" s="25" t="s">
        <v>16</v>
      </c>
      <c r="D10" s="25" t="s">
        <v>17</v>
      </c>
      <c r="E10" s="26" t="s">
        <v>18</v>
      </c>
      <c r="F10" s="26" t="s">
        <v>19</v>
      </c>
      <c r="G10" s="26" t="s">
        <v>20</v>
      </c>
      <c r="H10" s="26" t="s">
        <v>21</v>
      </c>
      <c r="I10" s="26" t="s">
        <v>22</v>
      </c>
      <c r="J10" s="26" t="s">
        <v>23</v>
      </c>
      <c r="K10" s="27" t="s">
        <v>24</v>
      </c>
    </row>
    <row r="11" spans="1:11" s="33" customFormat="1" ht="12" customHeight="1" thickBot="1" x14ac:dyDescent="0.25">
      <c r="A11" s="29" t="s">
        <v>25</v>
      </c>
      <c r="B11" s="30" t="s">
        <v>26</v>
      </c>
      <c r="C11" s="31">
        <f>+C12+C13+C14+C15+C16+C17</f>
        <v>570758606</v>
      </c>
      <c r="D11" s="31">
        <f t="shared" ref="D11:K11" si="0">+D12+D13+D14+D15+D16+D17</f>
        <v>37570317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37570317</v>
      </c>
      <c r="K11" s="32">
        <f t="shared" si="0"/>
        <v>608328923</v>
      </c>
    </row>
    <row r="12" spans="1:11" s="33" customFormat="1" ht="12" customHeight="1" x14ac:dyDescent="0.2">
      <c r="A12" s="34" t="s">
        <v>27</v>
      </c>
      <c r="B12" s="35" t="s">
        <v>28</v>
      </c>
      <c r="C12" s="36">
        <v>183160322</v>
      </c>
      <c r="D12" s="36">
        <v>37570317</v>
      </c>
      <c r="E12" s="36"/>
      <c r="F12" s="36"/>
      <c r="G12" s="36"/>
      <c r="H12" s="36"/>
      <c r="I12" s="36"/>
      <c r="J12" s="37">
        <f t="shared" ref="J12:J17" si="1">D12+E12+F12+G12+H12+I12</f>
        <v>37570317</v>
      </c>
      <c r="K12" s="38">
        <f t="shared" ref="K12:K17" si="2">C12+J12</f>
        <v>220730639</v>
      </c>
    </row>
    <row r="13" spans="1:11" s="33" customFormat="1" ht="12" customHeight="1" x14ac:dyDescent="0.2">
      <c r="A13" s="39" t="s">
        <v>29</v>
      </c>
      <c r="B13" s="40" t="s">
        <v>30</v>
      </c>
      <c r="C13" s="41">
        <v>221126450</v>
      </c>
      <c r="D13" s="41"/>
      <c r="E13" s="36"/>
      <c r="F13" s="36"/>
      <c r="G13" s="36"/>
      <c r="H13" s="36"/>
      <c r="I13" s="36"/>
      <c r="J13" s="37">
        <f t="shared" si="1"/>
        <v>0</v>
      </c>
      <c r="K13" s="38">
        <f t="shared" si="2"/>
        <v>221126450</v>
      </c>
    </row>
    <row r="14" spans="1:11" s="33" customFormat="1" ht="12" customHeight="1" x14ac:dyDescent="0.2">
      <c r="A14" s="39" t="s">
        <v>31</v>
      </c>
      <c r="B14" s="40" t="s">
        <v>32</v>
      </c>
      <c r="C14" s="41">
        <v>143280344</v>
      </c>
      <c r="D14" s="41"/>
      <c r="E14" s="36"/>
      <c r="F14" s="36"/>
      <c r="G14" s="36"/>
      <c r="H14" s="36"/>
      <c r="I14" s="36"/>
      <c r="J14" s="37">
        <f t="shared" si="1"/>
        <v>0</v>
      </c>
      <c r="K14" s="38">
        <f t="shared" si="2"/>
        <v>143280344</v>
      </c>
    </row>
    <row r="15" spans="1:11" s="33" customFormat="1" ht="12" customHeight="1" x14ac:dyDescent="0.2">
      <c r="A15" s="39" t="s">
        <v>33</v>
      </c>
      <c r="B15" s="40" t="s">
        <v>34</v>
      </c>
      <c r="C15" s="41">
        <v>19957490</v>
      </c>
      <c r="D15" s="41"/>
      <c r="E15" s="36"/>
      <c r="F15" s="36"/>
      <c r="G15" s="36"/>
      <c r="H15" s="36"/>
      <c r="I15" s="36"/>
      <c r="J15" s="37">
        <f t="shared" si="1"/>
        <v>0</v>
      </c>
      <c r="K15" s="38">
        <f t="shared" si="2"/>
        <v>19957490</v>
      </c>
    </row>
    <row r="16" spans="1:11" s="33" customFormat="1" ht="12" customHeight="1" x14ac:dyDescent="0.2">
      <c r="A16" s="39" t="s">
        <v>35</v>
      </c>
      <c r="B16" s="42" t="s">
        <v>36</v>
      </c>
      <c r="C16" s="41"/>
      <c r="D16" s="41"/>
      <c r="E16" s="36"/>
      <c r="F16" s="36"/>
      <c r="G16" s="36"/>
      <c r="H16" s="36"/>
      <c r="I16" s="36"/>
      <c r="J16" s="37">
        <f t="shared" si="1"/>
        <v>0</v>
      </c>
      <c r="K16" s="38">
        <f t="shared" si="2"/>
        <v>0</v>
      </c>
    </row>
    <row r="17" spans="1:11" s="33" customFormat="1" ht="12" customHeight="1" thickBot="1" x14ac:dyDescent="0.25">
      <c r="A17" s="43" t="s">
        <v>37</v>
      </c>
      <c r="B17" s="44" t="s">
        <v>38</v>
      </c>
      <c r="C17" s="41">
        <v>3234000</v>
      </c>
      <c r="D17" s="41"/>
      <c r="E17" s="36"/>
      <c r="F17" s="36"/>
      <c r="G17" s="36"/>
      <c r="H17" s="36"/>
      <c r="I17" s="36"/>
      <c r="J17" s="37">
        <f t="shared" si="1"/>
        <v>0</v>
      </c>
      <c r="K17" s="38">
        <f t="shared" si="2"/>
        <v>3234000</v>
      </c>
    </row>
    <row r="18" spans="1:11" s="33" customFormat="1" ht="12" customHeight="1" thickBot="1" x14ac:dyDescent="0.25">
      <c r="A18" s="29" t="s">
        <v>39</v>
      </c>
      <c r="B18" s="45" t="s">
        <v>40</v>
      </c>
      <c r="C18" s="31">
        <f>+C19+C20+C21+C22+C23</f>
        <v>48894323</v>
      </c>
      <c r="D18" s="31">
        <f t="shared" ref="D18:K18" si="3">+D19+D20+D21+D22+D23</f>
        <v>0</v>
      </c>
      <c r="E18" s="31">
        <f t="shared" si="3"/>
        <v>0</v>
      </c>
      <c r="F18" s="31">
        <f t="shared" si="3"/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2">
        <f t="shared" si="3"/>
        <v>48894323</v>
      </c>
    </row>
    <row r="19" spans="1:11" s="33" customFormat="1" ht="12" customHeight="1" x14ac:dyDescent="0.2">
      <c r="A19" s="34" t="s">
        <v>41</v>
      </c>
      <c r="B19" s="35" t="s">
        <v>42</v>
      </c>
      <c r="C19" s="36"/>
      <c r="D19" s="36"/>
      <c r="E19" s="36"/>
      <c r="F19" s="36"/>
      <c r="G19" s="36"/>
      <c r="H19" s="36"/>
      <c r="I19" s="36"/>
      <c r="J19" s="37">
        <f t="shared" ref="J19:J24" si="4">D19+E19+F19+G19+H19+I19</f>
        <v>0</v>
      </c>
      <c r="K19" s="38">
        <f t="shared" ref="K19:K24" si="5">C19+J19</f>
        <v>0</v>
      </c>
    </row>
    <row r="20" spans="1:11" s="33" customFormat="1" ht="12" customHeight="1" x14ac:dyDescent="0.2">
      <c r="A20" s="39" t="s">
        <v>43</v>
      </c>
      <c r="B20" s="40" t="s">
        <v>44</v>
      </c>
      <c r="C20" s="41"/>
      <c r="D20" s="41"/>
      <c r="E20" s="36"/>
      <c r="F20" s="36"/>
      <c r="G20" s="36"/>
      <c r="H20" s="36"/>
      <c r="I20" s="36"/>
      <c r="J20" s="37">
        <f t="shared" si="4"/>
        <v>0</v>
      </c>
      <c r="K20" s="38">
        <f t="shared" si="5"/>
        <v>0</v>
      </c>
    </row>
    <row r="21" spans="1:11" s="33" customFormat="1" ht="12" customHeight="1" x14ac:dyDescent="0.2">
      <c r="A21" s="39" t="s">
        <v>45</v>
      </c>
      <c r="B21" s="40" t="s">
        <v>46</v>
      </c>
      <c r="C21" s="41"/>
      <c r="D21" s="41"/>
      <c r="E21" s="36"/>
      <c r="F21" s="36"/>
      <c r="G21" s="36"/>
      <c r="H21" s="36"/>
      <c r="I21" s="36"/>
      <c r="J21" s="37">
        <f t="shared" si="4"/>
        <v>0</v>
      </c>
      <c r="K21" s="38">
        <f t="shared" si="5"/>
        <v>0</v>
      </c>
    </row>
    <row r="22" spans="1:11" s="33" customFormat="1" ht="12" customHeight="1" x14ac:dyDescent="0.2">
      <c r="A22" s="39" t="s">
        <v>47</v>
      </c>
      <c r="B22" s="40" t="s">
        <v>48</v>
      </c>
      <c r="C22" s="41"/>
      <c r="D22" s="41"/>
      <c r="E22" s="36"/>
      <c r="F22" s="36"/>
      <c r="G22" s="36"/>
      <c r="H22" s="36"/>
      <c r="I22" s="36"/>
      <c r="J22" s="37">
        <f t="shared" si="4"/>
        <v>0</v>
      </c>
      <c r="K22" s="38">
        <f t="shared" si="5"/>
        <v>0</v>
      </c>
    </row>
    <row r="23" spans="1:11" s="33" customFormat="1" ht="12" customHeight="1" x14ac:dyDescent="0.2">
      <c r="A23" s="39" t="s">
        <v>49</v>
      </c>
      <c r="B23" s="40" t="s">
        <v>50</v>
      </c>
      <c r="C23" s="41">
        <v>48894323</v>
      </c>
      <c r="D23" s="41"/>
      <c r="E23" s="36"/>
      <c r="F23" s="36"/>
      <c r="G23" s="36"/>
      <c r="H23" s="36"/>
      <c r="I23" s="36"/>
      <c r="J23" s="37">
        <f t="shared" si="4"/>
        <v>0</v>
      </c>
      <c r="K23" s="38">
        <f t="shared" si="5"/>
        <v>48894323</v>
      </c>
    </row>
    <row r="24" spans="1:11" s="33" customFormat="1" ht="12" customHeight="1" thickBot="1" x14ac:dyDescent="0.25">
      <c r="A24" s="43" t="s">
        <v>51</v>
      </c>
      <c r="B24" s="44" t="s">
        <v>52</v>
      </c>
      <c r="C24" s="46"/>
      <c r="D24" s="46"/>
      <c r="E24" s="47"/>
      <c r="F24" s="47"/>
      <c r="G24" s="47"/>
      <c r="H24" s="47"/>
      <c r="I24" s="47"/>
      <c r="J24" s="37">
        <f t="shared" si="4"/>
        <v>0</v>
      </c>
      <c r="K24" s="38">
        <f t="shared" si="5"/>
        <v>0</v>
      </c>
    </row>
    <row r="25" spans="1:11" s="33" customFormat="1" ht="12" customHeight="1" thickBot="1" x14ac:dyDescent="0.25">
      <c r="A25" s="29" t="s">
        <v>53</v>
      </c>
      <c r="B25" s="30" t="s">
        <v>54</v>
      </c>
      <c r="C25" s="31">
        <f>+C26+C27+C28+C29+C30</f>
        <v>55254496</v>
      </c>
      <c r="D25" s="31">
        <f t="shared" ref="D25:K25" si="6">+D26+D27+D28+D29+D30</f>
        <v>0</v>
      </c>
      <c r="E25" s="31">
        <f t="shared" si="6"/>
        <v>0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2">
        <f t="shared" si="6"/>
        <v>55254496</v>
      </c>
    </row>
    <row r="26" spans="1:11" s="33" customFormat="1" ht="12" customHeight="1" x14ac:dyDescent="0.2">
      <c r="A26" s="34" t="s">
        <v>55</v>
      </c>
      <c r="B26" s="35" t="s">
        <v>56</v>
      </c>
      <c r="C26" s="36"/>
      <c r="D26" s="36"/>
      <c r="E26" s="36"/>
      <c r="F26" s="36"/>
      <c r="G26" s="36"/>
      <c r="H26" s="36"/>
      <c r="I26" s="36"/>
      <c r="J26" s="37">
        <f t="shared" ref="J26:J31" si="7">D26+E26+F26+G26+H26+I26</f>
        <v>0</v>
      </c>
      <c r="K26" s="38">
        <f t="shared" ref="K26:K31" si="8">C26+J26</f>
        <v>0</v>
      </c>
    </row>
    <row r="27" spans="1:11" s="33" customFormat="1" ht="12" customHeight="1" x14ac:dyDescent="0.2">
      <c r="A27" s="39" t="s">
        <v>57</v>
      </c>
      <c r="B27" s="40" t="s">
        <v>58</v>
      </c>
      <c r="C27" s="41"/>
      <c r="D27" s="41"/>
      <c r="E27" s="36"/>
      <c r="F27" s="36"/>
      <c r="G27" s="36"/>
      <c r="H27" s="36"/>
      <c r="I27" s="36"/>
      <c r="J27" s="37">
        <f t="shared" si="7"/>
        <v>0</v>
      </c>
      <c r="K27" s="38">
        <f t="shared" si="8"/>
        <v>0</v>
      </c>
    </row>
    <row r="28" spans="1:11" s="33" customFormat="1" ht="12" customHeight="1" x14ac:dyDescent="0.2">
      <c r="A28" s="39" t="s">
        <v>59</v>
      </c>
      <c r="B28" s="40" t="s">
        <v>60</v>
      </c>
      <c r="C28" s="41"/>
      <c r="D28" s="41"/>
      <c r="E28" s="36"/>
      <c r="F28" s="36"/>
      <c r="G28" s="36"/>
      <c r="H28" s="36"/>
      <c r="I28" s="36"/>
      <c r="J28" s="37">
        <f t="shared" si="7"/>
        <v>0</v>
      </c>
      <c r="K28" s="38">
        <f t="shared" si="8"/>
        <v>0</v>
      </c>
    </row>
    <row r="29" spans="1:11" s="33" customFormat="1" ht="12" customHeight="1" x14ac:dyDescent="0.2">
      <c r="A29" s="39" t="s">
        <v>61</v>
      </c>
      <c r="B29" s="40" t="s">
        <v>62</v>
      </c>
      <c r="C29" s="41"/>
      <c r="D29" s="41"/>
      <c r="E29" s="36"/>
      <c r="F29" s="36"/>
      <c r="G29" s="36"/>
      <c r="H29" s="36"/>
      <c r="I29" s="36"/>
      <c r="J29" s="37">
        <f t="shared" si="7"/>
        <v>0</v>
      </c>
      <c r="K29" s="38">
        <f t="shared" si="8"/>
        <v>0</v>
      </c>
    </row>
    <row r="30" spans="1:11" s="33" customFormat="1" ht="12" customHeight="1" x14ac:dyDescent="0.2">
      <c r="A30" s="39" t="s">
        <v>63</v>
      </c>
      <c r="B30" s="40" t="s">
        <v>64</v>
      </c>
      <c r="C30" s="41">
        <v>55254496</v>
      </c>
      <c r="D30" s="41"/>
      <c r="E30" s="36"/>
      <c r="F30" s="36"/>
      <c r="G30" s="36"/>
      <c r="H30" s="36"/>
      <c r="I30" s="36"/>
      <c r="J30" s="37">
        <f t="shared" si="7"/>
        <v>0</v>
      </c>
      <c r="K30" s="38">
        <f t="shared" si="8"/>
        <v>55254496</v>
      </c>
    </row>
    <row r="31" spans="1:11" s="33" customFormat="1" ht="12" customHeight="1" thickBot="1" x14ac:dyDescent="0.25">
      <c r="A31" s="43" t="s">
        <v>65</v>
      </c>
      <c r="B31" s="48" t="s">
        <v>66</v>
      </c>
      <c r="C31" s="46"/>
      <c r="D31" s="46"/>
      <c r="E31" s="47"/>
      <c r="F31" s="47"/>
      <c r="G31" s="47"/>
      <c r="H31" s="47"/>
      <c r="I31" s="47"/>
      <c r="J31" s="49">
        <f t="shared" si="7"/>
        <v>0</v>
      </c>
      <c r="K31" s="38">
        <f t="shared" si="8"/>
        <v>0</v>
      </c>
    </row>
    <row r="32" spans="1:11" s="33" customFormat="1" ht="12" customHeight="1" thickBot="1" x14ac:dyDescent="0.25">
      <c r="A32" s="29" t="s">
        <v>67</v>
      </c>
      <c r="B32" s="30" t="s">
        <v>68</v>
      </c>
      <c r="C32" s="50">
        <f>+C33+C34+C35+C36+C37+C38+C39</f>
        <v>424600000</v>
      </c>
      <c r="D32" s="50">
        <f t="shared" ref="D32:K32" si="9">+D33+D34+D35+D36+D37+D38+D39</f>
        <v>0</v>
      </c>
      <c r="E32" s="50">
        <f t="shared" si="9"/>
        <v>0</v>
      </c>
      <c r="F32" s="50">
        <f t="shared" si="9"/>
        <v>0</v>
      </c>
      <c r="G32" s="50">
        <f t="shared" si="9"/>
        <v>0</v>
      </c>
      <c r="H32" s="50">
        <f t="shared" si="9"/>
        <v>0</v>
      </c>
      <c r="I32" s="50">
        <f t="shared" si="9"/>
        <v>0</v>
      </c>
      <c r="J32" s="50">
        <f t="shared" si="9"/>
        <v>0</v>
      </c>
      <c r="K32" s="51">
        <f t="shared" si="9"/>
        <v>424600000</v>
      </c>
    </row>
    <row r="33" spans="1:11" s="33" customFormat="1" ht="12" customHeight="1" x14ac:dyDescent="0.2">
      <c r="A33" s="34" t="s">
        <v>69</v>
      </c>
      <c r="B33" s="35" t="s">
        <v>70</v>
      </c>
      <c r="C33" s="37">
        <v>40000000</v>
      </c>
      <c r="D33" s="37"/>
      <c r="E33" s="37"/>
      <c r="F33" s="37"/>
      <c r="G33" s="37"/>
      <c r="H33" s="37"/>
      <c r="I33" s="37"/>
      <c r="J33" s="37">
        <f t="shared" ref="J33:J39" si="10">D33+E33+F33+G33+H33+I33</f>
        <v>0</v>
      </c>
      <c r="K33" s="38">
        <f t="shared" ref="K33:K39" si="11">C33+J33</f>
        <v>40000000</v>
      </c>
    </row>
    <row r="34" spans="1:11" s="33" customFormat="1" ht="12" customHeight="1" x14ac:dyDescent="0.2">
      <c r="A34" s="39" t="s">
        <v>71</v>
      </c>
      <c r="B34" s="40" t="s">
        <v>72</v>
      </c>
      <c r="C34" s="41">
        <v>40000000</v>
      </c>
      <c r="D34" s="41"/>
      <c r="E34" s="36"/>
      <c r="F34" s="36"/>
      <c r="G34" s="36"/>
      <c r="H34" s="36"/>
      <c r="I34" s="36"/>
      <c r="J34" s="37">
        <f t="shared" si="10"/>
        <v>0</v>
      </c>
      <c r="K34" s="38">
        <f t="shared" si="11"/>
        <v>40000000</v>
      </c>
    </row>
    <row r="35" spans="1:11" s="33" customFormat="1" ht="12" customHeight="1" x14ac:dyDescent="0.2">
      <c r="A35" s="39" t="s">
        <v>73</v>
      </c>
      <c r="B35" s="40" t="s">
        <v>74</v>
      </c>
      <c r="C35" s="41">
        <v>330000000</v>
      </c>
      <c r="D35" s="41"/>
      <c r="E35" s="36"/>
      <c r="F35" s="36"/>
      <c r="G35" s="36"/>
      <c r="H35" s="36"/>
      <c r="I35" s="36"/>
      <c r="J35" s="37">
        <f t="shared" si="10"/>
        <v>0</v>
      </c>
      <c r="K35" s="38">
        <f t="shared" si="11"/>
        <v>330000000</v>
      </c>
    </row>
    <row r="36" spans="1:11" s="33" customFormat="1" ht="12" customHeight="1" x14ac:dyDescent="0.2">
      <c r="A36" s="39" t="s">
        <v>75</v>
      </c>
      <c r="B36" s="40" t="s">
        <v>76</v>
      </c>
      <c r="C36" s="41"/>
      <c r="D36" s="41"/>
      <c r="E36" s="36"/>
      <c r="F36" s="36"/>
      <c r="G36" s="36"/>
      <c r="H36" s="36"/>
      <c r="I36" s="36"/>
      <c r="J36" s="37">
        <f t="shared" si="10"/>
        <v>0</v>
      </c>
      <c r="K36" s="38">
        <f t="shared" si="11"/>
        <v>0</v>
      </c>
    </row>
    <row r="37" spans="1:11" s="33" customFormat="1" ht="12" customHeight="1" x14ac:dyDescent="0.2">
      <c r="A37" s="39" t="s">
        <v>77</v>
      </c>
      <c r="B37" s="40" t="s">
        <v>78</v>
      </c>
      <c r="C37" s="41">
        <v>5000000</v>
      </c>
      <c r="D37" s="41"/>
      <c r="E37" s="36"/>
      <c r="F37" s="36"/>
      <c r="G37" s="36"/>
      <c r="H37" s="36"/>
      <c r="I37" s="36"/>
      <c r="J37" s="37">
        <f t="shared" si="10"/>
        <v>0</v>
      </c>
      <c r="K37" s="38">
        <f t="shared" si="11"/>
        <v>5000000</v>
      </c>
    </row>
    <row r="38" spans="1:11" s="33" customFormat="1" ht="12" customHeight="1" x14ac:dyDescent="0.2">
      <c r="A38" s="39" t="s">
        <v>79</v>
      </c>
      <c r="B38" s="40" t="s">
        <v>80</v>
      </c>
      <c r="C38" s="41">
        <v>2500000</v>
      </c>
      <c r="D38" s="41"/>
      <c r="E38" s="36"/>
      <c r="F38" s="36"/>
      <c r="G38" s="36"/>
      <c r="H38" s="36"/>
      <c r="I38" s="36"/>
      <c r="J38" s="37">
        <f t="shared" si="10"/>
        <v>0</v>
      </c>
      <c r="K38" s="38">
        <f t="shared" si="11"/>
        <v>2500000</v>
      </c>
    </row>
    <row r="39" spans="1:11" s="33" customFormat="1" ht="12" customHeight="1" thickBot="1" x14ac:dyDescent="0.25">
      <c r="A39" s="43" t="s">
        <v>81</v>
      </c>
      <c r="B39" s="52" t="s">
        <v>82</v>
      </c>
      <c r="C39" s="46">
        <v>7100000</v>
      </c>
      <c r="D39" s="46"/>
      <c r="E39" s="47"/>
      <c r="F39" s="47"/>
      <c r="G39" s="47"/>
      <c r="H39" s="47"/>
      <c r="I39" s="47"/>
      <c r="J39" s="49">
        <f t="shared" si="10"/>
        <v>0</v>
      </c>
      <c r="K39" s="38">
        <f t="shared" si="11"/>
        <v>7100000</v>
      </c>
    </row>
    <row r="40" spans="1:11" s="33" customFormat="1" ht="12" customHeight="1" thickBot="1" x14ac:dyDescent="0.25">
      <c r="A40" s="29" t="s">
        <v>83</v>
      </c>
      <c r="B40" s="30" t="s">
        <v>84</v>
      </c>
      <c r="C40" s="31">
        <f>SUM(C41:C51)</f>
        <v>260518860</v>
      </c>
      <c r="D40" s="31">
        <f t="shared" ref="D40:K40" si="12">SUM(D41:D51)</f>
        <v>0</v>
      </c>
      <c r="E40" s="31">
        <f t="shared" si="12"/>
        <v>0</v>
      </c>
      <c r="F40" s="31">
        <f t="shared" si="12"/>
        <v>0</v>
      </c>
      <c r="G40" s="31">
        <f t="shared" si="12"/>
        <v>0</v>
      </c>
      <c r="H40" s="31">
        <f t="shared" si="12"/>
        <v>0</v>
      </c>
      <c r="I40" s="31">
        <f t="shared" si="12"/>
        <v>0</v>
      </c>
      <c r="J40" s="31">
        <f t="shared" si="12"/>
        <v>0</v>
      </c>
      <c r="K40" s="32">
        <f t="shared" si="12"/>
        <v>260518860</v>
      </c>
    </row>
    <row r="41" spans="1:11" s="33" customFormat="1" ht="12" customHeight="1" x14ac:dyDescent="0.2">
      <c r="A41" s="34" t="s">
        <v>85</v>
      </c>
      <c r="B41" s="35" t="s">
        <v>86</v>
      </c>
      <c r="C41" s="36">
        <v>1150000</v>
      </c>
      <c r="D41" s="36"/>
      <c r="E41" s="36"/>
      <c r="F41" s="36"/>
      <c r="G41" s="36"/>
      <c r="H41" s="36"/>
      <c r="I41" s="36"/>
      <c r="J41" s="37">
        <f t="shared" ref="J41:J51" si="13">D41+E41+F41+G41+H41+I41</f>
        <v>0</v>
      </c>
      <c r="K41" s="38">
        <f t="shared" ref="K41:K51" si="14">C41+J41</f>
        <v>1150000</v>
      </c>
    </row>
    <row r="42" spans="1:11" s="33" customFormat="1" ht="12" customHeight="1" x14ac:dyDescent="0.2">
      <c r="A42" s="39" t="s">
        <v>87</v>
      </c>
      <c r="B42" s="40" t="s">
        <v>88</v>
      </c>
      <c r="C42" s="41">
        <v>172799432</v>
      </c>
      <c r="D42" s="41">
        <v>2500000</v>
      </c>
      <c r="E42" s="36"/>
      <c r="F42" s="36"/>
      <c r="G42" s="36"/>
      <c r="H42" s="36"/>
      <c r="I42" s="36"/>
      <c r="J42" s="37">
        <f t="shared" si="13"/>
        <v>2500000</v>
      </c>
      <c r="K42" s="38">
        <f t="shared" si="14"/>
        <v>175299432</v>
      </c>
    </row>
    <row r="43" spans="1:11" s="33" customFormat="1" ht="12" customHeight="1" x14ac:dyDescent="0.2">
      <c r="A43" s="39" t="s">
        <v>89</v>
      </c>
      <c r="B43" s="40" t="s">
        <v>90</v>
      </c>
      <c r="C43" s="41">
        <v>10100000</v>
      </c>
      <c r="D43" s="41">
        <v>-2500000</v>
      </c>
      <c r="E43" s="36"/>
      <c r="F43" s="36"/>
      <c r="G43" s="36"/>
      <c r="H43" s="36"/>
      <c r="I43" s="36"/>
      <c r="J43" s="37">
        <f t="shared" si="13"/>
        <v>-2500000</v>
      </c>
      <c r="K43" s="38">
        <f t="shared" si="14"/>
        <v>7600000</v>
      </c>
    </row>
    <row r="44" spans="1:11" s="33" customFormat="1" ht="12" customHeight="1" x14ac:dyDescent="0.2">
      <c r="A44" s="39" t="s">
        <v>91</v>
      </c>
      <c r="B44" s="40" t="s">
        <v>92</v>
      </c>
      <c r="C44" s="41">
        <v>2500000</v>
      </c>
      <c r="D44" s="41"/>
      <c r="E44" s="36"/>
      <c r="F44" s="36"/>
      <c r="G44" s="36"/>
      <c r="H44" s="36"/>
      <c r="I44" s="36"/>
      <c r="J44" s="37">
        <f t="shared" si="13"/>
        <v>0</v>
      </c>
      <c r="K44" s="38">
        <f t="shared" si="14"/>
        <v>2500000</v>
      </c>
    </row>
    <row r="45" spans="1:11" s="33" customFormat="1" ht="12" customHeight="1" x14ac:dyDescent="0.2">
      <c r="A45" s="39" t="s">
        <v>93</v>
      </c>
      <c r="B45" s="40" t="s">
        <v>94</v>
      </c>
      <c r="C45" s="41">
        <v>16484125</v>
      </c>
      <c r="D45" s="41"/>
      <c r="E45" s="36"/>
      <c r="F45" s="36"/>
      <c r="G45" s="36"/>
      <c r="H45" s="36"/>
      <c r="I45" s="36"/>
      <c r="J45" s="37">
        <f t="shared" si="13"/>
        <v>0</v>
      </c>
      <c r="K45" s="38">
        <f t="shared" si="14"/>
        <v>16484125</v>
      </c>
    </row>
    <row r="46" spans="1:11" s="33" customFormat="1" ht="12" customHeight="1" x14ac:dyDescent="0.2">
      <c r="A46" s="39" t="s">
        <v>95</v>
      </c>
      <c r="B46" s="40" t="s">
        <v>96</v>
      </c>
      <c r="C46" s="41">
        <v>56775303</v>
      </c>
      <c r="D46" s="41"/>
      <c r="E46" s="36"/>
      <c r="F46" s="36"/>
      <c r="G46" s="36"/>
      <c r="H46" s="36"/>
      <c r="I46" s="36"/>
      <c r="J46" s="37">
        <f t="shared" si="13"/>
        <v>0</v>
      </c>
      <c r="K46" s="38">
        <f t="shared" si="14"/>
        <v>56775303</v>
      </c>
    </row>
    <row r="47" spans="1:11" s="33" customFormat="1" ht="12" customHeight="1" x14ac:dyDescent="0.2">
      <c r="A47" s="39" t="s">
        <v>97</v>
      </c>
      <c r="B47" s="40" t="s">
        <v>98</v>
      </c>
      <c r="C47" s="41"/>
      <c r="D47" s="41"/>
      <c r="E47" s="36"/>
      <c r="F47" s="36"/>
      <c r="G47" s="36"/>
      <c r="H47" s="36"/>
      <c r="I47" s="36"/>
      <c r="J47" s="37">
        <f t="shared" si="13"/>
        <v>0</v>
      </c>
      <c r="K47" s="38">
        <f t="shared" si="14"/>
        <v>0</v>
      </c>
    </row>
    <row r="48" spans="1:11" s="33" customFormat="1" ht="12" customHeight="1" x14ac:dyDescent="0.2">
      <c r="A48" s="39" t="s">
        <v>99</v>
      </c>
      <c r="B48" s="40" t="s">
        <v>100</v>
      </c>
      <c r="C48" s="41"/>
      <c r="D48" s="41"/>
      <c r="E48" s="36"/>
      <c r="F48" s="36"/>
      <c r="G48" s="36"/>
      <c r="H48" s="36"/>
      <c r="I48" s="36"/>
      <c r="J48" s="37">
        <f t="shared" si="13"/>
        <v>0</v>
      </c>
      <c r="K48" s="38">
        <f t="shared" si="14"/>
        <v>0</v>
      </c>
    </row>
    <row r="49" spans="1:11" s="33" customFormat="1" ht="12" customHeight="1" x14ac:dyDescent="0.2">
      <c r="A49" s="39" t="s">
        <v>101</v>
      </c>
      <c r="B49" s="40" t="s">
        <v>102</v>
      </c>
      <c r="C49" s="53"/>
      <c r="D49" s="53"/>
      <c r="E49" s="54"/>
      <c r="F49" s="54"/>
      <c r="G49" s="54"/>
      <c r="H49" s="54"/>
      <c r="I49" s="54"/>
      <c r="J49" s="55">
        <f t="shared" si="13"/>
        <v>0</v>
      </c>
      <c r="K49" s="38">
        <f t="shared" si="14"/>
        <v>0</v>
      </c>
    </row>
    <row r="50" spans="1:11" s="33" customFormat="1" ht="12" customHeight="1" x14ac:dyDescent="0.2">
      <c r="A50" s="43" t="s">
        <v>103</v>
      </c>
      <c r="B50" s="48" t="s">
        <v>104</v>
      </c>
      <c r="C50" s="56"/>
      <c r="D50" s="56"/>
      <c r="E50" s="57"/>
      <c r="F50" s="57"/>
      <c r="G50" s="57"/>
      <c r="H50" s="57"/>
      <c r="I50" s="57"/>
      <c r="J50" s="58">
        <f t="shared" si="13"/>
        <v>0</v>
      </c>
      <c r="K50" s="38">
        <f t="shared" si="14"/>
        <v>0</v>
      </c>
    </row>
    <row r="51" spans="1:11" s="33" customFormat="1" ht="12" customHeight="1" thickBot="1" x14ac:dyDescent="0.25">
      <c r="A51" s="59" t="s">
        <v>105</v>
      </c>
      <c r="B51" s="60" t="s">
        <v>106</v>
      </c>
      <c r="C51" s="61">
        <v>710000</v>
      </c>
      <c r="D51" s="61"/>
      <c r="E51" s="61"/>
      <c r="F51" s="61"/>
      <c r="G51" s="61"/>
      <c r="H51" s="61"/>
      <c r="I51" s="61"/>
      <c r="J51" s="62">
        <f t="shared" si="13"/>
        <v>0</v>
      </c>
      <c r="K51" s="63">
        <f t="shared" si="14"/>
        <v>710000</v>
      </c>
    </row>
    <row r="52" spans="1:11" s="33" customFormat="1" ht="12" customHeight="1" thickBot="1" x14ac:dyDescent="0.25">
      <c r="A52" s="29" t="s">
        <v>107</v>
      </c>
      <c r="B52" s="30" t="s">
        <v>108</v>
      </c>
      <c r="C52" s="31">
        <f>SUM(C53:C57)</f>
        <v>22000000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22000000</v>
      </c>
    </row>
    <row r="53" spans="1:11" s="33" customFormat="1" ht="12" customHeight="1" x14ac:dyDescent="0.2">
      <c r="A53" s="34" t="s">
        <v>109</v>
      </c>
      <c r="B53" s="35" t="s">
        <v>110</v>
      </c>
      <c r="C53" s="54"/>
      <c r="D53" s="54"/>
      <c r="E53" s="54"/>
      <c r="F53" s="54"/>
      <c r="G53" s="54"/>
      <c r="H53" s="54"/>
      <c r="I53" s="54"/>
      <c r="J53" s="55">
        <f>D53+E53+F53+G53+H53+I53</f>
        <v>0</v>
      </c>
      <c r="K53" s="64">
        <f>C53+J53</f>
        <v>0</v>
      </c>
    </row>
    <row r="54" spans="1:11" s="33" customFormat="1" ht="12" customHeight="1" x14ac:dyDescent="0.2">
      <c r="A54" s="39" t="s">
        <v>111</v>
      </c>
      <c r="B54" s="40" t="s">
        <v>112</v>
      </c>
      <c r="C54" s="53">
        <v>22000000</v>
      </c>
      <c r="D54" s="53"/>
      <c r="E54" s="54"/>
      <c r="F54" s="54"/>
      <c r="G54" s="54"/>
      <c r="H54" s="54"/>
      <c r="I54" s="54"/>
      <c r="J54" s="55">
        <f>D54+E54+F54+G54+H54+I54</f>
        <v>0</v>
      </c>
      <c r="K54" s="64">
        <f>C54+J54</f>
        <v>22000000</v>
      </c>
    </row>
    <row r="55" spans="1:11" s="33" customFormat="1" ht="12" customHeight="1" x14ac:dyDescent="0.2">
      <c r="A55" s="39" t="s">
        <v>113</v>
      </c>
      <c r="B55" s="40" t="s">
        <v>114</v>
      </c>
      <c r="C55" s="53"/>
      <c r="D55" s="53"/>
      <c r="E55" s="54"/>
      <c r="F55" s="54"/>
      <c r="G55" s="54"/>
      <c r="H55" s="54"/>
      <c r="I55" s="54"/>
      <c r="J55" s="55">
        <f>D55+E55+F55+G55+H55+I55</f>
        <v>0</v>
      </c>
      <c r="K55" s="64">
        <f>C55+J55</f>
        <v>0</v>
      </c>
    </row>
    <row r="56" spans="1:11" s="33" customFormat="1" ht="12" customHeight="1" x14ac:dyDescent="0.2">
      <c r="A56" s="39" t="s">
        <v>115</v>
      </c>
      <c r="B56" s="40" t="s">
        <v>116</v>
      </c>
      <c r="C56" s="53"/>
      <c r="D56" s="53"/>
      <c r="E56" s="54"/>
      <c r="F56" s="54"/>
      <c r="G56" s="54"/>
      <c r="H56" s="54"/>
      <c r="I56" s="54"/>
      <c r="J56" s="55">
        <f>D56+E56+F56+G56+H56+I56</f>
        <v>0</v>
      </c>
      <c r="K56" s="64">
        <f>C56+J56</f>
        <v>0</v>
      </c>
    </row>
    <row r="57" spans="1:11" s="33" customFormat="1" ht="12" customHeight="1" thickBot="1" x14ac:dyDescent="0.25">
      <c r="A57" s="43" t="s">
        <v>117</v>
      </c>
      <c r="B57" s="44" t="s">
        <v>118</v>
      </c>
      <c r="C57" s="56"/>
      <c r="D57" s="56"/>
      <c r="E57" s="57"/>
      <c r="F57" s="57"/>
      <c r="G57" s="57"/>
      <c r="H57" s="57"/>
      <c r="I57" s="57"/>
      <c r="J57" s="58">
        <f>D57+E57+F57+G57+H57+I57</f>
        <v>0</v>
      </c>
      <c r="K57" s="64">
        <f>C57+J57</f>
        <v>0</v>
      </c>
    </row>
    <row r="58" spans="1:11" s="33" customFormat="1" ht="12" customHeight="1" thickBot="1" x14ac:dyDescent="0.25">
      <c r="A58" s="29" t="s">
        <v>119</v>
      </c>
      <c r="B58" s="30" t="s">
        <v>120</v>
      </c>
      <c r="C58" s="31">
        <f>SUM(C59:C61)</f>
        <v>1876000</v>
      </c>
      <c r="D58" s="31">
        <f t="shared" ref="D58:K58" si="16">SUM(D59:D61)</f>
        <v>0</v>
      </c>
      <c r="E58" s="31">
        <f t="shared" si="16"/>
        <v>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0</v>
      </c>
      <c r="K58" s="32">
        <f t="shared" si="16"/>
        <v>1876000</v>
      </c>
    </row>
    <row r="59" spans="1:11" s="33" customFormat="1" ht="12" customHeight="1" x14ac:dyDescent="0.2">
      <c r="A59" s="34" t="s">
        <v>121</v>
      </c>
      <c r="B59" s="35" t="s">
        <v>122</v>
      </c>
      <c r="C59" s="36"/>
      <c r="D59" s="36"/>
      <c r="E59" s="36"/>
      <c r="F59" s="36"/>
      <c r="G59" s="36"/>
      <c r="H59" s="36"/>
      <c r="I59" s="36"/>
      <c r="J59" s="37">
        <f>D59+E59+F59+G59+H59+I59</f>
        <v>0</v>
      </c>
      <c r="K59" s="38">
        <f>C59+J59</f>
        <v>0</v>
      </c>
    </row>
    <row r="60" spans="1:11" s="33" customFormat="1" ht="12" customHeight="1" x14ac:dyDescent="0.2">
      <c r="A60" s="39" t="s">
        <v>123</v>
      </c>
      <c r="B60" s="40" t="s">
        <v>124</v>
      </c>
      <c r="C60" s="41"/>
      <c r="D60" s="41"/>
      <c r="E60" s="36"/>
      <c r="F60" s="36"/>
      <c r="G60" s="36"/>
      <c r="H60" s="36"/>
      <c r="I60" s="36"/>
      <c r="J60" s="37">
        <f>D60+E60+F60+G60+H60+I60</f>
        <v>0</v>
      </c>
      <c r="K60" s="38">
        <f>C60+J60</f>
        <v>0</v>
      </c>
    </row>
    <row r="61" spans="1:11" s="33" customFormat="1" ht="12" customHeight="1" x14ac:dyDescent="0.2">
      <c r="A61" s="39" t="s">
        <v>125</v>
      </c>
      <c r="B61" s="40" t="s">
        <v>126</v>
      </c>
      <c r="C61" s="41">
        <v>1876000</v>
      </c>
      <c r="D61" s="41"/>
      <c r="E61" s="36"/>
      <c r="F61" s="36"/>
      <c r="G61" s="36"/>
      <c r="H61" s="36"/>
      <c r="I61" s="36"/>
      <c r="J61" s="37">
        <f>D61+E61+F61+G61+H61+I61</f>
        <v>0</v>
      </c>
      <c r="K61" s="38">
        <f>C61+J61</f>
        <v>1876000</v>
      </c>
    </row>
    <row r="62" spans="1:11" s="33" customFormat="1" ht="12" customHeight="1" thickBot="1" x14ac:dyDescent="0.25">
      <c r="A62" s="43" t="s">
        <v>127</v>
      </c>
      <c r="B62" s="44" t="s">
        <v>128</v>
      </c>
      <c r="C62" s="46"/>
      <c r="D62" s="46"/>
      <c r="E62" s="47"/>
      <c r="F62" s="47"/>
      <c r="G62" s="47"/>
      <c r="H62" s="47"/>
      <c r="I62" s="47"/>
      <c r="J62" s="49">
        <f>D62+E62+F62+G62+H62+I62</f>
        <v>0</v>
      </c>
      <c r="K62" s="38">
        <f>C62+J62</f>
        <v>0</v>
      </c>
    </row>
    <row r="63" spans="1:11" s="33" customFormat="1" ht="12" customHeight="1" thickBot="1" x14ac:dyDescent="0.25">
      <c r="A63" s="29" t="s">
        <v>129</v>
      </c>
      <c r="B63" s="45" t="s">
        <v>130</v>
      </c>
      <c r="C63" s="31">
        <f>SUM(C64:C66)</f>
        <v>14747833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14747833</v>
      </c>
    </row>
    <row r="64" spans="1:11" s="33" customFormat="1" ht="12" customHeight="1" x14ac:dyDescent="0.2">
      <c r="A64" s="34" t="s">
        <v>131</v>
      </c>
      <c r="B64" s="35" t="s">
        <v>132</v>
      </c>
      <c r="C64" s="53"/>
      <c r="D64" s="53"/>
      <c r="E64" s="53"/>
      <c r="F64" s="53"/>
      <c r="G64" s="53"/>
      <c r="H64" s="53"/>
      <c r="I64" s="53"/>
      <c r="J64" s="65">
        <f>D64+E64+F64+G64+H64+I64</f>
        <v>0</v>
      </c>
      <c r="K64" s="66">
        <f>C64+J64</f>
        <v>0</v>
      </c>
    </row>
    <row r="65" spans="1:11" s="33" customFormat="1" ht="12" customHeight="1" x14ac:dyDescent="0.2">
      <c r="A65" s="39" t="s">
        <v>133</v>
      </c>
      <c r="B65" s="40" t="s">
        <v>134</v>
      </c>
      <c r="C65" s="53"/>
      <c r="D65" s="53"/>
      <c r="E65" s="53"/>
      <c r="F65" s="53"/>
      <c r="G65" s="53"/>
      <c r="H65" s="53"/>
      <c r="I65" s="53"/>
      <c r="J65" s="65">
        <f>D65+E65+F65+G65+H65+I65</f>
        <v>0</v>
      </c>
      <c r="K65" s="66">
        <f>C65+J65</f>
        <v>0</v>
      </c>
    </row>
    <row r="66" spans="1:11" s="33" customFormat="1" ht="12" customHeight="1" x14ac:dyDescent="0.2">
      <c r="A66" s="39" t="s">
        <v>135</v>
      </c>
      <c r="B66" s="40" t="s">
        <v>136</v>
      </c>
      <c r="C66" s="53">
        <v>14747833</v>
      </c>
      <c r="D66" s="53"/>
      <c r="E66" s="53"/>
      <c r="F66" s="53"/>
      <c r="G66" s="53"/>
      <c r="H66" s="53"/>
      <c r="I66" s="53"/>
      <c r="J66" s="65">
        <f>D66+E66+F66+G66+H66+I66</f>
        <v>0</v>
      </c>
      <c r="K66" s="66">
        <f>C66+J66</f>
        <v>14747833</v>
      </c>
    </row>
    <row r="67" spans="1:11" s="33" customFormat="1" ht="12" customHeight="1" thickBot="1" x14ac:dyDescent="0.25">
      <c r="A67" s="43" t="s">
        <v>137</v>
      </c>
      <c r="B67" s="44" t="s">
        <v>138</v>
      </c>
      <c r="C67" s="53"/>
      <c r="D67" s="53"/>
      <c r="E67" s="53"/>
      <c r="F67" s="53"/>
      <c r="G67" s="53"/>
      <c r="H67" s="53"/>
      <c r="I67" s="53"/>
      <c r="J67" s="65">
        <f>D67+E67+F67+G67+H67+I67</f>
        <v>0</v>
      </c>
      <c r="K67" s="66">
        <f>C67+J67</f>
        <v>0</v>
      </c>
    </row>
    <row r="68" spans="1:11" s="33" customFormat="1" ht="12" customHeight="1" thickBot="1" x14ac:dyDescent="0.25">
      <c r="A68" s="67" t="s">
        <v>139</v>
      </c>
      <c r="B68" s="30" t="s">
        <v>140</v>
      </c>
      <c r="C68" s="50">
        <f>+C11+C18+C25+C32+C40+C52+C58+C63</f>
        <v>1398650118</v>
      </c>
      <c r="D68" s="50">
        <f t="shared" ref="D68:K68" si="18">+D11+D18+D25+D32+D40+D52+D58+D63</f>
        <v>37570317</v>
      </c>
      <c r="E68" s="50">
        <f t="shared" si="18"/>
        <v>0</v>
      </c>
      <c r="F68" s="50">
        <f t="shared" si="18"/>
        <v>0</v>
      </c>
      <c r="G68" s="50">
        <f t="shared" si="18"/>
        <v>0</v>
      </c>
      <c r="H68" s="50">
        <f t="shared" si="18"/>
        <v>0</v>
      </c>
      <c r="I68" s="50">
        <f t="shared" si="18"/>
        <v>0</v>
      </c>
      <c r="J68" s="50">
        <f t="shared" si="18"/>
        <v>37570317</v>
      </c>
      <c r="K68" s="51">
        <f t="shared" si="18"/>
        <v>1436220435</v>
      </c>
    </row>
    <row r="69" spans="1:11" s="33" customFormat="1" ht="12" customHeight="1" thickBot="1" x14ac:dyDescent="0.25">
      <c r="A69" s="68" t="s">
        <v>141</v>
      </c>
      <c r="B69" s="45" t="s">
        <v>142</v>
      </c>
      <c r="C69" s="31">
        <f>SUM(C70:C72)</f>
        <v>20000000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20000000</v>
      </c>
    </row>
    <row r="70" spans="1:11" s="33" customFormat="1" ht="12" customHeight="1" x14ac:dyDescent="0.2">
      <c r="A70" s="34" t="s">
        <v>143</v>
      </c>
      <c r="B70" s="35" t="s">
        <v>144</v>
      </c>
      <c r="C70" s="53"/>
      <c r="D70" s="53"/>
      <c r="E70" s="53"/>
      <c r="F70" s="53"/>
      <c r="G70" s="53"/>
      <c r="H70" s="53"/>
      <c r="I70" s="53"/>
      <c r="J70" s="65">
        <f>D70+E70+F70+G70+H70+I70</f>
        <v>0</v>
      </c>
      <c r="K70" s="66">
        <f>C70+J70</f>
        <v>0</v>
      </c>
    </row>
    <row r="71" spans="1:11" s="33" customFormat="1" ht="12" customHeight="1" x14ac:dyDescent="0.2">
      <c r="A71" s="39" t="s">
        <v>145</v>
      </c>
      <c r="B71" s="40" t="s">
        <v>146</v>
      </c>
      <c r="C71" s="53">
        <v>20000000</v>
      </c>
      <c r="D71" s="53"/>
      <c r="E71" s="53"/>
      <c r="F71" s="53"/>
      <c r="G71" s="53"/>
      <c r="H71" s="53"/>
      <c r="I71" s="53"/>
      <c r="J71" s="65">
        <f>D71+E71+F71+G71+H71+I71</f>
        <v>0</v>
      </c>
      <c r="K71" s="66">
        <f>C71+J71</f>
        <v>20000000</v>
      </c>
    </row>
    <row r="72" spans="1:11" s="33" customFormat="1" ht="12" customHeight="1" thickBot="1" x14ac:dyDescent="0.25">
      <c r="A72" s="59" t="s">
        <v>147</v>
      </c>
      <c r="B72" s="69" t="s">
        <v>148</v>
      </c>
      <c r="C72" s="61"/>
      <c r="D72" s="61"/>
      <c r="E72" s="61"/>
      <c r="F72" s="61"/>
      <c r="G72" s="61"/>
      <c r="H72" s="61"/>
      <c r="I72" s="61"/>
      <c r="J72" s="62">
        <f>D72+E72+F72+G72+H72+I72</f>
        <v>0</v>
      </c>
      <c r="K72" s="70">
        <f>C72+J72</f>
        <v>0</v>
      </c>
    </row>
    <row r="73" spans="1:11" s="33" customFormat="1" ht="12" customHeight="1" thickBot="1" x14ac:dyDescent="0.25">
      <c r="A73" s="68" t="s">
        <v>149</v>
      </c>
      <c r="B73" s="45" t="s">
        <v>150</v>
      </c>
      <c r="C73" s="31">
        <f>SUM(C74:C77)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 x14ac:dyDescent="0.2">
      <c r="A74" s="34" t="s">
        <v>151</v>
      </c>
      <c r="B74" s="35" t="s">
        <v>152</v>
      </c>
      <c r="C74" s="53"/>
      <c r="D74" s="53"/>
      <c r="E74" s="53"/>
      <c r="F74" s="53"/>
      <c r="G74" s="53"/>
      <c r="H74" s="53"/>
      <c r="I74" s="53"/>
      <c r="J74" s="65">
        <f>D74+E74+F74+G74+H74+I74</f>
        <v>0</v>
      </c>
      <c r="K74" s="66">
        <f>C74+J74</f>
        <v>0</v>
      </c>
    </row>
    <row r="75" spans="1:11" s="33" customFormat="1" ht="12" customHeight="1" x14ac:dyDescent="0.2">
      <c r="A75" s="39" t="s">
        <v>153</v>
      </c>
      <c r="B75" s="35" t="s">
        <v>154</v>
      </c>
      <c r="C75" s="53"/>
      <c r="D75" s="53"/>
      <c r="E75" s="53"/>
      <c r="F75" s="53"/>
      <c r="G75" s="53"/>
      <c r="H75" s="53"/>
      <c r="I75" s="53"/>
      <c r="J75" s="65">
        <f>D75+E75+F75+G75+H75+I75</f>
        <v>0</v>
      </c>
      <c r="K75" s="66">
        <f>C75+J75</f>
        <v>0</v>
      </c>
    </row>
    <row r="76" spans="1:11" s="33" customFormat="1" ht="12" customHeight="1" x14ac:dyDescent="0.2">
      <c r="A76" s="39" t="s">
        <v>155</v>
      </c>
      <c r="B76" s="35" t="s">
        <v>156</v>
      </c>
      <c r="C76" s="53"/>
      <c r="D76" s="53"/>
      <c r="E76" s="53"/>
      <c r="F76" s="53"/>
      <c r="G76" s="53"/>
      <c r="H76" s="53"/>
      <c r="I76" s="53"/>
      <c r="J76" s="65">
        <f>D76+E76+F76+G76+H76+I76</f>
        <v>0</v>
      </c>
      <c r="K76" s="66">
        <f>C76+J76</f>
        <v>0</v>
      </c>
    </row>
    <row r="77" spans="1:11" s="33" customFormat="1" ht="12" customHeight="1" thickBot="1" x14ac:dyDescent="0.25">
      <c r="A77" s="43" t="s">
        <v>157</v>
      </c>
      <c r="B77" s="71" t="s">
        <v>158</v>
      </c>
      <c r="C77" s="53"/>
      <c r="D77" s="53"/>
      <c r="E77" s="53"/>
      <c r="F77" s="53"/>
      <c r="G77" s="53"/>
      <c r="H77" s="53"/>
      <c r="I77" s="53"/>
      <c r="J77" s="65">
        <f>D77+E77+F77+G77+H77+I77</f>
        <v>0</v>
      </c>
      <c r="K77" s="66">
        <f>C77+J77</f>
        <v>0</v>
      </c>
    </row>
    <row r="78" spans="1:11" s="33" customFormat="1" ht="12" customHeight="1" thickBot="1" x14ac:dyDescent="0.25">
      <c r="A78" s="68" t="s">
        <v>159</v>
      </c>
      <c r="B78" s="45" t="s">
        <v>160</v>
      </c>
      <c r="C78" s="31">
        <f>SUM(C79:C80)</f>
        <v>860992810</v>
      </c>
      <c r="D78" s="31">
        <f t="shared" ref="D78:K78" si="21">SUM(D79:D80)</f>
        <v>14684563</v>
      </c>
      <c r="E78" s="31">
        <f t="shared" si="21"/>
        <v>0</v>
      </c>
      <c r="F78" s="31">
        <f t="shared" si="21"/>
        <v>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14684563</v>
      </c>
      <c r="K78" s="32">
        <f t="shared" si="21"/>
        <v>875677373</v>
      </c>
    </row>
    <row r="79" spans="1:11" s="33" customFormat="1" ht="12" customHeight="1" x14ac:dyDescent="0.2">
      <c r="A79" s="34" t="s">
        <v>161</v>
      </c>
      <c r="B79" s="35" t="s">
        <v>162</v>
      </c>
      <c r="C79" s="53">
        <v>860992810</v>
      </c>
      <c r="D79" s="53">
        <v>14684563</v>
      </c>
      <c r="E79" s="53"/>
      <c r="F79" s="53"/>
      <c r="G79" s="53"/>
      <c r="H79" s="53"/>
      <c r="I79" s="53"/>
      <c r="J79" s="65">
        <f>D79+E79+F79+G79+H79+I79</f>
        <v>14684563</v>
      </c>
      <c r="K79" s="66">
        <f>C79+J79</f>
        <v>875677373</v>
      </c>
    </row>
    <row r="80" spans="1:11" s="33" customFormat="1" ht="12" customHeight="1" thickBot="1" x14ac:dyDescent="0.25">
      <c r="A80" s="43" t="s">
        <v>163</v>
      </c>
      <c r="B80" s="44" t="s">
        <v>164</v>
      </c>
      <c r="C80" s="53"/>
      <c r="D80" s="53"/>
      <c r="E80" s="53"/>
      <c r="F80" s="53"/>
      <c r="G80" s="53"/>
      <c r="H80" s="53"/>
      <c r="I80" s="53"/>
      <c r="J80" s="65">
        <f>D80+E80+F80+G80+H80+I80</f>
        <v>0</v>
      </c>
      <c r="K80" s="66">
        <f>C80+J80</f>
        <v>0</v>
      </c>
    </row>
    <row r="81" spans="1:11" s="33" customFormat="1" ht="12" customHeight="1" thickBot="1" x14ac:dyDescent="0.25">
      <c r="A81" s="68" t="s">
        <v>165</v>
      </c>
      <c r="B81" s="45" t="s">
        <v>166</v>
      </c>
      <c r="C81" s="31">
        <f>SUM(C82:C84)</f>
        <v>0</v>
      </c>
      <c r="D81" s="31">
        <f t="shared" ref="D81:K81" si="22">SUM(D82:D84)</f>
        <v>440975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440975</v>
      </c>
      <c r="K81" s="32">
        <f t="shared" si="22"/>
        <v>440975</v>
      </c>
    </row>
    <row r="82" spans="1:11" s="33" customFormat="1" ht="12" customHeight="1" x14ac:dyDescent="0.2">
      <c r="A82" s="34" t="s">
        <v>167</v>
      </c>
      <c r="B82" s="35" t="s">
        <v>168</v>
      </c>
      <c r="C82" s="53"/>
      <c r="D82" s="53">
        <v>440975</v>
      </c>
      <c r="E82" s="53"/>
      <c r="F82" s="53"/>
      <c r="G82" s="53"/>
      <c r="H82" s="53"/>
      <c r="I82" s="53"/>
      <c r="J82" s="65">
        <f>D82+E82+F82+G82+H82+I82</f>
        <v>440975</v>
      </c>
      <c r="K82" s="66">
        <f>C82+J82</f>
        <v>440975</v>
      </c>
    </row>
    <row r="83" spans="1:11" s="33" customFormat="1" ht="12" customHeight="1" x14ac:dyDescent="0.2">
      <c r="A83" s="39" t="s">
        <v>169</v>
      </c>
      <c r="B83" s="40" t="s">
        <v>170</v>
      </c>
      <c r="C83" s="53"/>
      <c r="D83" s="53"/>
      <c r="E83" s="53"/>
      <c r="F83" s="53"/>
      <c r="G83" s="53"/>
      <c r="H83" s="53"/>
      <c r="I83" s="53"/>
      <c r="J83" s="65">
        <f>D83+E83+F83+G83+H83+I83</f>
        <v>0</v>
      </c>
      <c r="K83" s="66">
        <f>C83+J83</f>
        <v>0</v>
      </c>
    </row>
    <row r="84" spans="1:11" s="33" customFormat="1" ht="12" customHeight="1" thickBot="1" x14ac:dyDescent="0.25">
      <c r="A84" s="43" t="s">
        <v>171</v>
      </c>
      <c r="B84" s="44" t="s">
        <v>172</v>
      </c>
      <c r="C84" s="53"/>
      <c r="D84" s="53"/>
      <c r="E84" s="53"/>
      <c r="F84" s="53"/>
      <c r="G84" s="53"/>
      <c r="H84" s="53"/>
      <c r="I84" s="53"/>
      <c r="J84" s="65">
        <f>D84+E84+F84+G84+H84+I84</f>
        <v>0</v>
      </c>
      <c r="K84" s="66">
        <f>C84+J84</f>
        <v>0</v>
      </c>
    </row>
    <row r="85" spans="1:11" s="33" customFormat="1" ht="12" customHeight="1" thickBot="1" x14ac:dyDescent="0.25">
      <c r="A85" s="68" t="s">
        <v>173</v>
      </c>
      <c r="B85" s="45" t="s">
        <v>174</v>
      </c>
      <c r="C85" s="31">
        <f>SUM(C86:C89)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 x14ac:dyDescent="0.2">
      <c r="A86" s="72" t="s">
        <v>175</v>
      </c>
      <c r="B86" s="35" t="s">
        <v>176</v>
      </c>
      <c r="C86" s="53"/>
      <c r="D86" s="53"/>
      <c r="E86" s="53"/>
      <c r="F86" s="53"/>
      <c r="G86" s="53"/>
      <c r="H86" s="53"/>
      <c r="I86" s="53"/>
      <c r="J86" s="65">
        <f t="shared" ref="J86:J91" si="24">D86+E86+F86+G86+H86+I86</f>
        <v>0</v>
      </c>
      <c r="K86" s="66">
        <f t="shared" ref="K86:K91" si="25">C86+J86</f>
        <v>0</v>
      </c>
    </row>
    <row r="87" spans="1:11" s="33" customFormat="1" ht="12" customHeight="1" x14ac:dyDescent="0.2">
      <c r="A87" s="73" t="s">
        <v>177</v>
      </c>
      <c r="B87" s="40" t="s">
        <v>178</v>
      </c>
      <c r="C87" s="53"/>
      <c r="D87" s="53"/>
      <c r="E87" s="53"/>
      <c r="F87" s="53"/>
      <c r="G87" s="53"/>
      <c r="H87" s="53"/>
      <c r="I87" s="53"/>
      <c r="J87" s="65">
        <f t="shared" si="24"/>
        <v>0</v>
      </c>
      <c r="K87" s="66">
        <f t="shared" si="25"/>
        <v>0</v>
      </c>
    </row>
    <row r="88" spans="1:11" s="33" customFormat="1" ht="12" customHeight="1" x14ac:dyDescent="0.2">
      <c r="A88" s="73" t="s">
        <v>179</v>
      </c>
      <c r="B88" s="40" t="s">
        <v>180</v>
      </c>
      <c r="C88" s="53"/>
      <c r="D88" s="53"/>
      <c r="E88" s="53"/>
      <c r="F88" s="53"/>
      <c r="G88" s="53"/>
      <c r="H88" s="53"/>
      <c r="I88" s="53"/>
      <c r="J88" s="65">
        <f t="shared" si="24"/>
        <v>0</v>
      </c>
      <c r="K88" s="66">
        <f t="shared" si="25"/>
        <v>0</v>
      </c>
    </row>
    <row r="89" spans="1:11" s="33" customFormat="1" ht="12" customHeight="1" thickBot="1" x14ac:dyDescent="0.25">
      <c r="A89" s="74" t="s">
        <v>181</v>
      </c>
      <c r="B89" s="44" t="s">
        <v>182</v>
      </c>
      <c r="C89" s="53"/>
      <c r="D89" s="53"/>
      <c r="E89" s="53"/>
      <c r="F89" s="53"/>
      <c r="G89" s="53"/>
      <c r="H89" s="53"/>
      <c r="I89" s="53"/>
      <c r="J89" s="65">
        <f t="shared" si="24"/>
        <v>0</v>
      </c>
      <c r="K89" s="66">
        <f t="shared" si="25"/>
        <v>0</v>
      </c>
    </row>
    <row r="90" spans="1:11" s="33" customFormat="1" ht="12" customHeight="1" thickBot="1" x14ac:dyDescent="0.25">
      <c r="A90" s="68" t="s">
        <v>183</v>
      </c>
      <c r="B90" s="45" t="s">
        <v>184</v>
      </c>
      <c r="C90" s="75"/>
      <c r="D90" s="75"/>
      <c r="E90" s="75"/>
      <c r="F90" s="75"/>
      <c r="G90" s="75"/>
      <c r="H90" s="75"/>
      <c r="I90" s="75"/>
      <c r="J90" s="31">
        <f t="shared" si="24"/>
        <v>0</v>
      </c>
      <c r="K90" s="32">
        <f t="shared" si="25"/>
        <v>0</v>
      </c>
    </row>
    <row r="91" spans="1:11" s="33" customFormat="1" ht="13.5" customHeight="1" thickBot="1" x14ac:dyDescent="0.25">
      <c r="A91" s="68" t="s">
        <v>185</v>
      </c>
      <c r="B91" s="45" t="s">
        <v>186</v>
      </c>
      <c r="C91" s="75"/>
      <c r="D91" s="75"/>
      <c r="E91" s="75"/>
      <c r="F91" s="75"/>
      <c r="G91" s="75"/>
      <c r="H91" s="75"/>
      <c r="I91" s="75"/>
      <c r="J91" s="31">
        <f t="shared" si="24"/>
        <v>0</v>
      </c>
      <c r="K91" s="32">
        <f t="shared" si="25"/>
        <v>0</v>
      </c>
    </row>
    <row r="92" spans="1:11" s="33" customFormat="1" ht="15.75" customHeight="1" thickBot="1" x14ac:dyDescent="0.25">
      <c r="A92" s="68" t="s">
        <v>187</v>
      </c>
      <c r="B92" s="45" t="s">
        <v>188</v>
      </c>
      <c r="C92" s="50">
        <f>+C69+C73+C78+C81+C85+C91+C90</f>
        <v>880992810</v>
      </c>
      <c r="D92" s="50">
        <f t="shared" ref="D92:K92" si="26">+D69+D73+D78+D81+D85+D91+D90</f>
        <v>15125538</v>
      </c>
      <c r="E92" s="50">
        <f t="shared" si="26"/>
        <v>0</v>
      </c>
      <c r="F92" s="50">
        <f t="shared" si="26"/>
        <v>0</v>
      </c>
      <c r="G92" s="50">
        <f t="shared" si="26"/>
        <v>0</v>
      </c>
      <c r="H92" s="50">
        <f t="shared" si="26"/>
        <v>0</v>
      </c>
      <c r="I92" s="50">
        <f t="shared" si="26"/>
        <v>0</v>
      </c>
      <c r="J92" s="50">
        <f t="shared" si="26"/>
        <v>15125538</v>
      </c>
      <c r="K92" s="51">
        <f t="shared" si="26"/>
        <v>896118348</v>
      </c>
    </row>
    <row r="93" spans="1:11" s="33" customFormat="1" ht="25.5" customHeight="1" thickBot="1" x14ac:dyDescent="0.25">
      <c r="A93" s="76" t="s">
        <v>189</v>
      </c>
      <c r="B93" s="77" t="s">
        <v>190</v>
      </c>
      <c r="C93" s="50">
        <f>+C68+C92</f>
        <v>2279642928</v>
      </c>
      <c r="D93" s="50">
        <f t="shared" ref="D93:K93" si="27">+D68+D92</f>
        <v>52695855</v>
      </c>
      <c r="E93" s="50">
        <f t="shared" si="27"/>
        <v>0</v>
      </c>
      <c r="F93" s="50">
        <f t="shared" si="27"/>
        <v>0</v>
      </c>
      <c r="G93" s="50">
        <f t="shared" si="27"/>
        <v>0</v>
      </c>
      <c r="H93" s="50">
        <f t="shared" si="27"/>
        <v>0</v>
      </c>
      <c r="I93" s="50">
        <f t="shared" si="27"/>
        <v>0</v>
      </c>
      <c r="J93" s="50">
        <f t="shared" si="27"/>
        <v>52695855</v>
      </c>
      <c r="K93" s="51">
        <f t="shared" si="27"/>
        <v>2332338783</v>
      </c>
    </row>
    <row r="94" spans="1:11" s="33" customFormat="1" ht="30.75" customHeight="1" x14ac:dyDescent="0.2">
      <c r="A94" s="78"/>
      <c r="B94" s="79"/>
      <c r="C94" s="80"/>
    </row>
    <row r="95" spans="1:11" ht="16.5" customHeight="1" x14ac:dyDescent="0.25">
      <c r="A95" s="81" t="s">
        <v>191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</row>
    <row r="96" spans="1:11" ht="16.5" customHeight="1" thickBot="1" x14ac:dyDescent="0.3">
      <c r="A96" s="82" t="s">
        <v>192</v>
      </c>
      <c r="B96" s="82"/>
      <c r="C96" s="83"/>
      <c r="K96" s="83" t="str">
        <f>K7</f>
        <v>Forintban!</v>
      </c>
    </row>
    <row r="97" spans="1:11" x14ac:dyDescent="0.25">
      <c r="A97" s="11" t="s">
        <v>3</v>
      </c>
      <c r="B97" s="12" t="s">
        <v>193</v>
      </c>
      <c r="C97" s="13" t="str">
        <f>+CONCATENATE(LEFT([1]RM_ÖF!A6,4),". évi")</f>
        <v>2021. évi</v>
      </c>
      <c r="D97" s="14"/>
      <c r="E97" s="15"/>
      <c r="F97" s="15"/>
      <c r="G97" s="15"/>
      <c r="H97" s="15"/>
      <c r="I97" s="15"/>
      <c r="J97" s="15"/>
      <c r="K97" s="16"/>
    </row>
    <row r="98" spans="1:11" ht="48.75" thickBot="1" x14ac:dyDescent="0.3">
      <c r="A98" s="17"/>
      <c r="B98" s="18"/>
      <c r="C98" s="84" t="s">
        <v>5</v>
      </c>
      <c r="D98" s="85" t="str">
        <f t="shared" ref="D98:I98" si="28">D9</f>
        <v xml:space="preserve">1. sz. módosítás </v>
      </c>
      <c r="E98" s="85" t="str">
        <f t="shared" si="28"/>
        <v xml:space="preserve">2. sz. módosítás </v>
      </c>
      <c r="F98" s="85" t="str">
        <f t="shared" si="28"/>
        <v xml:space="preserve">3. sz. módosítás </v>
      </c>
      <c r="G98" s="85" t="str">
        <f t="shared" si="28"/>
        <v xml:space="preserve">4. sz. módosítás </v>
      </c>
      <c r="H98" s="85" t="str">
        <f t="shared" si="28"/>
        <v xml:space="preserve">5. sz. módosítás </v>
      </c>
      <c r="I98" s="85" t="str">
        <f t="shared" si="28"/>
        <v xml:space="preserve">6. sz. módosítás </v>
      </c>
      <c r="J98" s="86" t="s">
        <v>12</v>
      </c>
      <c r="K98" s="87" t="str">
        <f>K9</f>
        <v>Első számú módosítás utáni előirányzat</v>
      </c>
    </row>
    <row r="99" spans="1:11" s="28" customFormat="1" ht="12" customHeight="1" thickBot="1" x14ac:dyDescent="0.25">
      <c r="A99" s="88" t="s">
        <v>14</v>
      </c>
      <c r="B99" s="89" t="s">
        <v>15</v>
      </c>
      <c r="C99" s="25" t="s">
        <v>16</v>
      </c>
      <c r="D99" s="25" t="s">
        <v>17</v>
      </c>
      <c r="E99" s="26" t="s">
        <v>18</v>
      </c>
      <c r="F99" s="26" t="s">
        <v>19</v>
      </c>
      <c r="G99" s="26" t="s">
        <v>20</v>
      </c>
      <c r="H99" s="26" t="s">
        <v>21</v>
      </c>
      <c r="I99" s="26" t="s">
        <v>22</v>
      </c>
      <c r="J99" s="26" t="s">
        <v>194</v>
      </c>
      <c r="K99" s="27" t="s">
        <v>24</v>
      </c>
    </row>
    <row r="100" spans="1:11" ht="12" customHeight="1" thickBot="1" x14ac:dyDescent="0.3">
      <c r="A100" s="90" t="s">
        <v>25</v>
      </c>
      <c r="B100" s="91" t="s">
        <v>195</v>
      </c>
      <c r="C100" s="92">
        <f>C101+C102+C103+C104+C105+C118</f>
        <v>1957614676</v>
      </c>
      <c r="D100" s="92">
        <f t="shared" ref="D100:K100" si="29">D101+D102+D103+D104+D105+D118</f>
        <v>-230756014</v>
      </c>
      <c r="E100" s="92">
        <f t="shared" si="29"/>
        <v>0</v>
      </c>
      <c r="F100" s="92">
        <f t="shared" si="29"/>
        <v>0</v>
      </c>
      <c r="G100" s="92">
        <f t="shared" si="29"/>
        <v>0</v>
      </c>
      <c r="H100" s="92">
        <f t="shared" si="29"/>
        <v>0</v>
      </c>
      <c r="I100" s="92">
        <f t="shared" si="29"/>
        <v>0</v>
      </c>
      <c r="J100" s="92">
        <f t="shared" si="29"/>
        <v>-230756014</v>
      </c>
      <c r="K100" s="93">
        <f t="shared" si="29"/>
        <v>1726858662</v>
      </c>
    </row>
    <row r="101" spans="1:11" ht="12" customHeight="1" x14ac:dyDescent="0.25">
      <c r="A101" s="94" t="s">
        <v>27</v>
      </c>
      <c r="B101" s="95" t="s">
        <v>196</v>
      </c>
      <c r="C101" s="96">
        <v>568572619</v>
      </c>
      <c r="D101" s="97"/>
      <c r="E101" s="97"/>
      <c r="F101" s="97"/>
      <c r="G101" s="97"/>
      <c r="H101" s="97"/>
      <c r="I101" s="97"/>
      <c r="J101" s="98">
        <f t="shared" ref="J101:J120" si="30">D101+E101+F101+G101+H101+I101</f>
        <v>0</v>
      </c>
      <c r="K101" s="99">
        <f t="shared" ref="K101:K120" si="31">C101+J101</f>
        <v>568572619</v>
      </c>
    </row>
    <row r="102" spans="1:11" ht="12" customHeight="1" x14ac:dyDescent="0.25">
      <c r="A102" s="39" t="s">
        <v>29</v>
      </c>
      <c r="B102" s="100" t="s">
        <v>197</v>
      </c>
      <c r="C102" s="41">
        <v>93542370</v>
      </c>
      <c r="D102" s="41"/>
      <c r="E102" s="41"/>
      <c r="F102" s="41"/>
      <c r="G102" s="41"/>
      <c r="H102" s="41"/>
      <c r="I102" s="41"/>
      <c r="J102" s="101">
        <f t="shared" si="30"/>
        <v>0</v>
      </c>
      <c r="K102" s="102">
        <f t="shared" si="31"/>
        <v>93542370</v>
      </c>
    </row>
    <row r="103" spans="1:11" ht="12" customHeight="1" x14ac:dyDescent="0.25">
      <c r="A103" s="39" t="s">
        <v>31</v>
      </c>
      <c r="B103" s="100" t="s">
        <v>198</v>
      </c>
      <c r="C103" s="46">
        <v>472784353</v>
      </c>
      <c r="D103" s="46">
        <v>1646760</v>
      </c>
      <c r="E103" s="46"/>
      <c r="F103" s="46"/>
      <c r="G103" s="46"/>
      <c r="H103" s="46"/>
      <c r="I103" s="46"/>
      <c r="J103" s="103">
        <f t="shared" si="30"/>
        <v>1646760</v>
      </c>
      <c r="K103" s="104">
        <f t="shared" si="31"/>
        <v>474431113</v>
      </c>
    </row>
    <row r="104" spans="1:11" ht="12" customHeight="1" x14ac:dyDescent="0.25">
      <c r="A104" s="39" t="s">
        <v>33</v>
      </c>
      <c r="B104" s="105" t="s">
        <v>199</v>
      </c>
      <c r="C104" s="46">
        <v>120853544</v>
      </c>
      <c r="D104" s="46"/>
      <c r="E104" s="46"/>
      <c r="F104" s="46"/>
      <c r="G104" s="46"/>
      <c r="H104" s="46"/>
      <c r="I104" s="46"/>
      <c r="J104" s="103">
        <f t="shared" si="30"/>
        <v>0</v>
      </c>
      <c r="K104" s="104">
        <f t="shared" si="31"/>
        <v>120853544</v>
      </c>
    </row>
    <row r="105" spans="1:11" ht="12" customHeight="1" x14ac:dyDescent="0.25">
      <c r="A105" s="39" t="s">
        <v>200</v>
      </c>
      <c r="B105" s="106" t="s">
        <v>201</v>
      </c>
      <c r="C105" s="46">
        <f>701861790-691949445</f>
        <v>9912345</v>
      </c>
      <c r="D105" s="46">
        <v>33785589</v>
      </c>
      <c r="E105" s="46"/>
      <c r="F105" s="46"/>
      <c r="G105" s="46"/>
      <c r="H105" s="46"/>
      <c r="I105" s="46"/>
      <c r="J105" s="103">
        <f t="shared" si="30"/>
        <v>33785589</v>
      </c>
      <c r="K105" s="104">
        <f t="shared" si="31"/>
        <v>43697934</v>
      </c>
    </row>
    <row r="106" spans="1:11" ht="12" customHeight="1" x14ac:dyDescent="0.25">
      <c r="A106" s="39" t="s">
        <v>37</v>
      </c>
      <c r="B106" s="100" t="s">
        <v>202</v>
      </c>
      <c r="C106" s="46"/>
      <c r="D106" s="46"/>
      <c r="E106" s="46"/>
      <c r="F106" s="46"/>
      <c r="G106" s="46"/>
      <c r="H106" s="46"/>
      <c r="I106" s="46"/>
      <c r="J106" s="103">
        <f t="shared" si="30"/>
        <v>0</v>
      </c>
      <c r="K106" s="104">
        <f t="shared" si="31"/>
        <v>0</v>
      </c>
    </row>
    <row r="107" spans="1:11" ht="12" customHeight="1" x14ac:dyDescent="0.25">
      <c r="A107" s="39" t="s">
        <v>203</v>
      </c>
      <c r="B107" s="107" t="s">
        <v>204</v>
      </c>
      <c r="C107" s="46"/>
      <c r="D107" s="46">
        <v>33785589</v>
      </c>
      <c r="E107" s="46"/>
      <c r="F107" s="46"/>
      <c r="G107" s="46"/>
      <c r="H107" s="46"/>
      <c r="I107" s="46"/>
      <c r="J107" s="103">
        <f t="shared" si="30"/>
        <v>33785589</v>
      </c>
      <c r="K107" s="104">
        <f t="shared" si="31"/>
        <v>33785589</v>
      </c>
    </row>
    <row r="108" spans="1:11" ht="12" customHeight="1" x14ac:dyDescent="0.25">
      <c r="A108" s="39" t="s">
        <v>205</v>
      </c>
      <c r="B108" s="107" t="s">
        <v>206</v>
      </c>
      <c r="C108" s="46"/>
      <c r="D108" s="46"/>
      <c r="E108" s="46"/>
      <c r="F108" s="46"/>
      <c r="G108" s="46"/>
      <c r="H108" s="46"/>
      <c r="I108" s="46"/>
      <c r="J108" s="103">
        <f t="shared" si="30"/>
        <v>0</v>
      </c>
      <c r="K108" s="104">
        <f t="shared" si="31"/>
        <v>0</v>
      </c>
    </row>
    <row r="109" spans="1:11" ht="12" customHeight="1" x14ac:dyDescent="0.25">
      <c r="A109" s="39" t="s">
        <v>207</v>
      </c>
      <c r="B109" s="108" t="s">
        <v>208</v>
      </c>
      <c r="C109" s="46"/>
      <c r="D109" s="46"/>
      <c r="E109" s="46"/>
      <c r="F109" s="46"/>
      <c r="G109" s="46"/>
      <c r="H109" s="46"/>
      <c r="I109" s="46"/>
      <c r="J109" s="103">
        <f t="shared" si="30"/>
        <v>0</v>
      </c>
      <c r="K109" s="104">
        <f t="shared" si="31"/>
        <v>0</v>
      </c>
    </row>
    <row r="110" spans="1:11" ht="12" customHeight="1" x14ac:dyDescent="0.25">
      <c r="A110" s="39" t="s">
        <v>209</v>
      </c>
      <c r="B110" s="109" t="s">
        <v>210</v>
      </c>
      <c r="C110" s="46"/>
      <c r="D110" s="46"/>
      <c r="E110" s="46"/>
      <c r="F110" s="46"/>
      <c r="G110" s="46"/>
      <c r="H110" s="46"/>
      <c r="I110" s="46"/>
      <c r="J110" s="103">
        <f t="shared" si="30"/>
        <v>0</v>
      </c>
      <c r="K110" s="104">
        <f t="shared" si="31"/>
        <v>0</v>
      </c>
    </row>
    <row r="111" spans="1:11" ht="12" customHeight="1" x14ac:dyDescent="0.25">
      <c r="A111" s="39" t="s">
        <v>211</v>
      </c>
      <c r="B111" s="109" t="s">
        <v>212</v>
      </c>
      <c r="C111" s="46"/>
      <c r="D111" s="46"/>
      <c r="E111" s="46"/>
      <c r="F111" s="46"/>
      <c r="G111" s="46"/>
      <c r="H111" s="46"/>
      <c r="I111" s="46"/>
      <c r="J111" s="103">
        <f t="shared" si="30"/>
        <v>0</v>
      </c>
      <c r="K111" s="104">
        <f t="shared" si="31"/>
        <v>0</v>
      </c>
    </row>
    <row r="112" spans="1:11" ht="12" customHeight="1" x14ac:dyDescent="0.25">
      <c r="A112" s="39" t="s">
        <v>213</v>
      </c>
      <c r="B112" s="108" t="s">
        <v>214</v>
      </c>
      <c r="C112" s="46">
        <v>1710000</v>
      </c>
      <c r="D112" s="46"/>
      <c r="E112" s="46"/>
      <c r="F112" s="46"/>
      <c r="G112" s="46"/>
      <c r="H112" s="46"/>
      <c r="I112" s="46"/>
      <c r="J112" s="103">
        <f t="shared" si="30"/>
        <v>0</v>
      </c>
      <c r="K112" s="104">
        <f t="shared" si="31"/>
        <v>1710000</v>
      </c>
    </row>
    <row r="113" spans="1:11" ht="12" customHeight="1" x14ac:dyDescent="0.25">
      <c r="A113" s="39" t="s">
        <v>215</v>
      </c>
      <c r="B113" s="108" t="s">
        <v>216</v>
      </c>
      <c r="C113" s="46">
        <v>2502345</v>
      </c>
      <c r="D113" s="46"/>
      <c r="E113" s="46"/>
      <c r="F113" s="46"/>
      <c r="G113" s="46"/>
      <c r="H113" s="46"/>
      <c r="I113" s="46"/>
      <c r="J113" s="103">
        <f t="shared" si="30"/>
        <v>0</v>
      </c>
      <c r="K113" s="104">
        <f t="shared" si="31"/>
        <v>2502345</v>
      </c>
    </row>
    <row r="114" spans="1:11" ht="12" customHeight="1" x14ac:dyDescent="0.25">
      <c r="A114" s="39" t="s">
        <v>217</v>
      </c>
      <c r="B114" s="109" t="s">
        <v>218</v>
      </c>
      <c r="C114" s="46"/>
      <c r="D114" s="46"/>
      <c r="E114" s="46"/>
      <c r="F114" s="46"/>
      <c r="G114" s="46"/>
      <c r="H114" s="46"/>
      <c r="I114" s="46"/>
      <c r="J114" s="103">
        <f t="shared" si="30"/>
        <v>0</v>
      </c>
      <c r="K114" s="104">
        <f t="shared" si="31"/>
        <v>0</v>
      </c>
    </row>
    <row r="115" spans="1:11" ht="12" customHeight="1" x14ac:dyDescent="0.25">
      <c r="A115" s="110" t="s">
        <v>219</v>
      </c>
      <c r="B115" s="107" t="s">
        <v>220</v>
      </c>
      <c r="C115" s="46"/>
      <c r="D115" s="46"/>
      <c r="E115" s="46"/>
      <c r="F115" s="46"/>
      <c r="G115" s="46"/>
      <c r="H115" s="46"/>
      <c r="I115" s="46"/>
      <c r="J115" s="103">
        <f t="shared" si="30"/>
        <v>0</v>
      </c>
      <c r="K115" s="104">
        <f t="shared" si="31"/>
        <v>0</v>
      </c>
    </row>
    <row r="116" spans="1:11" ht="12" customHeight="1" x14ac:dyDescent="0.25">
      <c r="A116" s="39" t="s">
        <v>221</v>
      </c>
      <c r="B116" s="107" t="s">
        <v>222</v>
      </c>
      <c r="C116" s="46"/>
      <c r="D116" s="46"/>
      <c r="E116" s="46"/>
      <c r="F116" s="46"/>
      <c r="G116" s="46"/>
      <c r="H116" s="46"/>
      <c r="I116" s="46"/>
      <c r="J116" s="103">
        <f t="shared" si="30"/>
        <v>0</v>
      </c>
      <c r="K116" s="104">
        <f t="shared" si="31"/>
        <v>0</v>
      </c>
    </row>
    <row r="117" spans="1:11" ht="12" customHeight="1" x14ac:dyDescent="0.25">
      <c r="A117" s="43" t="s">
        <v>223</v>
      </c>
      <c r="B117" s="107" t="s">
        <v>224</v>
      </c>
      <c r="C117" s="46">
        <v>5700000</v>
      </c>
      <c r="D117" s="46"/>
      <c r="E117" s="46"/>
      <c r="F117" s="46"/>
      <c r="G117" s="46"/>
      <c r="H117" s="46"/>
      <c r="I117" s="46"/>
      <c r="J117" s="103">
        <f t="shared" si="30"/>
        <v>0</v>
      </c>
      <c r="K117" s="104">
        <f t="shared" si="31"/>
        <v>5700000</v>
      </c>
    </row>
    <row r="118" spans="1:11" ht="12" customHeight="1" x14ac:dyDescent="0.25">
      <c r="A118" s="39" t="s">
        <v>225</v>
      </c>
      <c r="B118" s="105" t="s">
        <v>226</v>
      </c>
      <c r="C118" s="41">
        <v>691949445</v>
      </c>
      <c r="D118" s="41">
        <v>-266188363</v>
      </c>
      <c r="E118" s="41"/>
      <c r="F118" s="41"/>
      <c r="G118" s="41"/>
      <c r="H118" s="41"/>
      <c r="I118" s="41"/>
      <c r="J118" s="101">
        <f t="shared" si="30"/>
        <v>-266188363</v>
      </c>
      <c r="K118" s="102">
        <f t="shared" si="31"/>
        <v>425761082</v>
      </c>
    </row>
    <row r="119" spans="1:11" ht="12" customHeight="1" x14ac:dyDescent="0.25">
      <c r="A119" s="39" t="s">
        <v>227</v>
      </c>
      <c r="B119" s="100" t="s">
        <v>228</v>
      </c>
      <c r="C119" s="41">
        <v>1949445</v>
      </c>
      <c r="D119" s="41">
        <v>13960804</v>
      </c>
      <c r="E119" s="41"/>
      <c r="F119" s="41"/>
      <c r="G119" s="41"/>
      <c r="H119" s="41"/>
      <c r="I119" s="41"/>
      <c r="J119" s="101">
        <f t="shared" si="30"/>
        <v>13960804</v>
      </c>
      <c r="K119" s="102">
        <f t="shared" si="31"/>
        <v>15910249</v>
      </c>
    </row>
    <row r="120" spans="1:11" ht="12" customHeight="1" thickBot="1" x14ac:dyDescent="0.3">
      <c r="A120" s="59" t="s">
        <v>229</v>
      </c>
      <c r="B120" s="111" t="s">
        <v>230</v>
      </c>
      <c r="C120" s="112">
        <v>690000000</v>
      </c>
      <c r="D120" s="112">
        <v>-280149167</v>
      </c>
      <c r="E120" s="112"/>
      <c r="F120" s="112"/>
      <c r="G120" s="112"/>
      <c r="H120" s="112"/>
      <c r="I120" s="112"/>
      <c r="J120" s="113">
        <f t="shared" si="30"/>
        <v>-280149167</v>
      </c>
      <c r="K120" s="63">
        <f t="shared" si="31"/>
        <v>409850833</v>
      </c>
    </row>
    <row r="121" spans="1:11" ht="12" customHeight="1" thickBot="1" x14ac:dyDescent="0.3">
      <c r="A121" s="114" t="s">
        <v>39</v>
      </c>
      <c r="B121" s="115" t="s">
        <v>231</v>
      </c>
      <c r="C121" s="116">
        <f>+C122+C124+C126</f>
        <v>249641844</v>
      </c>
      <c r="D121" s="31">
        <f t="shared" ref="D121:K121" si="32">+D122+D124+D126</f>
        <v>283010894</v>
      </c>
      <c r="E121" s="116">
        <f t="shared" si="32"/>
        <v>0</v>
      </c>
      <c r="F121" s="116">
        <f t="shared" si="32"/>
        <v>0</v>
      </c>
      <c r="G121" s="116">
        <f t="shared" si="32"/>
        <v>0</v>
      </c>
      <c r="H121" s="116">
        <f t="shared" si="32"/>
        <v>0</v>
      </c>
      <c r="I121" s="116">
        <f t="shared" si="32"/>
        <v>0</v>
      </c>
      <c r="J121" s="116">
        <f t="shared" si="32"/>
        <v>283010894</v>
      </c>
      <c r="K121" s="117">
        <f t="shared" si="32"/>
        <v>532652738</v>
      </c>
    </row>
    <row r="122" spans="1:11" ht="12" customHeight="1" x14ac:dyDescent="0.25">
      <c r="A122" s="34" t="s">
        <v>41</v>
      </c>
      <c r="B122" s="100" t="s">
        <v>232</v>
      </c>
      <c r="C122" s="36">
        <f>93223117+25089242</f>
        <v>118312359</v>
      </c>
      <c r="D122" s="118">
        <v>220735227</v>
      </c>
      <c r="E122" s="118"/>
      <c r="F122" s="118"/>
      <c r="G122" s="118"/>
      <c r="H122" s="118"/>
      <c r="I122" s="36"/>
      <c r="J122" s="37">
        <f t="shared" ref="J122:J134" si="33">D122+E122+F122+G122+H122+I122</f>
        <v>220735227</v>
      </c>
      <c r="K122" s="38">
        <f t="shared" ref="K122:K134" si="34">C122+J122</f>
        <v>339047586</v>
      </c>
    </row>
    <row r="123" spans="1:11" ht="12" customHeight="1" x14ac:dyDescent="0.25">
      <c r="A123" s="34" t="s">
        <v>43</v>
      </c>
      <c r="B123" s="119" t="s">
        <v>233</v>
      </c>
      <c r="C123" s="36"/>
      <c r="D123" s="118"/>
      <c r="E123" s="118"/>
      <c r="F123" s="118"/>
      <c r="G123" s="118"/>
      <c r="H123" s="118"/>
      <c r="I123" s="36"/>
      <c r="J123" s="37">
        <f t="shared" si="33"/>
        <v>0</v>
      </c>
      <c r="K123" s="38">
        <f t="shared" si="34"/>
        <v>0</v>
      </c>
    </row>
    <row r="124" spans="1:11" ht="12" customHeight="1" x14ac:dyDescent="0.25">
      <c r="A124" s="34" t="s">
        <v>45</v>
      </c>
      <c r="B124" s="119" t="s">
        <v>234</v>
      </c>
      <c r="C124" s="41">
        <f>103409043+27920442</f>
        <v>131329485</v>
      </c>
      <c r="D124" s="120">
        <v>62275667</v>
      </c>
      <c r="E124" s="120"/>
      <c r="F124" s="120"/>
      <c r="G124" s="120"/>
      <c r="H124" s="120"/>
      <c r="I124" s="41"/>
      <c r="J124" s="101">
        <f t="shared" si="33"/>
        <v>62275667</v>
      </c>
      <c r="K124" s="102">
        <f t="shared" si="34"/>
        <v>193605152</v>
      </c>
    </row>
    <row r="125" spans="1:11" ht="12" customHeight="1" x14ac:dyDescent="0.25">
      <c r="A125" s="34" t="s">
        <v>47</v>
      </c>
      <c r="B125" s="119" t="s">
        <v>235</v>
      </c>
      <c r="C125" s="41"/>
      <c r="D125" s="120"/>
      <c r="E125" s="120"/>
      <c r="F125" s="120"/>
      <c r="G125" s="120"/>
      <c r="H125" s="120"/>
      <c r="I125" s="41"/>
      <c r="J125" s="101">
        <f t="shared" si="33"/>
        <v>0</v>
      </c>
      <c r="K125" s="102">
        <f t="shared" si="34"/>
        <v>0</v>
      </c>
    </row>
    <row r="126" spans="1:11" ht="12" customHeight="1" x14ac:dyDescent="0.25">
      <c r="A126" s="34" t="s">
        <v>49</v>
      </c>
      <c r="B126" s="44" t="s">
        <v>236</v>
      </c>
      <c r="C126" s="41"/>
      <c r="D126" s="120"/>
      <c r="E126" s="120"/>
      <c r="F126" s="120"/>
      <c r="G126" s="120"/>
      <c r="H126" s="120"/>
      <c r="I126" s="41"/>
      <c r="J126" s="101">
        <f t="shared" si="33"/>
        <v>0</v>
      </c>
      <c r="K126" s="102">
        <f t="shared" si="34"/>
        <v>0</v>
      </c>
    </row>
    <row r="127" spans="1:11" ht="12" customHeight="1" x14ac:dyDescent="0.25">
      <c r="A127" s="34" t="s">
        <v>51</v>
      </c>
      <c r="B127" s="42" t="s">
        <v>237</v>
      </c>
      <c r="C127" s="41"/>
      <c r="D127" s="120"/>
      <c r="E127" s="120"/>
      <c r="F127" s="120"/>
      <c r="G127" s="120"/>
      <c r="H127" s="120"/>
      <c r="I127" s="41"/>
      <c r="J127" s="101">
        <f t="shared" si="33"/>
        <v>0</v>
      </c>
      <c r="K127" s="102">
        <f t="shared" si="34"/>
        <v>0</v>
      </c>
    </row>
    <row r="128" spans="1:11" ht="12" customHeight="1" x14ac:dyDescent="0.25">
      <c r="A128" s="34" t="s">
        <v>238</v>
      </c>
      <c r="B128" s="121" t="s">
        <v>239</v>
      </c>
      <c r="C128" s="41"/>
      <c r="D128" s="120"/>
      <c r="E128" s="120"/>
      <c r="F128" s="120"/>
      <c r="G128" s="120"/>
      <c r="H128" s="120"/>
      <c r="I128" s="41"/>
      <c r="J128" s="101">
        <f t="shared" si="33"/>
        <v>0</v>
      </c>
      <c r="K128" s="102">
        <f t="shared" si="34"/>
        <v>0</v>
      </c>
    </row>
    <row r="129" spans="1:11" ht="22.5" x14ac:dyDescent="0.25">
      <c r="A129" s="34" t="s">
        <v>240</v>
      </c>
      <c r="B129" s="109" t="s">
        <v>212</v>
      </c>
      <c r="C129" s="41"/>
      <c r="D129" s="120"/>
      <c r="E129" s="120"/>
      <c r="F129" s="120"/>
      <c r="G129" s="120"/>
      <c r="H129" s="120"/>
      <c r="I129" s="41"/>
      <c r="J129" s="101">
        <f t="shared" si="33"/>
        <v>0</v>
      </c>
      <c r="K129" s="102">
        <f t="shared" si="34"/>
        <v>0</v>
      </c>
    </row>
    <row r="130" spans="1:11" ht="12" customHeight="1" x14ac:dyDescent="0.25">
      <c r="A130" s="34" t="s">
        <v>241</v>
      </c>
      <c r="B130" s="109" t="s">
        <v>242</v>
      </c>
      <c r="C130" s="41"/>
      <c r="D130" s="120"/>
      <c r="E130" s="120"/>
      <c r="F130" s="120"/>
      <c r="G130" s="120"/>
      <c r="H130" s="120"/>
      <c r="I130" s="41"/>
      <c r="J130" s="101">
        <f t="shared" si="33"/>
        <v>0</v>
      </c>
      <c r="K130" s="102">
        <f t="shared" si="34"/>
        <v>0</v>
      </c>
    </row>
    <row r="131" spans="1:11" ht="12" customHeight="1" x14ac:dyDescent="0.25">
      <c r="A131" s="34" t="s">
        <v>243</v>
      </c>
      <c r="B131" s="109" t="s">
        <v>244</v>
      </c>
      <c r="C131" s="41"/>
      <c r="D131" s="120"/>
      <c r="E131" s="120"/>
      <c r="F131" s="120"/>
      <c r="G131" s="120"/>
      <c r="H131" s="120"/>
      <c r="I131" s="41"/>
      <c r="J131" s="101">
        <f t="shared" si="33"/>
        <v>0</v>
      </c>
      <c r="K131" s="102">
        <f t="shared" si="34"/>
        <v>0</v>
      </c>
    </row>
    <row r="132" spans="1:11" ht="12" customHeight="1" x14ac:dyDescent="0.25">
      <c r="A132" s="34" t="s">
        <v>245</v>
      </c>
      <c r="B132" s="109" t="s">
        <v>218</v>
      </c>
      <c r="C132" s="41"/>
      <c r="D132" s="120"/>
      <c r="E132" s="120"/>
      <c r="F132" s="120"/>
      <c r="G132" s="120"/>
      <c r="H132" s="120"/>
      <c r="I132" s="41"/>
      <c r="J132" s="101">
        <f t="shared" si="33"/>
        <v>0</v>
      </c>
      <c r="K132" s="102">
        <f t="shared" si="34"/>
        <v>0</v>
      </c>
    </row>
    <row r="133" spans="1:11" ht="12" customHeight="1" x14ac:dyDescent="0.25">
      <c r="A133" s="34" t="s">
        <v>246</v>
      </c>
      <c r="B133" s="109" t="s">
        <v>247</v>
      </c>
      <c r="C133" s="41"/>
      <c r="D133" s="120"/>
      <c r="E133" s="120"/>
      <c r="F133" s="120"/>
      <c r="G133" s="120"/>
      <c r="H133" s="120"/>
      <c r="I133" s="41"/>
      <c r="J133" s="101">
        <f t="shared" si="33"/>
        <v>0</v>
      </c>
      <c r="K133" s="102">
        <f t="shared" si="34"/>
        <v>0</v>
      </c>
    </row>
    <row r="134" spans="1:11" ht="18" customHeight="1" thickBot="1" x14ac:dyDescent="0.3">
      <c r="A134" s="110" t="s">
        <v>248</v>
      </c>
      <c r="B134" s="109" t="s">
        <v>249</v>
      </c>
      <c r="C134" s="46"/>
      <c r="D134" s="122"/>
      <c r="E134" s="122"/>
      <c r="F134" s="122"/>
      <c r="G134" s="122"/>
      <c r="H134" s="122"/>
      <c r="I134" s="46"/>
      <c r="J134" s="103">
        <f t="shared" si="33"/>
        <v>0</v>
      </c>
      <c r="K134" s="104">
        <f t="shared" si="34"/>
        <v>0</v>
      </c>
    </row>
    <row r="135" spans="1:11" ht="12" customHeight="1" thickBot="1" x14ac:dyDescent="0.3">
      <c r="A135" s="29" t="s">
        <v>53</v>
      </c>
      <c r="B135" s="123" t="s">
        <v>250</v>
      </c>
      <c r="C135" s="31">
        <f>+C100+C121</f>
        <v>2207256520</v>
      </c>
      <c r="D135" s="124">
        <f t="shared" ref="D135:K135" si="35">+D100+D121</f>
        <v>52254880</v>
      </c>
      <c r="E135" s="124">
        <f t="shared" si="35"/>
        <v>0</v>
      </c>
      <c r="F135" s="124">
        <f t="shared" si="35"/>
        <v>0</v>
      </c>
      <c r="G135" s="124">
        <f t="shared" si="35"/>
        <v>0</v>
      </c>
      <c r="H135" s="124">
        <f t="shared" si="35"/>
        <v>0</v>
      </c>
      <c r="I135" s="31">
        <f t="shared" si="35"/>
        <v>0</v>
      </c>
      <c r="J135" s="31">
        <f t="shared" si="35"/>
        <v>52254880</v>
      </c>
      <c r="K135" s="32">
        <f t="shared" si="35"/>
        <v>2259511400</v>
      </c>
    </row>
    <row r="136" spans="1:11" ht="12" customHeight="1" thickBot="1" x14ac:dyDescent="0.3">
      <c r="A136" s="29" t="s">
        <v>251</v>
      </c>
      <c r="B136" s="123" t="s">
        <v>252</v>
      </c>
      <c r="C136" s="31">
        <f>+C137+C138+C139</f>
        <v>48334000</v>
      </c>
      <c r="D136" s="124">
        <f t="shared" ref="D136:K136" si="36">+D137+D138+D139</f>
        <v>0</v>
      </c>
      <c r="E136" s="124">
        <f t="shared" si="36"/>
        <v>0</v>
      </c>
      <c r="F136" s="124">
        <f t="shared" si="36"/>
        <v>0</v>
      </c>
      <c r="G136" s="124">
        <f t="shared" si="36"/>
        <v>0</v>
      </c>
      <c r="H136" s="124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48334000</v>
      </c>
    </row>
    <row r="137" spans="1:11" ht="12" customHeight="1" x14ac:dyDescent="0.25">
      <c r="A137" s="34" t="s">
        <v>69</v>
      </c>
      <c r="B137" s="119" t="s">
        <v>253</v>
      </c>
      <c r="C137" s="41">
        <v>28334000</v>
      </c>
      <c r="D137" s="120"/>
      <c r="E137" s="120"/>
      <c r="F137" s="120"/>
      <c r="G137" s="120"/>
      <c r="H137" s="120"/>
      <c r="I137" s="41"/>
      <c r="J137" s="37">
        <f>D137+E137+F137+G137+H137+I137</f>
        <v>0</v>
      </c>
      <c r="K137" s="102">
        <f>C137+J137</f>
        <v>28334000</v>
      </c>
    </row>
    <row r="138" spans="1:11" ht="12" customHeight="1" x14ac:dyDescent="0.25">
      <c r="A138" s="34" t="s">
        <v>71</v>
      </c>
      <c r="B138" s="119" t="s">
        <v>254</v>
      </c>
      <c r="C138" s="41">
        <v>20000000</v>
      </c>
      <c r="D138" s="120"/>
      <c r="E138" s="120"/>
      <c r="F138" s="120"/>
      <c r="G138" s="120"/>
      <c r="H138" s="120"/>
      <c r="I138" s="41"/>
      <c r="J138" s="37">
        <f>D138+E138+F138+G138+H138+I138</f>
        <v>0</v>
      </c>
      <c r="K138" s="102">
        <f>C138+J138</f>
        <v>20000000</v>
      </c>
    </row>
    <row r="139" spans="1:11" ht="12" customHeight="1" thickBot="1" x14ac:dyDescent="0.3">
      <c r="A139" s="110" t="s">
        <v>73</v>
      </c>
      <c r="B139" s="119" t="s">
        <v>255</v>
      </c>
      <c r="C139" s="41"/>
      <c r="D139" s="120"/>
      <c r="E139" s="120"/>
      <c r="F139" s="120"/>
      <c r="G139" s="120"/>
      <c r="H139" s="120"/>
      <c r="I139" s="41"/>
      <c r="J139" s="37">
        <f>D139+E139+F139+G139+H139+I139</f>
        <v>0</v>
      </c>
      <c r="K139" s="102">
        <f>C139+J139</f>
        <v>0</v>
      </c>
    </row>
    <row r="140" spans="1:11" ht="12" customHeight="1" thickBot="1" x14ac:dyDescent="0.3">
      <c r="A140" s="29" t="s">
        <v>83</v>
      </c>
      <c r="B140" s="123" t="s">
        <v>256</v>
      </c>
      <c r="C140" s="31">
        <f>SUM(C141:C146)</f>
        <v>0</v>
      </c>
      <c r="D140" s="124">
        <f t="shared" ref="D140:K140" si="37">SUM(D141:D146)</f>
        <v>0</v>
      </c>
      <c r="E140" s="124">
        <f t="shared" si="37"/>
        <v>0</v>
      </c>
      <c r="F140" s="124">
        <f t="shared" si="37"/>
        <v>0</v>
      </c>
      <c r="G140" s="124">
        <f t="shared" si="37"/>
        <v>0</v>
      </c>
      <c r="H140" s="124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 x14ac:dyDescent="0.25">
      <c r="A141" s="34" t="s">
        <v>85</v>
      </c>
      <c r="B141" s="125" t="s">
        <v>257</v>
      </c>
      <c r="C141" s="41"/>
      <c r="D141" s="120"/>
      <c r="E141" s="120"/>
      <c r="F141" s="120"/>
      <c r="G141" s="120"/>
      <c r="H141" s="120"/>
      <c r="I141" s="41"/>
      <c r="J141" s="101">
        <f t="shared" ref="J141:J146" si="38">D141+E141+F141+G141+H141+I141</f>
        <v>0</v>
      </c>
      <c r="K141" s="102">
        <f t="shared" ref="K141:K146" si="39">C141+J141</f>
        <v>0</v>
      </c>
    </row>
    <row r="142" spans="1:11" ht="12" customHeight="1" x14ac:dyDescent="0.25">
      <c r="A142" s="34" t="s">
        <v>87</v>
      </c>
      <c r="B142" s="125" t="s">
        <v>258</v>
      </c>
      <c r="C142" s="41"/>
      <c r="D142" s="120"/>
      <c r="E142" s="120"/>
      <c r="F142" s="120"/>
      <c r="G142" s="120"/>
      <c r="H142" s="120"/>
      <c r="I142" s="41"/>
      <c r="J142" s="101">
        <f t="shared" si="38"/>
        <v>0</v>
      </c>
      <c r="K142" s="102">
        <f t="shared" si="39"/>
        <v>0</v>
      </c>
    </row>
    <row r="143" spans="1:11" ht="12" customHeight="1" x14ac:dyDescent="0.25">
      <c r="A143" s="34" t="s">
        <v>89</v>
      </c>
      <c r="B143" s="125" t="s">
        <v>259</v>
      </c>
      <c r="C143" s="41"/>
      <c r="D143" s="120"/>
      <c r="E143" s="120"/>
      <c r="F143" s="120"/>
      <c r="G143" s="120"/>
      <c r="H143" s="120"/>
      <c r="I143" s="41"/>
      <c r="J143" s="101">
        <f t="shared" si="38"/>
        <v>0</v>
      </c>
      <c r="K143" s="102">
        <f t="shared" si="39"/>
        <v>0</v>
      </c>
    </row>
    <row r="144" spans="1:11" ht="12" customHeight="1" x14ac:dyDescent="0.25">
      <c r="A144" s="34" t="s">
        <v>91</v>
      </c>
      <c r="B144" s="125" t="s">
        <v>260</v>
      </c>
      <c r="C144" s="41"/>
      <c r="D144" s="120"/>
      <c r="E144" s="120"/>
      <c r="F144" s="120"/>
      <c r="G144" s="120"/>
      <c r="H144" s="120"/>
      <c r="I144" s="41"/>
      <c r="J144" s="101">
        <f t="shared" si="38"/>
        <v>0</v>
      </c>
      <c r="K144" s="102">
        <f t="shared" si="39"/>
        <v>0</v>
      </c>
    </row>
    <row r="145" spans="1:15" ht="12" customHeight="1" x14ac:dyDescent="0.25">
      <c r="A145" s="34" t="s">
        <v>93</v>
      </c>
      <c r="B145" s="125" t="s">
        <v>261</v>
      </c>
      <c r="C145" s="41"/>
      <c r="D145" s="120"/>
      <c r="E145" s="120"/>
      <c r="F145" s="120"/>
      <c r="G145" s="120"/>
      <c r="H145" s="120"/>
      <c r="I145" s="41"/>
      <c r="J145" s="101">
        <f t="shared" si="38"/>
        <v>0</v>
      </c>
      <c r="K145" s="102">
        <f t="shared" si="39"/>
        <v>0</v>
      </c>
    </row>
    <row r="146" spans="1:15" ht="12" customHeight="1" thickBot="1" x14ac:dyDescent="0.3">
      <c r="A146" s="110" t="s">
        <v>95</v>
      </c>
      <c r="B146" s="125" t="s">
        <v>262</v>
      </c>
      <c r="C146" s="41"/>
      <c r="D146" s="120"/>
      <c r="E146" s="120"/>
      <c r="F146" s="120"/>
      <c r="G146" s="120"/>
      <c r="H146" s="120"/>
      <c r="I146" s="41"/>
      <c r="J146" s="101">
        <f t="shared" si="38"/>
        <v>0</v>
      </c>
      <c r="K146" s="102">
        <f t="shared" si="39"/>
        <v>0</v>
      </c>
    </row>
    <row r="147" spans="1:15" ht="12" customHeight="1" thickBot="1" x14ac:dyDescent="0.3">
      <c r="A147" s="29" t="s">
        <v>107</v>
      </c>
      <c r="B147" s="123" t="s">
        <v>263</v>
      </c>
      <c r="C147" s="50">
        <f t="shared" ref="C147:K147" si="40">+C148+C149+C150+C151</f>
        <v>24052408</v>
      </c>
      <c r="D147" s="126">
        <f t="shared" si="40"/>
        <v>440975</v>
      </c>
      <c r="E147" s="126">
        <f t="shared" si="40"/>
        <v>0</v>
      </c>
      <c r="F147" s="126">
        <f t="shared" si="40"/>
        <v>0</v>
      </c>
      <c r="G147" s="126">
        <f t="shared" si="40"/>
        <v>0</v>
      </c>
      <c r="H147" s="126">
        <f t="shared" si="40"/>
        <v>0</v>
      </c>
      <c r="I147" s="50">
        <f t="shared" si="40"/>
        <v>0</v>
      </c>
      <c r="J147" s="50">
        <f t="shared" si="40"/>
        <v>440975</v>
      </c>
      <c r="K147" s="51">
        <f t="shared" si="40"/>
        <v>24493383</v>
      </c>
    </row>
    <row r="148" spans="1:15" ht="12" customHeight="1" x14ac:dyDescent="0.25">
      <c r="A148" s="34" t="s">
        <v>109</v>
      </c>
      <c r="B148" s="125" t="s">
        <v>264</v>
      </c>
      <c r="C148" s="41"/>
      <c r="D148" s="120"/>
      <c r="E148" s="120"/>
      <c r="F148" s="120"/>
      <c r="G148" s="120"/>
      <c r="H148" s="120"/>
      <c r="I148" s="41"/>
      <c r="J148" s="101">
        <f>D148+E148+F148+G148+H148+I148</f>
        <v>0</v>
      </c>
      <c r="K148" s="102">
        <f>C148+J148</f>
        <v>0</v>
      </c>
    </row>
    <row r="149" spans="1:15" ht="12" customHeight="1" x14ac:dyDescent="0.25">
      <c r="A149" s="34" t="s">
        <v>111</v>
      </c>
      <c r="B149" s="125" t="s">
        <v>265</v>
      </c>
      <c r="C149" s="41">
        <v>24052408</v>
      </c>
      <c r="D149" s="120">
        <v>440975</v>
      </c>
      <c r="E149" s="120"/>
      <c r="F149" s="120"/>
      <c r="G149" s="120"/>
      <c r="H149" s="120"/>
      <c r="I149" s="41"/>
      <c r="J149" s="101">
        <f>D149+E149+F149+G149+H149+I149</f>
        <v>440975</v>
      </c>
      <c r="K149" s="102">
        <f>C149+J149</f>
        <v>24493383</v>
      </c>
    </row>
    <row r="150" spans="1:15" ht="12" customHeight="1" x14ac:dyDescent="0.25">
      <c r="A150" s="34" t="s">
        <v>113</v>
      </c>
      <c r="B150" s="125" t="s">
        <v>266</v>
      </c>
      <c r="C150" s="41"/>
      <c r="D150" s="120"/>
      <c r="E150" s="120"/>
      <c r="F150" s="120"/>
      <c r="G150" s="120"/>
      <c r="H150" s="120"/>
      <c r="I150" s="41"/>
      <c r="J150" s="101">
        <f>D150+E150+F150+G150+H150+I150</f>
        <v>0</v>
      </c>
      <c r="K150" s="102">
        <f>C150+J150</f>
        <v>0</v>
      </c>
    </row>
    <row r="151" spans="1:15" ht="12" customHeight="1" thickBot="1" x14ac:dyDescent="0.3">
      <c r="A151" s="34" t="s">
        <v>115</v>
      </c>
      <c r="B151" s="127" t="s">
        <v>267</v>
      </c>
      <c r="C151" s="41"/>
      <c r="D151" s="120"/>
      <c r="E151" s="120"/>
      <c r="F151" s="120"/>
      <c r="G151" s="120"/>
      <c r="H151" s="120"/>
      <c r="I151" s="41"/>
      <c r="J151" s="101">
        <f>D151+E151+F151+G151+H151+I151</f>
        <v>0</v>
      </c>
      <c r="K151" s="102">
        <f>C151+J151</f>
        <v>0</v>
      </c>
    </row>
    <row r="152" spans="1:15" ht="12" customHeight="1" thickBot="1" x14ac:dyDescent="0.3">
      <c r="A152" s="29" t="s">
        <v>268</v>
      </c>
      <c r="B152" s="123" t="s">
        <v>269</v>
      </c>
      <c r="C152" s="128">
        <f>SUM(C153:C157)</f>
        <v>0</v>
      </c>
      <c r="D152" s="129">
        <f t="shared" ref="D152:K152" si="41">SUM(D153:D157)</f>
        <v>0</v>
      </c>
      <c r="E152" s="129">
        <f t="shared" si="41"/>
        <v>0</v>
      </c>
      <c r="F152" s="129">
        <f t="shared" si="41"/>
        <v>0</v>
      </c>
      <c r="G152" s="129">
        <f t="shared" si="41"/>
        <v>0</v>
      </c>
      <c r="H152" s="129">
        <f t="shared" si="41"/>
        <v>0</v>
      </c>
      <c r="I152" s="128">
        <f t="shared" si="41"/>
        <v>0</v>
      </c>
      <c r="J152" s="128">
        <f t="shared" si="41"/>
        <v>0</v>
      </c>
      <c r="K152" s="130">
        <f t="shared" si="41"/>
        <v>0</v>
      </c>
    </row>
    <row r="153" spans="1:15" ht="12" customHeight="1" x14ac:dyDescent="0.25">
      <c r="A153" s="34" t="s">
        <v>121</v>
      </c>
      <c r="B153" s="125" t="s">
        <v>270</v>
      </c>
      <c r="C153" s="41"/>
      <c r="D153" s="120"/>
      <c r="E153" s="120"/>
      <c r="F153" s="120"/>
      <c r="G153" s="120"/>
      <c r="H153" s="120"/>
      <c r="I153" s="41"/>
      <c r="J153" s="101">
        <f t="shared" ref="J153:J159" si="42">D153+E153+F153+G153+H153+I153</f>
        <v>0</v>
      </c>
      <c r="K153" s="102">
        <f t="shared" ref="K153:K159" si="43">C153+J153</f>
        <v>0</v>
      </c>
    </row>
    <row r="154" spans="1:15" ht="12" customHeight="1" x14ac:dyDescent="0.25">
      <c r="A154" s="34" t="s">
        <v>123</v>
      </c>
      <c r="B154" s="125" t="s">
        <v>271</v>
      </c>
      <c r="C154" s="41"/>
      <c r="D154" s="120"/>
      <c r="E154" s="120"/>
      <c r="F154" s="120"/>
      <c r="G154" s="120"/>
      <c r="H154" s="120"/>
      <c r="I154" s="41"/>
      <c r="J154" s="101">
        <f t="shared" si="42"/>
        <v>0</v>
      </c>
      <c r="K154" s="102">
        <f t="shared" si="43"/>
        <v>0</v>
      </c>
    </row>
    <row r="155" spans="1:15" ht="12" customHeight="1" x14ac:dyDescent="0.25">
      <c r="A155" s="34" t="s">
        <v>125</v>
      </c>
      <c r="B155" s="125" t="s">
        <v>272</v>
      </c>
      <c r="C155" s="41"/>
      <c r="D155" s="120"/>
      <c r="E155" s="120"/>
      <c r="F155" s="120"/>
      <c r="G155" s="120"/>
      <c r="H155" s="120"/>
      <c r="I155" s="41"/>
      <c r="J155" s="101">
        <f t="shared" si="42"/>
        <v>0</v>
      </c>
      <c r="K155" s="102">
        <f t="shared" si="43"/>
        <v>0</v>
      </c>
    </row>
    <row r="156" spans="1:15" ht="12" customHeight="1" x14ac:dyDescent="0.25">
      <c r="A156" s="34" t="s">
        <v>127</v>
      </c>
      <c r="B156" s="125" t="s">
        <v>273</v>
      </c>
      <c r="C156" s="41"/>
      <c r="D156" s="120"/>
      <c r="E156" s="120"/>
      <c r="F156" s="120"/>
      <c r="G156" s="120"/>
      <c r="H156" s="120"/>
      <c r="I156" s="41"/>
      <c r="J156" s="101">
        <f t="shared" si="42"/>
        <v>0</v>
      </c>
      <c r="K156" s="102">
        <f t="shared" si="43"/>
        <v>0</v>
      </c>
    </row>
    <row r="157" spans="1:15" ht="12" customHeight="1" thickBot="1" x14ac:dyDescent="0.3">
      <c r="A157" s="34" t="s">
        <v>274</v>
      </c>
      <c r="B157" s="125" t="s">
        <v>275</v>
      </c>
      <c r="C157" s="41"/>
      <c r="D157" s="120"/>
      <c r="E157" s="122"/>
      <c r="F157" s="122"/>
      <c r="G157" s="122"/>
      <c r="H157" s="122"/>
      <c r="I157" s="46"/>
      <c r="J157" s="103">
        <f t="shared" si="42"/>
        <v>0</v>
      </c>
      <c r="K157" s="104">
        <f t="shared" si="43"/>
        <v>0</v>
      </c>
    </row>
    <row r="158" spans="1:15" ht="12" customHeight="1" thickBot="1" x14ac:dyDescent="0.3">
      <c r="A158" s="29" t="s">
        <v>129</v>
      </c>
      <c r="B158" s="123" t="s">
        <v>276</v>
      </c>
      <c r="C158" s="131"/>
      <c r="D158" s="132"/>
      <c r="E158" s="132"/>
      <c r="F158" s="132"/>
      <c r="G158" s="132"/>
      <c r="H158" s="132"/>
      <c r="I158" s="131"/>
      <c r="J158" s="128">
        <f t="shared" si="42"/>
        <v>0</v>
      </c>
      <c r="K158" s="133">
        <f t="shared" si="43"/>
        <v>0</v>
      </c>
    </row>
    <row r="159" spans="1:15" ht="12" customHeight="1" thickBot="1" x14ac:dyDescent="0.3">
      <c r="A159" s="29" t="s">
        <v>277</v>
      </c>
      <c r="B159" s="123" t="s">
        <v>278</v>
      </c>
      <c r="C159" s="131"/>
      <c r="D159" s="132"/>
      <c r="E159" s="134"/>
      <c r="F159" s="134"/>
      <c r="G159" s="134"/>
      <c r="H159" s="134"/>
      <c r="I159" s="135"/>
      <c r="J159" s="136">
        <f t="shared" si="42"/>
        <v>0</v>
      </c>
      <c r="K159" s="38">
        <f t="shared" si="43"/>
        <v>0</v>
      </c>
    </row>
    <row r="160" spans="1:15" ht="15.2" customHeight="1" thickBot="1" x14ac:dyDescent="0.3">
      <c r="A160" s="29" t="s">
        <v>279</v>
      </c>
      <c r="B160" s="123" t="s">
        <v>280</v>
      </c>
      <c r="C160" s="137">
        <f t="shared" ref="C160:K160" si="44">+C136+C140+C147+C152+C158+C159</f>
        <v>72386408</v>
      </c>
      <c r="D160" s="138">
        <f t="shared" si="44"/>
        <v>440975</v>
      </c>
      <c r="E160" s="138">
        <f t="shared" si="44"/>
        <v>0</v>
      </c>
      <c r="F160" s="138">
        <f t="shared" si="44"/>
        <v>0</v>
      </c>
      <c r="G160" s="138">
        <f t="shared" si="44"/>
        <v>0</v>
      </c>
      <c r="H160" s="138">
        <f t="shared" si="44"/>
        <v>0</v>
      </c>
      <c r="I160" s="137">
        <f t="shared" si="44"/>
        <v>0</v>
      </c>
      <c r="J160" s="137">
        <f t="shared" si="44"/>
        <v>440975</v>
      </c>
      <c r="K160" s="139">
        <f t="shared" si="44"/>
        <v>72827383</v>
      </c>
      <c r="L160" s="140"/>
      <c r="M160" s="141"/>
      <c r="N160" s="141"/>
      <c r="O160" s="141"/>
    </row>
    <row r="161" spans="1:11" s="33" customFormat="1" ht="12.95" customHeight="1" thickBot="1" x14ac:dyDescent="0.25">
      <c r="A161" s="142" t="s">
        <v>281</v>
      </c>
      <c r="B161" s="143" t="s">
        <v>282</v>
      </c>
      <c r="C161" s="137">
        <f t="shared" ref="C161:K161" si="45">+C135+C160</f>
        <v>2279642928</v>
      </c>
      <c r="D161" s="138">
        <f t="shared" si="45"/>
        <v>52695855</v>
      </c>
      <c r="E161" s="138">
        <f t="shared" si="45"/>
        <v>0</v>
      </c>
      <c r="F161" s="138">
        <f t="shared" si="45"/>
        <v>0</v>
      </c>
      <c r="G161" s="138">
        <f t="shared" si="45"/>
        <v>0</v>
      </c>
      <c r="H161" s="138">
        <f t="shared" si="45"/>
        <v>0</v>
      </c>
      <c r="I161" s="137">
        <f t="shared" si="45"/>
        <v>0</v>
      </c>
      <c r="J161" s="137">
        <f t="shared" si="45"/>
        <v>52695855</v>
      </c>
      <c r="K161" s="139">
        <f t="shared" si="45"/>
        <v>2332338783</v>
      </c>
    </row>
    <row r="162" spans="1:11" ht="14.1" customHeight="1" x14ac:dyDescent="0.25">
      <c r="C162" s="144">
        <f>C93-C161</f>
        <v>0</v>
      </c>
      <c r="D162" s="145"/>
      <c r="E162" s="145"/>
      <c r="F162" s="145"/>
      <c r="G162" s="145"/>
      <c r="H162" s="145"/>
      <c r="I162" s="145"/>
      <c r="J162" s="145"/>
      <c r="K162" s="146">
        <f>K93-K161</f>
        <v>0</v>
      </c>
    </row>
    <row r="163" spans="1:11" x14ac:dyDescent="0.25">
      <c r="A163" s="147" t="s">
        <v>283</v>
      </c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</row>
    <row r="164" spans="1:11" ht="15.2" customHeight="1" thickBot="1" x14ac:dyDescent="0.3">
      <c r="A164" s="148" t="s">
        <v>284</v>
      </c>
      <c r="B164" s="148"/>
      <c r="C164" s="149"/>
      <c r="K164" s="149" t="str">
        <f>K96</f>
        <v>Forintban!</v>
      </c>
    </row>
    <row r="165" spans="1:11" ht="25.5" customHeight="1" thickBot="1" x14ac:dyDescent="0.3">
      <c r="A165" s="29">
        <v>1</v>
      </c>
      <c r="B165" s="150" t="s">
        <v>285</v>
      </c>
      <c r="C165" s="151">
        <f t="shared" ref="C165:K165" si="46">+C68-C135</f>
        <v>-808606402</v>
      </c>
      <c r="D165" s="31">
        <f t="shared" si="46"/>
        <v>-14684563</v>
      </c>
      <c r="E165" s="31">
        <f t="shared" si="46"/>
        <v>0</v>
      </c>
      <c r="F165" s="31">
        <f t="shared" si="46"/>
        <v>0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-14684563</v>
      </c>
      <c r="K165" s="32">
        <f t="shared" si="46"/>
        <v>-823290965</v>
      </c>
    </row>
    <row r="166" spans="1:11" ht="32.450000000000003" customHeight="1" thickBot="1" x14ac:dyDescent="0.3">
      <c r="A166" s="29" t="s">
        <v>39</v>
      </c>
      <c r="B166" s="150" t="s">
        <v>286</v>
      </c>
      <c r="C166" s="31">
        <f t="shared" ref="C166:K166" si="47">+C92-C160</f>
        <v>808606402</v>
      </c>
      <c r="D166" s="31">
        <f t="shared" si="47"/>
        <v>14684563</v>
      </c>
      <c r="E166" s="31">
        <f t="shared" si="47"/>
        <v>0</v>
      </c>
      <c r="F166" s="31">
        <f t="shared" si="47"/>
        <v>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14684563</v>
      </c>
      <c r="K166" s="32">
        <f t="shared" si="47"/>
        <v>823290965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RM_1.1.</vt:lpstr>
      <vt:lpstr>RM_1.1.!Nyomtatási_terület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2021-06-07T08:52:39Z</dcterms:created>
  <dcterms:modified xsi:type="dcterms:W3CDTF">2021-06-07T08:53:02Z</dcterms:modified>
</cp:coreProperties>
</file>