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096C109-8EE4-4395-A455-D4821299602D}" xr6:coauthVersionLast="47" xr6:coauthVersionMax="47" xr10:uidLastSave="{00000000-0000-0000-0000-000000000000}"/>
  <bookViews>
    <workbookView xWindow="-120" yWindow="-120" windowWidth="29040" windowHeight="15840" tabRatio="920" firstSheet="1" activeTab="6"/>
  </bookViews>
  <sheets>
    <sheet name="1.sz.melléklet bevételek" sheetId="27" r:id="rId1"/>
    <sheet name="1.1.sz.melléklet Önkorm.bevétel" sheetId="15" r:id="rId2"/>
    <sheet name="1.2.sz.melléklet ÁMK bevétel" sheetId="14" r:id="rId3"/>
    <sheet name="2.sz. melléklet kiadások" sheetId="28" r:id="rId4"/>
    <sheet name="2.1. sz.melléklet Önkorm.kiadás" sheetId="25" r:id="rId5"/>
    <sheet name="2.2.sz. melléklet ÁMK kiadás" sheetId="6" r:id="rId6"/>
    <sheet name="3.sz.melléklet Maradv.kim." sheetId="26" r:id="rId7"/>
    <sheet name="4. sz.melléklet Eredm.kim." sheetId="23" r:id="rId8"/>
    <sheet name="5. sz.melléklet Vagyonkimutatás" sheetId="22" r:id="rId9"/>
    <sheet name="6.sz.melléklet Létszám " sheetId="21" r:id="rId10"/>
  </sheets>
  <calcPr calcId="181029"/>
</workbook>
</file>

<file path=xl/calcChain.xml><?xml version="1.0" encoding="utf-8"?>
<calcChain xmlns="http://schemas.openxmlformats.org/spreadsheetml/2006/main">
  <c r="L14" i="25" l="1"/>
  <c r="E14" i="25"/>
  <c r="S41" i="25"/>
  <c r="S27" i="25"/>
  <c r="S18" i="25"/>
  <c r="S28" i="25"/>
  <c r="S13" i="25"/>
  <c r="Q14" i="25"/>
  <c r="P14" i="25"/>
  <c r="O14" i="25"/>
  <c r="O50" i="25" s="1"/>
  <c r="O54" i="25" s="1"/>
  <c r="N14" i="25"/>
  <c r="N50" i="25" s="1"/>
  <c r="N54" i="25" s="1"/>
  <c r="S9" i="25"/>
  <c r="K14" i="25"/>
  <c r="K50" i="25" s="1"/>
  <c r="K54" i="25" s="1"/>
  <c r="J14" i="25"/>
  <c r="J50" i="25" s="1"/>
  <c r="J54" i="25" s="1"/>
  <c r="I14" i="25"/>
  <c r="F14" i="25"/>
  <c r="S14" i="25" s="1"/>
  <c r="G14" i="25"/>
  <c r="G50" i="25" s="1"/>
  <c r="G54" i="25" s="1"/>
  <c r="C13" i="28"/>
  <c r="C15" i="28" s="1"/>
  <c r="C17" i="28" s="1"/>
  <c r="D13" i="28"/>
  <c r="F10" i="14"/>
  <c r="G10" i="14"/>
  <c r="G14" i="14" s="1"/>
  <c r="H10" i="14"/>
  <c r="I10" i="14"/>
  <c r="J10" i="14"/>
  <c r="J14" i="14"/>
  <c r="E10" i="14"/>
  <c r="E14" i="14"/>
  <c r="S52" i="25"/>
  <c r="S49" i="25"/>
  <c r="R30" i="25"/>
  <c r="R50" i="25" s="1"/>
  <c r="R54" i="25" s="1"/>
  <c r="G48" i="25"/>
  <c r="H48" i="25"/>
  <c r="G39" i="25"/>
  <c r="H39" i="25"/>
  <c r="S39" i="25" s="1"/>
  <c r="G30" i="25"/>
  <c r="H30" i="25"/>
  <c r="F39" i="25"/>
  <c r="F48" i="25"/>
  <c r="F30" i="25"/>
  <c r="F50" i="25" s="1"/>
  <c r="F54" i="25" s="1"/>
  <c r="F16" i="25"/>
  <c r="G16" i="25"/>
  <c r="H16" i="25"/>
  <c r="H14" i="25"/>
  <c r="H50" i="25" s="1"/>
  <c r="H54" i="25" s="1"/>
  <c r="M14" i="25"/>
  <c r="K9" i="14"/>
  <c r="C10" i="14"/>
  <c r="C14" i="14"/>
  <c r="P10" i="15"/>
  <c r="P7" i="15"/>
  <c r="P27" i="15"/>
  <c r="P30" i="15"/>
  <c r="P31" i="15" s="1"/>
  <c r="D31" i="15"/>
  <c r="E31" i="15"/>
  <c r="C31" i="15"/>
  <c r="C35" i="15" s="1"/>
  <c r="K29" i="15"/>
  <c r="J22" i="15"/>
  <c r="K22" i="15"/>
  <c r="J15" i="15"/>
  <c r="J13" i="15"/>
  <c r="H15" i="15"/>
  <c r="H35" i="15"/>
  <c r="D45" i="25"/>
  <c r="E45" i="25"/>
  <c r="F45" i="25"/>
  <c r="G45" i="25"/>
  <c r="S45" i="25" s="1"/>
  <c r="I45" i="25"/>
  <c r="J45" i="25"/>
  <c r="K45" i="25"/>
  <c r="L45" i="25"/>
  <c r="M45" i="25"/>
  <c r="N45" i="25"/>
  <c r="O45" i="25"/>
  <c r="P45" i="25"/>
  <c r="Q45" i="25"/>
  <c r="Q50" i="25" s="1"/>
  <c r="R45" i="25"/>
  <c r="C45" i="25"/>
  <c r="D14" i="25"/>
  <c r="C14" i="25"/>
  <c r="C50" i="25" s="1"/>
  <c r="C54" i="25" s="1"/>
  <c r="M6" i="6"/>
  <c r="D35" i="22"/>
  <c r="D36" i="22" s="1"/>
  <c r="D39" i="22" s="1"/>
  <c r="D33" i="22"/>
  <c r="D30" i="22"/>
  <c r="D24" i="22"/>
  <c r="C24" i="22"/>
  <c r="D18" i="22"/>
  <c r="D19" i="22"/>
  <c r="D14" i="22"/>
  <c r="D9" i="22"/>
  <c r="D11" i="22"/>
  <c r="D6" i="22"/>
  <c r="D7" i="22"/>
  <c r="D26" i="22" s="1"/>
  <c r="C35" i="22"/>
  <c r="C33" i="22"/>
  <c r="C36" i="22"/>
  <c r="C39" i="22"/>
  <c r="C30" i="22"/>
  <c r="C18" i="22"/>
  <c r="C19" i="22"/>
  <c r="C14" i="22"/>
  <c r="C9" i="22"/>
  <c r="C11" i="22"/>
  <c r="C6" i="22"/>
  <c r="C7" i="22"/>
  <c r="C26" i="22" s="1"/>
  <c r="D23" i="23"/>
  <c r="D25" i="23"/>
  <c r="D11" i="23"/>
  <c r="C11" i="23"/>
  <c r="D18" i="23"/>
  <c r="C18" i="23"/>
  <c r="C21" i="23" s="1"/>
  <c r="C26" i="23" s="1"/>
  <c r="D14" i="23"/>
  <c r="C14" i="23"/>
  <c r="D5" i="23"/>
  <c r="C23" i="23"/>
  <c r="C25" i="23"/>
  <c r="C5" i="23"/>
  <c r="D8" i="26"/>
  <c r="D5" i="26"/>
  <c r="D9" i="26"/>
  <c r="D10" i="26" s="1"/>
  <c r="C8" i="26"/>
  <c r="C5" i="26"/>
  <c r="C9" i="26"/>
  <c r="C10" i="26" s="1"/>
  <c r="B13" i="28"/>
  <c r="C8" i="27"/>
  <c r="C10" i="27" s="1"/>
  <c r="C12" i="27" s="1"/>
  <c r="D8" i="27"/>
  <c r="D10" i="27" s="1"/>
  <c r="D12" i="27" s="1"/>
  <c r="B8" i="27"/>
  <c r="B10" i="27"/>
  <c r="B12" i="27"/>
  <c r="R39" i="25"/>
  <c r="S31" i="25"/>
  <c r="S33" i="25"/>
  <c r="S25" i="25"/>
  <c r="S35" i="25"/>
  <c r="S36" i="25"/>
  <c r="S37" i="25"/>
  <c r="S38" i="25"/>
  <c r="S46" i="25"/>
  <c r="S47" i="25"/>
  <c r="S42" i="25"/>
  <c r="S44" i="25"/>
  <c r="S43" i="25"/>
  <c r="S40" i="25"/>
  <c r="R34" i="25"/>
  <c r="S17" i="25"/>
  <c r="S19" i="25"/>
  <c r="S20" i="25"/>
  <c r="S21" i="25"/>
  <c r="S22" i="25"/>
  <c r="S23" i="25"/>
  <c r="S24" i="25"/>
  <c r="S26" i="25"/>
  <c r="S29" i="25"/>
  <c r="S15" i="25"/>
  <c r="S16" i="25"/>
  <c r="S12" i="25"/>
  <c r="S10" i="25"/>
  <c r="S11" i="25"/>
  <c r="S7" i="25"/>
  <c r="S6" i="25"/>
  <c r="S5" i="25"/>
  <c r="D53" i="25"/>
  <c r="E53" i="25"/>
  <c r="F53" i="25"/>
  <c r="G53" i="25"/>
  <c r="I53" i="25"/>
  <c r="J53" i="25"/>
  <c r="K53" i="25"/>
  <c r="L53" i="25"/>
  <c r="M53" i="25"/>
  <c r="N53" i="25"/>
  <c r="O53" i="25"/>
  <c r="P53" i="25"/>
  <c r="Q53" i="25"/>
  <c r="C53" i="25"/>
  <c r="D48" i="25"/>
  <c r="I48" i="25"/>
  <c r="J48" i="25"/>
  <c r="K48" i="25"/>
  <c r="S48" i="25" s="1"/>
  <c r="L48" i="25"/>
  <c r="M48" i="25"/>
  <c r="N48" i="25"/>
  <c r="O48" i="25"/>
  <c r="P48" i="25"/>
  <c r="P50" i="25" s="1"/>
  <c r="P54" i="25" s="1"/>
  <c r="Q48" i="25"/>
  <c r="C48" i="25"/>
  <c r="D39" i="25"/>
  <c r="I39" i="25"/>
  <c r="I50" i="25" s="1"/>
  <c r="I54" i="25" s="1"/>
  <c r="J39" i="25"/>
  <c r="K39" i="25"/>
  <c r="L39" i="25"/>
  <c r="M39" i="25"/>
  <c r="N39" i="25"/>
  <c r="O39" i="25"/>
  <c r="P39" i="25"/>
  <c r="Q39" i="25"/>
  <c r="C39" i="25"/>
  <c r="D34" i="25"/>
  <c r="F34" i="25"/>
  <c r="S34" i="25" s="1"/>
  <c r="G34" i="25"/>
  <c r="I34" i="25"/>
  <c r="J34" i="25"/>
  <c r="K34" i="25"/>
  <c r="L34" i="25"/>
  <c r="M34" i="25"/>
  <c r="N34" i="25"/>
  <c r="O34" i="25"/>
  <c r="P34" i="25"/>
  <c r="Q34" i="25"/>
  <c r="C34" i="25"/>
  <c r="D30" i="25"/>
  <c r="E30" i="25"/>
  <c r="I30" i="25"/>
  <c r="J30" i="25"/>
  <c r="K30" i="25"/>
  <c r="L30" i="25"/>
  <c r="M30" i="25"/>
  <c r="N30" i="25"/>
  <c r="O30" i="25"/>
  <c r="P30" i="25"/>
  <c r="Q30" i="25"/>
  <c r="C30" i="25"/>
  <c r="D16" i="25"/>
  <c r="D50" i="25" s="1"/>
  <c r="D54" i="25" s="1"/>
  <c r="E16" i="25"/>
  <c r="E50" i="25" s="1"/>
  <c r="E54" i="25" s="1"/>
  <c r="I16" i="25"/>
  <c r="J16" i="25"/>
  <c r="K16" i="25"/>
  <c r="L16" i="25"/>
  <c r="L50" i="25" s="1"/>
  <c r="L54" i="25" s="1"/>
  <c r="M16" i="25"/>
  <c r="N16" i="25"/>
  <c r="O16" i="25"/>
  <c r="P16" i="25"/>
  <c r="Q16" i="25"/>
  <c r="C16" i="25"/>
  <c r="O22" i="15"/>
  <c r="E34" i="15"/>
  <c r="P34" i="15" s="1"/>
  <c r="F34" i="15"/>
  <c r="G34" i="15"/>
  <c r="G35" i="15"/>
  <c r="I34" i="15"/>
  <c r="K34" i="15"/>
  <c r="L34" i="15"/>
  <c r="M34" i="15"/>
  <c r="N34" i="15"/>
  <c r="O34" i="15"/>
  <c r="C34" i="15"/>
  <c r="D34" i="15"/>
  <c r="E29" i="15"/>
  <c r="F29" i="15"/>
  <c r="G29" i="15"/>
  <c r="I29" i="15"/>
  <c r="P29" i="15" s="1"/>
  <c r="L29" i="15"/>
  <c r="M29" i="15"/>
  <c r="N29" i="15"/>
  <c r="O29" i="15"/>
  <c r="C29" i="15"/>
  <c r="D29" i="15"/>
  <c r="E22" i="15"/>
  <c r="F22" i="15"/>
  <c r="G22" i="15"/>
  <c r="I22" i="15"/>
  <c r="L22" i="15"/>
  <c r="M22" i="15"/>
  <c r="M35" i="15" s="1"/>
  <c r="N22" i="15"/>
  <c r="C22" i="15"/>
  <c r="D22" i="15"/>
  <c r="E15" i="15"/>
  <c r="F15" i="15"/>
  <c r="P15" i="15" s="1"/>
  <c r="G15" i="15"/>
  <c r="I15" i="15"/>
  <c r="P16" i="15"/>
  <c r="K15" i="15"/>
  <c r="K35" i="15"/>
  <c r="L15" i="15"/>
  <c r="L35" i="15" s="1"/>
  <c r="M15" i="15"/>
  <c r="N15" i="15"/>
  <c r="O15" i="15"/>
  <c r="O35" i="15"/>
  <c r="C15" i="15"/>
  <c r="D15" i="15"/>
  <c r="E13" i="15"/>
  <c r="P13" i="15" s="1"/>
  <c r="F13" i="15"/>
  <c r="F35" i="15" s="1"/>
  <c r="G13" i="15"/>
  <c r="I13" i="15"/>
  <c r="I35" i="15" s="1"/>
  <c r="K13" i="15"/>
  <c r="L13" i="15"/>
  <c r="M13" i="15"/>
  <c r="N13" i="15"/>
  <c r="O13" i="15"/>
  <c r="C13" i="15"/>
  <c r="D13" i="15"/>
  <c r="D35" i="15" s="1"/>
  <c r="K4" i="14"/>
  <c r="K11" i="14"/>
  <c r="K12" i="14"/>
  <c r="K5" i="14"/>
  <c r="K6" i="14"/>
  <c r="K7" i="14"/>
  <c r="K8" i="14"/>
  <c r="K10" i="14" s="1"/>
  <c r="C13" i="14"/>
  <c r="D13" i="14"/>
  <c r="F13" i="14"/>
  <c r="F14" i="14" s="1"/>
  <c r="G13" i="14"/>
  <c r="H13" i="14"/>
  <c r="H14" i="14" s="1"/>
  <c r="I13" i="14"/>
  <c r="I14" i="14" s="1"/>
  <c r="J13" i="14"/>
  <c r="D10" i="14"/>
  <c r="D14" i="14"/>
  <c r="P11" i="15"/>
  <c r="P32" i="15"/>
  <c r="E30" i="6"/>
  <c r="M30" i="6" s="1"/>
  <c r="F30" i="6"/>
  <c r="G30" i="6"/>
  <c r="H30" i="6"/>
  <c r="I30" i="6"/>
  <c r="J30" i="6"/>
  <c r="K30" i="6"/>
  <c r="L30" i="6"/>
  <c r="M28" i="6"/>
  <c r="E27" i="6"/>
  <c r="M27" i="6" s="1"/>
  <c r="M25" i="6"/>
  <c r="M22" i="6"/>
  <c r="M23" i="6"/>
  <c r="M24" i="6"/>
  <c r="M26" i="6"/>
  <c r="M29" i="6"/>
  <c r="M13" i="6"/>
  <c r="M15" i="6"/>
  <c r="M16" i="6"/>
  <c r="M17" i="6"/>
  <c r="M18" i="6"/>
  <c r="M19" i="6"/>
  <c r="M20" i="6"/>
  <c r="M21" i="6"/>
  <c r="M5" i="6"/>
  <c r="M7" i="6"/>
  <c r="M8" i="6"/>
  <c r="M9" i="6"/>
  <c r="M10" i="6"/>
  <c r="M11" i="6"/>
  <c r="M4" i="6"/>
  <c r="C30" i="6"/>
  <c r="D30" i="6"/>
  <c r="C27" i="6"/>
  <c r="D27" i="6"/>
  <c r="F27" i="6"/>
  <c r="G27" i="6"/>
  <c r="H27" i="6"/>
  <c r="I27" i="6"/>
  <c r="J27" i="6"/>
  <c r="K27" i="6"/>
  <c r="L27" i="6"/>
  <c r="C14" i="6"/>
  <c r="D14" i="6"/>
  <c r="E14" i="6"/>
  <c r="F14" i="6"/>
  <c r="F31" i="6" s="1"/>
  <c r="G14" i="6"/>
  <c r="M14" i="6" s="1"/>
  <c r="H14" i="6"/>
  <c r="I14" i="6"/>
  <c r="J14" i="6"/>
  <c r="K14" i="6"/>
  <c r="L14" i="6"/>
  <c r="C12" i="6"/>
  <c r="C31" i="6"/>
  <c r="D12" i="6"/>
  <c r="D31" i="6" s="1"/>
  <c r="E12" i="6"/>
  <c r="F12" i="6"/>
  <c r="G12" i="6"/>
  <c r="H12" i="6"/>
  <c r="I12" i="6"/>
  <c r="I31" i="6"/>
  <c r="J12" i="6"/>
  <c r="K12" i="6"/>
  <c r="K31" i="6" s="1"/>
  <c r="L12" i="6"/>
  <c r="S51" i="25"/>
  <c r="S53" i="25" s="1"/>
  <c r="P4" i="15"/>
  <c r="P5" i="15"/>
  <c r="P6" i="15"/>
  <c r="P8" i="15"/>
  <c r="P9" i="15"/>
  <c r="P12" i="15"/>
  <c r="P14" i="15"/>
  <c r="P17" i="15"/>
  <c r="P18" i="15"/>
  <c r="P20" i="15"/>
  <c r="P19" i="15"/>
  <c r="P21" i="15"/>
  <c r="P22" i="15" s="1"/>
  <c r="P23" i="15"/>
  <c r="P24" i="15"/>
  <c r="P25" i="15"/>
  <c r="P26" i="15"/>
  <c r="P28" i="15"/>
  <c r="P33" i="15"/>
  <c r="B8" i="28"/>
  <c r="B15" i="28"/>
  <c r="B17" i="28" s="1"/>
  <c r="C8" i="28"/>
  <c r="D8" i="28"/>
  <c r="D15" i="28"/>
  <c r="D17" i="28"/>
  <c r="B8" i="21"/>
  <c r="B17" i="21" s="1"/>
  <c r="C8" i="21"/>
  <c r="D8" i="21"/>
  <c r="B15" i="21"/>
  <c r="C15" i="21"/>
  <c r="C17" i="21" s="1"/>
  <c r="D15" i="21"/>
  <c r="D17" i="21" s="1"/>
  <c r="D26" i="23"/>
  <c r="J31" i="6"/>
  <c r="L31" i="6"/>
  <c r="F31" i="15"/>
  <c r="H31" i="15"/>
  <c r="G31" i="15"/>
  <c r="I31" i="15"/>
  <c r="K31" i="15"/>
  <c r="J31" i="15"/>
  <c r="J35" i="15"/>
  <c r="O31" i="15"/>
  <c r="M31" i="15"/>
  <c r="N31" i="15"/>
  <c r="L31" i="15"/>
  <c r="H31" i="6"/>
  <c r="Q54" i="25"/>
  <c r="M50" i="25"/>
  <c r="M54" i="25" s="1"/>
  <c r="M12" i="6"/>
  <c r="N35" i="15" l="1"/>
  <c r="P35" i="15"/>
  <c r="M31" i="6"/>
  <c r="G31" i="6"/>
  <c r="K13" i="14"/>
  <c r="K14" i="14" s="1"/>
  <c r="S30" i="25"/>
  <c r="S50" i="25" s="1"/>
  <c r="S54" i="25" s="1"/>
  <c r="E35" i="15"/>
  <c r="E31" i="6"/>
</calcChain>
</file>

<file path=xl/sharedStrings.xml><?xml version="1.0" encoding="utf-8"?>
<sst xmlns="http://schemas.openxmlformats.org/spreadsheetml/2006/main" count="507" uniqueCount="424">
  <si>
    <t>Alapilletmény</t>
  </si>
  <si>
    <t>Szociális hozzájárulási adó</t>
  </si>
  <si>
    <t>Megnevezés:</t>
  </si>
  <si>
    <t>Óvodai nevelés, ellátás szakmai feladatai</t>
  </si>
  <si>
    <t>K334</t>
  </si>
  <si>
    <t>Karbantartás, kisjavítás</t>
  </si>
  <si>
    <t>B8131</t>
  </si>
  <si>
    <t>Építményadó</t>
  </si>
  <si>
    <t>Telekadó</t>
  </si>
  <si>
    <t>Magánszemélyek komm.adója</t>
  </si>
  <si>
    <t>Állandó jelleggel véz.tevék.ut.iparűzési adó</t>
  </si>
  <si>
    <t>B111</t>
  </si>
  <si>
    <t>Helyi önkorm.működésének ált.támogatása</t>
  </si>
  <si>
    <t>Telep.önkorm.köznevelési felad.támogatása</t>
  </si>
  <si>
    <t>B114</t>
  </si>
  <si>
    <t>Telep.önkorm.kulturális feladat.tám.</t>
  </si>
  <si>
    <t>B115</t>
  </si>
  <si>
    <t>Működési célú központosított előirányzat</t>
  </si>
  <si>
    <t>Háziorvosi ellátás</t>
  </si>
  <si>
    <t>Közp-i irány.szervi működ-i támog.folyósítás</t>
  </si>
  <si>
    <t xml:space="preserve">K342 </t>
  </si>
  <si>
    <t>Reklám- és propaganda kiadások</t>
  </si>
  <si>
    <t>Eredeti előirányzat</t>
  </si>
  <si>
    <t>Teljesítés</t>
  </si>
  <si>
    <t>Módosított előirányzat</t>
  </si>
  <si>
    <t>082042-1</t>
  </si>
  <si>
    <t>Egyéb béren kívüli juttatások</t>
  </si>
  <si>
    <t>Önkormányzat</t>
  </si>
  <si>
    <t>Konyha</t>
  </si>
  <si>
    <t>Községgazdálkodás</t>
  </si>
  <si>
    <t>Tanyagondnoki Szolgálat</t>
  </si>
  <si>
    <t>Védőnői Szolgálat</t>
  </si>
  <si>
    <t>Óvodai ellátás</t>
  </si>
  <si>
    <t>Községi Könyvtár</t>
  </si>
  <si>
    <t>ÁMK</t>
  </si>
  <si>
    <t>Közfoglakoztatottak</t>
  </si>
  <si>
    <t>Önkormányzat összesen:</t>
  </si>
  <si>
    <t>Sorszám</t>
  </si>
  <si>
    <t>ESZKÖZÖK</t>
  </si>
  <si>
    <t>Előző időszak</t>
  </si>
  <si>
    <t>Tárgyidőszak</t>
  </si>
  <si>
    <t>A)/I</t>
  </si>
  <si>
    <t>Immateriális javak  (=A)/I/1+A)/I/2+A)/I/3)</t>
  </si>
  <si>
    <t>A)/II/1</t>
  </si>
  <si>
    <t xml:space="preserve">Ingatlanok és a kapcsolódó vagyoni értékű jogok </t>
  </si>
  <si>
    <t>A)/II/2</t>
  </si>
  <si>
    <t xml:space="preserve">Gépek, berendezések, felszerelések, járművek </t>
  </si>
  <si>
    <t>A)/II/4</t>
  </si>
  <si>
    <t xml:space="preserve">Beruházások, felújítások </t>
  </si>
  <si>
    <t>A)/II</t>
  </si>
  <si>
    <t>Tárgyi eszközök  (=A)/II/1+...+A)/II/5)</t>
  </si>
  <si>
    <t>A)</t>
  </si>
  <si>
    <t>B)/I/1</t>
  </si>
  <si>
    <t>Vásárolt készletek</t>
  </si>
  <si>
    <t>B)/I</t>
  </si>
  <si>
    <t>Készletek (=B)/I/1+…+B)/I/5)</t>
  </si>
  <si>
    <t>B)/II</t>
  </si>
  <si>
    <t>Értékpapírok (=B)/II/1+B)/II/2)</t>
  </si>
  <si>
    <t>B)</t>
  </si>
  <si>
    <t>NEMZETI VAGYONBA TARTOZÓ FORGÓESZKÖZÖK (= B)/I+B)/II)</t>
  </si>
  <si>
    <t>C)/II</t>
  </si>
  <si>
    <t>Pénztárak, csekkek, betétkönyvek</t>
  </si>
  <si>
    <t>C)/III</t>
  </si>
  <si>
    <t xml:space="preserve">Forintszámlák </t>
  </si>
  <si>
    <t>C)</t>
  </si>
  <si>
    <t>D)/I</t>
  </si>
  <si>
    <t>Költségvetési évben esedékes követelések (=D)/I/1+…+D)/I/8)</t>
  </si>
  <si>
    <t>D)/II</t>
  </si>
  <si>
    <t>Költségvetési évet követően esedékes követelések (=D)/II/1+…+D)/II/8)</t>
  </si>
  <si>
    <t>D)/III/1</t>
  </si>
  <si>
    <t>Adott előlegek</t>
  </si>
  <si>
    <t>D/III</t>
  </si>
  <si>
    <t>Követelés jellegű sajátos elszámolások (=D/III/1+…+D/III/7)</t>
  </si>
  <si>
    <t>D)</t>
  </si>
  <si>
    <t>KÖVETELÉSEK  (=D/I+D/II+D/III)</t>
  </si>
  <si>
    <t>E)</t>
  </si>
  <si>
    <t>F)</t>
  </si>
  <si>
    <t>AKTÍV IDŐBELI  ELHATÁROLÁSOK  (=F)/1+F)/2+F)/3)</t>
  </si>
  <si>
    <t>ESZKÖZÖK ÖSSZESEN [=A)+B)+C)+D)+E)+F)]</t>
  </si>
  <si>
    <t>G)III</t>
  </si>
  <si>
    <t>Egyéb eszközök induláskori értéke</t>
  </si>
  <si>
    <t>G)IV</t>
  </si>
  <si>
    <t>Felhalmozott eredmény</t>
  </si>
  <si>
    <t>G)VI</t>
  </si>
  <si>
    <t>Mérleg szerinti eredmény</t>
  </si>
  <si>
    <t>G)</t>
  </si>
  <si>
    <t xml:space="preserve">SAJÁT TŐKE (=G/I+…+G/VI) </t>
  </si>
  <si>
    <t>H)/I</t>
  </si>
  <si>
    <t>Költségvetési évben esedékes kötelezettségek (=H)/I/1+…H)/I/9)</t>
  </si>
  <si>
    <t>H)/II/9</t>
  </si>
  <si>
    <t>Költségvetési évet követően esedékes kötelezettségek finanszírozási kiadásokra</t>
  </si>
  <si>
    <t>H)/II</t>
  </si>
  <si>
    <t>Költségvetési évet követően esedékes kötelezettségek (=H)/II/1+…H)/II/9)</t>
  </si>
  <si>
    <t>H/III/1</t>
  </si>
  <si>
    <t>Kapott előlegek</t>
  </si>
  <si>
    <t>H/III</t>
  </si>
  <si>
    <t>Kötelezettség jellegű sajátos elszámolások (=H)/III/1+…+H)/III/7)</t>
  </si>
  <si>
    <t>H)</t>
  </si>
  <si>
    <t>KÖTELEZETTSÉGEK (=H/I+H/II+H/III)</t>
  </si>
  <si>
    <t>I)</t>
  </si>
  <si>
    <t xml:space="preserve">EGYÉB SAJÁTOS FORRÁSOLDALI ELSZÁMOLÁSOK </t>
  </si>
  <si>
    <t>J)</t>
  </si>
  <si>
    <t>FORRÁSOK ÖSSZESEN [=G)+H)+I)+J)+K)]</t>
  </si>
  <si>
    <t>Sor-szám</t>
  </si>
  <si>
    <t>Megnevezés</t>
  </si>
  <si>
    <t>01.</t>
  </si>
  <si>
    <t>Közhatalmi eredményszemléletű bevételek</t>
  </si>
  <si>
    <t>02.</t>
  </si>
  <si>
    <t>03.</t>
  </si>
  <si>
    <t xml:space="preserve">I. </t>
  </si>
  <si>
    <t>Tevékenység nettó eredményszemléletű bevétele (=01.+02.+03.)</t>
  </si>
  <si>
    <t>II.</t>
  </si>
  <si>
    <t>Aktivált saját teljesítmények értéke (=±04.+05.)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</si>
  <si>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</si>
  <si>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</si>
  <si>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</si>
  <si>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</si>
  <si>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III.</t>
  </si>
  <si>
    <t>09.</t>
  </si>
  <si>
    <t>Anyagköltség</t>
  </si>
  <si>
    <t>10.</t>
  </si>
  <si>
    <t>Igénybe vett szolgáltatások értéke</t>
  </si>
  <si>
    <t>IV.</t>
  </si>
  <si>
    <t>Bérköltség</t>
  </si>
  <si>
    <t>14.</t>
  </si>
  <si>
    <t>Személyi jellegű egyéb kifizetések</t>
  </si>
  <si>
    <t>15.</t>
  </si>
  <si>
    <t>Bérjárulékok</t>
  </si>
  <si>
    <t xml:space="preserve">V. </t>
  </si>
  <si>
    <t>VI.</t>
  </si>
  <si>
    <t>Értékcsökkenési leírás</t>
  </si>
  <si>
    <t>VII.</t>
  </si>
  <si>
    <t>Egyéb ráfordítások</t>
  </si>
  <si>
    <t xml:space="preserve">A) </t>
  </si>
  <si>
    <t>VIII.</t>
  </si>
  <si>
    <t xml:space="preserve">B) </t>
  </si>
  <si>
    <t xml:space="preserve">E) </t>
  </si>
  <si>
    <t>B814</t>
  </si>
  <si>
    <t>ÁH-n belüli megelőlegezések</t>
  </si>
  <si>
    <t>K5021</t>
  </si>
  <si>
    <t>K352</t>
  </si>
  <si>
    <t>Fizetendő áfa</t>
  </si>
  <si>
    <t>K914</t>
  </si>
  <si>
    <t>08.</t>
  </si>
  <si>
    <t>Eredeti előirányzat:</t>
  </si>
  <si>
    <t>Teljesítés:</t>
  </si>
  <si>
    <t>Összesen:</t>
  </si>
  <si>
    <t>Módosított előirányzat:</t>
  </si>
  <si>
    <t>Helyi önkorm. előző évi elszám.szárm.kiadása</t>
  </si>
  <si>
    <t>Alaptevékenység szabad maradványa</t>
  </si>
  <si>
    <t>Bevételek:</t>
  </si>
  <si>
    <t>Eredeti   előirányzat:</t>
  </si>
  <si>
    <t>Módosított    előirányzat: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</si>
  <si>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</si>
  <si>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</si>
  <si>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</si>
  <si>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</si>
  <si>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Költségvetési bevétel összesen (B1-től B7-ig)</t>
  </si>
  <si>
    <t>B8 Finanszírozási bevételek</t>
  </si>
  <si>
    <t>Összes bevétel (B1-től B8-ig)</t>
  </si>
  <si>
    <t>Kiadások:</t>
  </si>
  <si>
    <t>Működési költségvetési kiadások</t>
  </si>
  <si>
    <t>K1 Személyi juttatások</t>
  </si>
  <si>
    <t>K3 Dologi kiadások</t>
  </si>
  <si>
    <t>K4 Ellátottak pénzbeli juttatásai</t>
  </si>
  <si>
    <t>K5 Egyéb működési célú kiadások</t>
  </si>
  <si>
    <t>Költségvetési kiadások összesen:    (K1-től K5-ig)</t>
  </si>
  <si>
    <t>K6 Beruházások</t>
  </si>
  <si>
    <t>K7 Felújítások</t>
  </si>
  <si>
    <t>Mindösszesen</t>
  </si>
  <si>
    <t>Finanszírozási kiadások K/9</t>
  </si>
  <si>
    <t>K2 Munkaadókat terhelő jár. és szociális hozzájár. adó</t>
  </si>
  <si>
    <t>Felhalmozási költségvetési kiadások</t>
  </si>
  <si>
    <t>Összes felhalmozási kiadás: (K6-tól K7-ig)</t>
  </si>
  <si>
    <t>Alaptevékenység kötelezettségvállalással terhelt maradványa</t>
  </si>
  <si>
    <t>Felhalmozás célú támogatások eredményszemléletű bevételei</t>
  </si>
  <si>
    <t>Különféle egyéb eredményszemléletű bevétel</t>
  </si>
  <si>
    <t>Anyagjellegű ráfordítások (=+10.+11.+12.)</t>
  </si>
  <si>
    <t>Választott tisztségviselők juttatásai</t>
  </si>
  <si>
    <t>ÁH belöli megelőlegezés visszafizetés</t>
  </si>
  <si>
    <t>K1102</t>
  </si>
  <si>
    <t>Normatív jutalmak</t>
  </si>
  <si>
    <t>Karbantartás, kisjavítás szolgáltatás</t>
  </si>
  <si>
    <t xml:space="preserve">Eszközök és szolgáltatások értékesítése nettó eredményszemléletű bevételei </t>
  </si>
  <si>
    <t xml:space="preserve">Tevékenységek egyéb nettó eredményszemléletű bevételei </t>
  </si>
  <si>
    <t>Egyéb eredményszemléletű bevételek (=06.+07.+08.+09)</t>
  </si>
  <si>
    <t>16.</t>
  </si>
  <si>
    <t>Személyi jellegű ráfordítások (=14.+15.+16.)</t>
  </si>
  <si>
    <t>20.</t>
  </si>
  <si>
    <t>Egyéb kapott (járő) kamatok és kamatjellegű eredményszemléletű bevételek</t>
  </si>
  <si>
    <t>Pénzügyi műveletek eredményszemléletű bevételei (=17.+18.+19.+20.+21.))</t>
  </si>
  <si>
    <t>PÉNZÜGYI MŰVELETEK EREDMÉNYE (=VIII-IX)</t>
  </si>
  <si>
    <t>MÉRLEGSZERINTI EREDMÉNY [=±A)±B)]</t>
  </si>
  <si>
    <t>Háziorvosi szolgálat</t>
  </si>
  <si>
    <t xml:space="preserve">PASSZÍV IDŐBELI ELHATÁROLÁSOK </t>
  </si>
  <si>
    <t>K1109</t>
  </si>
  <si>
    <t>Közlekedési költségtérítés</t>
  </si>
  <si>
    <t>K1110</t>
  </si>
  <si>
    <t xml:space="preserve">E)I </t>
  </si>
  <si>
    <t>Más előzetesen levonható áfa</t>
  </si>
  <si>
    <t>E)II</t>
  </si>
  <si>
    <t>I/1</t>
  </si>
  <si>
    <t>Alaptevékenység költségvetési bevétele</t>
  </si>
  <si>
    <t>I/2</t>
  </si>
  <si>
    <t>Alaptevékenység költségvetési kiadása</t>
  </si>
  <si>
    <t>Alaptevékenység költségvetési egyenlege (1-2)</t>
  </si>
  <si>
    <t>II/3</t>
  </si>
  <si>
    <t>Alaptevékenység finanszírozási bevétele</t>
  </si>
  <si>
    <t>II/4</t>
  </si>
  <si>
    <t>Alaptevékenység finanszírozási kiadása</t>
  </si>
  <si>
    <t>II)</t>
  </si>
  <si>
    <t>Alaptevékenység finanszírozási egyenlege (3-4)</t>
  </si>
  <si>
    <t>Alaptevékenység maradványa (= I+II)</t>
  </si>
  <si>
    <t>Összes maradvány (A+B)</t>
  </si>
  <si>
    <t>Választott tisztviselő</t>
  </si>
  <si>
    <t>Egyéb költségtérítés</t>
  </si>
  <si>
    <t>K1107</t>
  </si>
  <si>
    <t>E)III</t>
  </si>
  <si>
    <t>Fizetendő áfa adó elszámolás</t>
  </si>
  <si>
    <t>E)IV</t>
  </si>
  <si>
    <t>December havi illetmények, munkabérek elszámolása</t>
  </si>
  <si>
    <t>K1113</t>
  </si>
  <si>
    <t>Foglalkoztatottak egyéb személyi juttaása</t>
  </si>
  <si>
    <t>Üzemeltetési anyagok beszerzése</t>
  </si>
  <si>
    <t>K21</t>
  </si>
  <si>
    <t>K321</t>
  </si>
  <si>
    <t>Informatikai szolgáltatások igénybevétele</t>
  </si>
  <si>
    <t>Egyéb kommunikációs szolgáltatás</t>
  </si>
  <si>
    <t>Közüzemi díjak teljesítése</t>
  </si>
  <si>
    <t>K337</t>
  </si>
  <si>
    <t>Egyéb szolgáltatások</t>
  </si>
  <si>
    <t>Működési célú előzetesen felszám. áfa</t>
  </si>
  <si>
    <t>K351</t>
  </si>
  <si>
    <t>K67</t>
  </si>
  <si>
    <t>B402</t>
  </si>
  <si>
    <t>Szolgáltatások ellenértéke</t>
  </si>
  <si>
    <t>B405</t>
  </si>
  <si>
    <t>Ellátási díjak</t>
  </si>
  <si>
    <t>B406</t>
  </si>
  <si>
    <t>Kiszámlázott általános forgalmi adó</t>
  </si>
  <si>
    <t>Központi irányító szervi támogatás</t>
  </si>
  <si>
    <t>B816</t>
  </si>
  <si>
    <t>Egyéb tárgyi eszközök beszerzése</t>
  </si>
  <si>
    <t>K1101</t>
  </si>
  <si>
    <t>K122</t>
  </si>
  <si>
    <t xml:space="preserve">Kiküldetések </t>
  </si>
  <si>
    <t>K355</t>
  </si>
  <si>
    <t>Egyéb dologi kiadások</t>
  </si>
  <si>
    <t>Egyéb kapott kamatok</t>
  </si>
  <si>
    <t>Egyéb működési bevételek</t>
  </si>
  <si>
    <t>B411</t>
  </si>
  <si>
    <t>K311</t>
  </si>
  <si>
    <t>Szakmai anyagok beszerzése</t>
  </si>
  <si>
    <t>K312</t>
  </si>
  <si>
    <t>K322</t>
  </si>
  <si>
    <t>K331</t>
  </si>
  <si>
    <t>K64</t>
  </si>
  <si>
    <t>K336</t>
  </si>
  <si>
    <t>K341</t>
  </si>
  <si>
    <t>B408</t>
  </si>
  <si>
    <t>B813</t>
  </si>
  <si>
    <t>Támogatási célú finan-szírozási műveletek</t>
  </si>
  <si>
    <t>Más szerv részére végzett szolgálta-tások</t>
  </si>
  <si>
    <t>Gyermekét-kezt.közne-velési intéz-ményben</t>
  </si>
  <si>
    <t>Rovat:</t>
  </si>
  <si>
    <t>K333</t>
  </si>
  <si>
    <t>Bérleti és lizingdíjak</t>
  </si>
  <si>
    <t>Egyéb jogv-ban nem saját fogl. fizetett jutt.</t>
  </si>
  <si>
    <t>Könyvtári állomány gyarapítása nyilvántar-tása</t>
  </si>
  <si>
    <t>Könyvtári szolgálta-tások</t>
  </si>
  <si>
    <t>Közműve-lődés kö-zösségi kultur.ér-ték gond.</t>
  </si>
  <si>
    <t>Óvodai nevelés, ellátás múködt. feladatai</t>
  </si>
  <si>
    <t>Gyermekét-kezt.közne-velési in-tézményben</t>
  </si>
  <si>
    <t>Intézmé-nyen kívüli gyermek-étkeztetés</t>
  </si>
  <si>
    <t>Beruházás célú előzetesen felsz. áfa</t>
  </si>
  <si>
    <t>Egyéb kapott kamat</t>
  </si>
  <si>
    <t>Tb. pénzügyi alapjaitól működési támogatás</t>
  </si>
  <si>
    <t>B3431</t>
  </si>
  <si>
    <t>B3433</t>
  </si>
  <si>
    <t>B3434</t>
  </si>
  <si>
    <t>Egyéb közhatalmi bevételek</t>
  </si>
  <si>
    <t>B404</t>
  </si>
  <si>
    <t>Előző év ktgvetési  maradvány igénybevétele</t>
  </si>
  <si>
    <t>Önkormány-zatok elszámolása a központi ktgvetéssel</t>
  </si>
  <si>
    <t>Támogatás célú finan-szírozási műveletek</t>
  </si>
  <si>
    <t>Hosszabb időtartal-mú köz-foglalkoz-tatás</t>
  </si>
  <si>
    <t>Város- és községazd.-egyéb szol-gáltatások</t>
  </si>
  <si>
    <t>Család és nővédelmi egészség-ügyi gon-dozás</t>
  </si>
  <si>
    <t>Önkormány-zatok funk-cióra nem sorolható bevétel</t>
  </si>
  <si>
    <t>Törvény szerinti illetmények</t>
  </si>
  <si>
    <t>K63</t>
  </si>
  <si>
    <t>Informatikai szolgáltatások</t>
  </si>
  <si>
    <t>Egyéb kommunikációs szolgáltatások</t>
  </si>
  <si>
    <t>Szakmai tevékenységet segító szolgáltatások</t>
  </si>
  <si>
    <t>Informatikai eszközök</t>
  </si>
  <si>
    <t>Beruházás célú elöz.felszámított áfa</t>
  </si>
  <si>
    <t>Működési célú előz.felszám. áfa</t>
  </si>
  <si>
    <t>K915</t>
  </si>
  <si>
    <t>Foglalkoztatottak egyéb személyi juttatása</t>
  </si>
  <si>
    <t>Üzemeltetési anyagok</t>
  </si>
  <si>
    <t>K71</t>
  </si>
  <si>
    <t>K74</t>
  </si>
  <si>
    <t>Ingatlanok felújítása</t>
  </si>
  <si>
    <t>Felújítás c. előzetesen felszámított áfa</t>
  </si>
  <si>
    <t>Közüzemi díjak</t>
  </si>
  <si>
    <t>Szakmai anyagok</t>
  </si>
  <si>
    <t>Kiküldetések kiadásai</t>
  </si>
  <si>
    <t>K512</t>
  </si>
  <si>
    <t>Munkavég-re ir. nem saját fogl. fizetett juttatás</t>
  </si>
  <si>
    <t>Hosszabb időtartalmú közfoglal-koztatás</t>
  </si>
  <si>
    <t>Közvilá-gítás</t>
  </si>
  <si>
    <t>Háziorvo-si ügyele-ti ellátás</t>
  </si>
  <si>
    <t>Falugond-noki, tanya-gondnoki szolgáltatás</t>
  </si>
  <si>
    <t>Közművelődés közös-ségi kultur. érték gond.</t>
  </si>
  <si>
    <t>Előző év ktgvetési maradvány igénybevétele</t>
  </si>
  <si>
    <t xml:space="preserve">TEVÉKENYSÉGEK EREDMÉNYE  (=I.±II.+III.-IV.-V.-VI.-VII.) </t>
  </si>
  <si>
    <t>Tárgy időszak</t>
  </si>
  <si>
    <t xml:space="preserve">NEMZETI VAGYONBA TARTOZÓ BEFEKTETETT ESZKÖZÖK </t>
  </si>
  <si>
    <t>PÉNZESZKÖZÖK (=C)/II+…+C)/III)</t>
  </si>
  <si>
    <t>EGYÉB SAJÁTOS ESZKÖZOLDALI  ELSZÁMOLÁSOK (E/III/4+E/III/5)</t>
  </si>
  <si>
    <t>A maradvány  felhalmozási- és működési célra használható fel</t>
  </si>
  <si>
    <t>K1106</t>
  </si>
  <si>
    <t>Jubileumi jutalom</t>
  </si>
  <si>
    <t>Egyéb tárgi eszközök beszerzése</t>
  </si>
  <si>
    <t>K1</t>
  </si>
  <si>
    <t>Személyi juttatások</t>
  </si>
  <si>
    <t>K2</t>
  </si>
  <si>
    <t>Munkaadót terheéő szoc.hozzájár.adó</t>
  </si>
  <si>
    <t>K3</t>
  </si>
  <si>
    <t>Dologi kiadások</t>
  </si>
  <si>
    <t>K6</t>
  </si>
  <si>
    <t>Beruházások</t>
  </si>
  <si>
    <t>Tulajdonosi bevételek</t>
  </si>
  <si>
    <t>Egyéb mük. célú támogatások</t>
  </si>
  <si>
    <t>Egyéb felhalmozás célú támogatás</t>
  </si>
  <si>
    <t>B3541</t>
  </si>
  <si>
    <t>Gépjárműadó</t>
  </si>
  <si>
    <t>B25</t>
  </si>
  <si>
    <t>Önkormányzati vagyonnal való gazdálkodás</t>
  </si>
  <si>
    <t>Kiszámlázott áfa</t>
  </si>
  <si>
    <t>B4</t>
  </si>
  <si>
    <t>Működési bevételek</t>
  </si>
  <si>
    <t>B8</t>
  </si>
  <si>
    <t>Finanszírozási bevételek</t>
  </si>
  <si>
    <t>B401</t>
  </si>
  <si>
    <t>Készletértékesítés ellenértéke</t>
  </si>
  <si>
    <t>B1</t>
  </si>
  <si>
    <t>Működési célú támogatások ÁH-on belül</t>
  </si>
  <si>
    <t>B2</t>
  </si>
  <si>
    <t>Felhalmozásicélú támogatások ÁH-on belül</t>
  </si>
  <si>
    <t>B3</t>
  </si>
  <si>
    <t>Közhatalmi bevételek</t>
  </si>
  <si>
    <t>Összes bevétel:</t>
  </si>
  <si>
    <t>Munkaadókat terh. jár. és szoc.hja.adó</t>
  </si>
  <si>
    <t>K4</t>
  </si>
  <si>
    <t>Ellátottak pénzbeni juttatása</t>
  </si>
  <si>
    <t>K5</t>
  </si>
  <si>
    <t>Egyéb működési célú kiadások</t>
  </si>
  <si>
    <t>K7</t>
  </si>
  <si>
    <t>Felújítások</t>
  </si>
  <si>
    <t>K9</t>
  </si>
  <si>
    <t>Finanszírozási kiadások</t>
  </si>
  <si>
    <t>K121</t>
  </si>
  <si>
    <t>K42</t>
  </si>
  <si>
    <t>Családi támogatások</t>
  </si>
  <si>
    <t>K48</t>
  </si>
  <si>
    <t>Egyéb nem intézményi ellátások</t>
  </si>
  <si>
    <t>K5023</t>
  </si>
  <si>
    <t>Egyéb elvonásojk, befizetések</t>
  </si>
  <si>
    <t>K506</t>
  </si>
  <si>
    <t>Egyéb műk.célú tám. ÁH-on kívülre</t>
  </si>
  <si>
    <t>K61</t>
  </si>
  <si>
    <t>Immaterális javak beszrezése, létesítése</t>
  </si>
  <si>
    <t>K62</t>
  </si>
  <si>
    <t>Ingatlanok beszerzése, létesítése</t>
  </si>
  <si>
    <t>K1-K8</t>
  </si>
  <si>
    <t>Költségvetéis kiadások</t>
  </si>
  <si>
    <t>Egyéb műk. c. támogatások ÁH-on kívülre</t>
  </si>
  <si>
    <t>Önk.és önk.hiv. jog-alk.ált.igazg.tev.</t>
  </si>
  <si>
    <t>Fogorvo-si ellátás</t>
  </si>
  <si>
    <t>Család és nővédelmi eü-i gon-dozás</t>
  </si>
  <si>
    <t>Egyéb szoc.pénzb. és termb. ellátások</t>
  </si>
  <si>
    <t>Önk.elszá-molása a központi ktgvetéssel</t>
  </si>
  <si>
    <t>Más szerv részére vég-zett szolgálta-tások</t>
  </si>
  <si>
    <t>Óvodai nevelés, ellá-tás működ-tetés feladatai</t>
  </si>
  <si>
    <t>Intézményfinanszírozás</t>
  </si>
  <si>
    <t>Ifjúság egészségü- gyi gondozás</t>
  </si>
  <si>
    <t>Kiadás:</t>
  </si>
  <si>
    <t>Bevétel:</t>
  </si>
  <si>
    <t xml:space="preserve">B6  Működési célú átvett pénzeszköz </t>
  </si>
  <si>
    <t>K8 Egyéb felhalmozás célú kiadások</t>
  </si>
  <si>
    <t>IX.</t>
  </si>
  <si>
    <t>Pénzügyi műveletek ráfordításai</t>
  </si>
  <si>
    <t>Közlekedési költség térítés</t>
  </si>
  <si>
    <t>K123</t>
  </si>
  <si>
    <t>Egyéb külső személyi juttatások</t>
  </si>
  <si>
    <t>K353</t>
  </si>
  <si>
    <t>Kamatkiadások</t>
  </si>
  <si>
    <t>K47</t>
  </si>
  <si>
    <t>Intézményi ellátottak pénzbeni juttatása</t>
  </si>
  <si>
    <t>K8</t>
  </si>
  <si>
    <t>Egyéb felhalm.célú támogatások AH-n belül</t>
  </si>
  <si>
    <t>B1131</t>
  </si>
  <si>
    <t>Telep.önk.szoc.és gyermekjólétifel.tám.</t>
  </si>
  <si>
    <t>B1132</t>
  </si>
  <si>
    <t>Telep.önk.szoc.és gyermekétk. tám.</t>
  </si>
  <si>
    <t>B16</t>
  </si>
  <si>
    <t>B351</t>
  </si>
  <si>
    <t>B36</t>
  </si>
  <si>
    <t>Egyéb mük.célú átvett pénzeszköz</t>
  </si>
  <si>
    <t>B6</t>
  </si>
  <si>
    <t>B116</t>
  </si>
  <si>
    <t>Elszámolásból származó bevételek</t>
  </si>
  <si>
    <t>Területfej-lesztés, igazgatás</t>
  </si>
  <si>
    <t>Település-fejlsztési projekt és támogatá-sok</t>
  </si>
  <si>
    <t>B410</t>
  </si>
  <si>
    <t>Biztosító által fizetett kártérítés</t>
  </si>
  <si>
    <t>B65</t>
  </si>
  <si>
    <t>Egyéb működési célú átvett pénzeszköz</t>
  </si>
  <si>
    <t>B4082</t>
  </si>
  <si>
    <t>Település-fejlesztés igazgatása</t>
  </si>
  <si>
    <t>Település-fejl. Projek-tek és tá-mogatásuk</t>
  </si>
  <si>
    <t>K23</t>
  </si>
  <si>
    <t>B163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</si>
</sst>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164" formatCode="_-* #,##0\ _F_t_-;\-* #,##0\ _F_t_-;_-* &quot;-&quot;\ _F_t_-;_-@_-"/>
  </numFmts>
  <fonts count="18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3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3">
    <xf numFmtId="0" fontId="0" fillId="0" borderId="0" xfId="0"/>
    <xf numFmtId="0" fontId="10" fillId="0" borderId="1" xfId="0" applyFont="1" applyFill="1" applyBorder="1"/>
    <xf numFmtId="3" fontId="4" fillId="0" borderId="1" xfId="0" applyNumberFormat="1" applyFont="1" applyFill="1" applyBorder="1"/>
    <xf numFmtId="0" fontId="4" fillId="0" borderId="1" xfId="0" applyFont="1" applyFill="1" applyBorder="1"/>
    <xf numFmtId="3" fontId="10" fillId="0" borderId="1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4" fillId="0" borderId="0" xfId="0" applyFont="1" applyFill="1"/>
    <xf numFmtId="0" fontId="10" fillId="0" borderId="0" xfId="0" applyFont="1" applyFill="1"/>
    <xf numFmtId="0" fontId="14" fillId="0" borderId="0" xfId="0" applyFont="1" applyFill="1"/>
    <xf numFmtId="0" fontId="4" fillId="0" borderId="1" xfId="0" applyFont="1" applyFill="1" applyBorder="1" applyAlignment="1">
      <alignment wrapText="1"/>
    </xf>
    <xf numFmtId="0" fontId="15" fillId="0" borderId="1" xfId="0" applyFont="1" applyFill="1" applyBorder="1"/>
    <xf numFmtId="3" fontId="15" fillId="0" borderId="1" xfId="0" applyNumberFormat="1" applyFont="1" applyFill="1" applyBorder="1"/>
    <xf numFmtId="3" fontId="2" fillId="2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3" fontId="9" fillId="2" borderId="3" xfId="0" applyNumberFormat="1" applyFont="1" applyFill="1" applyBorder="1" applyAlignment="1">
      <alignment wrapText="1"/>
    </xf>
    <xf numFmtId="3" fontId="9" fillId="2" borderId="4" xfId="0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wrapText="1"/>
    </xf>
    <xf numFmtId="3" fontId="9" fillId="2" borderId="7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8" fillId="2" borderId="1" xfId="0" applyFont="1" applyFill="1" applyBorder="1"/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9" fillId="2" borderId="1" xfId="0" applyFont="1" applyFill="1" applyBorder="1"/>
    <xf numFmtId="0" fontId="8" fillId="2" borderId="0" xfId="0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/>
    <xf numFmtId="0" fontId="9" fillId="2" borderId="0" xfId="0" applyFont="1" applyFill="1" applyBorder="1"/>
    <xf numFmtId="3" fontId="8" fillId="2" borderId="0" xfId="0" applyNumberFormat="1" applyFont="1" applyFill="1" applyBorder="1"/>
    <xf numFmtId="0" fontId="17" fillId="2" borderId="1" xfId="0" applyFont="1" applyFill="1" applyBorder="1"/>
    <xf numFmtId="3" fontId="8" fillId="2" borderId="0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0" xfId="0" applyFont="1" applyFill="1"/>
    <xf numFmtId="0" fontId="10" fillId="2" borderId="1" xfId="0" applyFont="1" applyFill="1" applyBorder="1"/>
    <xf numFmtId="0" fontId="10" fillId="2" borderId="0" xfId="0" applyFont="1" applyFill="1"/>
    <xf numFmtId="3" fontId="10" fillId="2" borderId="1" xfId="0" applyNumberFormat="1" applyFont="1" applyFill="1" applyBorder="1"/>
    <xf numFmtId="3" fontId="10" fillId="2" borderId="0" xfId="0" applyNumberFormat="1" applyFont="1" applyFill="1"/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3" fontId="10" fillId="2" borderId="1" xfId="3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wrapText="1"/>
    </xf>
    <xf numFmtId="3" fontId="10" fillId="2" borderId="1" xfId="3" applyNumberFormat="1" applyFont="1" applyFill="1" applyBorder="1" applyAlignment="1">
      <alignment horizontal="right"/>
    </xf>
    <xf numFmtId="3" fontId="10" fillId="2" borderId="8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3" fontId="10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/>
    <xf numFmtId="3" fontId="14" fillId="2" borderId="1" xfId="0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wrapText="1"/>
    </xf>
    <xf numFmtId="3" fontId="4" fillId="2" borderId="1" xfId="3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10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9" fillId="2" borderId="0" xfId="0" applyFont="1" applyFill="1" applyAlignment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right" wrapText="1"/>
    </xf>
    <xf numFmtId="3" fontId="9" fillId="2" borderId="1" xfId="0" applyNumberFormat="1" applyFont="1" applyFill="1" applyBorder="1" applyAlignment="1"/>
    <xf numFmtId="3" fontId="9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left"/>
    </xf>
    <xf numFmtId="0" fontId="9" fillId="2" borderId="0" xfId="0" applyFont="1" applyFill="1"/>
    <xf numFmtId="0" fontId="8" fillId="2" borderId="0" xfId="0" applyFont="1" applyFill="1"/>
    <xf numFmtId="3" fontId="8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/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vertical="center"/>
    </xf>
    <xf numFmtId="0" fontId="6" fillId="2" borderId="0" xfId="1" applyFont="1" applyFill="1"/>
    <xf numFmtId="49" fontId="7" fillId="2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vertical="center"/>
    </xf>
    <xf numFmtId="0" fontId="7" fillId="2" borderId="0" xfId="1" applyFont="1" applyFill="1"/>
    <xf numFmtId="0" fontId="9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3" xfId="1" applyFont="1" applyFill="1" applyBorder="1"/>
    <xf numFmtId="3" fontId="7" fillId="2" borderId="3" xfId="1" applyNumberFormat="1" applyFont="1" applyFill="1" applyBorder="1" applyAlignment="1">
      <alignment vertical="center"/>
    </xf>
    <xf numFmtId="0" fontId="7" fillId="2" borderId="0" xfId="1" applyFont="1" applyFill="1" applyBorder="1"/>
    <xf numFmtId="3" fontId="7" fillId="2" borderId="0" xfId="1" applyNumberFormat="1" applyFont="1" applyFill="1" applyAlignment="1">
      <alignment vertical="center"/>
    </xf>
    <xf numFmtId="3" fontId="4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/>
    <xf numFmtId="0" fontId="0" fillId="2" borderId="0" xfId="0" applyFill="1" applyAlignment="1"/>
    <xf numFmtId="0" fontId="3" fillId="2" borderId="0" xfId="0" applyFont="1" applyFill="1"/>
    <xf numFmtId="0" fontId="12" fillId="2" borderId="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3" fontId="12" fillId="2" borderId="1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right" vertical="center"/>
    </xf>
    <xf numFmtId="0" fontId="11" fillId="2" borderId="0" xfId="1" applyFont="1" applyFill="1"/>
    <xf numFmtId="0" fontId="11" fillId="2" borderId="0" xfId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3" fontId="14" fillId="2" borderId="1" xfId="3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wrapText="1"/>
    </xf>
    <xf numFmtId="3" fontId="4" fillId="2" borderId="1" xfId="0" applyNumberFormat="1" applyFont="1" applyFill="1" applyBorder="1" applyAlignment="1"/>
    <xf numFmtId="3" fontId="10" fillId="0" borderId="0" xfId="0" applyNumberFormat="1" applyFont="1" applyFill="1"/>
    <xf numFmtId="0" fontId="8" fillId="2" borderId="0" xfId="0" applyFont="1" applyFill="1" applyAlignment="1"/>
    <xf numFmtId="3" fontId="8" fillId="2" borderId="0" xfId="0" applyNumberFormat="1" applyFont="1" applyFill="1" applyAlignment="1"/>
    <xf numFmtId="3" fontId="4" fillId="2" borderId="8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center" wrapText="1"/>
    </xf>
  </cellXfs>
  <cellStyles count="5">
    <cellStyle name="Normál" xfId="0" builtinId="0"/>
    <cellStyle name="Normál 2" xfId="1"/>
    <cellStyle name="Normál 3" xfId="2"/>
    <cellStyle name="Pénznem" xfId="3" builtinId="4"/>
    <cellStyle name="Százalék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E17" sqref="E17"/>
    </sheetView>
  </sheetViews>
  <sheetFormatPr defaultRowHeight="12" x14ac:dyDescent="0.2"/>
  <cols>
    <col min="1" max="1" width="51.42578125" style="46" customWidth="1"/>
    <col min="2" max="4" width="12" style="46" bestFit="1" customWidth="1"/>
    <col min="5" max="16384" width="9.140625" style="46"/>
  </cols>
  <sheetData>
    <row r="1" spans="1:4" s="44" customFormat="1" ht="30" customHeight="1" x14ac:dyDescent="0.2">
      <c r="A1" s="42" t="s">
        <v>150</v>
      </c>
      <c r="B1" s="43" t="s">
        <v>151</v>
      </c>
      <c r="C1" s="43" t="s">
        <v>152</v>
      </c>
      <c r="D1" s="42" t="s">
        <v>145</v>
      </c>
    </row>
    <row r="2" spans="1:4" x14ac:dyDescent="0.2">
      <c r="A2" s="45"/>
      <c r="B2" s="45"/>
      <c r="C2" s="45"/>
      <c r="D2" s="45"/>
    </row>
    <row r="3" spans="1:4" ht="12.75" customHeight="1" x14ac:dyDescent="0.2">
      <c r="A3" s="45" t="s">
        <v>153</v>
      </c>
      <c r="B3" s="47">
        <v>132474685</v>
      </c>
      <c r="C3" s="47">
        <v>175122916</v>
      </c>
      <c r="D3" s="47">
        <v>174070993</v>
      </c>
    </row>
    <row r="4" spans="1:4" x14ac:dyDescent="0.2">
      <c r="A4" s="45" t="s">
        <v>154</v>
      </c>
      <c r="B4" s="47">
        <v>0</v>
      </c>
      <c r="C4" s="47">
        <v>104908733</v>
      </c>
      <c r="D4" s="47">
        <v>104908733</v>
      </c>
    </row>
    <row r="5" spans="1:4" x14ac:dyDescent="0.2">
      <c r="A5" s="45" t="s">
        <v>155</v>
      </c>
      <c r="B5" s="47">
        <v>24240000</v>
      </c>
      <c r="C5" s="47">
        <v>18582516</v>
      </c>
      <c r="D5" s="47">
        <v>18447135</v>
      </c>
    </row>
    <row r="6" spans="1:4" x14ac:dyDescent="0.2">
      <c r="A6" s="45" t="s">
        <v>156</v>
      </c>
      <c r="B6" s="47">
        <v>29952100</v>
      </c>
      <c r="C6" s="47">
        <v>31368051</v>
      </c>
      <c r="D6" s="47">
        <v>37473949</v>
      </c>
    </row>
    <row r="7" spans="1:4" x14ac:dyDescent="0.2">
      <c r="A7" s="45" t="s">
        <v>389</v>
      </c>
      <c r="B7" s="47">
        <v>35803698</v>
      </c>
      <c r="C7" s="47">
        <v>5925587</v>
      </c>
      <c r="D7" s="47">
        <v>5925587</v>
      </c>
    </row>
    <row r="8" spans="1:4" s="44" customFormat="1" x14ac:dyDescent="0.2">
      <c r="A8" s="42" t="s">
        <v>157</v>
      </c>
      <c r="B8" s="49">
        <f>B3+B4+B5+B6+B7</f>
        <v>222470483</v>
      </c>
      <c r="C8" s="49">
        <f>C3+C4+C5+C6+C7</f>
        <v>335907803</v>
      </c>
      <c r="D8" s="49">
        <f>D3+D4+D5+D6+D7</f>
        <v>340826397</v>
      </c>
    </row>
    <row r="9" spans="1:4" s="44" customFormat="1" x14ac:dyDescent="0.2">
      <c r="A9" s="42" t="s">
        <v>158</v>
      </c>
      <c r="B9" s="47">
        <v>328697393</v>
      </c>
      <c r="C9" s="47">
        <v>344710148</v>
      </c>
      <c r="D9" s="47">
        <v>344139566</v>
      </c>
    </row>
    <row r="10" spans="1:4" s="44" customFormat="1" x14ac:dyDescent="0.2">
      <c r="A10" s="42" t="s">
        <v>159</v>
      </c>
      <c r="B10" s="49">
        <f>SUM(B8:B9)</f>
        <v>551167876</v>
      </c>
      <c r="C10" s="49">
        <f>SUM(C8:C9)</f>
        <v>680617951</v>
      </c>
      <c r="D10" s="49">
        <f>SUM(D8:D9)</f>
        <v>684965963</v>
      </c>
    </row>
    <row r="11" spans="1:4" x14ac:dyDescent="0.2">
      <c r="A11" s="45" t="s">
        <v>385</v>
      </c>
      <c r="B11" s="47">
        <v>-77487876</v>
      </c>
      <c r="C11" s="47">
        <v>-80575029</v>
      </c>
      <c r="D11" s="47">
        <v>-80004447</v>
      </c>
    </row>
    <row r="12" spans="1:4" s="44" customFormat="1" x14ac:dyDescent="0.2">
      <c r="A12" s="42" t="s">
        <v>388</v>
      </c>
      <c r="B12" s="2">
        <f>SUM(B10:B11)</f>
        <v>473680000</v>
      </c>
      <c r="C12" s="2">
        <f>SUM(C10:C11)</f>
        <v>600042922</v>
      </c>
      <c r="D12" s="2">
        <f>SUM(D10:D11)</f>
        <v>604961516</v>
      </c>
    </row>
  </sheetData>
  <pageMargins left="0.70866141732283472" right="0.70866141732283472" top="2.5196850393700787" bottom="0.74803149606299213" header="0.9055118110236221" footer="0.31496062992125984"/>
  <pageSetup paperSize="9" orientation="portrait" r:id="rId1"/>
  <headerFooter>
    <oddHeader>&amp;C
&amp;"Arial,Félkövér"&amp;12Kocsér Község Önkormányzata
 2020. évi összevont elemi költségvetés bevételeinek teljesítése rovatrend szerint&amp;"Arial,Normál"&amp;10
(Ft-ban)&amp;R1.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4" sqref="B14"/>
    </sheetView>
  </sheetViews>
  <sheetFormatPr defaultRowHeight="12" x14ac:dyDescent="0.2"/>
  <cols>
    <col min="1" max="1" width="30" style="46" bestFit="1" customWidth="1"/>
    <col min="2" max="2" width="14" style="46" customWidth="1"/>
    <col min="3" max="3" width="13.5703125" style="46" customWidth="1"/>
    <col min="4" max="4" width="12.5703125" style="46" customWidth="1"/>
    <col min="5" max="16384" width="9.140625" style="46"/>
  </cols>
  <sheetData>
    <row r="1" spans="1:4" s="52" customFormat="1" ht="30" customHeight="1" x14ac:dyDescent="0.2">
      <c r="A1" s="50" t="s">
        <v>2</v>
      </c>
      <c r="B1" s="51" t="s">
        <v>22</v>
      </c>
      <c r="C1" s="121" t="s">
        <v>24</v>
      </c>
      <c r="D1" s="72" t="s">
        <v>23</v>
      </c>
    </row>
    <row r="2" spans="1:4" x14ac:dyDescent="0.2">
      <c r="A2" s="45"/>
      <c r="B2" s="45"/>
      <c r="C2" s="45"/>
      <c r="D2" s="45"/>
    </row>
    <row r="3" spans="1:4" x14ac:dyDescent="0.2">
      <c r="A3" s="45" t="s">
        <v>29</v>
      </c>
      <c r="B3" s="45">
        <v>1</v>
      </c>
      <c r="C3" s="45">
        <v>3</v>
      </c>
      <c r="D3" s="45">
        <v>3</v>
      </c>
    </row>
    <row r="4" spans="1:4" x14ac:dyDescent="0.2">
      <c r="A4" s="45" t="s">
        <v>30</v>
      </c>
      <c r="B4" s="45">
        <v>2</v>
      </c>
      <c r="C4" s="45">
        <v>2</v>
      </c>
      <c r="D4" s="45">
        <v>2</v>
      </c>
    </row>
    <row r="5" spans="1:4" x14ac:dyDescent="0.2">
      <c r="A5" s="45" t="s">
        <v>193</v>
      </c>
      <c r="B5" s="45">
        <v>1</v>
      </c>
      <c r="C5" s="45">
        <v>2</v>
      </c>
      <c r="D5" s="45">
        <v>2</v>
      </c>
    </row>
    <row r="6" spans="1:4" x14ac:dyDescent="0.2">
      <c r="A6" s="45" t="s">
        <v>31</v>
      </c>
      <c r="B6" s="45">
        <v>1</v>
      </c>
      <c r="C6" s="45">
        <v>1</v>
      </c>
      <c r="D6" s="45">
        <v>1</v>
      </c>
    </row>
    <row r="7" spans="1:4" x14ac:dyDescent="0.2">
      <c r="A7" s="45" t="s">
        <v>214</v>
      </c>
      <c r="B7" s="45">
        <v>1</v>
      </c>
      <c r="C7" s="45">
        <v>1</v>
      </c>
      <c r="D7" s="45">
        <v>1</v>
      </c>
    </row>
    <row r="8" spans="1:4" s="44" customFormat="1" x14ac:dyDescent="0.2">
      <c r="A8" s="42" t="s">
        <v>27</v>
      </c>
      <c r="B8" s="42">
        <f>SUM(B3:B7)</f>
        <v>6</v>
      </c>
      <c r="C8" s="42">
        <f>SUM(C3:C7)</f>
        <v>9</v>
      </c>
      <c r="D8" s="42">
        <f>SUM(D3:D7)</f>
        <v>9</v>
      </c>
    </row>
    <row r="9" spans="1:4" x14ac:dyDescent="0.2">
      <c r="A9" s="45"/>
      <c r="B9" s="45"/>
      <c r="C9" s="45"/>
      <c r="D9" s="45"/>
    </row>
    <row r="10" spans="1:4" s="44" customFormat="1" x14ac:dyDescent="0.2">
      <c r="A10" s="42" t="s">
        <v>35</v>
      </c>
      <c r="B10" s="42">
        <v>15</v>
      </c>
      <c r="C10" s="42">
        <v>9</v>
      </c>
      <c r="D10" s="42">
        <v>9</v>
      </c>
    </row>
    <row r="11" spans="1:4" x14ac:dyDescent="0.2">
      <c r="A11" s="45"/>
      <c r="B11" s="45"/>
      <c r="C11" s="45"/>
      <c r="D11" s="45"/>
    </row>
    <row r="12" spans="1:4" x14ac:dyDescent="0.2">
      <c r="A12" s="45" t="s">
        <v>32</v>
      </c>
      <c r="B12" s="45">
        <v>10</v>
      </c>
      <c r="C12" s="45">
        <v>10</v>
      </c>
      <c r="D12" s="45">
        <v>10</v>
      </c>
    </row>
    <row r="13" spans="1:4" x14ac:dyDescent="0.2">
      <c r="A13" s="45" t="s">
        <v>28</v>
      </c>
      <c r="B13" s="45">
        <v>7</v>
      </c>
      <c r="C13" s="45">
        <v>6</v>
      </c>
      <c r="D13" s="45">
        <v>6</v>
      </c>
    </row>
    <row r="14" spans="1:4" x14ac:dyDescent="0.2">
      <c r="A14" s="45" t="s">
        <v>33</v>
      </c>
      <c r="B14" s="45">
        <v>1</v>
      </c>
      <c r="C14" s="45">
        <v>1</v>
      </c>
      <c r="D14" s="45">
        <v>1</v>
      </c>
    </row>
    <row r="15" spans="1:4" s="44" customFormat="1" x14ac:dyDescent="0.2">
      <c r="A15" s="42" t="s">
        <v>34</v>
      </c>
      <c r="B15" s="42">
        <f>SUM(B12:B14)</f>
        <v>18</v>
      </c>
      <c r="C15" s="42">
        <f>SUM(C12:C14)</f>
        <v>17</v>
      </c>
      <c r="D15" s="42">
        <f>SUM(D12:D14)</f>
        <v>17</v>
      </c>
    </row>
    <row r="16" spans="1:4" x14ac:dyDescent="0.2">
      <c r="A16" s="45"/>
      <c r="B16" s="45"/>
      <c r="C16" s="45"/>
      <c r="D16" s="45"/>
    </row>
    <row r="17" spans="1:4" s="44" customFormat="1" x14ac:dyDescent="0.2">
      <c r="A17" s="42" t="s">
        <v>36</v>
      </c>
      <c r="B17" s="42">
        <f>B8+B10+B15</f>
        <v>39</v>
      </c>
      <c r="C17" s="42">
        <f>C8+C10+C15</f>
        <v>35</v>
      </c>
      <c r="D17" s="42">
        <f>D8+D10+D15</f>
        <v>35</v>
      </c>
    </row>
  </sheetData>
  <printOptions horizontalCentered="1"/>
  <pageMargins left="0.9055118110236221" right="0.9055118110236221" top="2.204724409448819" bottom="0.94488188976377963" header="0.74803149606299213" footer="0.31496062992125984"/>
  <pageSetup paperSize="9" orientation="portrait" r:id="rId1"/>
  <headerFooter>
    <oddHeader>&amp;C&amp;"Times New Roman,Félkövér"&amp;12
Kocsér Község Önkormányzata
2020. évi létszám kimutatása
&amp;"Times New Roman,Normál"(fő)&amp;R6.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C10" zoomScaleNormal="100" workbookViewId="0">
      <selection activeCell="P26" sqref="P26"/>
    </sheetView>
  </sheetViews>
  <sheetFormatPr defaultRowHeight="12" x14ac:dyDescent="0.2"/>
  <cols>
    <col min="1" max="1" width="7.140625" style="79" bestFit="1" customWidth="1"/>
    <col min="2" max="2" width="36.85546875" style="46" bestFit="1" customWidth="1"/>
    <col min="3" max="3" width="10.85546875" style="48" bestFit="1" customWidth="1"/>
    <col min="4" max="4" width="10.85546875" style="80" bestFit="1" customWidth="1"/>
    <col min="5" max="5" width="11" style="80" bestFit="1" customWidth="1"/>
    <col min="6" max="6" width="11.140625" style="46" bestFit="1" customWidth="1"/>
    <col min="7" max="7" width="10.85546875" style="46" bestFit="1" customWidth="1"/>
    <col min="8" max="8" width="10.85546875" style="46" customWidth="1"/>
    <col min="9" max="9" width="9.85546875" style="46" bestFit="1" customWidth="1"/>
    <col min="10" max="10" width="9.85546875" style="46" customWidth="1"/>
    <col min="11" max="11" width="10.85546875" style="46" bestFit="1" customWidth="1"/>
    <col min="12" max="13" width="9.85546875" style="46" bestFit="1" customWidth="1"/>
    <col min="14" max="14" width="9.5703125" style="46" customWidth="1"/>
    <col min="15" max="16" width="12.28515625" style="46" bestFit="1" customWidth="1"/>
    <col min="17" max="16384" width="9.140625" style="46"/>
  </cols>
  <sheetData>
    <row r="1" spans="1:16" s="52" customFormat="1" ht="24" x14ac:dyDescent="0.2">
      <c r="A1" s="50" t="s">
        <v>264</v>
      </c>
      <c r="B1" s="50" t="s">
        <v>2</v>
      </c>
      <c r="C1" s="51" t="s">
        <v>144</v>
      </c>
      <c r="D1" s="51" t="s">
        <v>147</v>
      </c>
      <c r="E1" s="154" t="s">
        <v>145</v>
      </c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6"/>
    </row>
    <row r="2" spans="1:16" s="52" customFormat="1" x14ac:dyDescent="0.2">
      <c r="A2" s="50"/>
      <c r="B2" s="50"/>
      <c r="C2" s="51"/>
      <c r="D2" s="51"/>
      <c r="E2" s="53">
        <v>13350</v>
      </c>
      <c r="F2" s="54">
        <v>18010</v>
      </c>
      <c r="G2" s="54">
        <v>18030</v>
      </c>
      <c r="H2" s="54">
        <v>41140</v>
      </c>
      <c r="I2" s="55">
        <v>41233</v>
      </c>
      <c r="J2" s="55">
        <v>62020</v>
      </c>
      <c r="K2" s="55">
        <v>66020</v>
      </c>
      <c r="L2" s="55">
        <v>72111</v>
      </c>
      <c r="M2" s="55">
        <v>74031</v>
      </c>
      <c r="N2" s="55">
        <v>74032</v>
      </c>
      <c r="O2" s="56">
        <v>900020</v>
      </c>
      <c r="P2" s="54" t="s">
        <v>146</v>
      </c>
    </row>
    <row r="3" spans="1:16" s="52" customFormat="1" ht="61.15" customHeight="1" x14ac:dyDescent="0.2">
      <c r="A3" s="50"/>
      <c r="B3" s="50"/>
      <c r="C3" s="51"/>
      <c r="D3" s="51"/>
      <c r="E3" s="43" t="s">
        <v>338</v>
      </c>
      <c r="F3" s="43" t="s">
        <v>283</v>
      </c>
      <c r="G3" s="43" t="s">
        <v>284</v>
      </c>
      <c r="H3" s="43" t="s">
        <v>413</v>
      </c>
      <c r="I3" s="43" t="s">
        <v>285</v>
      </c>
      <c r="J3" s="43" t="s">
        <v>414</v>
      </c>
      <c r="K3" s="57" t="s">
        <v>286</v>
      </c>
      <c r="L3" s="57" t="s">
        <v>18</v>
      </c>
      <c r="M3" s="57" t="s">
        <v>287</v>
      </c>
      <c r="N3" s="57" t="s">
        <v>386</v>
      </c>
      <c r="O3" s="58" t="s">
        <v>288</v>
      </c>
      <c r="P3" s="50"/>
    </row>
    <row r="4" spans="1:16" s="64" customFormat="1" x14ac:dyDescent="0.2">
      <c r="A4" s="59" t="s">
        <v>11</v>
      </c>
      <c r="B4" s="45" t="s">
        <v>12</v>
      </c>
      <c r="C4" s="60">
        <v>57982412</v>
      </c>
      <c r="D4" s="61">
        <v>57982412</v>
      </c>
      <c r="E4" s="61">
        <v>0</v>
      </c>
      <c r="F4" s="62">
        <v>57982412</v>
      </c>
      <c r="G4" s="61">
        <v>0</v>
      </c>
      <c r="H4" s="61">
        <v>0</v>
      </c>
      <c r="I4" s="61">
        <v>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63">
        <v>0</v>
      </c>
      <c r="P4" s="61">
        <f t="shared" ref="P4:P33" si="0">SUM(E4:O4)</f>
        <v>57982412</v>
      </c>
    </row>
    <row r="5" spans="1:16" s="64" customFormat="1" x14ac:dyDescent="0.2">
      <c r="A5" s="59" t="s">
        <v>11</v>
      </c>
      <c r="B5" s="45" t="s">
        <v>13</v>
      </c>
      <c r="C5" s="60">
        <v>41285700</v>
      </c>
      <c r="D5" s="61">
        <v>45038600</v>
      </c>
      <c r="E5" s="61">
        <v>0</v>
      </c>
      <c r="F5" s="62">
        <v>45038600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3">
        <v>0</v>
      </c>
      <c r="P5" s="61">
        <f t="shared" si="0"/>
        <v>45038600</v>
      </c>
    </row>
    <row r="6" spans="1:16" s="64" customFormat="1" x14ac:dyDescent="0.2">
      <c r="A6" s="59" t="s">
        <v>402</v>
      </c>
      <c r="B6" s="45" t="s">
        <v>403</v>
      </c>
      <c r="C6" s="60">
        <v>23299000</v>
      </c>
      <c r="D6" s="61">
        <v>24493280</v>
      </c>
      <c r="E6" s="61">
        <v>0</v>
      </c>
      <c r="F6" s="62">
        <v>24493280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3">
        <v>0</v>
      </c>
      <c r="P6" s="61">
        <f t="shared" si="0"/>
        <v>24493280</v>
      </c>
    </row>
    <row r="7" spans="1:16" s="64" customFormat="1" x14ac:dyDescent="0.2">
      <c r="A7" s="59" t="s">
        <v>404</v>
      </c>
      <c r="B7" s="45" t="s">
        <v>405</v>
      </c>
      <c r="C7" s="60">
        <v>7659526</v>
      </c>
      <c r="D7" s="61">
        <v>6470906</v>
      </c>
      <c r="E7" s="61">
        <v>0</v>
      </c>
      <c r="F7" s="62">
        <v>6470906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3">
        <v>0</v>
      </c>
      <c r="P7" s="61">
        <f>SUM(E7:O7)</f>
        <v>6470906</v>
      </c>
    </row>
    <row r="8" spans="1:16" s="64" customFormat="1" x14ac:dyDescent="0.2">
      <c r="A8" s="59" t="s">
        <v>14</v>
      </c>
      <c r="B8" s="45" t="s">
        <v>15</v>
      </c>
      <c r="C8" s="60">
        <v>2248047</v>
      </c>
      <c r="D8" s="61">
        <v>3254757</v>
      </c>
      <c r="E8" s="61">
        <v>0</v>
      </c>
      <c r="F8" s="65">
        <v>3254757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3">
        <v>0</v>
      </c>
      <c r="P8" s="61">
        <f t="shared" si="0"/>
        <v>3254757</v>
      </c>
    </row>
    <row r="9" spans="1:16" s="64" customFormat="1" x14ac:dyDescent="0.2">
      <c r="A9" s="59" t="s">
        <v>16</v>
      </c>
      <c r="B9" s="45" t="s">
        <v>17</v>
      </c>
      <c r="C9" s="60">
        <v>0</v>
      </c>
      <c r="D9" s="61">
        <v>2400300</v>
      </c>
      <c r="E9" s="61">
        <v>0</v>
      </c>
      <c r="F9" s="62">
        <v>2400300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3">
        <v>0</v>
      </c>
      <c r="P9" s="61">
        <f t="shared" si="0"/>
        <v>2400300</v>
      </c>
    </row>
    <row r="10" spans="1:16" s="64" customFormat="1" x14ac:dyDescent="0.2">
      <c r="A10" s="59" t="s">
        <v>411</v>
      </c>
      <c r="B10" s="45" t="s">
        <v>412</v>
      </c>
      <c r="C10" s="60">
        <v>0</v>
      </c>
      <c r="D10" s="61">
        <v>0</v>
      </c>
      <c r="E10" s="61">
        <v>0</v>
      </c>
      <c r="F10" s="62">
        <v>393246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3">
        <v>0</v>
      </c>
      <c r="P10" s="61">
        <f>SUM(F10:O10)</f>
        <v>393246</v>
      </c>
    </row>
    <row r="11" spans="1:16" s="64" customFormat="1" x14ac:dyDescent="0.2">
      <c r="A11" s="59" t="s">
        <v>406</v>
      </c>
      <c r="B11" s="45" t="s">
        <v>333</v>
      </c>
      <c r="C11" s="60">
        <v>0</v>
      </c>
      <c r="D11" s="61">
        <v>35482661</v>
      </c>
      <c r="E11" s="61">
        <v>0</v>
      </c>
      <c r="F11" s="62">
        <v>0</v>
      </c>
      <c r="G11" s="61">
        <v>0</v>
      </c>
      <c r="H11" s="61">
        <v>0</v>
      </c>
      <c r="I11" s="61">
        <v>8827292</v>
      </c>
      <c r="J11" s="149">
        <v>0</v>
      </c>
      <c r="K11" s="61">
        <v>0</v>
      </c>
      <c r="L11" s="61">
        <v>0</v>
      </c>
      <c r="M11" s="61">
        <v>0</v>
      </c>
      <c r="N11" s="61">
        <v>0</v>
      </c>
      <c r="O11" s="63">
        <v>0</v>
      </c>
      <c r="P11" s="61">
        <f t="shared" si="0"/>
        <v>8827292</v>
      </c>
    </row>
    <row r="12" spans="1:16" s="64" customFormat="1" x14ac:dyDescent="0.2">
      <c r="A12" s="66" t="s">
        <v>423</v>
      </c>
      <c r="B12" s="67" t="s">
        <v>276</v>
      </c>
      <c r="C12" s="60">
        <v>0</v>
      </c>
      <c r="D12" s="61">
        <v>0</v>
      </c>
      <c r="E12" s="61">
        <v>0</v>
      </c>
      <c r="F12" s="62">
        <v>0</v>
      </c>
      <c r="G12" s="61">
        <v>0</v>
      </c>
      <c r="H12" s="61">
        <v>0</v>
      </c>
      <c r="I12" s="61">
        <v>0</v>
      </c>
      <c r="J12" s="61">
        <v>0</v>
      </c>
      <c r="K12" s="68">
        <v>0</v>
      </c>
      <c r="L12" s="68">
        <v>18388300</v>
      </c>
      <c r="M12" s="68">
        <v>6709100</v>
      </c>
      <c r="N12" s="68">
        <v>112800</v>
      </c>
      <c r="O12" s="63">
        <v>0</v>
      </c>
      <c r="P12" s="61">
        <f t="shared" si="0"/>
        <v>25210200</v>
      </c>
    </row>
    <row r="13" spans="1:16" s="64" customFormat="1" x14ac:dyDescent="0.2">
      <c r="A13" s="50" t="s">
        <v>346</v>
      </c>
      <c r="B13" s="42" t="s">
        <v>347</v>
      </c>
      <c r="C13" s="69">
        <f>SUM(C4:C12)</f>
        <v>132474685</v>
      </c>
      <c r="D13" s="70">
        <f>SUM(D4:D12)</f>
        <v>175122916</v>
      </c>
      <c r="E13" s="70">
        <f>SUM(E4:E12)</f>
        <v>0</v>
      </c>
      <c r="F13" s="71">
        <f>SUM(F4:F12)</f>
        <v>140033501</v>
      </c>
      <c r="G13" s="72">
        <f>SUM(G4:G12)</f>
        <v>0</v>
      </c>
      <c r="H13" s="72">
        <v>0</v>
      </c>
      <c r="I13" s="72">
        <f t="shared" ref="I13:O13" si="1">SUM(I4:I12)</f>
        <v>8827292</v>
      </c>
      <c r="J13" s="72">
        <f t="shared" si="1"/>
        <v>0</v>
      </c>
      <c r="K13" s="73">
        <f t="shared" si="1"/>
        <v>0</v>
      </c>
      <c r="L13" s="70">
        <f t="shared" si="1"/>
        <v>18388300</v>
      </c>
      <c r="M13" s="70">
        <f t="shared" si="1"/>
        <v>6709100</v>
      </c>
      <c r="N13" s="70">
        <f t="shared" si="1"/>
        <v>112800</v>
      </c>
      <c r="O13" s="74">
        <f t="shared" si="1"/>
        <v>0</v>
      </c>
      <c r="P13" s="70">
        <f>SUM(E13:O13)</f>
        <v>174070993</v>
      </c>
    </row>
    <row r="14" spans="1:16" s="64" customFormat="1" x14ac:dyDescent="0.2">
      <c r="A14" s="66" t="s">
        <v>337</v>
      </c>
      <c r="B14" s="67" t="s">
        <v>334</v>
      </c>
      <c r="C14" s="60">
        <v>0</v>
      </c>
      <c r="D14" s="61">
        <v>104908733</v>
      </c>
      <c r="E14" s="61">
        <v>0</v>
      </c>
      <c r="F14" s="62">
        <v>5000000</v>
      </c>
      <c r="G14" s="65">
        <v>0</v>
      </c>
      <c r="H14" s="65">
        <v>39824000</v>
      </c>
      <c r="I14" s="65">
        <v>1274826</v>
      </c>
      <c r="J14" s="65">
        <v>58809907</v>
      </c>
      <c r="K14" s="68">
        <v>0</v>
      </c>
      <c r="L14" s="61">
        <v>0</v>
      </c>
      <c r="M14" s="61">
        <v>0</v>
      </c>
      <c r="N14" s="61">
        <v>0</v>
      </c>
      <c r="O14" s="63">
        <v>0</v>
      </c>
      <c r="P14" s="61">
        <f t="shared" si="0"/>
        <v>104908733</v>
      </c>
    </row>
    <row r="15" spans="1:16" s="64" customFormat="1" x14ac:dyDescent="0.2">
      <c r="A15" s="75" t="s">
        <v>348</v>
      </c>
      <c r="B15" s="76" t="s">
        <v>349</v>
      </c>
      <c r="C15" s="69">
        <f t="shared" ref="C15:O15" si="2">SUM(C14)</f>
        <v>0</v>
      </c>
      <c r="D15" s="70">
        <f t="shared" si="2"/>
        <v>104908733</v>
      </c>
      <c r="E15" s="70">
        <f t="shared" si="2"/>
        <v>0</v>
      </c>
      <c r="F15" s="71">
        <f t="shared" si="2"/>
        <v>5000000</v>
      </c>
      <c r="G15" s="72">
        <f t="shared" si="2"/>
        <v>0</v>
      </c>
      <c r="H15" s="72">
        <f>H14</f>
        <v>39824000</v>
      </c>
      <c r="I15" s="72">
        <f t="shared" si="2"/>
        <v>1274826</v>
      </c>
      <c r="J15" s="72">
        <f>SUM(J14)</f>
        <v>58809907</v>
      </c>
      <c r="K15" s="73">
        <f t="shared" si="2"/>
        <v>0</v>
      </c>
      <c r="L15" s="70">
        <f t="shared" si="2"/>
        <v>0</v>
      </c>
      <c r="M15" s="70">
        <f t="shared" si="2"/>
        <v>0</v>
      </c>
      <c r="N15" s="70">
        <f t="shared" si="2"/>
        <v>0</v>
      </c>
      <c r="O15" s="74">
        <f t="shared" si="2"/>
        <v>0</v>
      </c>
      <c r="P15" s="70">
        <f>SUM(E15:O15)</f>
        <v>104908733</v>
      </c>
    </row>
    <row r="16" spans="1:16" s="64" customFormat="1" x14ac:dyDescent="0.2">
      <c r="A16" s="59" t="s">
        <v>277</v>
      </c>
      <c r="B16" s="45" t="s">
        <v>7</v>
      </c>
      <c r="C16" s="60">
        <v>3000000</v>
      </c>
      <c r="D16" s="148">
        <v>3400000</v>
      </c>
      <c r="E16" s="61">
        <v>0</v>
      </c>
      <c r="F16" s="62">
        <v>0</v>
      </c>
      <c r="G16" s="65">
        <v>0</v>
      </c>
      <c r="H16" s="65">
        <v>0</v>
      </c>
      <c r="I16" s="68">
        <v>0</v>
      </c>
      <c r="J16" s="68">
        <v>0</v>
      </c>
      <c r="K16" s="61">
        <v>0</v>
      </c>
      <c r="L16" s="61">
        <v>0</v>
      </c>
      <c r="M16" s="61">
        <v>0</v>
      </c>
      <c r="N16" s="61">
        <v>0</v>
      </c>
      <c r="O16" s="65">
        <v>3395502</v>
      </c>
      <c r="P16" s="61">
        <f t="shared" si="0"/>
        <v>3395502</v>
      </c>
    </row>
    <row r="17" spans="1:16" s="64" customFormat="1" x14ac:dyDescent="0.2">
      <c r="A17" s="59" t="s">
        <v>278</v>
      </c>
      <c r="B17" s="45" t="s">
        <v>9</v>
      </c>
      <c r="C17" s="60">
        <v>4000000</v>
      </c>
      <c r="D17" s="60">
        <v>4000000</v>
      </c>
      <c r="E17" s="61">
        <v>0</v>
      </c>
      <c r="F17" s="62">
        <v>0</v>
      </c>
      <c r="G17" s="65">
        <v>0</v>
      </c>
      <c r="H17" s="65">
        <v>0</v>
      </c>
      <c r="I17" s="68">
        <v>0</v>
      </c>
      <c r="J17" s="68">
        <v>0</v>
      </c>
      <c r="K17" s="61">
        <v>0</v>
      </c>
      <c r="L17" s="61">
        <v>0</v>
      </c>
      <c r="M17" s="61">
        <v>0</v>
      </c>
      <c r="N17" s="61">
        <v>0</v>
      </c>
      <c r="O17" s="65">
        <v>4188200</v>
      </c>
      <c r="P17" s="61">
        <f t="shared" si="0"/>
        <v>4188200</v>
      </c>
    </row>
    <row r="18" spans="1:16" s="64" customFormat="1" x14ac:dyDescent="0.2">
      <c r="A18" s="59" t="s">
        <v>279</v>
      </c>
      <c r="B18" s="45" t="s">
        <v>8</v>
      </c>
      <c r="C18" s="60">
        <v>1000000</v>
      </c>
      <c r="D18" s="60">
        <v>1000000</v>
      </c>
      <c r="E18" s="61">
        <v>0</v>
      </c>
      <c r="F18" s="62">
        <v>0</v>
      </c>
      <c r="G18" s="65">
        <v>0</v>
      </c>
      <c r="H18" s="65">
        <v>0</v>
      </c>
      <c r="I18" s="68">
        <v>0</v>
      </c>
      <c r="J18" s="68">
        <v>0</v>
      </c>
      <c r="K18" s="61">
        <v>0</v>
      </c>
      <c r="L18" s="61">
        <v>0</v>
      </c>
      <c r="M18" s="61">
        <v>0</v>
      </c>
      <c r="N18" s="61">
        <v>0</v>
      </c>
      <c r="O18" s="65">
        <v>778495</v>
      </c>
      <c r="P18" s="61">
        <f t="shared" si="0"/>
        <v>778495</v>
      </c>
    </row>
    <row r="19" spans="1:16" s="64" customFormat="1" x14ac:dyDescent="0.2">
      <c r="A19" s="59" t="s">
        <v>335</v>
      </c>
      <c r="B19" s="45" t="s">
        <v>336</v>
      </c>
      <c r="C19" s="60">
        <v>4200000</v>
      </c>
      <c r="D19" s="60">
        <v>0</v>
      </c>
      <c r="E19" s="61">
        <v>0</v>
      </c>
      <c r="F19" s="62">
        <v>0</v>
      </c>
      <c r="G19" s="65">
        <v>0</v>
      </c>
      <c r="H19" s="65">
        <v>0</v>
      </c>
      <c r="I19" s="68">
        <v>0</v>
      </c>
      <c r="J19" s="68">
        <v>0</v>
      </c>
      <c r="K19" s="61">
        <v>0</v>
      </c>
      <c r="L19" s="61">
        <v>0</v>
      </c>
      <c r="M19" s="61">
        <v>0</v>
      </c>
      <c r="N19" s="61">
        <v>0</v>
      </c>
      <c r="O19" s="65">
        <v>0</v>
      </c>
      <c r="P19" s="61">
        <f t="shared" si="0"/>
        <v>0</v>
      </c>
    </row>
    <row r="20" spans="1:16" s="64" customFormat="1" x14ac:dyDescent="0.2">
      <c r="A20" s="59" t="s">
        <v>407</v>
      </c>
      <c r="B20" s="45" t="s">
        <v>10</v>
      </c>
      <c r="C20" s="60">
        <v>12000000</v>
      </c>
      <c r="D20" s="60">
        <v>10142516</v>
      </c>
      <c r="E20" s="61">
        <v>0</v>
      </c>
      <c r="F20" s="62">
        <v>0</v>
      </c>
      <c r="G20" s="65">
        <v>0</v>
      </c>
      <c r="H20" s="65">
        <v>0</v>
      </c>
      <c r="I20" s="68">
        <v>0</v>
      </c>
      <c r="J20" s="68">
        <v>0</v>
      </c>
      <c r="K20" s="61">
        <v>0</v>
      </c>
      <c r="L20" s="61">
        <v>0</v>
      </c>
      <c r="M20" s="61">
        <v>0</v>
      </c>
      <c r="N20" s="61">
        <v>0</v>
      </c>
      <c r="O20" s="65">
        <v>9873102</v>
      </c>
      <c r="P20" s="61">
        <f t="shared" si="0"/>
        <v>9873102</v>
      </c>
    </row>
    <row r="21" spans="1:16" s="64" customFormat="1" x14ac:dyDescent="0.2">
      <c r="A21" s="59" t="s">
        <v>408</v>
      </c>
      <c r="B21" s="45" t="s">
        <v>280</v>
      </c>
      <c r="C21" s="60">
        <v>40000</v>
      </c>
      <c r="D21" s="61">
        <v>40000</v>
      </c>
      <c r="E21" s="61">
        <v>0</v>
      </c>
      <c r="F21" s="62">
        <v>0</v>
      </c>
      <c r="G21" s="65">
        <v>0</v>
      </c>
      <c r="H21" s="65">
        <v>0</v>
      </c>
      <c r="I21" s="68">
        <v>0</v>
      </c>
      <c r="J21" s="68">
        <v>0</v>
      </c>
      <c r="K21" s="61">
        <v>0</v>
      </c>
      <c r="L21" s="61">
        <v>0</v>
      </c>
      <c r="M21" s="61">
        <v>0</v>
      </c>
      <c r="N21" s="61">
        <v>0</v>
      </c>
      <c r="O21" s="65">
        <v>211836</v>
      </c>
      <c r="P21" s="61">
        <f t="shared" si="0"/>
        <v>211836</v>
      </c>
    </row>
    <row r="22" spans="1:16" s="64" customFormat="1" x14ac:dyDescent="0.2">
      <c r="A22" s="50" t="s">
        <v>350</v>
      </c>
      <c r="B22" s="42" t="s">
        <v>351</v>
      </c>
      <c r="C22" s="69">
        <f>SUM(C16:C21)</f>
        <v>24240000</v>
      </c>
      <c r="D22" s="70">
        <f>SUM(D16:D21)</f>
        <v>18582516</v>
      </c>
      <c r="E22" s="70">
        <f>SUM(E17:E21)</f>
        <v>0</v>
      </c>
      <c r="F22" s="71">
        <f>SUM(F17:F21)</f>
        <v>0</v>
      </c>
      <c r="G22" s="72">
        <f>SUM(G17:G21)</f>
        <v>0</v>
      </c>
      <c r="H22" s="72">
        <v>0</v>
      </c>
      <c r="I22" s="73">
        <f t="shared" ref="I22:N22" si="3">SUM(I17:I21)</f>
        <v>0</v>
      </c>
      <c r="J22" s="73">
        <f t="shared" si="3"/>
        <v>0</v>
      </c>
      <c r="K22" s="73">
        <f t="shared" si="3"/>
        <v>0</v>
      </c>
      <c r="L22" s="70">
        <f t="shared" si="3"/>
        <v>0</v>
      </c>
      <c r="M22" s="70">
        <f t="shared" si="3"/>
        <v>0</v>
      </c>
      <c r="N22" s="70">
        <f t="shared" si="3"/>
        <v>0</v>
      </c>
      <c r="O22" s="72">
        <f>SUM(O16:O21)</f>
        <v>18447135</v>
      </c>
      <c r="P22" s="70">
        <f>SUM(P16:P21)</f>
        <v>18447135</v>
      </c>
    </row>
    <row r="23" spans="1:16" s="64" customFormat="1" x14ac:dyDescent="0.2">
      <c r="A23" s="77" t="s">
        <v>234</v>
      </c>
      <c r="B23" s="77" t="s">
        <v>235</v>
      </c>
      <c r="C23" s="60">
        <v>0</v>
      </c>
      <c r="D23" s="61">
        <v>0</v>
      </c>
      <c r="E23" s="61">
        <v>842880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5547541</v>
      </c>
      <c r="L23" s="61">
        <v>0</v>
      </c>
      <c r="M23" s="61">
        <v>0</v>
      </c>
      <c r="N23" s="61">
        <v>0</v>
      </c>
      <c r="O23" s="61">
        <v>0</v>
      </c>
      <c r="P23" s="61">
        <f t="shared" si="0"/>
        <v>6390421</v>
      </c>
    </row>
    <row r="24" spans="1:16" s="64" customFormat="1" x14ac:dyDescent="0.2">
      <c r="A24" s="66" t="s">
        <v>281</v>
      </c>
      <c r="B24" s="67" t="s">
        <v>332</v>
      </c>
      <c r="C24" s="60">
        <v>1689941</v>
      </c>
      <c r="D24" s="61">
        <v>530892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8">
        <v>530892</v>
      </c>
      <c r="L24" s="61">
        <v>0</v>
      </c>
      <c r="M24" s="61">
        <v>0</v>
      </c>
      <c r="N24" s="61">
        <v>0</v>
      </c>
      <c r="O24" s="61">
        <v>0</v>
      </c>
      <c r="P24" s="61">
        <f t="shared" si="0"/>
        <v>530892</v>
      </c>
    </row>
    <row r="25" spans="1:16" s="64" customFormat="1" x14ac:dyDescent="0.2">
      <c r="A25" s="66" t="s">
        <v>238</v>
      </c>
      <c r="B25" s="67" t="s">
        <v>339</v>
      </c>
      <c r="C25" s="60">
        <v>0</v>
      </c>
      <c r="D25" s="61">
        <v>2325000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8">
        <v>1221872</v>
      </c>
      <c r="L25" s="61">
        <v>0</v>
      </c>
      <c r="M25" s="61">
        <v>0</v>
      </c>
      <c r="N25" s="61">
        <v>0</v>
      </c>
      <c r="O25" s="61">
        <v>0</v>
      </c>
      <c r="P25" s="61">
        <f t="shared" si="0"/>
        <v>1221872</v>
      </c>
    </row>
    <row r="26" spans="1:16" s="64" customFormat="1" x14ac:dyDescent="0.2">
      <c r="A26" s="77" t="s">
        <v>259</v>
      </c>
      <c r="B26" s="77" t="s">
        <v>275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234</v>
      </c>
      <c r="L26" s="61">
        <v>0</v>
      </c>
      <c r="M26" s="61">
        <v>0</v>
      </c>
      <c r="N26" s="61">
        <v>0</v>
      </c>
      <c r="O26" s="61">
        <v>0</v>
      </c>
      <c r="P26" s="61">
        <f t="shared" si="0"/>
        <v>234</v>
      </c>
    </row>
    <row r="27" spans="1:16" s="64" customFormat="1" x14ac:dyDescent="0.2">
      <c r="A27" s="77" t="s">
        <v>415</v>
      </c>
      <c r="B27" s="77" t="s">
        <v>416</v>
      </c>
      <c r="C27" s="60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18000</v>
      </c>
      <c r="L27" s="61">
        <v>0</v>
      </c>
      <c r="M27" s="61">
        <v>0</v>
      </c>
      <c r="N27" s="61">
        <v>0</v>
      </c>
      <c r="O27" s="61">
        <v>0</v>
      </c>
      <c r="P27" s="61">
        <f>SUM(K27:O27)</f>
        <v>18000</v>
      </c>
    </row>
    <row r="28" spans="1:16" s="64" customFormat="1" x14ac:dyDescent="0.2">
      <c r="A28" s="77" t="s">
        <v>250</v>
      </c>
      <c r="B28" s="77" t="s">
        <v>249</v>
      </c>
      <c r="C28" s="60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3276</v>
      </c>
      <c r="L28" s="61">
        <v>0</v>
      </c>
      <c r="M28" s="61">
        <v>0</v>
      </c>
      <c r="N28" s="61">
        <v>0</v>
      </c>
      <c r="O28" s="61">
        <v>0</v>
      </c>
      <c r="P28" s="61">
        <f t="shared" si="0"/>
        <v>3276</v>
      </c>
    </row>
    <row r="29" spans="1:16" s="64" customFormat="1" x14ac:dyDescent="0.2">
      <c r="A29" s="78" t="s">
        <v>340</v>
      </c>
      <c r="B29" s="78" t="s">
        <v>341</v>
      </c>
      <c r="C29" s="69">
        <f>SUM(C23:C28)</f>
        <v>1689941</v>
      </c>
      <c r="D29" s="70">
        <f>SUM(D23:D28)</f>
        <v>2855892</v>
      </c>
      <c r="E29" s="70">
        <f>SUM(E23:E28)</f>
        <v>842880</v>
      </c>
      <c r="F29" s="70">
        <f>SUM(F23:F28)</f>
        <v>0</v>
      </c>
      <c r="G29" s="70">
        <f>SUM(G23:G28)</f>
        <v>0</v>
      </c>
      <c r="H29" s="70">
        <v>0</v>
      </c>
      <c r="I29" s="70">
        <f>SUM(I23:I28)</f>
        <v>0</v>
      </c>
      <c r="J29" s="70">
        <v>0</v>
      </c>
      <c r="K29" s="70">
        <f>SUM(K23:K28)</f>
        <v>7321815</v>
      </c>
      <c r="L29" s="70">
        <f>SUM(L23:L28)</f>
        <v>0</v>
      </c>
      <c r="M29" s="70">
        <f>SUM(M23:M28)</f>
        <v>0</v>
      </c>
      <c r="N29" s="70">
        <f>SUM(N23:N28)</f>
        <v>0</v>
      </c>
      <c r="O29" s="70">
        <f>SUM(O23:O28)</f>
        <v>0</v>
      </c>
      <c r="P29" s="70">
        <f>SUM(E29:O29)</f>
        <v>8164695</v>
      </c>
    </row>
    <row r="30" spans="1:16" s="147" customFormat="1" x14ac:dyDescent="0.2">
      <c r="A30" s="77" t="s">
        <v>417</v>
      </c>
      <c r="B30" s="77" t="s">
        <v>418</v>
      </c>
      <c r="C30" s="60">
        <v>35803698</v>
      </c>
      <c r="D30" s="61">
        <v>5925587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4597487</v>
      </c>
      <c r="L30" s="61">
        <v>1328100</v>
      </c>
      <c r="M30" s="61">
        <v>0</v>
      </c>
      <c r="N30" s="61">
        <v>0</v>
      </c>
      <c r="O30" s="61">
        <v>0</v>
      </c>
      <c r="P30" s="61">
        <f>SUM(E30:O30)</f>
        <v>5925587</v>
      </c>
    </row>
    <row r="31" spans="1:16" s="64" customFormat="1" x14ac:dyDescent="0.2">
      <c r="A31" s="78" t="s">
        <v>410</v>
      </c>
      <c r="B31" s="78" t="s">
        <v>409</v>
      </c>
      <c r="C31" s="69">
        <f>C30</f>
        <v>35803698</v>
      </c>
      <c r="D31" s="69">
        <f t="shared" ref="D31:P31" si="4">D30</f>
        <v>5925587</v>
      </c>
      <c r="E31" s="69">
        <f t="shared" si="4"/>
        <v>0</v>
      </c>
      <c r="F31" s="69">
        <f t="shared" si="4"/>
        <v>0</v>
      </c>
      <c r="G31" s="69">
        <f t="shared" si="4"/>
        <v>0</v>
      </c>
      <c r="H31" s="69">
        <f t="shared" si="4"/>
        <v>0</v>
      </c>
      <c r="I31" s="69">
        <f t="shared" si="4"/>
        <v>0</v>
      </c>
      <c r="J31" s="69">
        <f t="shared" si="4"/>
        <v>0</v>
      </c>
      <c r="K31" s="69">
        <f t="shared" si="4"/>
        <v>4597487</v>
      </c>
      <c r="L31" s="69">
        <f t="shared" si="4"/>
        <v>1328100</v>
      </c>
      <c r="M31" s="69">
        <f t="shared" si="4"/>
        <v>0</v>
      </c>
      <c r="N31" s="69">
        <f t="shared" si="4"/>
        <v>0</v>
      </c>
      <c r="O31" s="69">
        <f t="shared" si="4"/>
        <v>0</v>
      </c>
      <c r="P31" s="69">
        <f t="shared" si="4"/>
        <v>5925587</v>
      </c>
    </row>
    <row r="32" spans="1:16" s="64" customFormat="1" x14ac:dyDescent="0.2">
      <c r="A32" s="59" t="s">
        <v>6</v>
      </c>
      <c r="B32" s="45" t="s">
        <v>282</v>
      </c>
      <c r="C32" s="60">
        <v>250751676</v>
      </c>
      <c r="D32" s="61">
        <v>247327047</v>
      </c>
      <c r="E32" s="61">
        <v>0</v>
      </c>
      <c r="F32" s="61">
        <v>0</v>
      </c>
      <c r="G32" s="65">
        <v>247327047</v>
      </c>
      <c r="H32" s="65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f t="shared" si="0"/>
        <v>247327047</v>
      </c>
    </row>
    <row r="33" spans="1:16" s="64" customFormat="1" x14ac:dyDescent="0.2">
      <c r="A33" s="59" t="s">
        <v>137</v>
      </c>
      <c r="B33" s="45" t="s">
        <v>138</v>
      </c>
      <c r="C33" s="60">
        <v>0</v>
      </c>
      <c r="D33" s="61">
        <v>14555182</v>
      </c>
      <c r="E33" s="61">
        <v>0</v>
      </c>
      <c r="F33" s="62">
        <v>14555182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f t="shared" si="0"/>
        <v>14555182</v>
      </c>
    </row>
    <row r="34" spans="1:16" s="64" customFormat="1" x14ac:dyDescent="0.2">
      <c r="A34" s="50" t="s">
        <v>342</v>
      </c>
      <c r="B34" s="42" t="s">
        <v>343</v>
      </c>
      <c r="C34" s="69">
        <f t="shared" ref="C34:O34" si="5">SUM(C32:C33)</f>
        <v>250751676</v>
      </c>
      <c r="D34" s="70">
        <f t="shared" si="5"/>
        <v>261882229</v>
      </c>
      <c r="E34" s="70">
        <f t="shared" si="5"/>
        <v>0</v>
      </c>
      <c r="F34" s="71">
        <f t="shared" si="5"/>
        <v>14555182</v>
      </c>
      <c r="G34" s="70">
        <f t="shared" si="5"/>
        <v>247327047</v>
      </c>
      <c r="H34" s="70">
        <v>0</v>
      </c>
      <c r="I34" s="70">
        <f t="shared" si="5"/>
        <v>0</v>
      </c>
      <c r="J34" s="70">
        <v>0</v>
      </c>
      <c r="K34" s="70">
        <f t="shared" si="5"/>
        <v>0</v>
      </c>
      <c r="L34" s="70">
        <f t="shared" si="5"/>
        <v>0</v>
      </c>
      <c r="M34" s="70">
        <f t="shared" si="5"/>
        <v>0</v>
      </c>
      <c r="N34" s="70">
        <f t="shared" si="5"/>
        <v>0</v>
      </c>
      <c r="O34" s="70">
        <f t="shared" si="5"/>
        <v>0</v>
      </c>
      <c r="P34" s="70">
        <f>SUM(E34:O34)</f>
        <v>261882229</v>
      </c>
    </row>
    <row r="35" spans="1:16" s="44" customFormat="1" ht="14.25" customHeight="1" x14ac:dyDescent="0.2">
      <c r="A35" s="50"/>
      <c r="B35" s="42" t="s">
        <v>352</v>
      </c>
      <c r="C35" s="71">
        <f>C13+C15+C22+C29+C34+C31</f>
        <v>444960000</v>
      </c>
      <c r="D35" s="71">
        <f>D13+D15+D22+D29+D34+D31</f>
        <v>569277873</v>
      </c>
      <c r="E35" s="71">
        <f>E13+E15+E22+E29+E34+E31</f>
        <v>842880</v>
      </c>
      <c r="F35" s="71">
        <f>F13+F15+F22+F29+F34+F31</f>
        <v>159588683</v>
      </c>
      <c r="G35" s="71">
        <f>G34</f>
        <v>247327047</v>
      </c>
      <c r="H35" s="71">
        <f>H15</f>
        <v>39824000</v>
      </c>
      <c r="I35" s="71">
        <f t="shared" ref="I35:P35" si="6">I13+I15+I22+I29+I34+I31</f>
        <v>10102118</v>
      </c>
      <c r="J35" s="71">
        <f t="shared" si="6"/>
        <v>58809907</v>
      </c>
      <c r="K35" s="71">
        <f t="shared" si="6"/>
        <v>11919302</v>
      </c>
      <c r="L35" s="71">
        <f t="shared" si="6"/>
        <v>19716400</v>
      </c>
      <c r="M35" s="71">
        <f t="shared" si="6"/>
        <v>6709100</v>
      </c>
      <c r="N35" s="71">
        <f t="shared" si="6"/>
        <v>112800</v>
      </c>
      <c r="O35" s="71">
        <f t="shared" si="6"/>
        <v>18447135</v>
      </c>
      <c r="P35" s="71">
        <f t="shared" si="6"/>
        <v>573399372</v>
      </c>
    </row>
  </sheetData>
  <mergeCells count="1">
    <mergeCell ref="E1:P1"/>
  </mergeCells>
  <printOptions gridLines="1"/>
  <pageMargins left="0.51181102362204722" right="0.51181102362204722" top="1.4173228346456694" bottom="0.19685039370078741" header="0.35433070866141736" footer="0.39370078740157483"/>
  <pageSetup paperSize="9" orientation="landscape" horizontalDpi="4294967293" r:id="rId1"/>
  <headerFooter>
    <oddHeader xml:space="preserve">&amp;C&amp;"Arial,Félkövér"
Kocsér Község Önkormányzata 
2020. évi elemi költségvetés teljesítése kormányzati funkciók szerint
Bevételek&amp;"Arial,Normál"
(Ft-ban)
&amp;R1.1. számú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K13" sqref="K13"/>
    </sheetView>
  </sheetViews>
  <sheetFormatPr defaultRowHeight="12" x14ac:dyDescent="0.2"/>
  <cols>
    <col min="1" max="1" width="5.42578125" style="46" bestFit="1" customWidth="1"/>
    <col min="2" max="2" width="32.42578125" style="46" bestFit="1" customWidth="1"/>
    <col min="3" max="3" width="10.85546875" style="80" customWidth="1"/>
    <col min="4" max="4" width="10.85546875" style="80" bestFit="1" customWidth="1"/>
    <col min="5" max="5" width="12.85546875" style="86" customWidth="1"/>
    <col min="6" max="6" width="10.5703125" style="46" customWidth="1"/>
    <col min="7" max="7" width="8.42578125" style="46" bestFit="1" customWidth="1"/>
    <col min="8" max="8" width="10.140625" style="46" customWidth="1"/>
    <col min="9" max="9" width="12.28515625" style="46" customWidth="1"/>
    <col min="10" max="10" width="10.140625" style="46" customWidth="1"/>
    <col min="11" max="11" width="10.85546875" style="46" bestFit="1" customWidth="1"/>
    <col min="12" max="16384" width="9.140625" style="46"/>
  </cols>
  <sheetData>
    <row r="1" spans="1:11" s="52" customFormat="1" ht="24" x14ac:dyDescent="0.2">
      <c r="A1" s="50" t="s">
        <v>264</v>
      </c>
      <c r="B1" s="50" t="s">
        <v>2</v>
      </c>
      <c r="C1" s="51" t="s">
        <v>144</v>
      </c>
      <c r="D1" s="51" t="s">
        <v>147</v>
      </c>
      <c r="E1" s="154" t="s">
        <v>145</v>
      </c>
      <c r="F1" s="155"/>
      <c r="G1" s="155"/>
      <c r="H1" s="155"/>
      <c r="I1" s="155"/>
      <c r="J1" s="155"/>
      <c r="K1" s="156"/>
    </row>
    <row r="2" spans="1:11" s="52" customFormat="1" x14ac:dyDescent="0.2">
      <c r="A2" s="50"/>
      <c r="B2" s="50"/>
      <c r="C2" s="51"/>
      <c r="D2" s="51"/>
      <c r="E2" s="53">
        <v>13360</v>
      </c>
      <c r="F2" s="54">
        <v>18030</v>
      </c>
      <c r="G2" s="54">
        <v>82044</v>
      </c>
      <c r="H2" s="54">
        <v>82092</v>
      </c>
      <c r="I2" s="54">
        <v>91140</v>
      </c>
      <c r="J2" s="54">
        <v>96015</v>
      </c>
      <c r="K2" s="81" t="s">
        <v>146</v>
      </c>
    </row>
    <row r="3" spans="1:11" s="52" customFormat="1" ht="50.25" customHeight="1" x14ac:dyDescent="0.2">
      <c r="A3" s="50"/>
      <c r="B3" s="50"/>
      <c r="C3" s="51"/>
      <c r="D3" s="51"/>
      <c r="E3" s="43" t="s">
        <v>383</v>
      </c>
      <c r="F3" s="43" t="s">
        <v>261</v>
      </c>
      <c r="G3" s="43" t="s">
        <v>269</v>
      </c>
      <c r="H3" s="43" t="s">
        <v>313</v>
      </c>
      <c r="I3" s="43" t="s">
        <v>384</v>
      </c>
      <c r="J3" s="43" t="s">
        <v>263</v>
      </c>
      <c r="K3" s="82"/>
    </row>
    <row r="4" spans="1:11" s="79" customFormat="1" ht="12.75" customHeight="1" x14ac:dyDescent="0.2">
      <c r="A4" s="59" t="s">
        <v>344</v>
      </c>
      <c r="B4" s="59" t="s">
        <v>345</v>
      </c>
      <c r="C4" s="83">
        <v>21697139</v>
      </c>
      <c r="D4" s="83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0</v>
      </c>
      <c r="K4" s="85">
        <f t="shared" ref="K4:K13" si="0">SUM(E4:J4)</f>
        <v>0</v>
      </c>
    </row>
    <row r="5" spans="1:11" s="52" customFormat="1" x14ac:dyDescent="0.2">
      <c r="A5" s="45" t="s">
        <v>234</v>
      </c>
      <c r="B5" s="47" t="s">
        <v>235</v>
      </c>
      <c r="C5" s="61">
        <v>420000</v>
      </c>
      <c r="D5" s="61">
        <v>22117139</v>
      </c>
      <c r="E5" s="65">
        <v>22992583</v>
      </c>
      <c r="F5" s="65">
        <v>0</v>
      </c>
      <c r="G5" s="65">
        <v>0</v>
      </c>
      <c r="H5" s="65">
        <v>80000</v>
      </c>
      <c r="I5" s="65">
        <v>0</v>
      </c>
      <c r="J5" s="61">
        <v>0</v>
      </c>
      <c r="K5" s="72">
        <f t="shared" si="0"/>
        <v>23072583</v>
      </c>
    </row>
    <row r="6" spans="1:11" s="52" customFormat="1" x14ac:dyDescent="0.2">
      <c r="A6" s="45" t="s">
        <v>236</v>
      </c>
      <c r="B6" s="47" t="s">
        <v>237</v>
      </c>
      <c r="C6" s="61">
        <v>226314</v>
      </c>
      <c r="D6" s="61">
        <v>226314</v>
      </c>
      <c r="E6" s="65"/>
      <c r="F6" s="65">
        <v>0</v>
      </c>
      <c r="G6" s="65">
        <v>0</v>
      </c>
      <c r="H6" s="61">
        <v>0</v>
      </c>
      <c r="I6" s="61">
        <v>0</v>
      </c>
      <c r="J6" s="65">
        <v>79105</v>
      </c>
      <c r="K6" s="72">
        <f t="shared" si="0"/>
        <v>79105</v>
      </c>
    </row>
    <row r="7" spans="1:11" s="52" customFormat="1" x14ac:dyDescent="0.2">
      <c r="A7" s="45" t="s">
        <v>238</v>
      </c>
      <c r="B7" s="47" t="s">
        <v>239</v>
      </c>
      <c r="C7" s="61">
        <v>5918706</v>
      </c>
      <c r="D7" s="61">
        <v>6168706</v>
      </c>
      <c r="E7" s="65">
        <v>6135764</v>
      </c>
      <c r="F7" s="65">
        <v>0</v>
      </c>
      <c r="G7" s="65">
        <v>0</v>
      </c>
      <c r="H7" s="61">
        <v>0</v>
      </c>
      <c r="I7" s="61">
        <v>0</v>
      </c>
      <c r="J7" s="65">
        <v>21355</v>
      </c>
      <c r="K7" s="72">
        <f t="shared" si="0"/>
        <v>6157119</v>
      </c>
    </row>
    <row r="8" spans="1:11" s="52" customFormat="1" x14ac:dyDescent="0.2">
      <c r="A8" s="45" t="s">
        <v>419</v>
      </c>
      <c r="B8" s="47" t="s">
        <v>248</v>
      </c>
      <c r="C8" s="61">
        <v>0</v>
      </c>
      <c r="D8" s="61">
        <v>0</v>
      </c>
      <c r="E8" s="65">
        <v>0</v>
      </c>
      <c r="F8" s="65">
        <v>0</v>
      </c>
      <c r="G8" s="65">
        <v>1</v>
      </c>
      <c r="H8" s="61">
        <v>0</v>
      </c>
      <c r="I8" s="61">
        <v>0</v>
      </c>
      <c r="J8" s="65">
        <v>0</v>
      </c>
      <c r="K8" s="72">
        <f t="shared" si="0"/>
        <v>1</v>
      </c>
    </row>
    <row r="9" spans="1:11" s="52" customFormat="1" x14ac:dyDescent="0.2">
      <c r="A9" s="45" t="s">
        <v>250</v>
      </c>
      <c r="B9" s="47" t="s">
        <v>249</v>
      </c>
      <c r="C9" s="61">
        <v>0</v>
      </c>
      <c r="D9" s="61">
        <v>0</v>
      </c>
      <c r="E9" s="65">
        <v>2</v>
      </c>
      <c r="F9" s="65">
        <v>0</v>
      </c>
      <c r="G9" s="65">
        <v>442</v>
      </c>
      <c r="H9" s="61">
        <v>0</v>
      </c>
      <c r="I9" s="61">
        <v>2</v>
      </c>
      <c r="J9" s="65">
        <v>0</v>
      </c>
      <c r="K9" s="72">
        <f>SUM(E9:J9)</f>
        <v>446</v>
      </c>
    </row>
    <row r="10" spans="1:11" s="44" customFormat="1" x14ac:dyDescent="0.2">
      <c r="A10" s="42" t="s">
        <v>340</v>
      </c>
      <c r="B10" s="49" t="s">
        <v>341</v>
      </c>
      <c r="C10" s="70">
        <f>SUM(C4:C9)</f>
        <v>28262159</v>
      </c>
      <c r="D10" s="70">
        <f>SUM(D5:D8)</f>
        <v>28512159</v>
      </c>
      <c r="E10" s="72">
        <f>E4+E5+E6+E7+E8+E9</f>
        <v>29128349</v>
      </c>
      <c r="F10" s="72">
        <f t="shared" ref="F10:K10" si="1">F4+F5+F6+F7+F8+F9</f>
        <v>0</v>
      </c>
      <c r="G10" s="72">
        <f t="shared" si="1"/>
        <v>443</v>
      </c>
      <c r="H10" s="72">
        <f t="shared" si="1"/>
        <v>80000</v>
      </c>
      <c r="I10" s="72">
        <f t="shared" si="1"/>
        <v>2</v>
      </c>
      <c r="J10" s="72">
        <f t="shared" si="1"/>
        <v>100460</v>
      </c>
      <c r="K10" s="72">
        <f t="shared" si="1"/>
        <v>29309254</v>
      </c>
    </row>
    <row r="11" spans="1:11" s="52" customFormat="1" x14ac:dyDescent="0.2">
      <c r="A11" s="45" t="s">
        <v>260</v>
      </c>
      <c r="B11" s="47" t="s">
        <v>314</v>
      </c>
      <c r="C11" s="61">
        <v>457841</v>
      </c>
      <c r="D11" s="61">
        <v>2252890</v>
      </c>
      <c r="E11" s="65">
        <v>0</v>
      </c>
      <c r="F11" s="65">
        <v>2252890</v>
      </c>
      <c r="G11" s="65">
        <v>0</v>
      </c>
      <c r="H11" s="65">
        <v>0</v>
      </c>
      <c r="I11" s="65">
        <v>0</v>
      </c>
      <c r="J11" s="65">
        <v>0</v>
      </c>
      <c r="K11" s="72">
        <f t="shared" si="0"/>
        <v>2252890</v>
      </c>
    </row>
    <row r="12" spans="1:11" s="52" customFormat="1" x14ac:dyDescent="0.2">
      <c r="A12" s="45" t="s">
        <v>241</v>
      </c>
      <c r="B12" s="47" t="s">
        <v>240</v>
      </c>
      <c r="C12" s="61">
        <v>77487876</v>
      </c>
      <c r="D12" s="61">
        <v>80575029</v>
      </c>
      <c r="E12" s="65">
        <v>0</v>
      </c>
      <c r="F12" s="65">
        <v>80004447</v>
      </c>
      <c r="G12" s="65">
        <v>0</v>
      </c>
      <c r="H12" s="65">
        <v>0</v>
      </c>
      <c r="I12" s="65">
        <v>0</v>
      </c>
      <c r="J12" s="65">
        <v>0</v>
      </c>
      <c r="K12" s="72">
        <f t="shared" si="0"/>
        <v>80004447</v>
      </c>
    </row>
    <row r="13" spans="1:11" s="52" customFormat="1" x14ac:dyDescent="0.2">
      <c r="A13" s="42" t="s">
        <v>342</v>
      </c>
      <c r="B13" s="49" t="s">
        <v>343</v>
      </c>
      <c r="C13" s="70">
        <f t="shared" ref="C13:J13" si="2">SUM(C11:C12)</f>
        <v>77945717</v>
      </c>
      <c r="D13" s="70">
        <f t="shared" si="2"/>
        <v>82827919</v>
      </c>
      <c r="E13" s="72">
        <v>0</v>
      </c>
      <c r="F13" s="72">
        <f t="shared" si="2"/>
        <v>82257337</v>
      </c>
      <c r="G13" s="72">
        <f t="shared" si="2"/>
        <v>0</v>
      </c>
      <c r="H13" s="72">
        <f t="shared" si="2"/>
        <v>0</v>
      </c>
      <c r="I13" s="72">
        <f t="shared" si="2"/>
        <v>0</v>
      </c>
      <c r="J13" s="72">
        <f t="shared" si="2"/>
        <v>0</v>
      </c>
      <c r="K13" s="72">
        <f t="shared" si="0"/>
        <v>82257337</v>
      </c>
    </row>
    <row r="14" spans="1:11" s="44" customFormat="1" x14ac:dyDescent="0.2">
      <c r="A14" s="42"/>
      <c r="B14" s="49" t="s">
        <v>146</v>
      </c>
      <c r="C14" s="150">
        <f>C10+C13</f>
        <v>106207876</v>
      </c>
      <c r="D14" s="150">
        <f t="shared" ref="D14:K14" si="3">D10+D13</f>
        <v>111340078</v>
      </c>
      <c r="E14" s="150">
        <f t="shared" si="3"/>
        <v>29128349</v>
      </c>
      <c r="F14" s="150">
        <f t="shared" si="3"/>
        <v>82257337</v>
      </c>
      <c r="G14" s="150">
        <f t="shared" si="3"/>
        <v>443</v>
      </c>
      <c r="H14" s="150">
        <f t="shared" si="3"/>
        <v>80000</v>
      </c>
      <c r="I14" s="150">
        <f t="shared" si="3"/>
        <v>2</v>
      </c>
      <c r="J14" s="150">
        <f t="shared" si="3"/>
        <v>100460</v>
      </c>
      <c r="K14" s="150">
        <f t="shared" si="3"/>
        <v>111566591</v>
      </c>
    </row>
  </sheetData>
  <mergeCells count="1">
    <mergeCell ref="E1:K1"/>
  </mergeCells>
  <printOptions horizontalCentered="1" gridLines="1"/>
  <pageMargins left="0.31496062992125984" right="0.31496062992125984" top="1.9685039370078741" bottom="0.74803149606299213" header="0.78740157480314965" footer="0.31496062992125984"/>
  <pageSetup paperSize="9" orientation="landscape" horizontalDpi="4294967293" r:id="rId1"/>
  <headerFooter>
    <oddHeader xml:space="preserve">&amp;C&amp;"Arial,Félkövér"
Általános Művelődési Központ 
2020. évi elemi költségvetés teljesítése kormányzati funkciók szerinti  
Bevételek&amp;"Arial,Normál"
(Ft-ban)&amp;R1.2. számú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D23" sqref="D23"/>
    </sheetView>
  </sheetViews>
  <sheetFormatPr defaultRowHeight="12" x14ac:dyDescent="0.2"/>
  <cols>
    <col min="1" max="1" width="39.7109375" style="8" customWidth="1"/>
    <col min="2" max="2" width="14.28515625" style="8" customWidth="1"/>
    <col min="3" max="3" width="12.7109375" style="8" customWidth="1"/>
    <col min="4" max="4" width="13.5703125" style="9" customWidth="1"/>
    <col min="5" max="16384" width="9.140625" style="8"/>
  </cols>
  <sheetData>
    <row r="1" spans="1:5" s="7" customFormat="1" ht="24" x14ac:dyDescent="0.2">
      <c r="A1" s="3" t="s">
        <v>160</v>
      </c>
      <c r="B1" s="10" t="s">
        <v>144</v>
      </c>
      <c r="C1" s="10" t="s">
        <v>147</v>
      </c>
      <c r="D1" s="11" t="s">
        <v>145</v>
      </c>
    </row>
    <row r="2" spans="1:5" s="7" customFormat="1" x14ac:dyDescent="0.2">
      <c r="A2" s="3" t="s">
        <v>161</v>
      </c>
      <c r="B2" s="1"/>
      <c r="C2" s="1"/>
      <c r="D2" s="5"/>
    </row>
    <row r="3" spans="1:5" x14ac:dyDescent="0.2">
      <c r="A3" s="1" t="s">
        <v>162</v>
      </c>
      <c r="B3" s="4">
        <v>120538898</v>
      </c>
      <c r="C3" s="4">
        <v>122692047</v>
      </c>
      <c r="D3" s="6">
        <v>120527573</v>
      </c>
    </row>
    <row r="4" spans="1:5" x14ac:dyDescent="0.2">
      <c r="A4" s="1" t="s">
        <v>171</v>
      </c>
      <c r="B4" s="4">
        <v>19918496</v>
      </c>
      <c r="C4" s="4">
        <v>19977037</v>
      </c>
      <c r="D4" s="6">
        <v>19754062</v>
      </c>
    </row>
    <row r="5" spans="1:5" x14ac:dyDescent="0.2">
      <c r="A5" s="1" t="s">
        <v>163</v>
      </c>
      <c r="B5" s="4">
        <v>64306064</v>
      </c>
      <c r="C5" s="4">
        <v>81336178</v>
      </c>
      <c r="D5" s="6">
        <v>75406263</v>
      </c>
    </row>
    <row r="6" spans="1:5" x14ac:dyDescent="0.2">
      <c r="A6" s="1" t="s">
        <v>164</v>
      </c>
      <c r="B6" s="4">
        <v>15199000</v>
      </c>
      <c r="C6" s="4">
        <v>11749000</v>
      </c>
      <c r="D6" s="6">
        <v>10667677</v>
      </c>
    </row>
    <row r="7" spans="1:5" x14ac:dyDescent="0.2">
      <c r="A7" s="1" t="s">
        <v>165</v>
      </c>
      <c r="B7" s="4">
        <v>2905688</v>
      </c>
      <c r="C7" s="4">
        <v>1512998</v>
      </c>
      <c r="D7" s="6">
        <v>1512998</v>
      </c>
    </row>
    <row r="8" spans="1:5" s="7" customFormat="1" x14ac:dyDescent="0.2">
      <c r="A8" s="3" t="s">
        <v>166</v>
      </c>
      <c r="B8" s="2">
        <f>SUM(B3:B7)</f>
        <v>222868146</v>
      </c>
      <c r="C8" s="2">
        <f>SUM(C3:C7)</f>
        <v>237267260</v>
      </c>
      <c r="D8" s="12">
        <f>SUM(D3:D7)</f>
        <v>227868573</v>
      </c>
    </row>
    <row r="9" spans="1:5" s="7" customFormat="1" x14ac:dyDescent="0.2">
      <c r="A9" s="3" t="s">
        <v>172</v>
      </c>
      <c r="B9" s="2"/>
      <c r="C9" s="2"/>
      <c r="D9" s="11"/>
    </row>
    <row r="10" spans="1:5" x14ac:dyDescent="0.2">
      <c r="A10" s="1" t="s">
        <v>167</v>
      </c>
      <c r="B10" s="4">
        <v>231070237</v>
      </c>
      <c r="C10" s="4">
        <v>215264111</v>
      </c>
      <c r="D10" s="6">
        <v>36859204</v>
      </c>
    </row>
    <row r="11" spans="1:5" x14ac:dyDescent="0.2">
      <c r="A11" s="1" t="s">
        <v>168</v>
      </c>
      <c r="B11" s="4">
        <v>14442630</v>
      </c>
      <c r="C11" s="4">
        <v>133217476</v>
      </c>
      <c r="D11" s="6">
        <v>58022678</v>
      </c>
    </row>
    <row r="12" spans="1:5" x14ac:dyDescent="0.2">
      <c r="A12" s="1" t="s">
        <v>390</v>
      </c>
      <c r="B12" s="4">
        <v>0</v>
      </c>
      <c r="C12" s="4">
        <v>117000</v>
      </c>
      <c r="D12" s="6">
        <v>116484</v>
      </c>
      <c r="E12" s="151"/>
    </row>
    <row r="13" spans="1:5" s="7" customFormat="1" x14ac:dyDescent="0.2">
      <c r="A13" s="3" t="s">
        <v>173</v>
      </c>
      <c r="B13" s="2">
        <f>SUM(B10:B12)</f>
        <v>245512867</v>
      </c>
      <c r="C13" s="2">
        <f>SUM(C10:C12)</f>
        <v>348598587</v>
      </c>
      <c r="D13" s="2">
        <f>SUM(D10:D12)</f>
        <v>94998366</v>
      </c>
    </row>
    <row r="14" spans="1:5" s="7" customFormat="1" x14ac:dyDescent="0.2">
      <c r="A14" s="3" t="s">
        <v>170</v>
      </c>
      <c r="B14" s="2">
        <v>82786863</v>
      </c>
      <c r="C14" s="2">
        <v>94752104</v>
      </c>
      <c r="D14" s="12">
        <v>94181522</v>
      </c>
    </row>
    <row r="15" spans="1:5" s="7" customFormat="1" x14ac:dyDescent="0.2">
      <c r="A15" s="3" t="s">
        <v>169</v>
      </c>
      <c r="B15" s="2">
        <f>B8+B13+B14</f>
        <v>551167876</v>
      </c>
      <c r="C15" s="2">
        <f>C8+C13+C14</f>
        <v>680617951</v>
      </c>
      <c r="D15" s="2">
        <f>D8+D13+D14</f>
        <v>417048461</v>
      </c>
    </row>
    <row r="16" spans="1:5" x14ac:dyDescent="0.2">
      <c r="A16" s="45" t="s">
        <v>385</v>
      </c>
      <c r="B16" s="47">
        <v>-77487876</v>
      </c>
      <c r="C16" s="47">
        <v>-80575029</v>
      </c>
      <c r="D16" s="47">
        <v>-80004447</v>
      </c>
    </row>
    <row r="17" spans="1:4" s="46" customFormat="1" x14ac:dyDescent="0.2">
      <c r="A17" s="42" t="s">
        <v>387</v>
      </c>
      <c r="B17" s="49">
        <f>SUM(B15:B16)</f>
        <v>473680000</v>
      </c>
      <c r="C17" s="49">
        <f>SUM(C15:C16)</f>
        <v>600042922</v>
      </c>
      <c r="D17" s="49">
        <f>SUM(D15:D16)</f>
        <v>337044014</v>
      </c>
    </row>
  </sheetData>
  <pageMargins left="0.9055118110236221" right="0.9055118110236221" top="2.3228346456692917" bottom="0.74803149606299213" header="0.70866141732283472" footer="0.31496062992125984"/>
  <pageSetup paperSize="9" orientation="portrait" r:id="rId1"/>
  <headerFooter>
    <oddHeader>&amp;C
&amp;"Arial,Félkövér"&amp;12Kocsér Község Önkormányzata
2020. évi összevont elemi költségvetés kiadásainak teljesítése rovatrend szerint
(Ft-ban)&amp;"Arial,Normál"&amp;10
&amp;R2.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D1" zoomScaleNormal="100" workbookViewId="0">
      <selection activeCell="V50" sqref="V50"/>
    </sheetView>
  </sheetViews>
  <sheetFormatPr defaultRowHeight="11.25" x14ac:dyDescent="0.2"/>
  <cols>
    <col min="1" max="1" width="5.7109375" style="35" bestFit="1" customWidth="1"/>
    <col min="2" max="2" width="33.42578125" style="35" bestFit="1" customWidth="1"/>
    <col min="3" max="3" width="10.140625" style="41" customWidth="1"/>
    <col min="4" max="4" width="10" style="39" bestFit="1" customWidth="1"/>
    <col min="5" max="5" width="10.28515625" style="39" customWidth="1"/>
    <col min="6" max="6" width="10.140625" style="39" bestFit="1" customWidth="1"/>
    <col min="7" max="7" width="9.7109375" style="35" bestFit="1" customWidth="1"/>
    <col min="8" max="8" width="9.7109375" style="35" customWidth="1"/>
    <col min="9" max="9" width="9.5703125" style="35" bestFit="1" customWidth="1"/>
    <col min="10" max="10" width="9.85546875" style="35" customWidth="1"/>
    <col min="11" max="11" width="7.85546875" style="35" bestFit="1" customWidth="1"/>
    <col min="12" max="12" width="10.5703125" style="35" bestFit="1" customWidth="1"/>
    <col min="13" max="13" width="9.140625" style="35" bestFit="1" customWidth="1"/>
    <col min="14" max="14" width="8.7109375" style="35" bestFit="1" customWidth="1"/>
    <col min="15" max="15" width="8.28515625" style="35" customWidth="1"/>
    <col min="16" max="16" width="9.140625" style="35" customWidth="1"/>
    <col min="17" max="17" width="10.42578125" style="35" customWidth="1"/>
    <col min="18" max="18" width="10.140625" style="35" customWidth="1"/>
    <col min="19" max="19" width="9.5703125" style="38" bestFit="1" customWidth="1"/>
    <col min="20" max="16384" width="9.140625" style="35"/>
  </cols>
  <sheetData>
    <row r="1" spans="1:19" s="16" customFormat="1" ht="26.25" customHeight="1" x14ac:dyDescent="0.2">
      <c r="A1" s="14" t="s">
        <v>264</v>
      </c>
      <c r="B1" s="14" t="s">
        <v>2</v>
      </c>
      <c r="C1" s="15" t="s">
        <v>144</v>
      </c>
      <c r="D1" s="15" t="s">
        <v>147</v>
      </c>
      <c r="E1" s="157" t="s">
        <v>145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s="16" customFormat="1" x14ac:dyDescent="0.2">
      <c r="A2" s="17"/>
      <c r="B2" s="18"/>
      <c r="C2" s="19"/>
      <c r="D2" s="20"/>
      <c r="E2" s="21">
        <v>11130</v>
      </c>
      <c r="F2" s="22">
        <v>18010</v>
      </c>
      <c r="G2" s="22">
        <v>18030</v>
      </c>
      <c r="H2" s="22">
        <v>41140</v>
      </c>
      <c r="I2" s="23">
        <v>41233</v>
      </c>
      <c r="J2" s="23">
        <v>62020</v>
      </c>
      <c r="K2" s="23">
        <v>64010</v>
      </c>
      <c r="L2" s="23">
        <v>66020</v>
      </c>
      <c r="M2" s="23">
        <v>72111</v>
      </c>
      <c r="N2" s="23">
        <v>72112</v>
      </c>
      <c r="O2" s="22">
        <v>72311</v>
      </c>
      <c r="P2" s="22">
        <v>74031</v>
      </c>
      <c r="Q2" s="23">
        <v>107055</v>
      </c>
      <c r="R2" s="23">
        <v>107060</v>
      </c>
      <c r="S2" s="22" t="s">
        <v>146</v>
      </c>
    </row>
    <row r="3" spans="1:19" s="16" customFormat="1" ht="47.25" customHeight="1" x14ac:dyDescent="0.2">
      <c r="A3" s="24"/>
      <c r="B3" s="25"/>
      <c r="C3" s="26"/>
      <c r="D3" s="27"/>
      <c r="E3" s="28" t="s">
        <v>378</v>
      </c>
      <c r="F3" s="29" t="s">
        <v>382</v>
      </c>
      <c r="G3" s="29" t="s">
        <v>284</v>
      </c>
      <c r="H3" s="29" t="s">
        <v>420</v>
      </c>
      <c r="I3" s="29" t="s">
        <v>309</v>
      </c>
      <c r="J3" s="30" t="s">
        <v>421</v>
      </c>
      <c r="K3" s="30" t="s">
        <v>310</v>
      </c>
      <c r="L3" s="30" t="s">
        <v>286</v>
      </c>
      <c r="M3" s="30" t="s">
        <v>18</v>
      </c>
      <c r="N3" s="29" t="s">
        <v>311</v>
      </c>
      <c r="O3" s="29" t="s">
        <v>379</v>
      </c>
      <c r="P3" s="30" t="s">
        <v>380</v>
      </c>
      <c r="Q3" s="28" t="s">
        <v>312</v>
      </c>
      <c r="R3" s="29" t="s">
        <v>381</v>
      </c>
      <c r="S3" s="14"/>
    </row>
    <row r="4" spans="1:19" x14ac:dyDescent="0.2">
      <c r="A4" s="31"/>
      <c r="B4" s="31"/>
      <c r="C4" s="32"/>
      <c r="D4" s="33"/>
      <c r="E4" s="33"/>
      <c r="F4" s="33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4"/>
    </row>
    <row r="5" spans="1:19" x14ac:dyDescent="0.2">
      <c r="A5" s="31" t="s">
        <v>243</v>
      </c>
      <c r="B5" s="31" t="s">
        <v>289</v>
      </c>
      <c r="C5" s="36">
        <v>35597903</v>
      </c>
      <c r="D5" s="37">
        <v>29029939</v>
      </c>
      <c r="E5" s="37">
        <v>0</v>
      </c>
      <c r="F5" s="37">
        <v>0</v>
      </c>
      <c r="G5" s="37">
        <v>0</v>
      </c>
      <c r="H5" s="37">
        <v>0</v>
      </c>
      <c r="I5" s="37">
        <v>7239997</v>
      </c>
      <c r="J5" s="37">
        <v>0</v>
      </c>
      <c r="K5" s="37">
        <v>0</v>
      </c>
      <c r="L5" s="37">
        <v>6351926</v>
      </c>
      <c r="M5" s="37">
        <v>4976600</v>
      </c>
      <c r="N5" s="37">
        <v>0</v>
      </c>
      <c r="O5" s="37">
        <v>0</v>
      </c>
      <c r="P5" s="37">
        <v>2872092</v>
      </c>
      <c r="Q5" s="37">
        <v>7259537</v>
      </c>
      <c r="R5" s="37">
        <v>0</v>
      </c>
      <c r="S5" s="37">
        <f>SUM(E5:Q5)</f>
        <v>28700152</v>
      </c>
    </row>
    <row r="6" spans="1:19" x14ac:dyDescent="0.2">
      <c r="A6" s="31" t="s">
        <v>180</v>
      </c>
      <c r="B6" s="31" t="s">
        <v>181</v>
      </c>
      <c r="C6" s="36">
        <v>1741077</v>
      </c>
      <c r="D6" s="37">
        <v>895980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177500</v>
      </c>
      <c r="M6" s="37">
        <v>114750</v>
      </c>
      <c r="N6" s="37">
        <v>0</v>
      </c>
      <c r="O6" s="37">
        <v>0</v>
      </c>
      <c r="P6" s="37">
        <v>208423</v>
      </c>
      <c r="Q6" s="37">
        <v>278470</v>
      </c>
      <c r="R6" s="37">
        <v>0</v>
      </c>
      <c r="S6" s="37">
        <f>SUM(E6:Q6)</f>
        <v>779143</v>
      </c>
    </row>
    <row r="7" spans="1:19" x14ac:dyDescent="0.2">
      <c r="A7" s="31" t="s">
        <v>216</v>
      </c>
      <c r="B7" s="31" t="s">
        <v>26</v>
      </c>
      <c r="C7" s="36">
        <v>754719</v>
      </c>
      <c r="D7" s="37">
        <v>754719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260871</v>
      </c>
      <c r="M7" s="37">
        <v>173914</v>
      </c>
      <c r="N7" s="37">
        <v>0</v>
      </c>
      <c r="O7" s="37">
        <v>0</v>
      </c>
      <c r="P7" s="37">
        <v>25362</v>
      </c>
      <c r="Q7" s="37">
        <v>173914</v>
      </c>
      <c r="R7" s="37">
        <v>0</v>
      </c>
      <c r="S7" s="37">
        <f>SUM(E7:Q7)</f>
        <v>634061</v>
      </c>
    </row>
    <row r="8" spans="1:19" x14ac:dyDescent="0.2">
      <c r="A8" s="31" t="s">
        <v>195</v>
      </c>
      <c r="B8" s="31" t="s">
        <v>393</v>
      </c>
      <c r="C8" s="36">
        <v>1700040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</row>
    <row r="9" spans="1:19" x14ac:dyDescent="0.2">
      <c r="A9" s="31" t="s">
        <v>197</v>
      </c>
      <c r="B9" s="31" t="s">
        <v>215</v>
      </c>
      <c r="C9" s="36">
        <v>108000</v>
      </c>
      <c r="D9" s="37">
        <v>108000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22000</v>
      </c>
      <c r="M9" s="37">
        <v>12000</v>
      </c>
      <c r="N9" s="37">
        <v>0</v>
      </c>
      <c r="O9" s="37">
        <v>0</v>
      </c>
      <c r="P9" s="37">
        <v>12000</v>
      </c>
      <c r="Q9" s="37">
        <v>24000</v>
      </c>
      <c r="R9" s="37">
        <v>0</v>
      </c>
      <c r="S9" s="37">
        <f>SUM(E9:R9)</f>
        <v>70000</v>
      </c>
    </row>
    <row r="10" spans="1:19" x14ac:dyDescent="0.2">
      <c r="A10" s="31" t="s">
        <v>221</v>
      </c>
      <c r="B10" s="31" t="s">
        <v>298</v>
      </c>
      <c r="C10" s="36">
        <v>0</v>
      </c>
      <c r="D10" s="37">
        <v>1901466</v>
      </c>
      <c r="E10" s="37">
        <v>0</v>
      </c>
      <c r="F10" s="37">
        <v>0</v>
      </c>
      <c r="G10" s="37">
        <v>0</v>
      </c>
      <c r="H10" s="37">
        <v>0</v>
      </c>
      <c r="I10" s="37">
        <v>616728</v>
      </c>
      <c r="J10" s="37">
        <v>0</v>
      </c>
      <c r="K10" s="37">
        <v>0</v>
      </c>
      <c r="L10" s="37">
        <v>164280</v>
      </c>
      <c r="M10" s="37">
        <v>500000</v>
      </c>
      <c r="N10" s="37">
        <v>0</v>
      </c>
      <c r="O10" s="37">
        <v>0</v>
      </c>
      <c r="P10" s="37">
        <v>582793</v>
      </c>
      <c r="Q10" s="37">
        <v>0</v>
      </c>
      <c r="R10" s="37">
        <v>0</v>
      </c>
      <c r="S10" s="37">
        <f>SUM(E10:Q10)</f>
        <v>1863801</v>
      </c>
    </row>
    <row r="11" spans="1:19" x14ac:dyDescent="0.2">
      <c r="A11" s="31" t="s">
        <v>362</v>
      </c>
      <c r="B11" s="31" t="s">
        <v>178</v>
      </c>
      <c r="C11" s="36">
        <v>11233800</v>
      </c>
      <c r="D11" s="37">
        <v>12926933</v>
      </c>
      <c r="E11" s="37">
        <v>12908933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f>SUM(E11:Q11)</f>
        <v>12908933</v>
      </c>
    </row>
    <row r="12" spans="1:19" x14ac:dyDescent="0.2">
      <c r="A12" s="31" t="s">
        <v>244</v>
      </c>
      <c r="B12" s="31" t="s">
        <v>308</v>
      </c>
      <c r="C12" s="36">
        <v>9215615</v>
      </c>
      <c r="D12" s="37">
        <v>10958536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1615184</v>
      </c>
      <c r="M12" s="37">
        <v>7830118</v>
      </c>
      <c r="N12" s="37">
        <v>0</v>
      </c>
      <c r="O12" s="37">
        <v>0</v>
      </c>
      <c r="P12" s="37">
        <v>1510334</v>
      </c>
      <c r="Q12" s="37">
        <v>0</v>
      </c>
      <c r="R12" s="37">
        <v>0</v>
      </c>
      <c r="S12" s="37">
        <f>SUM(E12:Q12)</f>
        <v>10955636</v>
      </c>
    </row>
    <row r="13" spans="1:19" x14ac:dyDescent="0.2">
      <c r="A13" s="31" t="s">
        <v>394</v>
      </c>
      <c r="B13" s="31" t="s">
        <v>395</v>
      </c>
      <c r="C13" s="36">
        <v>0</v>
      </c>
      <c r="D13" s="37">
        <v>4852000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3722000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f>SUM(E13:R13)</f>
        <v>3722000</v>
      </c>
    </row>
    <row r="14" spans="1:19" s="38" customFormat="1" x14ac:dyDescent="0.2">
      <c r="A14" s="34" t="s">
        <v>324</v>
      </c>
      <c r="B14" s="34" t="s">
        <v>325</v>
      </c>
      <c r="C14" s="32">
        <f>SUM(C5:C13)</f>
        <v>60351154</v>
      </c>
      <c r="D14" s="32">
        <f>SUM(D5:D13)</f>
        <v>61427573</v>
      </c>
      <c r="E14" s="32">
        <f>SUM(E5:E13)</f>
        <v>12908933</v>
      </c>
      <c r="F14" s="32">
        <f>SUM(F5:F13)</f>
        <v>0</v>
      </c>
      <c r="G14" s="32">
        <f>SUM(G5:G13)</f>
        <v>0</v>
      </c>
      <c r="H14" s="32">
        <f>SUM(H5:H12)</f>
        <v>0</v>
      </c>
      <c r="I14" s="32">
        <f t="shared" ref="I14:Q14" si="0">SUM(I5:I13)</f>
        <v>7856725</v>
      </c>
      <c r="J14" s="32">
        <f t="shared" si="0"/>
        <v>0</v>
      </c>
      <c r="K14" s="32">
        <f t="shared" si="0"/>
        <v>0</v>
      </c>
      <c r="L14" s="32">
        <f t="shared" si="0"/>
        <v>8591761</v>
      </c>
      <c r="M14" s="32">
        <f t="shared" si="0"/>
        <v>17329382</v>
      </c>
      <c r="N14" s="32">
        <f t="shared" si="0"/>
        <v>0</v>
      </c>
      <c r="O14" s="32">
        <f t="shared" si="0"/>
        <v>0</v>
      </c>
      <c r="P14" s="32">
        <f t="shared" si="0"/>
        <v>5211004</v>
      </c>
      <c r="Q14" s="32">
        <f t="shared" si="0"/>
        <v>7735921</v>
      </c>
      <c r="R14" s="33">
        <v>0</v>
      </c>
      <c r="S14" s="32">
        <f>SUM(E14:Q14)</f>
        <v>59633726</v>
      </c>
    </row>
    <row r="15" spans="1:19" x14ac:dyDescent="0.2">
      <c r="A15" s="31" t="s">
        <v>422</v>
      </c>
      <c r="B15" s="31" t="s">
        <v>1</v>
      </c>
      <c r="C15" s="36">
        <v>9329351</v>
      </c>
      <c r="D15" s="37">
        <v>9387892</v>
      </c>
      <c r="E15" s="37">
        <v>1671096</v>
      </c>
      <c r="F15" s="37">
        <v>0</v>
      </c>
      <c r="G15" s="37">
        <v>0</v>
      </c>
      <c r="H15" s="37">
        <v>0</v>
      </c>
      <c r="I15" s="37">
        <v>1460186</v>
      </c>
      <c r="J15" s="37">
        <v>0</v>
      </c>
      <c r="K15" s="37">
        <v>0</v>
      </c>
      <c r="L15" s="37">
        <v>1300197</v>
      </c>
      <c r="M15" s="37">
        <v>2870169</v>
      </c>
      <c r="N15" s="37">
        <v>0</v>
      </c>
      <c r="O15" s="37">
        <v>0</v>
      </c>
      <c r="P15" s="37">
        <v>849759</v>
      </c>
      <c r="Q15" s="37">
        <v>1180517</v>
      </c>
      <c r="R15" s="37">
        <v>0</v>
      </c>
      <c r="S15" s="37">
        <f>SUM(E15:Q15)</f>
        <v>9331924</v>
      </c>
    </row>
    <row r="16" spans="1:19" s="38" customFormat="1" x14ac:dyDescent="0.2">
      <c r="A16" s="34" t="s">
        <v>326</v>
      </c>
      <c r="B16" s="34" t="s">
        <v>353</v>
      </c>
      <c r="C16" s="32">
        <f t="shared" ref="C16:Q16" si="1">SUM(C15:C15)</f>
        <v>9329351</v>
      </c>
      <c r="D16" s="32">
        <f t="shared" si="1"/>
        <v>9387892</v>
      </c>
      <c r="E16" s="32">
        <f t="shared" si="1"/>
        <v>1671096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si="1"/>
        <v>1460186</v>
      </c>
      <c r="J16" s="32">
        <f t="shared" si="1"/>
        <v>0</v>
      </c>
      <c r="K16" s="32">
        <f t="shared" si="1"/>
        <v>0</v>
      </c>
      <c r="L16" s="32">
        <f t="shared" si="1"/>
        <v>1300197</v>
      </c>
      <c r="M16" s="32">
        <f t="shared" si="1"/>
        <v>2870169</v>
      </c>
      <c r="N16" s="32">
        <f t="shared" si="1"/>
        <v>0</v>
      </c>
      <c r="O16" s="32">
        <f t="shared" si="1"/>
        <v>0</v>
      </c>
      <c r="P16" s="32">
        <f t="shared" si="1"/>
        <v>849759</v>
      </c>
      <c r="Q16" s="32">
        <f t="shared" si="1"/>
        <v>1180517</v>
      </c>
      <c r="R16" s="33">
        <v>0</v>
      </c>
      <c r="S16" s="32">
        <f>SUM(S15:S15)</f>
        <v>9331924</v>
      </c>
    </row>
    <row r="17" spans="1:19" x14ac:dyDescent="0.2">
      <c r="A17" s="31" t="s">
        <v>251</v>
      </c>
      <c r="B17" s="31" t="s">
        <v>305</v>
      </c>
      <c r="C17" s="36">
        <v>140000</v>
      </c>
      <c r="D17" s="37">
        <v>1190000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687958</v>
      </c>
      <c r="N17" s="37">
        <v>0</v>
      </c>
      <c r="O17" s="37">
        <v>0</v>
      </c>
      <c r="P17" s="37">
        <v>406176</v>
      </c>
      <c r="Q17" s="37"/>
      <c r="R17" s="37">
        <v>0</v>
      </c>
      <c r="S17" s="37">
        <f t="shared" ref="S17:S24" si="2">SUM(F17:Q17)</f>
        <v>1094134</v>
      </c>
    </row>
    <row r="18" spans="1:19" x14ac:dyDescent="0.2">
      <c r="A18" s="31" t="s">
        <v>253</v>
      </c>
      <c r="B18" s="31" t="s">
        <v>299</v>
      </c>
      <c r="C18" s="36">
        <v>6234368</v>
      </c>
      <c r="D18" s="37">
        <v>8834668</v>
      </c>
      <c r="E18" s="37">
        <v>0</v>
      </c>
      <c r="F18" s="37">
        <v>0</v>
      </c>
      <c r="G18" s="37">
        <v>0</v>
      </c>
      <c r="H18" s="37">
        <v>0</v>
      </c>
      <c r="I18" s="37">
        <v>424720</v>
      </c>
      <c r="J18" s="37">
        <v>0</v>
      </c>
      <c r="K18" s="37">
        <v>0</v>
      </c>
      <c r="L18" s="37">
        <v>3475156</v>
      </c>
      <c r="M18" s="37">
        <v>508377</v>
      </c>
      <c r="N18" s="37">
        <v>0</v>
      </c>
      <c r="O18" s="37">
        <v>0</v>
      </c>
      <c r="P18" s="37">
        <v>207271</v>
      </c>
      <c r="Q18" s="37">
        <v>1449827</v>
      </c>
      <c r="R18" s="37">
        <v>2016000</v>
      </c>
      <c r="S18" s="37">
        <f>SUM(E18:R18)</f>
        <v>8081351</v>
      </c>
    </row>
    <row r="19" spans="1:19" x14ac:dyDescent="0.2">
      <c r="A19" s="31" t="s">
        <v>225</v>
      </c>
      <c r="B19" s="31" t="s">
        <v>291</v>
      </c>
      <c r="C19" s="36">
        <v>0</v>
      </c>
      <c r="D19" s="37">
        <v>905000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285376</v>
      </c>
      <c r="M19" s="37">
        <v>287800</v>
      </c>
      <c r="N19" s="37">
        <v>0</v>
      </c>
      <c r="O19" s="37">
        <v>0</v>
      </c>
      <c r="P19" s="37">
        <v>76795</v>
      </c>
      <c r="Q19" s="37">
        <v>92199</v>
      </c>
      <c r="R19" s="37">
        <v>0</v>
      </c>
      <c r="S19" s="37">
        <f t="shared" si="2"/>
        <v>742170</v>
      </c>
    </row>
    <row r="20" spans="1:19" x14ac:dyDescent="0.2">
      <c r="A20" s="31" t="s">
        <v>254</v>
      </c>
      <c r="B20" s="31" t="s">
        <v>292</v>
      </c>
      <c r="C20" s="36">
        <v>1305000</v>
      </c>
      <c r="D20" s="37">
        <v>700000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359667</v>
      </c>
      <c r="M20" s="37">
        <v>84305</v>
      </c>
      <c r="N20" s="37">
        <v>0</v>
      </c>
      <c r="O20" s="37">
        <v>0</v>
      </c>
      <c r="P20" s="37">
        <v>81890</v>
      </c>
      <c r="Q20" s="37">
        <v>155982</v>
      </c>
      <c r="R20" s="37">
        <v>0</v>
      </c>
      <c r="S20" s="37">
        <f t="shared" si="2"/>
        <v>681844</v>
      </c>
    </row>
    <row r="21" spans="1:19" x14ac:dyDescent="0.2">
      <c r="A21" s="31" t="s">
        <v>255</v>
      </c>
      <c r="B21" s="31" t="s">
        <v>304</v>
      </c>
      <c r="C21" s="36">
        <v>7490008</v>
      </c>
      <c r="D21" s="37">
        <v>8670818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3922321</v>
      </c>
      <c r="L21" s="37">
        <v>2091582</v>
      </c>
      <c r="M21" s="37">
        <v>491786</v>
      </c>
      <c r="N21" s="37">
        <v>0</v>
      </c>
      <c r="O21" s="37">
        <v>110743</v>
      </c>
      <c r="P21" s="37">
        <v>134378</v>
      </c>
      <c r="Q21" s="37">
        <v>0</v>
      </c>
      <c r="R21" s="37">
        <v>0</v>
      </c>
      <c r="S21" s="37">
        <f t="shared" si="2"/>
        <v>6750810</v>
      </c>
    </row>
    <row r="22" spans="1:19" x14ac:dyDescent="0.2">
      <c r="A22" s="31" t="s">
        <v>4</v>
      </c>
      <c r="B22" s="31" t="s">
        <v>182</v>
      </c>
      <c r="C22" s="36">
        <v>1487120</v>
      </c>
      <c r="D22" s="37">
        <v>1487120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490000</v>
      </c>
      <c r="M22" s="37">
        <v>0</v>
      </c>
      <c r="N22" s="37">
        <v>0</v>
      </c>
      <c r="O22" s="37">
        <v>30000</v>
      </c>
      <c r="P22" s="37">
        <v>0</v>
      </c>
      <c r="Q22" s="37">
        <v>550465</v>
      </c>
      <c r="R22" s="37">
        <v>0</v>
      </c>
      <c r="S22" s="37">
        <f t="shared" si="2"/>
        <v>1070465</v>
      </c>
    </row>
    <row r="23" spans="1:19" x14ac:dyDescent="0.2">
      <c r="A23" s="31" t="s">
        <v>257</v>
      </c>
      <c r="B23" s="31" t="s">
        <v>293</v>
      </c>
      <c r="C23" s="36">
        <v>0</v>
      </c>
      <c r="D23" s="37">
        <v>3450000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1250810</v>
      </c>
      <c r="K23" s="37">
        <v>0</v>
      </c>
      <c r="L23" s="37">
        <v>405000</v>
      </c>
      <c r="M23" s="37">
        <v>22000</v>
      </c>
      <c r="N23" s="37">
        <v>1326186</v>
      </c>
      <c r="O23" s="37">
        <v>0</v>
      </c>
      <c r="P23" s="37">
        <v>0</v>
      </c>
      <c r="Q23" s="37">
        <v>0</v>
      </c>
      <c r="R23" s="37">
        <v>0</v>
      </c>
      <c r="S23" s="37">
        <f t="shared" si="2"/>
        <v>3003996</v>
      </c>
    </row>
    <row r="24" spans="1:19" x14ac:dyDescent="0.2">
      <c r="A24" s="31" t="s">
        <v>229</v>
      </c>
      <c r="B24" s="31" t="s">
        <v>230</v>
      </c>
      <c r="C24" s="36">
        <v>3835000</v>
      </c>
      <c r="D24" s="37">
        <v>8408558</v>
      </c>
      <c r="E24" s="37">
        <v>0</v>
      </c>
      <c r="F24" s="37">
        <v>0</v>
      </c>
      <c r="G24" s="37">
        <v>0</v>
      </c>
      <c r="H24" s="37">
        <v>0</v>
      </c>
      <c r="I24" s="37">
        <v>1277600</v>
      </c>
      <c r="J24" s="37">
        <v>0</v>
      </c>
      <c r="K24" s="37">
        <v>0</v>
      </c>
      <c r="L24" s="37">
        <v>5732072</v>
      </c>
      <c r="M24" s="37">
        <v>69426</v>
      </c>
      <c r="N24" s="37">
        <v>0</v>
      </c>
      <c r="O24" s="37">
        <v>10000</v>
      </c>
      <c r="P24" s="37">
        <v>77366</v>
      </c>
      <c r="Q24" s="37">
        <v>1172506</v>
      </c>
      <c r="R24" s="37">
        <v>0</v>
      </c>
      <c r="S24" s="37">
        <f t="shared" si="2"/>
        <v>8338970</v>
      </c>
    </row>
    <row r="25" spans="1:19" x14ac:dyDescent="0.2">
      <c r="A25" s="31" t="s">
        <v>258</v>
      </c>
      <c r="B25" s="31" t="s">
        <v>306</v>
      </c>
      <c r="C25" s="36">
        <v>0</v>
      </c>
      <c r="D25" s="37">
        <v>413500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413500</v>
      </c>
      <c r="Q25" s="37">
        <v>0</v>
      </c>
      <c r="R25" s="37">
        <v>0</v>
      </c>
      <c r="S25" s="37">
        <f>SUM(E25:R25)</f>
        <v>413500</v>
      </c>
    </row>
    <row r="26" spans="1:19" x14ac:dyDescent="0.2">
      <c r="A26" s="31" t="s">
        <v>20</v>
      </c>
      <c r="B26" s="31" t="s">
        <v>21</v>
      </c>
      <c r="C26" s="36">
        <v>486000</v>
      </c>
      <c r="D26" s="37">
        <v>961000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928584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f>SUM(F26:Q26)</f>
        <v>928584</v>
      </c>
    </row>
    <row r="27" spans="1:19" x14ac:dyDescent="0.2">
      <c r="A27" s="31" t="s">
        <v>232</v>
      </c>
      <c r="B27" s="31" t="s">
        <v>296</v>
      </c>
      <c r="C27" s="36">
        <v>5939681</v>
      </c>
      <c r="D27" s="37">
        <v>6939681</v>
      </c>
      <c r="E27" s="37">
        <v>0</v>
      </c>
      <c r="F27" s="37">
        <v>0</v>
      </c>
      <c r="G27" s="37">
        <v>0</v>
      </c>
      <c r="H27" s="37">
        <v>0</v>
      </c>
      <c r="I27" s="37">
        <v>459626</v>
      </c>
      <c r="J27" s="37">
        <v>332184</v>
      </c>
      <c r="K27" s="37">
        <v>994625</v>
      </c>
      <c r="L27" s="37">
        <v>2683010</v>
      </c>
      <c r="M27" s="37">
        <v>445088</v>
      </c>
      <c r="N27" s="37">
        <v>0</v>
      </c>
      <c r="O27" s="37">
        <v>39861</v>
      </c>
      <c r="P27" s="37">
        <v>188383</v>
      </c>
      <c r="Q27" s="37">
        <v>651600</v>
      </c>
      <c r="R27" s="37">
        <v>578340</v>
      </c>
      <c r="S27" s="37">
        <f>SUM(E27:R27)</f>
        <v>6372717</v>
      </c>
    </row>
    <row r="28" spans="1:19" x14ac:dyDescent="0.2">
      <c r="A28" s="31" t="s">
        <v>396</v>
      </c>
      <c r="B28" s="31" t="s">
        <v>397</v>
      </c>
      <c r="C28" s="36">
        <v>0</v>
      </c>
      <c r="D28" s="37">
        <v>5397</v>
      </c>
      <c r="E28" s="37">
        <v>0</v>
      </c>
      <c r="F28" s="37">
        <v>1799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3598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f>SUM(E28:R28)</f>
        <v>5397</v>
      </c>
    </row>
    <row r="29" spans="1:19" x14ac:dyDescent="0.2">
      <c r="A29" s="31" t="s">
        <v>246</v>
      </c>
      <c r="B29" s="31" t="s">
        <v>247</v>
      </c>
      <c r="C29" s="36">
        <v>2275400</v>
      </c>
      <c r="D29" s="37">
        <v>1130477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1004388</v>
      </c>
      <c r="M29" s="37">
        <v>94</v>
      </c>
      <c r="N29" s="37">
        <v>0</v>
      </c>
      <c r="O29" s="37">
        <v>0</v>
      </c>
      <c r="P29" s="37">
        <v>4000</v>
      </c>
      <c r="Q29" s="37">
        <v>96516</v>
      </c>
      <c r="R29" s="37">
        <v>0</v>
      </c>
      <c r="S29" s="37">
        <f>SUM(F29:Q29)</f>
        <v>1104998</v>
      </c>
    </row>
    <row r="30" spans="1:19" s="38" customFormat="1" x14ac:dyDescent="0.2">
      <c r="A30" s="34" t="s">
        <v>328</v>
      </c>
      <c r="B30" s="34" t="s">
        <v>329</v>
      </c>
      <c r="C30" s="32">
        <f t="shared" ref="C30:R30" si="3">SUM(C17:C29)</f>
        <v>29192577</v>
      </c>
      <c r="D30" s="32">
        <f t="shared" si="3"/>
        <v>43096219</v>
      </c>
      <c r="E30" s="32">
        <f t="shared" si="3"/>
        <v>0</v>
      </c>
      <c r="F30" s="32">
        <f t="shared" si="3"/>
        <v>1799</v>
      </c>
      <c r="G30" s="32">
        <f t="shared" si="3"/>
        <v>0</v>
      </c>
      <c r="H30" s="32">
        <f t="shared" si="3"/>
        <v>0</v>
      </c>
      <c r="I30" s="32">
        <f t="shared" si="3"/>
        <v>2161946</v>
      </c>
      <c r="J30" s="32">
        <f t="shared" si="3"/>
        <v>1582994</v>
      </c>
      <c r="K30" s="32">
        <f t="shared" si="3"/>
        <v>4916946</v>
      </c>
      <c r="L30" s="32">
        <f t="shared" si="3"/>
        <v>17458433</v>
      </c>
      <c r="M30" s="32">
        <f t="shared" si="3"/>
        <v>2596834</v>
      </c>
      <c r="N30" s="32">
        <f t="shared" si="3"/>
        <v>1326186</v>
      </c>
      <c r="O30" s="32">
        <f t="shared" si="3"/>
        <v>190604</v>
      </c>
      <c r="P30" s="32">
        <f t="shared" si="3"/>
        <v>1589759</v>
      </c>
      <c r="Q30" s="32">
        <f t="shared" si="3"/>
        <v>4169095</v>
      </c>
      <c r="R30" s="32">
        <f t="shared" si="3"/>
        <v>2594340</v>
      </c>
      <c r="S30" s="32">
        <f>SUM(E30:R30)</f>
        <v>38588936</v>
      </c>
    </row>
    <row r="31" spans="1:19" x14ac:dyDescent="0.2">
      <c r="A31" s="40" t="s">
        <v>363</v>
      </c>
      <c r="B31" s="40" t="s">
        <v>364</v>
      </c>
      <c r="C31" s="36">
        <v>0</v>
      </c>
      <c r="D31" s="37">
        <v>603500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f>SUM(E31:R31)</f>
        <v>0</v>
      </c>
    </row>
    <row r="32" spans="1:19" x14ac:dyDescent="0.2">
      <c r="A32" s="40" t="s">
        <v>398</v>
      </c>
      <c r="B32" s="40" t="s">
        <v>399</v>
      </c>
      <c r="C32" s="36">
        <v>400000</v>
      </c>
      <c r="D32" s="37">
        <v>400000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</row>
    <row r="33" spans="1:19" x14ac:dyDescent="0.2">
      <c r="A33" s="31" t="s">
        <v>365</v>
      </c>
      <c r="B33" s="31" t="s">
        <v>366</v>
      </c>
      <c r="C33" s="36">
        <v>14799000</v>
      </c>
      <c r="D33" s="37">
        <v>10745500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10667677</v>
      </c>
      <c r="S33" s="37">
        <f t="shared" ref="S33:S40" si="4">SUM(E33:R33)</f>
        <v>10667677</v>
      </c>
    </row>
    <row r="34" spans="1:19" s="38" customFormat="1" x14ac:dyDescent="0.2">
      <c r="A34" s="34" t="s">
        <v>354</v>
      </c>
      <c r="B34" s="34" t="s">
        <v>355</v>
      </c>
      <c r="C34" s="32">
        <f>SUM(C31:C33)</f>
        <v>15199000</v>
      </c>
      <c r="D34" s="32">
        <f>SUM(D31:D33)</f>
        <v>11749000</v>
      </c>
      <c r="E34" s="32">
        <v>0</v>
      </c>
      <c r="F34" s="32">
        <f t="shared" ref="F34:Q34" si="5">SUM(F31:F33)</f>
        <v>0</v>
      </c>
      <c r="G34" s="32">
        <f t="shared" si="5"/>
        <v>0</v>
      </c>
      <c r="H34" s="32">
        <v>0</v>
      </c>
      <c r="I34" s="32">
        <f t="shared" si="5"/>
        <v>0</v>
      </c>
      <c r="J34" s="32">
        <f t="shared" si="5"/>
        <v>0</v>
      </c>
      <c r="K34" s="32">
        <f t="shared" si="5"/>
        <v>0</v>
      </c>
      <c r="L34" s="32">
        <f t="shared" si="5"/>
        <v>0</v>
      </c>
      <c r="M34" s="32">
        <f t="shared" si="5"/>
        <v>0</v>
      </c>
      <c r="N34" s="32">
        <f t="shared" si="5"/>
        <v>0</v>
      </c>
      <c r="O34" s="32">
        <f t="shared" si="5"/>
        <v>0</v>
      </c>
      <c r="P34" s="32">
        <f t="shared" si="5"/>
        <v>0</v>
      </c>
      <c r="Q34" s="32">
        <f t="shared" si="5"/>
        <v>0</v>
      </c>
      <c r="R34" s="32">
        <f>SUM(R33)</f>
        <v>10667677</v>
      </c>
      <c r="S34" s="32">
        <f t="shared" si="4"/>
        <v>10667677</v>
      </c>
    </row>
    <row r="35" spans="1:19" x14ac:dyDescent="0.2">
      <c r="A35" s="31" t="s">
        <v>139</v>
      </c>
      <c r="B35" s="31" t="s">
        <v>148</v>
      </c>
      <c r="C35" s="36">
        <v>0</v>
      </c>
      <c r="D35" s="37">
        <v>95998</v>
      </c>
      <c r="E35" s="37">
        <v>0</v>
      </c>
      <c r="F35" s="37">
        <v>95998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 t="shared" si="4"/>
        <v>95998</v>
      </c>
    </row>
    <row r="36" spans="1:19" x14ac:dyDescent="0.2">
      <c r="A36" s="31" t="s">
        <v>367</v>
      </c>
      <c r="B36" s="31" t="s">
        <v>368</v>
      </c>
      <c r="C36" s="36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si="4"/>
        <v>0</v>
      </c>
    </row>
    <row r="37" spans="1:19" x14ac:dyDescent="0.2">
      <c r="A37" s="31" t="s">
        <v>369</v>
      </c>
      <c r="B37" s="31" t="s">
        <v>377</v>
      </c>
      <c r="C37" s="36">
        <v>0</v>
      </c>
      <c r="D37" s="37">
        <v>250000</v>
      </c>
      <c r="E37" s="37">
        <v>0</v>
      </c>
      <c r="F37" s="37">
        <v>0</v>
      </c>
      <c r="G37" s="37">
        <v>250000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4"/>
        <v>250000</v>
      </c>
    </row>
    <row r="38" spans="1:19" x14ac:dyDescent="0.2">
      <c r="A38" s="31" t="s">
        <v>307</v>
      </c>
      <c r="B38" s="31" t="s">
        <v>370</v>
      </c>
      <c r="C38" s="36">
        <v>2905688</v>
      </c>
      <c r="D38" s="37">
        <v>1167000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1125000</v>
      </c>
      <c r="M38" s="37">
        <v>0</v>
      </c>
      <c r="N38" s="37">
        <v>0</v>
      </c>
      <c r="O38" s="37">
        <v>0</v>
      </c>
      <c r="P38" s="37">
        <v>0</v>
      </c>
      <c r="Q38" s="37">
        <v>42000</v>
      </c>
      <c r="R38" s="37">
        <v>0</v>
      </c>
      <c r="S38" s="37">
        <f t="shared" si="4"/>
        <v>1167000</v>
      </c>
    </row>
    <row r="39" spans="1:19" s="38" customFormat="1" x14ac:dyDescent="0.2">
      <c r="A39" s="34" t="s">
        <v>356</v>
      </c>
      <c r="B39" s="34" t="s">
        <v>357</v>
      </c>
      <c r="C39" s="32">
        <f>SUM(C35:C38)</f>
        <v>2905688</v>
      </c>
      <c r="D39" s="32">
        <f>SUM(D35:D38)</f>
        <v>1512998</v>
      </c>
      <c r="E39" s="37">
        <v>0</v>
      </c>
      <c r="F39" s="33">
        <f>F35+F36+F37+F38</f>
        <v>95998</v>
      </c>
      <c r="G39" s="33">
        <f>G35+G36+G37+G38</f>
        <v>250000</v>
      </c>
      <c r="H39" s="33">
        <f>H35+H36+H37+H38</f>
        <v>0</v>
      </c>
      <c r="I39" s="32">
        <f t="shared" ref="I39:R39" si="6">SUM(I35:I38)</f>
        <v>0</v>
      </c>
      <c r="J39" s="32">
        <f t="shared" si="6"/>
        <v>0</v>
      </c>
      <c r="K39" s="32">
        <f t="shared" si="6"/>
        <v>0</v>
      </c>
      <c r="L39" s="32">
        <f t="shared" si="6"/>
        <v>1125000</v>
      </c>
      <c r="M39" s="32">
        <f t="shared" si="6"/>
        <v>0</v>
      </c>
      <c r="N39" s="32">
        <f t="shared" si="6"/>
        <v>0</v>
      </c>
      <c r="O39" s="32">
        <f t="shared" si="6"/>
        <v>0</v>
      </c>
      <c r="P39" s="32">
        <f t="shared" si="6"/>
        <v>0</v>
      </c>
      <c r="Q39" s="32">
        <f t="shared" si="6"/>
        <v>42000</v>
      </c>
      <c r="R39" s="32">
        <f t="shared" si="6"/>
        <v>0</v>
      </c>
      <c r="S39" s="32">
        <f t="shared" si="4"/>
        <v>1512998</v>
      </c>
    </row>
    <row r="40" spans="1:19" x14ac:dyDescent="0.2">
      <c r="A40" s="31" t="s">
        <v>371</v>
      </c>
      <c r="B40" s="31" t="s">
        <v>372</v>
      </c>
      <c r="C40" s="36">
        <v>0</v>
      </c>
      <c r="D40" s="36">
        <v>1500000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6">
        <v>1500000</v>
      </c>
      <c r="M40" s="36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6">
        <f t="shared" si="4"/>
        <v>1500000</v>
      </c>
    </row>
    <row r="41" spans="1:19" x14ac:dyDescent="0.2">
      <c r="A41" s="31" t="s">
        <v>373</v>
      </c>
      <c r="B41" s="31" t="s">
        <v>374</v>
      </c>
      <c r="C41" s="36">
        <v>158707422</v>
      </c>
      <c r="D41" s="36">
        <v>142372296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5883819</v>
      </c>
      <c r="K41" s="37">
        <v>0</v>
      </c>
      <c r="L41" s="36">
        <v>365000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6">
        <f>SUM(E41:R41)</f>
        <v>6248819</v>
      </c>
    </row>
    <row r="42" spans="1:19" x14ac:dyDescent="0.2">
      <c r="A42" s="31" t="s">
        <v>290</v>
      </c>
      <c r="B42" s="31" t="s">
        <v>294</v>
      </c>
      <c r="C42" s="36">
        <v>0</v>
      </c>
      <c r="D42" s="37">
        <v>50000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5898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f>SUM(L42:R42)</f>
        <v>5898</v>
      </c>
    </row>
    <row r="43" spans="1:19" x14ac:dyDescent="0.2">
      <c r="A43" s="31" t="s">
        <v>256</v>
      </c>
      <c r="B43" s="31" t="s">
        <v>242</v>
      </c>
      <c r="C43" s="36">
        <v>23519143</v>
      </c>
      <c r="D43" s="37">
        <v>23469143</v>
      </c>
      <c r="E43" s="37">
        <v>0</v>
      </c>
      <c r="F43" s="37">
        <v>0</v>
      </c>
      <c r="G43" s="37">
        <v>0</v>
      </c>
      <c r="H43" s="37">
        <v>0</v>
      </c>
      <c r="I43" s="37">
        <v>41461</v>
      </c>
      <c r="J43" s="37">
        <v>16743462</v>
      </c>
      <c r="K43" s="37">
        <v>0</v>
      </c>
      <c r="L43" s="37">
        <v>986014</v>
      </c>
      <c r="M43" s="37">
        <v>1405882</v>
      </c>
      <c r="N43" s="37">
        <v>0</v>
      </c>
      <c r="O43" s="37">
        <v>0</v>
      </c>
      <c r="P43" s="37">
        <v>0</v>
      </c>
      <c r="Q43" s="37">
        <v>1435031</v>
      </c>
      <c r="R43" s="37">
        <v>0</v>
      </c>
      <c r="S43" s="37">
        <f t="shared" ref="S43:S49" si="7">SUM(E43:R43)</f>
        <v>20611850</v>
      </c>
    </row>
    <row r="44" spans="1:19" x14ac:dyDescent="0.2">
      <c r="A44" s="31" t="s">
        <v>233</v>
      </c>
      <c r="B44" s="31" t="s">
        <v>295</v>
      </c>
      <c r="C44" s="36">
        <v>48526172</v>
      </c>
      <c r="D44" s="37">
        <v>46626172</v>
      </c>
      <c r="E44" s="37">
        <v>0</v>
      </c>
      <c r="F44" s="37">
        <v>0</v>
      </c>
      <c r="G44" s="37">
        <v>0</v>
      </c>
      <c r="H44" s="37">
        <v>0</v>
      </c>
      <c r="I44" s="37">
        <v>11194</v>
      </c>
      <c r="J44" s="37">
        <v>6072918</v>
      </c>
      <c r="K44" s="37">
        <v>0</v>
      </c>
      <c r="L44" s="37">
        <v>761215</v>
      </c>
      <c r="M44" s="37">
        <v>379588</v>
      </c>
      <c r="N44" s="37">
        <v>0</v>
      </c>
      <c r="O44" s="37">
        <v>0</v>
      </c>
      <c r="P44" s="37">
        <v>0</v>
      </c>
      <c r="Q44" s="37">
        <v>22958</v>
      </c>
      <c r="R44" s="37">
        <v>0</v>
      </c>
      <c r="S44" s="37">
        <f t="shared" si="7"/>
        <v>7247873</v>
      </c>
    </row>
    <row r="45" spans="1:19" s="38" customFormat="1" x14ac:dyDescent="0.2">
      <c r="A45" s="34" t="s">
        <v>330</v>
      </c>
      <c r="B45" s="34" t="s">
        <v>331</v>
      </c>
      <c r="C45" s="32">
        <f>C40+C41+C42+C43+C44</f>
        <v>230752737</v>
      </c>
      <c r="D45" s="32">
        <f t="shared" ref="D45:R45" si="8">D40+D41+D42+D43+D44</f>
        <v>214017611</v>
      </c>
      <c r="E45" s="32">
        <f t="shared" si="8"/>
        <v>0</v>
      </c>
      <c r="F45" s="32">
        <f t="shared" si="8"/>
        <v>0</v>
      </c>
      <c r="G45" s="32">
        <f t="shared" si="8"/>
        <v>0</v>
      </c>
      <c r="H45" s="32">
        <v>0</v>
      </c>
      <c r="I45" s="32">
        <f t="shared" si="8"/>
        <v>52655</v>
      </c>
      <c r="J45" s="32">
        <f t="shared" si="8"/>
        <v>28700199</v>
      </c>
      <c r="K45" s="32">
        <f t="shared" si="8"/>
        <v>0</v>
      </c>
      <c r="L45" s="32">
        <f t="shared" si="8"/>
        <v>3618127</v>
      </c>
      <c r="M45" s="32">
        <f t="shared" si="8"/>
        <v>1785470</v>
      </c>
      <c r="N45" s="32">
        <f t="shared" si="8"/>
        <v>0</v>
      </c>
      <c r="O45" s="32">
        <f t="shared" si="8"/>
        <v>0</v>
      </c>
      <c r="P45" s="32">
        <f t="shared" si="8"/>
        <v>0</v>
      </c>
      <c r="Q45" s="32">
        <f t="shared" si="8"/>
        <v>1457989</v>
      </c>
      <c r="R45" s="32">
        <f t="shared" si="8"/>
        <v>0</v>
      </c>
      <c r="S45" s="32">
        <f t="shared" si="7"/>
        <v>35614440</v>
      </c>
    </row>
    <row r="46" spans="1:19" x14ac:dyDescent="0.2">
      <c r="A46" s="31" t="s">
        <v>300</v>
      </c>
      <c r="B46" s="31" t="s">
        <v>302</v>
      </c>
      <c r="C46" s="36">
        <v>11903645</v>
      </c>
      <c r="D46" s="37">
        <v>110963760</v>
      </c>
      <c r="E46" s="37">
        <v>0</v>
      </c>
      <c r="F46" s="37">
        <v>0</v>
      </c>
      <c r="G46" s="37">
        <v>0</v>
      </c>
      <c r="H46" s="37">
        <v>7036760</v>
      </c>
      <c r="I46" s="37">
        <v>0</v>
      </c>
      <c r="J46" s="37">
        <v>36034557</v>
      </c>
      <c r="K46" s="37">
        <v>0</v>
      </c>
      <c r="L46" s="37">
        <v>8616626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f t="shared" si="7"/>
        <v>51687943</v>
      </c>
    </row>
    <row r="47" spans="1:19" x14ac:dyDescent="0.2">
      <c r="A47" s="31" t="s">
        <v>301</v>
      </c>
      <c r="B47" s="31" t="s">
        <v>303</v>
      </c>
      <c r="C47" s="36">
        <v>2538985</v>
      </c>
      <c r="D47" s="37">
        <v>22253716</v>
      </c>
      <c r="E47" s="37">
        <v>0</v>
      </c>
      <c r="F47" s="37">
        <v>0</v>
      </c>
      <c r="G47" s="37">
        <v>0</v>
      </c>
      <c r="H47" s="37">
        <v>1899925</v>
      </c>
      <c r="I47" s="37">
        <v>0</v>
      </c>
      <c r="J47" s="37">
        <v>3617880</v>
      </c>
      <c r="K47" s="37">
        <v>0</v>
      </c>
      <c r="L47" s="37">
        <v>816930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f t="shared" si="7"/>
        <v>6334735</v>
      </c>
    </row>
    <row r="48" spans="1:19" s="38" customFormat="1" x14ac:dyDescent="0.2">
      <c r="A48" s="34" t="s">
        <v>358</v>
      </c>
      <c r="B48" s="34" t="s">
        <v>359</v>
      </c>
      <c r="C48" s="32">
        <f>SUM(C46:C47)</f>
        <v>14442630</v>
      </c>
      <c r="D48" s="32">
        <f t="shared" ref="D48:Q48" si="9">SUM(D46:D47)</f>
        <v>133217476</v>
      </c>
      <c r="E48" s="33">
        <v>0</v>
      </c>
      <c r="F48" s="32">
        <f t="shared" si="9"/>
        <v>0</v>
      </c>
      <c r="G48" s="32">
        <f t="shared" si="9"/>
        <v>0</v>
      </c>
      <c r="H48" s="32">
        <f t="shared" si="9"/>
        <v>8936685</v>
      </c>
      <c r="I48" s="32">
        <f t="shared" si="9"/>
        <v>0</v>
      </c>
      <c r="J48" s="32">
        <f t="shared" si="9"/>
        <v>39652437</v>
      </c>
      <c r="K48" s="32">
        <f t="shared" si="9"/>
        <v>0</v>
      </c>
      <c r="L48" s="32">
        <f t="shared" si="9"/>
        <v>9433556</v>
      </c>
      <c r="M48" s="32">
        <f t="shared" si="9"/>
        <v>0</v>
      </c>
      <c r="N48" s="32">
        <f t="shared" si="9"/>
        <v>0</v>
      </c>
      <c r="O48" s="32">
        <f t="shared" si="9"/>
        <v>0</v>
      </c>
      <c r="P48" s="32">
        <f t="shared" si="9"/>
        <v>0</v>
      </c>
      <c r="Q48" s="32">
        <f t="shared" si="9"/>
        <v>0</v>
      </c>
      <c r="R48" s="33">
        <v>0</v>
      </c>
      <c r="S48" s="32">
        <f t="shared" si="7"/>
        <v>58022678</v>
      </c>
    </row>
    <row r="49" spans="1:19" s="38" customFormat="1" x14ac:dyDescent="0.2">
      <c r="A49" s="34" t="s">
        <v>400</v>
      </c>
      <c r="B49" s="34" t="s">
        <v>401</v>
      </c>
      <c r="C49" s="32">
        <v>0</v>
      </c>
      <c r="D49" s="32">
        <v>117000</v>
      </c>
      <c r="E49" s="33">
        <v>0</v>
      </c>
      <c r="F49" s="32">
        <v>116484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3">
        <v>0</v>
      </c>
      <c r="S49" s="32">
        <f t="shared" si="7"/>
        <v>116484</v>
      </c>
    </row>
    <row r="50" spans="1:19" s="38" customFormat="1" x14ac:dyDescent="0.2">
      <c r="A50" s="34" t="s">
        <v>375</v>
      </c>
      <c r="B50" s="34" t="s">
        <v>376</v>
      </c>
      <c r="C50" s="32">
        <f>C14+C16+C30+C34+C39+C45+C48+C49</f>
        <v>362173137</v>
      </c>
      <c r="D50" s="32">
        <f>D14+D16+D30+D34+D39+D45+D48+D49</f>
        <v>474525769</v>
      </c>
      <c r="E50" s="32">
        <f>E14+E16+E30+E34+E39+E45+E48+E49</f>
        <v>14580029</v>
      </c>
      <c r="F50" s="32">
        <f>F14+F16+F30+F45+F48+F49+F39</f>
        <v>214281</v>
      </c>
      <c r="G50" s="32">
        <f>G14+G16+G30+G45+G48+G49+G39</f>
        <v>250000</v>
      </c>
      <c r="H50" s="32">
        <f>H14+H16+H30+H45+H48+H49+H39</f>
        <v>8936685</v>
      </c>
      <c r="I50" s="32">
        <f t="shared" ref="I50:R50" si="10">I14+I16+I30+I34+I39+I45+I48+I49</f>
        <v>11531512</v>
      </c>
      <c r="J50" s="32">
        <f t="shared" si="10"/>
        <v>69935630</v>
      </c>
      <c r="K50" s="32">
        <f t="shared" si="10"/>
        <v>4916946</v>
      </c>
      <c r="L50" s="32">
        <f t="shared" si="10"/>
        <v>41527074</v>
      </c>
      <c r="M50" s="32">
        <f t="shared" si="10"/>
        <v>24581855</v>
      </c>
      <c r="N50" s="32">
        <f t="shared" si="10"/>
        <v>1326186</v>
      </c>
      <c r="O50" s="32">
        <f t="shared" si="10"/>
        <v>190604</v>
      </c>
      <c r="P50" s="32">
        <f t="shared" si="10"/>
        <v>7650522</v>
      </c>
      <c r="Q50" s="32">
        <f t="shared" si="10"/>
        <v>14585522</v>
      </c>
      <c r="R50" s="32">
        <f t="shared" si="10"/>
        <v>13262017</v>
      </c>
      <c r="S50" s="32">
        <f>S14+S16+S30+S34+S39+S45+S48+S49</f>
        <v>213488863</v>
      </c>
    </row>
    <row r="51" spans="1:19" x14ac:dyDescent="0.2">
      <c r="A51" s="31" t="s">
        <v>142</v>
      </c>
      <c r="B51" s="31" t="s">
        <v>179</v>
      </c>
      <c r="C51" s="36">
        <v>5298987</v>
      </c>
      <c r="D51" s="37">
        <v>14177075</v>
      </c>
      <c r="E51" s="37">
        <v>0</v>
      </c>
      <c r="F51" s="37">
        <v>14177075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f>SUM(E51:Q51)</f>
        <v>14177075</v>
      </c>
    </row>
    <row r="52" spans="1:19" x14ac:dyDescent="0.2">
      <c r="A52" s="31" t="s">
        <v>297</v>
      </c>
      <c r="B52" s="31" t="s">
        <v>19</v>
      </c>
      <c r="C52" s="36">
        <v>77487876</v>
      </c>
      <c r="D52" s="37">
        <v>80575029</v>
      </c>
      <c r="E52" s="37">
        <v>0</v>
      </c>
      <c r="F52" s="37">
        <v>0</v>
      </c>
      <c r="G52" s="37">
        <v>80004447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f>SUM(E52:R52)</f>
        <v>80004447</v>
      </c>
    </row>
    <row r="53" spans="1:19" s="38" customFormat="1" x14ac:dyDescent="0.2">
      <c r="A53" s="34" t="s">
        <v>360</v>
      </c>
      <c r="B53" s="34" t="s">
        <v>361</v>
      </c>
      <c r="C53" s="32">
        <f>SUM(C51:C52)</f>
        <v>82786863</v>
      </c>
      <c r="D53" s="32">
        <f t="shared" ref="D53:S53" si="11">SUM(D51:D52)</f>
        <v>94752104</v>
      </c>
      <c r="E53" s="32">
        <f t="shared" si="11"/>
        <v>0</v>
      </c>
      <c r="F53" s="32">
        <f t="shared" si="11"/>
        <v>14177075</v>
      </c>
      <c r="G53" s="32">
        <f t="shared" si="11"/>
        <v>80004447</v>
      </c>
      <c r="H53" s="32">
        <v>0</v>
      </c>
      <c r="I53" s="32">
        <f t="shared" si="11"/>
        <v>0</v>
      </c>
      <c r="J53" s="32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32">
        <f t="shared" si="11"/>
        <v>0</v>
      </c>
      <c r="O53" s="32">
        <f t="shared" si="11"/>
        <v>0</v>
      </c>
      <c r="P53" s="32">
        <f t="shared" si="11"/>
        <v>0</v>
      </c>
      <c r="Q53" s="32">
        <f t="shared" si="11"/>
        <v>0</v>
      </c>
      <c r="R53" s="33">
        <v>0</v>
      </c>
      <c r="S53" s="32">
        <f t="shared" si="11"/>
        <v>94181522</v>
      </c>
    </row>
    <row r="54" spans="1:19" s="38" customFormat="1" ht="12.75" customHeight="1" x14ac:dyDescent="0.2">
      <c r="A54" s="34"/>
      <c r="B54" s="34" t="s">
        <v>146</v>
      </c>
      <c r="C54" s="32">
        <f>C50+C53</f>
        <v>444960000</v>
      </c>
      <c r="D54" s="32">
        <f t="shared" ref="D54:R54" si="12">D50+D53</f>
        <v>569277873</v>
      </c>
      <c r="E54" s="32">
        <f t="shared" si="12"/>
        <v>14580029</v>
      </c>
      <c r="F54" s="32">
        <f t="shared" si="12"/>
        <v>14391356</v>
      </c>
      <c r="G54" s="32">
        <f t="shared" si="12"/>
        <v>80254447</v>
      </c>
      <c r="H54" s="32">
        <f t="shared" si="12"/>
        <v>8936685</v>
      </c>
      <c r="I54" s="32">
        <f t="shared" si="12"/>
        <v>11531512</v>
      </c>
      <c r="J54" s="32">
        <f t="shared" si="12"/>
        <v>69935630</v>
      </c>
      <c r="K54" s="32">
        <f t="shared" si="12"/>
        <v>4916946</v>
      </c>
      <c r="L54" s="32">
        <f t="shared" si="12"/>
        <v>41527074</v>
      </c>
      <c r="M54" s="32">
        <f t="shared" si="12"/>
        <v>24581855</v>
      </c>
      <c r="N54" s="32">
        <f t="shared" si="12"/>
        <v>1326186</v>
      </c>
      <c r="O54" s="32">
        <f t="shared" si="12"/>
        <v>190604</v>
      </c>
      <c r="P54" s="32">
        <f t="shared" si="12"/>
        <v>7650522</v>
      </c>
      <c r="Q54" s="32">
        <f t="shared" si="12"/>
        <v>14585522</v>
      </c>
      <c r="R54" s="32">
        <f t="shared" si="12"/>
        <v>13262017</v>
      </c>
      <c r="S54" s="32">
        <f>S50+S53</f>
        <v>307670385</v>
      </c>
    </row>
    <row r="55" spans="1:19" x14ac:dyDescent="0.2">
      <c r="A55" s="38"/>
    </row>
    <row r="56" spans="1:19" x14ac:dyDescent="0.2">
      <c r="B56" s="38"/>
    </row>
  </sheetData>
  <mergeCells count="1">
    <mergeCell ref="E1:S1"/>
  </mergeCells>
  <pageMargins left="0.31496062992125984" right="0.31496062992125984" top="1.7716535433070868" bottom="0.43307086614173229" header="0.51181102362204722" footer="0.39370078740157483"/>
  <pageSetup paperSize="9" orientation="landscape" r:id="rId1"/>
  <headerFooter>
    <oddHeader xml:space="preserve">&amp;C&amp;"Arial,Félkövér"
Kocsér Község Önkotmányzata
2020. évi elemi költségvetés teljesítése kormányzati funkciók szerint
Kiadások&amp;"Arial,Normál"
(Ft-ban)&amp;R2.1. számú melléklet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C25" sqref="C25"/>
    </sheetView>
  </sheetViews>
  <sheetFormatPr defaultRowHeight="11.25" x14ac:dyDescent="0.2"/>
  <cols>
    <col min="1" max="1" width="5.85546875" style="96" bestFit="1" customWidth="1"/>
    <col min="2" max="2" width="28.5703125" style="96" bestFit="1" customWidth="1"/>
    <col min="3" max="3" width="10.28515625" style="97" customWidth="1"/>
    <col min="4" max="4" width="10.42578125" style="97" customWidth="1"/>
    <col min="5" max="5" width="9.140625" style="97" bestFit="1" customWidth="1"/>
    <col min="6" max="6" width="9.7109375" style="98" bestFit="1" customWidth="1"/>
    <col min="7" max="7" width="8.85546875" style="96" bestFit="1" customWidth="1"/>
    <col min="8" max="8" width="8" style="96" bestFit="1" customWidth="1"/>
    <col min="9" max="9" width="9.85546875" style="96" bestFit="1" customWidth="1"/>
    <col min="10" max="10" width="7.7109375" style="96" customWidth="1"/>
    <col min="11" max="11" width="10.140625" style="96" customWidth="1"/>
    <col min="12" max="12" width="9.140625" style="96"/>
    <col min="13" max="13" width="9.85546875" style="96" customWidth="1"/>
    <col min="14" max="59" width="9.140625" style="96"/>
    <col min="60" max="60" width="9.140625" style="96" customWidth="1"/>
    <col min="61" max="16384" width="9.140625" style="96"/>
  </cols>
  <sheetData>
    <row r="1" spans="1:14" s="87" customFormat="1" ht="22.5" x14ac:dyDescent="0.2">
      <c r="A1" s="14" t="s">
        <v>264</v>
      </c>
      <c r="B1" s="14" t="s">
        <v>2</v>
      </c>
      <c r="C1" s="15" t="s">
        <v>144</v>
      </c>
      <c r="D1" s="15" t="s">
        <v>147</v>
      </c>
      <c r="E1" s="157" t="s">
        <v>145</v>
      </c>
      <c r="F1" s="158"/>
      <c r="G1" s="158"/>
      <c r="H1" s="158"/>
      <c r="I1" s="158"/>
      <c r="J1" s="158"/>
      <c r="K1" s="158"/>
      <c r="L1" s="158"/>
      <c r="M1" s="159"/>
    </row>
    <row r="2" spans="1:14" s="87" customFormat="1" x14ac:dyDescent="0.2">
      <c r="A2" s="14"/>
      <c r="B2" s="14"/>
      <c r="C2" s="15"/>
      <c r="D2" s="15"/>
      <c r="E2" s="21">
        <v>13360</v>
      </c>
      <c r="F2" s="22" t="s">
        <v>25</v>
      </c>
      <c r="G2" s="22">
        <v>82044</v>
      </c>
      <c r="H2" s="22">
        <v>82092</v>
      </c>
      <c r="I2" s="22">
        <v>91110</v>
      </c>
      <c r="J2" s="22">
        <v>91140</v>
      </c>
      <c r="K2" s="22">
        <v>96015</v>
      </c>
      <c r="L2" s="22">
        <v>104037</v>
      </c>
      <c r="M2" s="88" t="s">
        <v>146</v>
      </c>
    </row>
    <row r="3" spans="1:14" s="87" customFormat="1" ht="70.5" customHeight="1" x14ac:dyDescent="0.2">
      <c r="A3" s="14"/>
      <c r="B3" s="14"/>
      <c r="C3" s="15"/>
      <c r="D3" s="15"/>
      <c r="E3" s="28" t="s">
        <v>262</v>
      </c>
      <c r="F3" s="89" t="s">
        <v>268</v>
      </c>
      <c r="G3" s="29" t="s">
        <v>269</v>
      </c>
      <c r="H3" s="29" t="s">
        <v>270</v>
      </c>
      <c r="I3" s="29" t="s">
        <v>3</v>
      </c>
      <c r="J3" s="29" t="s">
        <v>271</v>
      </c>
      <c r="K3" s="29" t="s">
        <v>272</v>
      </c>
      <c r="L3" s="29" t="s">
        <v>273</v>
      </c>
      <c r="M3" s="17"/>
    </row>
    <row r="4" spans="1:14" s="152" customFormat="1" x14ac:dyDescent="0.2">
      <c r="A4" s="31" t="s">
        <v>243</v>
      </c>
      <c r="B4" s="31" t="s">
        <v>0</v>
      </c>
      <c r="C4" s="90">
        <v>52947549</v>
      </c>
      <c r="D4" s="90">
        <v>52668210</v>
      </c>
      <c r="E4" s="36">
        <v>12579991</v>
      </c>
      <c r="F4" s="36">
        <v>0</v>
      </c>
      <c r="G4" s="36">
        <v>3800000</v>
      </c>
      <c r="H4" s="36">
        <v>0</v>
      </c>
      <c r="I4" s="36">
        <v>34185681</v>
      </c>
      <c r="J4" s="36">
        <v>0</v>
      </c>
      <c r="K4" s="36">
        <v>2002697</v>
      </c>
      <c r="L4" s="36">
        <v>99841</v>
      </c>
      <c r="M4" s="93">
        <f>SUM(E4:L4)</f>
        <v>52668210</v>
      </c>
    </row>
    <row r="5" spans="1:14" s="152" customFormat="1" x14ac:dyDescent="0.2">
      <c r="A5" s="31" t="s">
        <v>180</v>
      </c>
      <c r="B5" s="31" t="s">
        <v>181</v>
      </c>
      <c r="C5" s="90">
        <v>2211120</v>
      </c>
      <c r="D5" s="90">
        <v>2028392</v>
      </c>
      <c r="E5" s="36">
        <v>488376</v>
      </c>
      <c r="F5" s="36">
        <v>0</v>
      </c>
      <c r="G5" s="36">
        <v>140000</v>
      </c>
      <c r="H5" s="36">
        <v>0</v>
      </c>
      <c r="I5" s="36">
        <v>1304000</v>
      </c>
      <c r="J5" s="36">
        <v>0</v>
      </c>
      <c r="K5" s="36">
        <v>77748</v>
      </c>
      <c r="L5" s="36">
        <v>3876</v>
      </c>
      <c r="M5" s="93">
        <f>SUM(E5:L5)</f>
        <v>2014000</v>
      </c>
    </row>
    <row r="6" spans="1:14" s="152" customFormat="1" x14ac:dyDescent="0.2">
      <c r="A6" s="31" t="s">
        <v>321</v>
      </c>
      <c r="B6" s="31" t="s">
        <v>322</v>
      </c>
      <c r="C6" s="90">
        <v>2849850</v>
      </c>
      <c r="D6" s="90">
        <v>3164368</v>
      </c>
      <c r="E6" s="36">
        <v>0</v>
      </c>
      <c r="F6" s="36">
        <v>0</v>
      </c>
      <c r="G6" s="36">
        <v>0</v>
      </c>
      <c r="H6" s="36">
        <v>0</v>
      </c>
      <c r="I6" s="36">
        <v>3164368</v>
      </c>
      <c r="J6" s="36">
        <v>0</v>
      </c>
      <c r="K6" s="36">
        <v>0</v>
      </c>
      <c r="L6" s="36">
        <v>0</v>
      </c>
      <c r="M6" s="36">
        <f>SUM(E6:L6)</f>
        <v>3164368</v>
      </c>
      <c r="N6" s="153"/>
    </row>
    <row r="7" spans="1:14" s="152" customFormat="1" x14ac:dyDescent="0.2">
      <c r="A7" s="31" t="s">
        <v>216</v>
      </c>
      <c r="B7" s="31" t="s">
        <v>26</v>
      </c>
      <c r="C7" s="90">
        <v>1358496</v>
      </c>
      <c r="D7" s="90">
        <v>1596226</v>
      </c>
      <c r="E7" s="36">
        <v>548094</v>
      </c>
      <c r="F7" s="36">
        <v>0</v>
      </c>
      <c r="G7" s="36">
        <v>86957</v>
      </c>
      <c r="H7" s="36">
        <v>0</v>
      </c>
      <c r="I7" s="36">
        <v>869570</v>
      </c>
      <c r="J7" s="36">
        <v>0</v>
      </c>
      <c r="K7" s="36">
        <v>87255</v>
      </c>
      <c r="L7" s="36">
        <v>4350</v>
      </c>
      <c r="M7" s="93">
        <f t="shared" ref="M7:M30" si="0">SUM(E7:L7)</f>
        <v>1596226</v>
      </c>
    </row>
    <row r="8" spans="1:14" s="152" customFormat="1" x14ac:dyDescent="0.2">
      <c r="A8" s="31" t="s">
        <v>195</v>
      </c>
      <c r="B8" s="31" t="s">
        <v>196</v>
      </c>
      <c r="C8" s="90">
        <v>61410</v>
      </c>
      <c r="D8" s="90">
        <v>61410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93">
        <f t="shared" si="0"/>
        <v>0</v>
      </c>
    </row>
    <row r="9" spans="1:14" s="152" customFormat="1" x14ac:dyDescent="0.2">
      <c r="A9" s="31" t="s">
        <v>197</v>
      </c>
      <c r="B9" s="31" t="s">
        <v>215</v>
      </c>
      <c r="C9" s="90">
        <v>204000</v>
      </c>
      <c r="D9" s="90">
        <v>243000</v>
      </c>
      <c r="E9" s="36">
        <v>70257</v>
      </c>
      <c r="F9" s="36">
        <v>0</v>
      </c>
      <c r="G9" s="36">
        <v>12000</v>
      </c>
      <c r="H9" s="36">
        <v>0</v>
      </c>
      <c r="I9" s="36">
        <v>149000</v>
      </c>
      <c r="J9" s="36">
        <v>0</v>
      </c>
      <c r="K9" s="36">
        <v>11185</v>
      </c>
      <c r="L9" s="36">
        <v>558</v>
      </c>
      <c r="M9" s="93">
        <f t="shared" si="0"/>
        <v>243000</v>
      </c>
    </row>
    <row r="10" spans="1:14" s="152" customFormat="1" x14ac:dyDescent="0.2">
      <c r="A10" s="31" t="s">
        <v>221</v>
      </c>
      <c r="B10" s="31" t="s">
        <v>222</v>
      </c>
      <c r="C10" s="90">
        <v>0</v>
      </c>
      <c r="D10" s="90">
        <v>1061308</v>
      </c>
      <c r="E10" s="36">
        <v>414588</v>
      </c>
      <c r="F10" s="36">
        <v>0</v>
      </c>
      <c r="G10" s="36">
        <v>0</v>
      </c>
      <c r="H10" s="36">
        <v>0</v>
      </c>
      <c r="I10" s="36">
        <v>509823</v>
      </c>
      <c r="J10" s="36">
        <v>0</v>
      </c>
      <c r="K10" s="36">
        <v>66001</v>
      </c>
      <c r="L10" s="36">
        <v>3290</v>
      </c>
      <c r="M10" s="93">
        <f t="shared" si="0"/>
        <v>993702</v>
      </c>
    </row>
    <row r="11" spans="1:14" s="152" customFormat="1" x14ac:dyDescent="0.2">
      <c r="A11" s="31" t="s">
        <v>244</v>
      </c>
      <c r="B11" s="31" t="s">
        <v>267</v>
      </c>
      <c r="C11" s="90">
        <v>555319</v>
      </c>
      <c r="D11" s="90">
        <v>441560</v>
      </c>
      <c r="E11" s="36">
        <v>0</v>
      </c>
      <c r="F11" s="36">
        <v>0</v>
      </c>
      <c r="G11" s="36">
        <v>22341</v>
      </c>
      <c r="H11" s="36">
        <v>0</v>
      </c>
      <c r="I11" s="36">
        <v>192000</v>
      </c>
      <c r="J11" s="36">
        <v>0</v>
      </c>
      <c r="K11" s="36">
        <v>0</v>
      </c>
      <c r="L11" s="36">
        <v>0</v>
      </c>
      <c r="M11" s="93">
        <f t="shared" si="0"/>
        <v>214341</v>
      </c>
    </row>
    <row r="12" spans="1:14" s="87" customFormat="1" x14ac:dyDescent="0.2">
      <c r="A12" s="34" t="s">
        <v>324</v>
      </c>
      <c r="B12" s="34" t="s">
        <v>325</v>
      </c>
      <c r="C12" s="92">
        <f t="shared" ref="C12:L12" si="1">SUM(C4:C11)</f>
        <v>60187744</v>
      </c>
      <c r="D12" s="92">
        <f t="shared" si="1"/>
        <v>61264474</v>
      </c>
      <c r="E12" s="32">
        <f t="shared" si="1"/>
        <v>14101306</v>
      </c>
      <c r="F12" s="32">
        <f t="shared" si="1"/>
        <v>0</v>
      </c>
      <c r="G12" s="32">
        <f t="shared" si="1"/>
        <v>4061298</v>
      </c>
      <c r="H12" s="32">
        <f t="shared" si="1"/>
        <v>0</v>
      </c>
      <c r="I12" s="32">
        <f t="shared" si="1"/>
        <v>40374442</v>
      </c>
      <c r="J12" s="32">
        <f t="shared" si="1"/>
        <v>0</v>
      </c>
      <c r="K12" s="32">
        <f t="shared" si="1"/>
        <v>2244886</v>
      </c>
      <c r="L12" s="32">
        <f t="shared" si="1"/>
        <v>111915</v>
      </c>
      <c r="M12" s="91">
        <f t="shared" si="0"/>
        <v>60893847</v>
      </c>
    </row>
    <row r="13" spans="1:14" s="152" customFormat="1" x14ac:dyDescent="0.2">
      <c r="A13" s="31" t="s">
        <v>224</v>
      </c>
      <c r="B13" s="31" t="s">
        <v>1</v>
      </c>
      <c r="C13" s="90">
        <v>10589145</v>
      </c>
      <c r="D13" s="90">
        <v>10589145</v>
      </c>
      <c r="E13" s="36">
        <v>2502751</v>
      </c>
      <c r="F13" s="36">
        <v>0</v>
      </c>
      <c r="G13" s="36">
        <v>675851</v>
      </c>
      <c r="H13" s="36">
        <v>0</v>
      </c>
      <c r="I13" s="36">
        <v>6825241</v>
      </c>
      <c r="J13" s="36">
        <v>0</v>
      </c>
      <c r="K13" s="36">
        <v>398431</v>
      </c>
      <c r="L13" s="36">
        <v>19864</v>
      </c>
      <c r="M13" s="93">
        <f t="shared" si="0"/>
        <v>10422138</v>
      </c>
    </row>
    <row r="14" spans="1:14" s="87" customFormat="1" ht="10.5" customHeight="1" x14ac:dyDescent="0.2">
      <c r="A14" s="34" t="s">
        <v>326</v>
      </c>
      <c r="B14" s="34" t="s">
        <v>327</v>
      </c>
      <c r="C14" s="92">
        <f t="shared" ref="C14:L14" si="2">SUM(C13)</f>
        <v>10589145</v>
      </c>
      <c r="D14" s="92">
        <f t="shared" si="2"/>
        <v>10589145</v>
      </c>
      <c r="E14" s="32">
        <f t="shared" si="2"/>
        <v>2502751</v>
      </c>
      <c r="F14" s="32">
        <f t="shared" si="2"/>
        <v>0</v>
      </c>
      <c r="G14" s="32">
        <f t="shared" si="2"/>
        <v>675851</v>
      </c>
      <c r="H14" s="32">
        <f t="shared" si="2"/>
        <v>0</v>
      </c>
      <c r="I14" s="32">
        <f t="shared" si="2"/>
        <v>6825241</v>
      </c>
      <c r="J14" s="32">
        <f t="shared" si="2"/>
        <v>0</v>
      </c>
      <c r="K14" s="32">
        <f t="shared" si="2"/>
        <v>398431</v>
      </c>
      <c r="L14" s="32">
        <f t="shared" si="2"/>
        <v>19864</v>
      </c>
      <c r="M14" s="91">
        <f t="shared" si="0"/>
        <v>10422138</v>
      </c>
    </row>
    <row r="15" spans="1:14" s="152" customFormat="1" x14ac:dyDescent="0.2">
      <c r="A15" s="31" t="s">
        <v>251</v>
      </c>
      <c r="B15" s="31" t="s">
        <v>252</v>
      </c>
      <c r="C15" s="90">
        <v>1308000</v>
      </c>
      <c r="D15" s="90">
        <v>286000</v>
      </c>
      <c r="E15" s="36">
        <v>127591</v>
      </c>
      <c r="F15" s="36">
        <v>0</v>
      </c>
      <c r="G15" s="36"/>
      <c r="H15" s="36">
        <v>0</v>
      </c>
      <c r="I15" s="36">
        <v>0</v>
      </c>
      <c r="J15" s="36">
        <v>136640</v>
      </c>
      <c r="K15" s="36">
        <v>20312</v>
      </c>
      <c r="L15" s="36">
        <v>1013</v>
      </c>
      <c r="M15" s="93">
        <f t="shared" si="0"/>
        <v>285556</v>
      </c>
    </row>
    <row r="16" spans="1:14" s="152" customFormat="1" x14ac:dyDescent="0.2">
      <c r="A16" s="31" t="s">
        <v>253</v>
      </c>
      <c r="B16" s="31" t="s">
        <v>223</v>
      </c>
      <c r="C16" s="90">
        <v>17217632</v>
      </c>
      <c r="D16" s="90">
        <v>25719940</v>
      </c>
      <c r="E16" s="36">
        <v>20735196</v>
      </c>
      <c r="F16" s="36">
        <v>0</v>
      </c>
      <c r="G16" s="36">
        <v>109190</v>
      </c>
      <c r="H16" s="36">
        <v>23000</v>
      </c>
      <c r="I16" s="36">
        <v>0</v>
      </c>
      <c r="J16" s="36">
        <v>559272</v>
      </c>
      <c r="K16" s="36">
        <v>3300980</v>
      </c>
      <c r="L16" s="36">
        <v>164565</v>
      </c>
      <c r="M16" s="93">
        <f t="shared" si="0"/>
        <v>24892203</v>
      </c>
    </row>
    <row r="17" spans="1:13" s="152" customFormat="1" x14ac:dyDescent="0.2">
      <c r="A17" s="31" t="s">
        <v>225</v>
      </c>
      <c r="B17" s="31" t="s">
        <v>226</v>
      </c>
      <c r="C17" s="90">
        <v>0</v>
      </c>
      <c r="D17" s="90">
        <v>400000</v>
      </c>
      <c r="E17" s="36">
        <v>158932</v>
      </c>
      <c r="F17" s="36">
        <v>0</v>
      </c>
      <c r="G17" s="36">
        <v>41094</v>
      </c>
      <c r="H17" s="36">
        <v>0</v>
      </c>
      <c r="I17" s="36">
        <v>0</v>
      </c>
      <c r="J17" s="36">
        <v>75596</v>
      </c>
      <c r="K17" s="36">
        <v>25302</v>
      </c>
      <c r="L17" s="36">
        <v>1261</v>
      </c>
      <c r="M17" s="93">
        <f t="shared" si="0"/>
        <v>302185</v>
      </c>
    </row>
    <row r="18" spans="1:13" s="152" customFormat="1" x14ac:dyDescent="0.2">
      <c r="A18" s="31" t="s">
        <v>254</v>
      </c>
      <c r="B18" s="31" t="s">
        <v>227</v>
      </c>
      <c r="C18" s="90">
        <v>350000</v>
      </c>
      <c r="D18" s="90">
        <v>275000</v>
      </c>
      <c r="E18" s="36">
        <v>133753</v>
      </c>
      <c r="F18" s="36">
        <v>0</v>
      </c>
      <c r="G18" s="36">
        <v>23856</v>
      </c>
      <c r="H18" s="36">
        <v>0</v>
      </c>
      <c r="I18" s="36">
        <v>0</v>
      </c>
      <c r="J18" s="36">
        <v>25869</v>
      </c>
      <c r="K18" s="36">
        <v>21293</v>
      </c>
      <c r="L18" s="36">
        <v>1062</v>
      </c>
      <c r="M18" s="93">
        <f t="shared" si="0"/>
        <v>205833</v>
      </c>
    </row>
    <row r="19" spans="1:13" s="152" customFormat="1" x14ac:dyDescent="0.2">
      <c r="A19" s="31" t="s">
        <v>255</v>
      </c>
      <c r="B19" s="31" t="s">
        <v>228</v>
      </c>
      <c r="C19" s="90">
        <v>4080000</v>
      </c>
      <c r="D19" s="90">
        <v>3954000</v>
      </c>
      <c r="E19" s="36">
        <v>2436331</v>
      </c>
      <c r="F19" s="36">
        <v>0</v>
      </c>
      <c r="G19" s="36">
        <v>313672</v>
      </c>
      <c r="H19" s="36">
        <v>367170</v>
      </c>
      <c r="I19" s="36">
        <v>0</v>
      </c>
      <c r="J19" s="36">
        <v>366755</v>
      </c>
      <c r="K19" s="36">
        <v>387856</v>
      </c>
      <c r="L19" s="36">
        <v>19336</v>
      </c>
      <c r="M19" s="93">
        <f t="shared" si="0"/>
        <v>3891120</v>
      </c>
    </row>
    <row r="20" spans="1:13" s="152" customFormat="1" x14ac:dyDescent="0.2">
      <c r="A20" s="31" t="s">
        <v>265</v>
      </c>
      <c r="B20" s="31" t="s">
        <v>266</v>
      </c>
      <c r="C20" s="90">
        <v>65000</v>
      </c>
      <c r="D20" s="90">
        <v>65000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93">
        <f t="shared" si="0"/>
        <v>0</v>
      </c>
    </row>
    <row r="21" spans="1:13" s="152" customFormat="1" x14ac:dyDescent="0.2">
      <c r="A21" s="31" t="s">
        <v>4</v>
      </c>
      <c r="B21" s="31" t="s">
        <v>5</v>
      </c>
      <c r="C21" s="90">
        <v>85000</v>
      </c>
      <c r="D21" s="90">
        <v>85000</v>
      </c>
      <c r="E21" s="36">
        <v>17068</v>
      </c>
      <c r="F21" s="36">
        <v>0</v>
      </c>
      <c r="G21" s="36">
        <v>0</v>
      </c>
      <c r="H21" s="36">
        <v>0</v>
      </c>
      <c r="I21" s="36">
        <v>0</v>
      </c>
      <c r="J21" s="36"/>
      <c r="K21" s="36">
        <v>2717</v>
      </c>
      <c r="L21" s="36">
        <v>135</v>
      </c>
      <c r="M21" s="93">
        <f t="shared" si="0"/>
        <v>19920</v>
      </c>
    </row>
    <row r="22" spans="1:13" s="152" customFormat="1" x14ac:dyDescent="0.2">
      <c r="A22" s="31" t="s">
        <v>229</v>
      </c>
      <c r="B22" s="31" t="s">
        <v>230</v>
      </c>
      <c r="C22" s="90">
        <v>295000</v>
      </c>
      <c r="D22" s="90">
        <v>1113164</v>
      </c>
      <c r="E22" s="36">
        <v>244387</v>
      </c>
      <c r="F22" s="36">
        <v>0</v>
      </c>
      <c r="G22" s="36">
        <v>363484</v>
      </c>
      <c r="H22" s="36">
        <v>37900</v>
      </c>
      <c r="I22" s="36">
        <v>0</v>
      </c>
      <c r="J22" s="36">
        <v>400265</v>
      </c>
      <c r="K22" s="36">
        <v>38905</v>
      </c>
      <c r="L22" s="36">
        <v>1940</v>
      </c>
      <c r="M22" s="93">
        <f t="shared" si="0"/>
        <v>1086881</v>
      </c>
    </row>
    <row r="23" spans="1:13" s="152" customFormat="1" x14ac:dyDescent="0.2">
      <c r="A23" s="31" t="s">
        <v>258</v>
      </c>
      <c r="B23" s="31" t="s">
        <v>245</v>
      </c>
      <c r="C23" s="90">
        <v>0</v>
      </c>
      <c r="D23" s="90">
        <v>73645</v>
      </c>
      <c r="E23" s="36">
        <v>0</v>
      </c>
      <c r="F23" s="36">
        <v>0</v>
      </c>
      <c r="G23" s="36"/>
      <c r="H23" s="36">
        <v>0</v>
      </c>
      <c r="I23" s="36">
        <v>0</v>
      </c>
      <c r="J23" s="36">
        <v>71645</v>
      </c>
      <c r="K23" s="36">
        <v>0</v>
      </c>
      <c r="L23" s="36">
        <v>0</v>
      </c>
      <c r="M23" s="93">
        <f t="shared" si="0"/>
        <v>71645</v>
      </c>
    </row>
    <row r="24" spans="1:13" s="152" customFormat="1" x14ac:dyDescent="0.2">
      <c r="A24" s="31" t="s">
        <v>232</v>
      </c>
      <c r="B24" s="31" t="s">
        <v>231</v>
      </c>
      <c r="C24" s="90">
        <v>5892855</v>
      </c>
      <c r="D24" s="90">
        <v>5932855</v>
      </c>
      <c r="E24" s="36">
        <v>4424681</v>
      </c>
      <c r="F24" s="36">
        <v>0</v>
      </c>
      <c r="G24" s="36">
        <v>145853</v>
      </c>
      <c r="H24" s="36">
        <v>124283</v>
      </c>
      <c r="I24" s="36">
        <v>0</v>
      </c>
      <c r="J24" s="36">
        <v>306591</v>
      </c>
      <c r="K24" s="36">
        <v>704396</v>
      </c>
      <c r="L24" s="36">
        <v>35116</v>
      </c>
      <c r="M24" s="93">
        <f t="shared" si="0"/>
        <v>5740920</v>
      </c>
    </row>
    <row r="25" spans="1:13" s="152" customFormat="1" x14ac:dyDescent="0.2">
      <c r="A25" s="31" t="s">
        <v>140</v>
      </c>
      <c r="B25" s="31" t="s">
        <v>141</v>
      </c>
      <c r="C25" s="90">
        <v>0</v>
      </c>
      <c r="D25" s="90">
        <v>186000</v>
      </c>
      <c r="E25" s="36">
        <v>186000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93">
        <f t="shared" si="0"/>
        <v>186000</v>
      </c>
    </row>
    <row r="26" spans="1:13" s="152" customFormat="1" x14ac:dyDescent="0.2">
      <c r="A26" s="31" t="s">
        <v>246</v>
      </c>
      <c r="B26" s="31" t="s">
        <v>247</v>
      </c>
      <c r="C26" s="90">
        <v>5820000</v>
      </c>
      <c r="D26" s="90">
        <v>149355</v>
      </c>
      <c r="E26" s="36">
        <v>14916</v>
      </c>
      <c r="F26" s="36">
        <v>0</v>
      </c>
      <c r="G26" s="36">
        <v>9128</v>
      </c>
      <c r="H26" s="36">
        <v>36194</v>
      </c>
      <c r="I26" s="36">
        <v>0</v>
      </c>
      <c r="J26" s="36">
        <v>74826</v>
      </c>
      <c r="K26" s="36">
        <v>0</v>
      </c>
      <c r="L26" s="36">
        <v>0</v>
      </c>
      <c r="M26" s="93">
        <f t="shared" si="0"/>
        <v>135064</v>
      </c>
    </row>
    <row r="27" spans="1:13" s="87" customFormat="1" x14ac:dyDescent="0.2">
      <c r="A27" s="34" t="s">
        <v>328</v>
      </c>
      <c r="B27" s="34" t="s">
        <v>329</v>
      </c>
      <c r="C27" s="92">
        <f t="shared" ref="C27:L27" si="3">SUM(C15:C26)</f>
        <v>35113487</v>
      </c>
      <c r="D27" s="92">
        <f t="shared" si="3"/>
        <v>38239959</v>
      </c>
      <c r="E27" s="32">
        <f t="shared" si="3"/>
        <v>28478855</v>
      </c>
      <c r="F27" s="32">
        <f t="shared" si="3"/>
        <v>0</v>
      </c>
      <c r="G27" s="32">
        <f t="shared" si="3"/>
        <v>1006277</v>
      </c>
      <c r="H27" s="32">
        <f t="shared" si="3"/>
        <v>588547</v>
      </c>
      <c r="I27" s="32">
        <f t="shared" si="3"/>
        <v>0</v>
      </c>
      <c r="J27" s="32">
        <f t="shared" si="3"/>
        <v>2017459</v>
      </c>
      <c r="K27" s="32">
        <f t="shared" si="3"/>
        <v>4501761</v>
      </c>
      <c r="L27" s="32">
        <f t="shared" si="3"/>
        <v>224428</v>
      </c>
      <c r="M27" s="91">
        <f t="shared" si="0"/>
        <v>36817327</v>
      </c>
    </row>
    <row r="28" spans="1:13" s="152" customFormat="1" x14ac:dyDescent="0.2">
      <c r="A28" s="94" t="s">
        <v>256</v>
      </c>
      <c r="B28" s="94" t="s">
        <v>323</v>
      </c>
      <c r="C28" s="90">
        <v>250000</v>
      </c>
      <c r="D28" s="90">
        <v>1081000</v>
      </c>
      <c r="E28" s="36">
        <v>317914</v>
      </c>
      <c r="F28" s="36">
        <v>577144</v>
      </c>
      <c r="G28" s="36">
        <v>3449</v>
      </c>
      <c r="H28" s="36">
        <v>0</v>
      </c>
      <c r="I28" s="36">
        <v>0</v>
      </c>
      <c r="J28" s="36">
        <v>181603</v>
      </c>
      <c r="K28" s="36">
        <v>0</v>
      </c>
      <c r="L28" s="36">
        <v>0</v>
      </c>
      <c r="M28" s="93">
        <f t="shared" si="0"/>
        <v>1080110</v>
      </c>
    </row>
    <row r="29" spans="1:13" s="152" customFormat="1" x14ac:dyDescent="0.2">
      <c r="A29" s="31" t="s">
        <v>233</v>
      </c>
      <c r="B29" s="31" t="s">
        <v>274</v>
      </c>
      <c r="C29" s="90">
        <v>67500</v>
      </c>
      <c r="D29" s="90">
        <v>165500</v>
      </c>
      <c r="E29" s="36">
        <v>85836</v>
      </c>
      <c r="F29" s="36">
        <v>28857</v>
      </c>
      <c r="G29" s="36">
        <v>931</v>
      </c>
      <c r="H29" s="36">
        <v>0</v>
      </c>
      <c r="I29" s="36">
        <v>0</v>
      </c>
      <c r="J29" s="36">
        <v>49030</v>
      </c>
      <c r="K29" s="36">
        <v>0</v>
      </c>
      <c r="L29" s="36">
        <v>0</v>
      </c>
      <c r="M29" s="93">
        <f t="shared" si="0"/>
        <v>164654</v>
      </c>
    </row>
    <row r="30" spans="1:13" s="87" customFormat="1" x14ac:dyDescent="0.2">
      <c r="A30" s="34" t="s">
        <v>330</v>
      </c>
      <c r="B30" s="34" t="s">
        <v>331</v>
      </c>
      <c r="C30" s="92">
        <f t="shared" ref="C30:L30" si="4">SUM(C28:C29)</f>
        <v>317500</v>
      </c>
      <c r="D30" s="92">
        <f t="shared" si="4"/>
        <v>1246500</v>
      </c>
      <c r="E30" s="32">
        <f t="shared" si="4"/>
        <v>403750</v>
      </c>
      <c r="F30" s="32">
        <f t="shared" si="4"/>
        <v>606001</v>
      </c>
      <c r="G30" s="32">
        <f t="shared" si="4"/>
        <v>4380</v>
      </c>
      <c r="H30" s="32">
        <f t="shared" si="4"/>
        <v>0</v>
      </c>
      <c r="I30" s="32">
        <f t="shared" si="4"/>
        <v>0</v>
      </c>
      <c r="J30" s="32">
        <f t="shared" si="4"/>
        <v>230633</v>
      </c>
      <c r="K30" s="32">
        <f t="shared" si="4"/>
        <v>0</v>
      </c>
      <c r="L30" s="32">
        <f t="shared" si="4"/>
        <v>0</v>
      </c>
      <c r="M30" s="91">
        <f t="shared" si="0"/>
        <v>1244764</v>
      </c>
    </row>
    <row r="31" spans="1:13" s="95" customFormat="1" x14ac:dyDescent="0.2">
      <c r="A31" s="34"/>
      <c r="B31" s="34" t="s">
        <v>146</v>
      </c>
      <c r="C31" s="32">
        <f t="shared" ref="C31:M31" si="5">C12+C14+C27+C30</f>
        <v>106207876</v>
      </c>
      <c r="D31" s="32">
        <f t="shared" si="5"/>
        <v>111340078</v>
      </c>
      <c r="E31" s="32">
        <f t="shared" si="5"/>
        <v>45486662</v>
      </c>
      <c r="F31" s="32">
        <f t="shared" si="5"/>
        <v>606001</v>
      </c>
      <c r="G31" s="32">
        <f t="shared" si="5"/>
        <v>5747806</v>
      </c>
      <c r="H31" s="32">
        <f t="shared" si="5"/>
        <v>588547</v>
      </c>
      <c r="I31" s="32">
        <f t="shared" si="5"/>
        <v>47199683</v>
      </c>
      <c r="J31" s="32">
        <f t="shared" si="5"/>
        <v>2248092</v>
      </c>
      <c r="K31" s="32">
        <f t="shared" si="5"/>
        <v>7145078</v>
      </c>
      <c r="L31" s="32">
        <f t="shared" si="5"/>
        <v>356207</v>
      </c>
      <c r="M31" s="32">
        <f t="shared" si="5"/>
        <v>109378076</v>
      </c>
    </row>
  </sheetData>
  <mergeCells count="1">
    <mergeCell ref="E1:M1"/>
  </mergeCells>
  <printOptions horizontalCentered="1" gridLines="1"/>
  <pageMargins left="0.11811023622047245" right="0.11811023622047245" top="1.5748031496062993" bottom="0.23622047244094491" header="0.43307086614173229" footer="0.15748031496062992"/>
  <pageSetup paperSize="9" orientation="landscape" horizontalDpi="4294967293" r:id="rId1"/>
  <headerFooter>
    <oddHeader>&amp;C&amp;"Arial,Félkövér"
Általános Művelődési Központ &amp;"Arial,Normál"
&amp;"Arial,Félkövér"2020. évi elemi költségvetés teljesítése kormányzati funkció szerinti 
Kiadások&amp;"Arial,Normál"
(Ft-ban)&amp;R2.2.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zoomScaleNormal="100" workbookViewId="0">
      <selection activeCell="D21" sqref="D21"/>
    </sheetView>
  </sheetViews>
  <sheetFormatPr defaultColWidth="8.85546875" defaultRowHeight="12.75" x14ac:dyDescent="0.2"/>
  <cols>
    <col min="1" max="1" width="4.140625" style="134" bestFit="1" customWidth="1"/>
    <col min="2" max="2" width="58.42578125" style="133" bestFit="1" customWidth="1"/>
    <col min="3" max="4" width="11.140625" style="133" bestFit="1" customWidth="1"/>
    <col min="5" max="16384" width="8.85546875" style="133"/>
  </cols>
  <sheetData>
    <row r="2" spans="1:4" s="125" customFormat="1" ht="25.5" x14ac:dyDescent="0.2">
      <c r="A2" s="122"/>
      <c r="B2" s="123" t="s">
        <v>104</v>
      </c>
      <c r="C2" s="124" t="s">
        <v>39</v>
      </c>
      <c r="D2" s="124" t="s">
        <v>316</v>
      </c>
    </row>
    <row r="3" spans="1:4" s="129" customFormat="1" x14ac:dyDescent="0.2">
      <c r="A3" s="126" t="s">
        <v>201</v>
      </c>
      <c r="B3" s="127" t="s">
        <v>202</v>
      </c>
      <c r="C3" s="128">
        <v>565112318</v>
      </c>
      <c r="D3" s="128">
        <v>340826397</v>
      </c>
    </row>
    <row r="4" spans="1:4" x14ac:dyDescent="0.2">
      <c r="A4" s="130" t="s">
        <v>203</v>
      </c>
      <c r="B4" s="131" t="s">
        <v>204</v>
      </c>
      <c r="C4" s="132">
        <v>342459197</v>
      </c>
      <c r="D4" s="132">
        <v>322866939</v>
      </c>
    </row>
    <row r="5" spans="1:4" s="125" customFormat="1" x14ac:dyDescent="0.2">
      <c r="A5" s="122" t="s">
        <v>99</v>
      </c>
      <c r="B5" s="123" t="s">
        <v>205</v>
      </c>
      <c r="C5" s="13">
        <f>C3-C4</f>
        <v>222653121</v>
      </c>
      <c r="D5" s="13">
        <f>D3-D4</f>
        <v>17959458</v>
      </c>
    </row>
    <row r="6" spans="1:4" x14ac:dyDescent="0.2">
      <c r="A6" s="130" t="s">
        <v>206</v>
      </c>
      <c r="B6" s="131" t="s">
        <v>207</v>
      </c>
      <c r="C6" s="132">
        <v>101426635</v>
      </c>
      <c r="D6" s="132">
        <v>344139566</v>
      </c>
    </row>
    <row r="7" spans="1:4" x14ac:dyDescent="0.2">
      <c r="A7" s="130" t="s">
        <v>208</v>
      </c>
      <c r="B7" s="131" t="s">
        <v>209</v>
      </c>
      <c r="C7" s="132">
        <v>76872548</v>
      </c>
      <c r="D7" s="132">
        <v>94181522</v>
      </c>
    </row>
    <row r="8" spans="1:4" s="125" customFormat="1" x14ac:dyDescent="0.2">
      <c r="A8" s="122" t="s">
        <v>210</v>
      </c>
      <c r="B8" s="123" t="s">
        <v>211</v>
      </c>
      <c r="C8" s="13">
        <f>C6-C7</f>
        <v>24554087</v>
      </c>
      <c r="D8" s="13">
        <f>D6-D7</f>
        <v>249958044</v>
      </c>
    </row>
    <row r="9" spans="1:4" s="125" customFormat="1" x14ac:dyDescent="0.2">
      <c r="A9" s="122" t="s">
        <v>51</v>
      </c>
      <c r="B9" s="123" t="s">
        <v>212</v>
      </c>
      <c r="C9" s="13">
        <f>C5+C8</f>
        <v>247207208</v>
      </c>
      <c r="D9" s="13">
        <f>D5+D8</f>
        <v>267917502</v>
      </c>
    </row>
    <row r="10" spans="1:4" s="125" customFormat="1" x14ac:dyDescent="0.2">
      <c r="A10" s="122" t="s">
        <v>64</v>
      </c>
      <c r="B10" s="123" t="s">
        <v>213</v>
      </c>
      <c r="C10" s="13">
        <f>C9</f>
        <v>247207208</v>
      </c>
      <c r="D10" s="13">
        <f>D9</f>
        <v>267917502</v>
      </c>
    </row>
    <row r="11" spans="1:4" s="125" customFormat="1" x14ac:dyDescent="0.2">
      <c r="A11" s="122" t="s">
        <v>73</v>
      </c>
      <c r="B11" s="123" t="s">
        <v>174</v>
      </c>
      <c r="C11" s="13">
        <v>240339157</v>
      </c>
      <c r="D11" s="13">
        <v>267917502</v>
      </c>
    </row>
    <row r="12" spans="1:4" s="125" customFormat="1" x14ac:dyDescent="0.2">
      <c r="A12" s="122" t="s">
        <v>75</v>
      </c>
      <c r="B12" s="123" t="s">
        <v>149</v>
      </c>
      <c r="C12" s="13">
        <v>6868051</v>
      </c>
      <c r="D12" s="13">
        <v>0</v>
      </c>
    </row>
    <row r="14" spans="1:4" x14ac:dyDescent="0.2">
      <c r="B14" s="135" t="s">
        <v>320</v>
      </c>
    </row>
  </sheetData>
  <printOptions horizontalCentered="1"/>
  <pageMargins left="0.70866141732283472" right="0.70866141732283472" top="2.3228346456692917" bottom="0.74803149606299213" header="0.70866141732283472" footer="0.31496062992125984"/>
  <pageSetup paperSize="9" orientation="portrait" r:id="rId1"/>
  <headerFooter>
    <oddHeader>&amp;C&amp;"Arial,Félkövér"&amp;12
Kocsér Község Önkormányzata
2020. évi összevont maradványa&amp;10
&amp;"Arial,Normál"(Ft-ban)&amp;"Arial,Félkövér"
&amp;R3.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zoomScaleNormal="100" workbookViewId="0">
      <selection activeCell="E26" sqref="E26"/>
    </sheetView>
  </sheetViews>
  <sheetFormatPr defaultRowHeight="12" x14ac:dyDescent="0.2"/>
  <cols>
    <col min="1" max="1" width="5.42578125" style="145" bestFit="1" customWidth="1"/>
    <col min="2" max="2" width="63.42578125" style="145" bestFit="1" customWidth="1"/>
    <col min="3" max="4" width="10.85546875" style="146" bestFit="1" customWidth="1"/>
    <col min="5" max="16384" width="9.140625" style="145"/>
  </cols>
  <sheetData>
    <row r="1" spans="1:4" s="137" customFormat="1" ht="30.75" customHeight="1" x14ac:dyDescent="0.2">
      <c r="A1" s="136" t="s">
        <v>103</v>
      </c>
      <c r="B1" s="136" t="s">
        <v>104</v>
      </c>
      <c r="C1" s="136" t="s">
        <v>39</v>
      </c>
      <c r="D1" s="136" t="s">
        <v>316</v>
      </c>
    </row>
    <row r="2" spans="1:4" s="139" customFormat="1" ht="19.5" customHeight="1" x14ac:dyDescent="0.2">
      <c r="A2" s="140" t="s">
        <v>105</v>
      </c>
      <c r="B2" s="140" t="s">
        <v>106</v>
      </c>
      <c r="C2" s="138">
        <v>24079932</v>
      </c>
      <c r="D2" s="138">
        <v>9165291</v>
      </c>
    </row>
    <row r="3" spans="1:4" s="139" customFormat="1" ht="19.5" customHeight="1" x14ac:dyDescent="0.2">
      <c r="A3" s="140" t="s">
        <v>107</v>
      </c>
      <c r="B3" s="140" t="s">
        <v>183</v>
      </c>
      <c r="C3" s="138">
        <v>24701234</v>
      </c>
      <c r="D3" s="138">
        <v>29463369</v>
      </c>
    </row>
    <row r="4" spans="1:4" s="139" customFormat="1" ht="19.5" customHeight="1" x14ac:dyDescent="0.2">
      <c r="A4" s="140" t="s">
        <v>108</v>
      </c>
      <c r="B4" s="140" t="s">
        <v>184</v>
      </c>
      <c r="C4" s="138">
        <v>90318</v>
      </c>
      <c r="D4" s="138">
        <v>609632</v>
      </c>
    </row>
    <row r="5" spans="1:4" s="142" customFormat="1" ht="19.5" customHeight="1" x14ac:dyDescent="0.2">
      <c r="A5" s="143" t="s">
        <v>109</v>
      </c>
      <c r="B5" s="143" t="s">
        <v>110</v>
      </c>
      <c r="C5" s="141">
        <f>C2+C3+C4</f>
        <v>48871484</v>
      </c>
      <c r="D5" s="141">
        <f>D2+D3+D4</f>
        <v>39238292</v>
      </c>
    </row>
    <row r="6" spans="1:4" s="142" customFormat="1" ht="19.5" customHeight="1" x14ac:dyDescent="0.2">
      <c r="A6" s="143" t="s">
        <v>111</v>
      </c>
      <c r="B6" s="143" t="s">
        <v>112</v>
      </c>
      <c r="C6" s="141">
        <v>0</v>
      </c>
      <c r="D6" s="141">
        <v>0</v>
      </c>
    </row>
    <row r="7" spans="1:4" s="139" customFormat="1" ht="19.5" customHeight="1" x14ac:dyDescent="0.2">
      <c r="A7" s="140" t="s">
        <v>113</v>
      </c>
      <c r="B7" s="140" t="s">
        <v>114</v>
      </c>
      <c r="C7" s="138">
        <v>136565897</v>
      </c>
      <c r="D7" s="138">
        <v>140033501</v>
      </c>
    </row>
    <row r="8" spans="1:4" s="139" customFormat="1" ht="19.5" customHeight="1" x14ac:dyDescent="0.2">
      <c r="A8" s="140" t="s">
        <v>115</v>
      </c>
      <c r="B8" s="140" t="s">
        <v>116</v>
      </c>
      <c r="C8" s="138">
        <v>40053212</v>
      </c>
      <c r="D8" s="138">
        <v>39660147</v>
      </c>
    </row>
    <row r="9" spans="1:4" s="139" customFormat="1" ht="19.5" customHeight="1" x14ac:dyDescent="0.2">
      <c r="A9" s="140" t="s">
        <v>143</v>
      </c>
      <c r="B9" s="140" t="s">
        <v>175</v>
      </c>
      <c r="C9" s="138">
        <v>332135293</v>
      </c>
      <c r="D9" s="138">
        <v>104908733</v>
      </c>
    </row>
    <row r="10" spans="1:4" s="139" customFormat="1" ht="19.5" customHeight="1" x14ac:dyDescent="0.2">
      <c r="A10" s="140" t="s">
        <v>118</v>
      </c>
      <c r="B10" s="140" t="s">
        <v>176</v>
      </c>
      <c r="C10" s="138">
        <v>2190559</v>
      </c>
      <c r="D10" s="138">
        <v>7308158</v>
      </c>
    </row>
    <row r="11" spans="1:4" s="142" customFormat="1" ht="19.5" customHeight="1" x14ac:dyDescent="0.2">
      <c r="A11" s="143" t="s">
        <v>117</v>
      </c>
      <c r="B11" s="143" t="s">
        <v>185</v>
      </c>
      <c r="C11" s="141">
        <f>C7+C8+C9+C10</f>
        <v>510944961</v>
      </c>
      <c r="D11" s="141">
        <f>D7+D8+D9+D10</f>
        <v>291910539</v>
      </c>
    </row>
    <row r="12" spans="1:4" s="139" customFormat="1" ht="19.5" customHeight="1" x14ac:dyDescent="0.2">
      <c r="A12" s="140" t="s">
        <v>120</v>
      </c>
      <c r="B12" s="140" t="s">
        <v>119</v>
      </c>
      <c r="C12" s="138">
        <v>34573810</v>
      </c>
      <c r="D12" s="138">
        <v>35630664</v>
      </c>
    </row>
    <row r="13" spans="1:4" s="139" customFormat="1" ht="19.5" customHeight="1" x14ac:dyDescent="0.2">
      <c r="A13" s="140">
        <v>11</v>
      </c>
      <c r="B13" s="140" t="s">
        <v>121</v>
      </c>
      <c r="C13" s="138">
        <v>32381547</v>
      </c>
      <c r="D13" s="138">
        <v>27507923</v>
      </c>
    </row>
    <row r="14" spans="1:4" s="142" customFormat="1" ht="20.25" customHeight="1" x14ac:dyDescent="0.2">
      <c r="A14" s="143" t="s">
        <v>122</v>
      </c>
      <c r="B14" s="143" t="s">
        <v>177</v>
      </c>
      <c r="C14" s="141">
        <f>C12+C13</f>
        <v>66955357</v>
      </c>
      <c r="D14" s="141">
        <f>D12+D13</f>
        <v>63138587</v>
      </c>
    </row>
    <row r="15" spans="1:4" s="139" customFormat="1" ht="19.5" customHeight="1" x14ac:dyDescent="0.2">
      <c r="A15" s="140" t="s">
        <v>124</v>
      </c>
      <c r="B15" s="140" t="s">
        <v>123</v>
      </c>
      <c r="C15" s="138">
        <v>72926174</v>
      </c>
      <c r="D15" s="138">
        <v>80757484</v>
      </c>
    </row>
    <row r="16" spans="1:4" s="139" customFormat="1" ht="19.5" customHeight="1" x14ac:dyDescent="0.2">
      <c r="A16" s="140" t="s">
        <v>126</v>
      </c>
      <c r="B16" s="140" t="s">
        <v>125</v>
      </c>
      <c r="C16" s="138">
        <v>32925340</v>
      </c>
      <c r="D16" s="138">
        <v>39970130</v>
      </c>
    </row>
    <row r="17" spans="1:4" s="139" customFormat="1" ht="19.5" customHeight="1" x14ac:dyDescent="0.2">
      <c r="A17" s="140" t="s">
        <v>186</v>
      </c>
      <c r="B17" s="140" t="s">
        <v>127</v>
      </c>
      <c r="C17" s="138">
        <v>19738553</v>
      </c>
      <c r="D17" s="138">
        <v>20430633</v>
      </c>
    </row>
    <row r="18" spans="1:4" s="142" customFormat="1" ht="19.5" customHeight="1" x14ac:dyDescent="0.2">
      <c r="A18" s="143" t="s">
        <v>128</v>
      </c>
      <c r="B18" s="143" t="s">
        <v>187</v>
      </c>
      <c r="C18" s="141">
        <f>C15+C16+C17</f>
        <v>125590067</v>
      </c>
      <c r="D18" s="141">
        <f>D15+D16+D17</f>
        <v>141158247</v>
      </c>
    </row>
    <row r="19" spans="1:4" s="142" customFormat="1" ht="19.5" customHeight="1" x14ac:dyDescent="0.2">
      <c r="A19" s="143" t="s">
        <v>129</v>
      </c>
      <c r="B19" s="143" t="s">
        <v>130</v>
      </c>
      <c r="C19" s="141">
        <v>88081845</v>
      </c>
      <c r="D19" s="141">
        <v>68009127</v>
      </c>
    </row>
    <row r="20" spans="1:4" s="142" customFormat="1" ht="19.5" customHeight="1" x14ac:dyDescent="0.2">
      <c r="A20" s="143" t="s">
        <v>131</v>
      </c>
      <c r="B20" s="143" t="s">
        <v>132</v>
      </c>
      <c r="C20" s="141">
        <v>48511980</v>
      </c>
      <c r="D20" s="141">
        <v>42988421</v>
      </c>
    </row>
    <row r="21" spans="1:4" s="142" customFormat="1" ht="19.5" customHeight="1" x14ac:dyDescent="0.2">
      <c r="A21" s="143" t="s">
        <v>133</v>
      </c>
      <c r="B21" s="143" t="s">
        <v>315</v>
      </c>
      <c r="C21" s="141">
        <f>C5+C6+C11-C14-C18-C19-C23-C20</f>
        <v>230677139</v>
      </c>
      <c r="D21" s="141">
        <v>15854449</v>
      </c>
    </row>
    <row r="22" spans="1:4" s="139" customFormat="1" ht="19.5" customHeight="1" x14ac:dyDescent="0.2">
      <c r="A22" s="140" t="s">
        <v>188</v>
      </c>
      <c r="B22" s="140" t="s">
        <v>189</v>
      </c>
      <c r="C22" s="138">
        <v>57</v>
      </c>
      <c r="D22" s="138">
        <v>235</v>
      </c>
    </row>
    <row r="23" spans="1:4" s="142" customFormat="1" ht="19.5" customHeight="1" x14ac:dyDescent="0.2">
      <c r="A23" s="143" t="s">
        <v>134</v>
      </c>
      <c r="B23" s="143" t="s">
        <v>190</v>
      </c>
      <c r="C23" s="141">
        <f>C22</f>
        <v>57</v>
      </c>
      <c r="D23" s="141">
        <f>D22</f>
        <v>235</v>
      </c>
    </row>
    <row r="24" spans="1:4" s="142" customFormat="1" ht="19.5" customHeight="1" x14ac:dyDescent="0.2">
      <c r="A24" s="143" t="s">
        <v>391</v>
      </c>
      <c r="B24" s="143" t="s">
        <v>392</v>
      </c>
      <c r="C24" s="141">
        <v>0</v>
      </c>
      <c r="D24" s="141">
        <v>5397</v>
      </c>
    </row>
    <row r="25" spans="1:4" s="142" customFormat="1" ht="19.5" customHeight="1" x14ac:dyDescent="0.2">
      <c r="A25" s="143" t="s">
        <v>135</v>
      </c>
      <c r="B25" s="143" t="s">
        <v>191</v>
      </c>
      <c r="C25" s="141">
        <f>C23</f>
        <v>57</v>
      </c>
      <c r="D25" s="141">
        <f>D23-D24</f>
        <v>-5162</v>
      </c>
    </row>
    <row r="26" spans="1:4" s="142" customFormat="1" ht="19.5" customHeight="1" x14ac:dyDescent="0.2">
      <c r="A26" s="143" t="s">
        <v>136</v>
      </c>
      <c r="B26" s="143" t="s">
        <v>192</v>
      </c>
      <c r="C26" s="141">
        <f>C21+C25</f>
        <v>230677196</v>
      </c>
      <c r="D26" s="141">
        <f>D21+D25</f>
        <v>15849287</v>
      </c>
    </row>
    <row r="27" spans="1:4" s="142" customFormat="1" ht="19.5" customHeight="1" x14ac:dyDescent="0.2">
      <c r="C27" s="144"/>
      <c r="D27" s="144"/>
    </row>
    <row r="28" spans="1:4" hidden="1" x14ac:dyDescent="0.2"/>
    <row r="29" spans="1:4" ht="0.75" customHeight="1" x14ac:dyDescent="0.2"/>
  </sheetData>
  <printOptions horizontalCentered="1"/>
  <pageMargins left="0.31496062992125984" right="0.31496062992125984" top="1.3385826771653544" bottom="0.35433070866141736" header="0.31496062992125984" footer="0.31496062992125984"/>
  <pageSetup paperSize="9" orientation="portrait" r:id="rId1"/>
  <headerFooter>
    <oddHeader>&amp;C&amp;"Arial,Félkövér"
Kocsér Község Önkormányzata
2020. évi összevont eredménykimutatása&amp;"Arial,Normál"
(Ft-ban)
&amp;R4.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2" zoomScaleNormal="100" workbookViewId="0">
      <selection activeCell="O47" sqref="O47"/>
    </sheetView>
  </sheetViews>
  <sheetFormatPr defaultColWidth="2.7109375" defaultRowHeight="11.25" x14ac:dyDescent="0.2"/>
  <cols>
    <col min="1" max="1" width="8.85546875" style="114" bestFit="1" customWidth="1"/>
    <col min="2" max="2" width="61.5703125" style="114" customWidth="1"/>
    <col min="3" max="3" width="11.7109375" style="114" bestFit="1" customWidth="1"/>
    <col min="4" max="4" width="11.5703125" style="120" bestFit="1" customWidth="1"/>
    <col min="5" max="10" width="2.7109375" style="114"/>
    <col min="11" max="11" width="7" style="114" bestFit="1" customWidth="1"/>
    <col min="12" max="16384" width="2.7109375" style="114"/>
  </cols>
  <sheetData>
    <row r="1" spans="1:4" s="108" customFormat="1" ht="21" hidden="1" customHeight="1" x14ac:dyDescent="0.2">
      <c r="A1" s="99" t="s">
        <v>37</v>
      </c>
      <c r="B1" s="99" t="s">
        <v>38</v>
      </c>
      <c r="C1" s="107" t="s">
        <v>40</v>
      </c>
      <c r="D1" s="107" t="s">
        <v>40</v>
      </c>
    </row>
    <row r="2" spans="1:4" s="111" customFormat="1" ht="19.5" customHeight="1" x14ac:dyDescent="0.2">
      <c r="A2" s="109" t="s">
        <v>41</v>
      </c>
      <c r="B2" s="105" t="s">
        <v>42</v>
      </c>
      <c r="C2" s="110">
        <v>2372264</v>
      </c>
      <c r="D2" s="110">
        <v>3618678</v>
      </c>
    </row>
    <row r="3" spans="1:4" ht="19.5" customHeight="1" x14ac:dyDescent="0.2">
      <c r="A3" s="112" t="s">
        <v>43</v>
      </c>
      <c r="B3" s="103" t="s">
        <v>44</v>
      </c>
      <c r="C3" s="113">
        <v>1828161195</v>
      </c>
      <c r="D3" s="113">
        <v>1817810638</v>
      </c>
    </row>
    <row r="4" spans="1:4" ht="19.5" customHeight="1" x14ac:dyDescent="0.2">
      <c r="A4" s="112" t="s">
        <v>45</v>
      </c>
      <c r="B4" s="103" t="s">
        <v>46</v>
      </c>
      <c r="C4" s="113">
        <v>47734498</v>
      </c>
      <c r="D4" s="113">
        <v>51947864</v>
      </c>
    </row>
    <row r="5" spans="1:4" ht="19.5" customHeight="1" x14ac:dyDescent="0.2">
      <c r="A5" s="112" t="s">
        <v>47</v>
      </c>
      <c r="B5" s="103" t="s">
        <v>48</v>
      </c>
      <c r="C5" s="113">
        <v>22237107</v>
      </c>
      <c r="D5" s="113">
        <v>40253377</v>
      </c>
    </row>
    <row r="6" spans="1:4" s="111" customFormat="1" ht="19.5" customHeight="1" x14ac:dyDescent="0.2">
      <c r="A6" s="109" t="s">
        <v>49</v>
      </c>
      <c r="B6" s="105" t="s">
        <v>50</v>
      </c>
      <c r="C6" s="100">
        <f>SUM(C3:C5)</f>
        <v>1898132800</v>
      </c>
      <c r="D6" s="100">
        <f>SUM(D3:D5)</f>
        <v>1910011879</v>
      </c>
    </row>
    <row r="7" spans="1:4" s="111" customFormat="1" ht="19.5" customHeight="1" x14ac:dyDescent="0.2">
      <c r="A7" s="104" t="s">
        <v>51</v>
      </c>
      <c r="B7" s="105" t="s">
        <v>317</v>
      </c>
      <c r="C7" s="100">
        <f>C2+C6</f>
        <v>1900505064</v>
      </c>
      <c r="D7" s="100">
        <f>D2+D6</f>
        <v>1913630557</v>
      </c>
    </row>
    <row r="8" spans="1:4" ht="19.5" customHeight="1" x14ac:dyDescent="0.2">
      <c r="A8" s="102" t="s">
        <v>52</v>
      </c>
      <c r="B8" s="103" t="s">
        <v>53</v>
      </c>
      <c r="C8" s="113">
        <v>1139842</v>
      </c>
      <c r="D8" s="113">
        <v>0</v>
      </c>
    </row>
    <row r="9" spans="1:4" s="111" customFormat="1" ht="19.5" customHeight="1" x14ac:dyDescent="0.2">
      <c r="A9" s="104" t="s">
        <v>54</v>
      </c>
      <c r="B9" s="105" t="s">
        <v>55</v>
      </c>
      <c r="C9" s="100">
        <f>C8</f>
        <v>1139842</v>
      </c>
      <c r="D9" s="100">
        <f>D8</f>
        <v>0</v>
      </c>
    </row>
    <row r="10" spans="1:4" s="111" customFormat="1" ht="19.5" customHeight="1" x14ac:dyDescent="0.2">
      <c r="A10" s="104" t="s">
        <v>56</v>
      </c>
      <c r="B10" s="115" t="s">
        <v>57</v>
      </c>
      <c r="C10" s="110">
        <v>0</v>
      </c>
      <c r="D10" s="110">
        <v>0</v>
      </c>
    </row>
    <row r="11" spans="1:4" s="111" customFormat="1" ht="19.5" customHeight="1" x14ac:dyDescent="0.2">
      <c r="A11" s="104" t="s">
        <v>58</v>
      </c>
      <c r="B11" s="115" t="s">
        <v>59</v>
      </c>
      <c r="C11" s="100">
        <f>SUM(C9:C10)</f>
        <v>1139842</v>
      </c>
      <c r="D11" s="100">
        <f>SUM(D9:D10)</f>
        <v>0</v>
      </c>
    </row>
    <row r="12" spans="1:4" ht="19.5" customHeight="1" x14ac:dyDescent="0.2">
      <c r="A12" s="102" t="s">
        <v>60</v>
      </c>
      <c r="B12" s="116" t="s">
        <v>61</v>
      </c>
      <c r="C12" s="113">
        <v>282575</v>
      </c>
      <c r="D12" s="113">
        <v>269315</v>
      </c>
    </row>
    <row r="13" spans="1:4" ht="19.5" customHeight="1" x14ac:dyDescent="0.2">
      <c r="A13" s="102" t="s">
        <v>62</v>
      </c>
      <c r="B13" s="116" t="s">
        <v>63</v>
      </c>
      <c r="C13" s="113">
        <v>250926942</v>
      </c>
      <c r="D13" s="113">
        <v>225446469</v>
      </c>
    </row>
    <row r="14" spans="1:4" s="111" customFormat="1" ht="19.5" customHeight="1" x14ac:dyDescent="0.2">
      <c r="A14" s="104" t="s">
        <v>64</v>
      </c>
      <c r="B14" s="115" t="s">
        <v>318</v>
      </c>
      <c r="C14" s="100">
        <f>SUM(C12:C13)</f>
        <v>251209517</v>
      </c>
      <c r="D14" s="100">
        <f>SUM(D12:D13)</f>
        <v>225715784</v>
      </c>
    </row>
    <row r="15" spans="1:4" s="111" customFormat="1" ht="19.5" customHeight="1" x14ac:dyDescent="0.2">
      <c r="A15" s="104" t="s">
        <v>65</v>
      </c>
      <c r="B15" s="115" t="s">
        <v>66</v>
      </c>
      <c r="C15" s="110">
        <v>12786788</v>
      </c>
      <c r="D15" s="110">
        <v>5932029</v>
      </c>
    </row>
    <row r="16" spans="1:4" s="111" customFormat="1" ht="19.5" customHeight="1" x14ac:dyDescent="0.2">
      <c r="A16" s="104" t="s">
        <v>67</v>
      </c>
      <c r="B16" s="115" t="s">
        <v>68</v>
      </c>
      <c r="C16" s="110">
        <v>6381972</v>
      </c>
      <c r="D16" s="110">
        <v>6316145</v>
      </c>
    </row>
    <row r="17" spans="1:4" ht="19.5" customHeight="1" x14ac:dyDescent="0.2">
      <c r="A17" s="102" t="s">
        <v>69</v>
      </c>
      <c r="B17" s="103" t="s">
        <v>70</v>
      </c>
      <c r="C17" s="113">
        <v>30000</v>
      </c>
      <c r="D17" s="113">
        <v>44071000</v>
      </c>
    </row>
    <row r="18" spans="1:4" s="111" customFormat="1" ht="19.5" customHeight="1" x14ac:dyDescent="0.2">
      <c r="A18" s="106" t="s">
        <v>71</v>
      </c>
      <c r="B18" s="105" t="s">
        <v>72</v>
      </c>
      <c r="C18" s="100">
        <f>SUM(C15:C17)</f>
        <v>19198760</v>
      </c>
      <c r="D18" s="100">
        <f>SUM(D15:D17)</f>
        <v>56319174</v>
      </c>
    </row>
    <row r="19" spans="1:4" s="111" customFormat="1" ht="19.5" customHeight="1" x14ac:dyDescent="0.2">
      <c r="A19" s="106" t="s">
        <v>73</v>
      </c>
      <c r="B19" s="105" t="s">
        <v>74</v>
      </c>
      <c r="C19" s="100">
        <f>SUM(C18)</f>
        <v>19198760</v>
      </c>
      <c r="D19" s="100">
        <f>SUM(D18)</f>
        <v>56319174</v>
      </c>
    </row>
    <row r="20" spans="1:4" ht="19.5" customHeight="1" x14ac:dyDescent="0.2">
      <c r="A20" s="101" t="s">
        <v>198</v>
      </c>
      <c r="B20" s="103" t="s">
        <v>199</v>
      </c>
      <c r="C20" s="113">
        <v>0</v>
      </c>
      <c r="D20" s="113">
        <v>5255367</v>
      </c>
    </row>
    <row r="21" spans="1:4" ht="19.5" customHeight="1" x14ac:dyDescent="0.2">
      <c r="A21" s="101" t="s">
        <v>200</v>
      </c>
      <c r="B21" s="103" t="s">
        <v>141</v>
      </c>
      <c r="C21" s="113">
        <v>-928499</v>
      </c>
      <c r="D21" s="113">
        <v>-14416375</v>
      </c>
    </row>
    <row r="22" spans="1:4" ht="19.5" customHeight="1" x14ac:dyDescent="0.2">
      <c r="A22" s="101" t="s">
        <v>217</v>
      </c>
      <c r="B22" s="103" t="s">
        <v>218</v>
      </c>
      <c r="C22" s="113">
        <v>-2999962</v>
      </c>
      <c r="D22" s="113">
        <v>0</v>
      </c>
    </row>
    <row r="23" spans="1:4" ht="19.5" customHeight="1" x14ac:dyDescent="0.2">
      <c r="A23" s="101" t="s">
        <v>219</v>
      </c>
      <c r="B23" s="103" t="s">
        <v>220</v>
      </c>
      <c r="C23" s="113">
        <v>2449623</v>
      </c>
      <c r="D23" s="113">
        <v>3573646</v>
      </c>
    </row>
    <row r="24" spans="1:4" s="111" customFormat="1" ht="19.5" customHeight="1" x14ac:dyDescent="0.2">
      <c r="A24" s="104" t="s">
        <v>75</v>
      </c>
      <c r="B24" s="115" t="s">
        <v>319</v>
      </c>
      <c r="C24" s="100">
        <f>C22+C23</f>
        <v>-550339</v>
      </c>
      <c r="D24" s="100">
        <f>D20+D21+D22+D23</f>
        <v>-5587362</v>
      </c>
    </row>
    <row r="25" spans="1:4" s="111" customFormat="1" ht="19.5" customHeight="1" x14ac:dyDescent="0.2">
      <c r="A25" s="104" t="s">
        <v>76</v>
      </c>
      <c r="B25" s="115" t="s">
        <v>77</v>
      </c>
      <c r="C25" s="110">
        <v>137578</v>
      </c>
      <c r="D25" s="110">
        <v>0</v>
      </c>
    </row>
    <row r="26" spans="1:4" s="111" customFormat="1" ht="19.5" customHeight="1" x14ac:dyDescent="0.2">
      <c r="A26" s="160" t="s">
        <v>78</v>
      </c>
      <c r="B26" s="161"/>
      <c r="C26" s="100">
        <f>C7+C11+C14+C19+C24+C25</f>
        <v>2171640422</v>
      </c>
      <c r="D26" s="100">
        <f>D7+D11+D14+D19+D24+D25</f>
        <v>2190078153</v>
      </c>
    </row>
    <row r="27" spans="1:4" s="111" customFormat="1" ht="19.5" customHeight="1" x14ac:dyDescent="0.2">
      <c r="A27" s="102" t="s">
        <v>79</v>
      </c>
      <c r="B27" s="103" t="s">
        <v>80</v>
      </c>
      <c r="C27" s="113">
        <v>10446510</v>
      </c>
      <c r="D27" s="113">
        <v>10446510</v>
      </c>
    </row>
    <row r="28" spans="1:4" s="111" customFormat="1" ht="19.5" customHeight="1" x14ac:dyDescent="0.2">
      <c r="A28" s="102" t="s">
        <v>81</v>
      </c>
      <c r="B28" s="103" t="s">
        <v>82</v>
      </c>
      <c r="C28" s="113">
        <v>1906861814</v>
      </c>
      <c r="D28" s="113">
        <v>2137539067</v>
      </c>
    </row>
    <row r="29" spans="1:4" ht="19.5" customHeight="1" x14ac:dyDescent="0.2">
      <c r="A29" s="102" t="s">
        <v>83</v>
      </c>
      <c r="B29" s="103" t="s">
        <v>84</v>
      </c>
      <c r="C29" s="113">
        <v>230677253</v>
      </c>
      <c r="D29" s="113">
        <v>15849287</v>
      </c>
    </row>
    <row r="30" spans="1:4" s="111" customFormat="1" ht="19.5" customHeight="1" x14ac:dyDescent="0.2">
      <c r="A30" s="104" t="s">
        <v>85</v>
      </c>
      <c r="B30" s="105" t="s">
        <v>86</v>
      </c>
      <c r="C30" s="110">
        <f>C27+C28+C29</f>
        <v>2147985577</v>
      </c>
      <c r="D30" s="110">
        <f>D27+D28+D29</f>
        <v>2163834864</v>
      </c>
    </row>
    <row r="31" spans="1:4" s="111" customFormat="1" ht="19.5" customHeight="1" x14ac:dyDescent="0.2">
      <c r="A31" s="104" t="s">
        <v>87</v>
      </c>
      <c r="B31" s="105" t="s">
        <v>88</v>
      </c>
      <c r="C31" s="110">
        <v>105628</v>
      </c>
      <c r="D31" s="110">
        <v>105628</v>
      </c>
    </row>
    <row r="32" spans="1:4" ht="19.5" customHeight="1" x14ac:dyDescent="0.2">
      <c r="A32" s="102" t="s">
        <v>89</v>
      </c>
      <c r="B32" s="103" t="s">
        <v>90</v>
      </c>
      <c r="C32" s="113">
        <v>5298987</v>
      </c>
      <c r="D32" s="113">
        <v>5677094</v>
      </c>
    </row>
    <row r="33" spans="1:4" s="111" customFormat="1" ht="19.5" customHeight="1" x14ac:dyDescent="0.2">
      <c r="A33" s="104" t="s">
        <v>91</v>
      </c>
      <c r="B33" s="105" t="s">
        <v>92</v>
      </c>
      <c r="C33" s="110">
        <f>C32</f>
        <v>5298987</v>
      </c>
      <c r="D33" s="110">
        <f>D32</f>
        <v>5677094</v>
      </c>
    </row>
    <row r="34" spans="1:4" ht="19.5" customHeight="1" x14ac:dyDescent="0.2">
      <c r="A34" s="101" t="s">
        <v>93</v>
      </c>
      <c r="B34" s="103" t="s">
        <v>94</v>
      </c>
      <c r="C34" s="113">
        <v>4109203</v>
      </c>
      <c r="D34" s="113">
        <v>5442928</v>
      </c>
    </row>
    <row r="35" spans="1:4" s="111" customFormat="1" ht="19.5" customHeight="1" x14ac:dyDescent="0.2">
      <c r="A35" s="106" t="s">
        <v>95</v>
      </c>
      <c r="B35" s="105" t="s">
        <v>96</v>
      </c>
      <c r="C35" s="110">
        <f>C34</f>
        <v>4109203</v>
      </c>
      <c r="D35" s="110">
        <f>D34</f>
        <v>5442928</v>
      </c>
    </row>
    <row r="36" spans="1:4" s="111" customFormat="1" ht="19.5" customHeight="1" x14ac:dyDescent="0.2">
      <c r="A36" s="104" t="s">
        <v>97</v>
      </c>
      <c r="B36" s="105" t="s">
        <v>98</v>
      </c>
      <c r="C36" s="110">
        <f>C31+C33+C35</f>
        <v>9513818</v>
      </c>
      <c r="D36" s="110">
        <f>D31+D33+D35</f>
        <v>11225650</v>
      </c>
    </row>
    <row r="37" spans="1:4" s="111" customFormat="1" ht="19.5" customHeight="1" x14ac:dyDescent="0.2">
      <c r="A37" s="104" t="s">
        <v>99</v>
      </c>
      <c r="B37" s="105" t="s">
        <v>100</v>
      </c>
      <c r="C37" s="110">
        <v>0</v>
      </c>
      <c r="D37" s="110">
        <v>0</v>
      </c>
    </row>
    <row r="38" spans="1:4" s="111" customFormat="1" ht="19.5" customHeight="1" x14ac:dyDescent="0.2">
      <c r="A38" s="104" t="s">
        <v>101</v>
      </c>
      <c r="B38" s="115" t="s">
        <v>194</v>
      </c>
      <c r="C38" s="110">
        <v>14141027</v>
      </c>
      <c r="D38" s="110">
        <v>15017639</v>
      </c>
    </row>
    <row r="39" spans="1:4" s="111" customFormat="1" ht="19.5" customHeight="1" x14ac:dyDescent="0.2">
      <c r="A39" s="162" t="s">
        <v>102</v>
      </c>
      <c r="B39" s="161"/>
      <c r="C39" s="110">
        <f>C30+C36+C37+C38</f>
        <v>2171640422</v>
      </c>
      <c r="D39" s="110">
        <f>D30+D36+D38</f>
        <v>2190078153</v>
      </c>
    </row>
    <row r="40" spans="1:4" x14ac:dyDescent="0.2">
      <c r="A40" s="117"/>
      <c r="B40" s="117"/>
      <c r="C40" s="117"/>
      <c r="D40" s="118"/>
    </row>
    <row r="41" spans="1:4" x14ac:dyDescent="0.2">
      <c r="A41" s="119"/>
      <c r="B41" s="119"/>
      <c r="C41" s="119"/>
    </row>
  </sheetData>
  <mergeCells count="2">
    <mergeCell ref="A26:B26"/>
    <mergeCell ref="A39:B39"/>
  </mergeCells>
  <printOptions horizontalCentered="1"/>
  <pageMargins left="0.31496062992125984" right="0.31496062992125984" top="1.1417322834645669" bottom="0" header="0" footer="0"/>
  <pageSetup paperSize="9" orientation="portrait" r:id="rId1"/>
  <headerFooter>
    <oddHeader>&amp;C&amp;"Arial,Félkövér"
Kocsér Község Önkormányzata
2020. évi összevont vagyonkimutatása &amp;"Arial,Normál"(Ft-ban)
&amp;R5.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1.sz.melléklet bevételek</vt:lpstr>
      <vt:lpstr>1.1.sz.melléklet Önkorm.bevétel</vt:lpstr>
      <vt:lpstr>1.2.sz.melléklet ÁMK bevétel</vt:lpstr>
      <vt:lpstr>2.sz. melléklet kiadások</vt:lpstr>
      <vt:lpstr>2.1. sz.melléklet Önkorm.kiadás</vt:lpstr>
      <vt:lpstr>2.2.sz. melléklet ÁMK kiadás</vt:lpstr>
      <vt:lpstr>3.sz.melléklet Maradv.kim.</vt:lpstr>
      <vt:lpstr>4. sz.melléklet Eredm.kim.</vt:lpstr>
      <vt:lpstr>5. sz.melléklet Vagyonkimutatás</vt:lpstr>
      <vt:lpstr>6.sz.melléklet Létszám </vt:lpstr>
    </vt:vector>
  </TitlesOfParts>
  <Company>Kocsér P.H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Kocsér P.H</dc:creator>
  <cp:lastModifiedBy>User</cp:lastModifiedBy>
  <cp:lastPrinted>2021-06-03T05:03:48Z</cp:lastPrinted>
  <dcterms:created xsi:type="dcterms:W3CDTF">2010-01-26T07:31:35Z</dcterms:created>
  <dcterms:modified xsi:type="dcterms:W3CDTF">2021-06-03T10:24:39Z</dcterms:modified>
</cp:coreProperties>
</file>