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B6A04B16-4A00-4756-B1F4-BB075EC851F9}" xr6:coauthVersionLast="47" xr6:coauthVersionMax="47" xr10:uidLastSave="{00000000-0000-0000-0000-000000000000}"/>
  <bookViews>
    <workbookView xWindow="-120" yWindow="-120" windowWidth="29040" windowHeight="15840" firstSheet="6" activeTab="9"/>
  </bookViews>
  <sheets>
    <sheet name="1.Kiemelt ei. " sheetId="1" r:id="rId1"/>
    <sheet name="2.1 Kiadások műk., felhalm. " sheetId="2" r:id="rId2"/>
    <sheet name="2.2 Bevéltelek műk., felhalm. " sheetId="3" r:id="rId3"/>
    <sheet name="3. Létszám" sheetId="4" r:id="rId4"/>
    <sheet name="4. Beruházás, felújítás" sheetId="5" r:id="rId5"/>
    <sheet name="5.Tartalék" sheetId="6" r:id="rId6"/>
    <sheet name="6. Szociális" sheetId="7" r:id="rId7"/>
    <sheet name="7. Adott támogatás" sheetId="11" r:id="rId8"/>
    <sheet name="8. Helyi adó" sheetId="8" r:id="rId9"/>
    <sheet name="9. Felhaszn.ütemterv" sheetId="9" r:id="rId10"/>
    <sheet name="Munka1" sheetId="12" r:id="rId11"/>
  </sheets>
  <calcPr calcId="181029"/>
</workbook>
</file>

<file path=xl/calcChain.xml><?xml version="1.0" encoding="utf-8"?>
<calcChain xmlns="http://schemas.openxmlformats.org/spreadsheetml/2006/main">
  <c r="D50" i="9" l="1"/>
  <c r="E50" i="9"/>
  <c r="F50" i="9"/>
  <c r="G50" i="9"/>
  <c r="G51" i="9"/>
  <c r="G54" i="9"/>
  <c r="H50" i="9"/>
  <c r="I50" i="9"/>
  <c r="J50" i="9"/>
  <c r="K50" i="9"/>
  <c r="L50" i="9"/>
  <c r="M50" i="9"/>
  <c r="N50" i="9"/>
  <c r="O50" i="9"/>
  <c r="D18" i="8"/>
  <c r="E18" i="8"/>
  <c r="C18" i="8"/>
  <c r="E17" i="11"/>
  <c r="D17" i="11"/>
  <c r="E15" i="11"/>
  <c r="D15" i="11"/>
  <c r="C30" i="5"/>
  <c r="O42" i="9"/>
  <c r="O35" i="9"/>
  <c r="O34" i="9"/>
  <c r="O28" i="9"/>
  <c r="O23" i="9"/>
  <c r="O15" i="9"/>
  <c r="O14" i="9"/>
  <c r="O13" i="9"/>
  <c r="O9" i="9"/>
  <c r="E17" i="8"/>
  <c r="E13" i="8"/>
  <c r="E11" i="7"/>
  <c r="J30" i="5"/>
  <c r="J16" i="5"/>
  <c r="J11" i="5"/>
  <c r="J21" i="5"/>
  <c r="G33" i="3"/>
  <c r="G34" i="3"/>
  <c r="G28" i="3"/>
  <c r="G20" i="3"/>
  <c r="G15" i="3"/>
  <c r="G13" i="3"/>
  <c r="G35" i="3"/>
  <c r="F35" i="3"/>
  <c r="F34" i="3"/>
  <c r="F33" i="3"/>
  <c r="F29" i="3"/>
  <c r="F28" i="3"/>
  <c r="E28" i="3"/>
  <c r="F20" i="3"/>
  <c r="F15" i="3"/>
  <c r="F13" i="3"/>
  <c r="G54" i="2"/>
  <c r="G50" i="2"/>
  <c r="G47" i="2"/>
  <c r="G51" i="2"/>
  <c r="G44" i="2"/>
  <c r="G38" i="2"/>
  <c r="G33" i="2"/>
  <c r="G30" i="2"/>
  <c r="G27" i="2"/>
  <c r="G21" i="2"/>
  <c r="G18" i="2"/>
  <c r="G31" i="2"/>
  <c r="G13" i="2"/>
  <c r="G10" i="2"/>
  <c r="G14" i="2"/>
  <c r="G39" i="2"/>
  <c r="F54" i="2"/>
  <c r="F50" i="2"/>
  <c r="F47" i="2"/>
  <c r="F44" i="2"/>
  <c r="F38" i="2"/>
  <c r="F33" i="2"/>
  <c r="F30" i="2"/>
  <c r="F27" i="2"/>
  <c r="F21" i="2"/>
  <c r="F18" i="2"/>
  <c r="F13" i="2"/>
  <c r="F10" i="2"/>
  <c r="F14" i="2"/>
  <c r="E26" i="1"/>
  <c r="E28" i="1"/>
  <c r="E19" i="1"/>
  <c r="E21" i="1"/>
  <c r="C17" i="11"/>
  <c r="C15" i="11"/>
  <c r="N84" i="9"/>
  <c r="M84" i="9"/>
  <c r="L84" i="9"/>
  <c r="K84" i="9"/>
  <c r="J84" i="9"/>
  <c r="I84" i="9"/>
  <c r="H84" i="9"/>
  <c r="G84" i="9"/>
  <c r="F84" i="9"/>
  <c r="E84" i="9"/>
  <c r="D84" i="9"/>
  <c r="O84" i="9"/>
  <c r="C84" i="9"/>
  <c r="O83" i="9"/>
  <c r="N81" i="9"/>
  <c r="M81" i="9"/>
  <c r="L81" i="9"/>
  <c r="K81" i="9"/>
  <c r="J81" i="9"/>
  <c r="I81" i="9"/>
  <c r="H81" i="9"/>
  <c r="G81" i="9"/>
  <c r="F81" i="9"/>
  <c r="E81" i="9"/>
  <c r="D81" i="9"/>
  <c r="C81" i="9"/>
  <c r="O81" i="9"/>
  <c r="O80" i="9"/>
  <c r="O79" i="9"/>
  <c r="O78" i="9"/>
  <c r="O77" i="9"/>
  <c r="O76" i="9"/>
  <c r="N75" i="9"/>
  <c r="M75" i="9"/>
  <c r="L75" i="9"/>
  <c r="K75" i="9"/>
  <c r="J75" i="9"/>
  <c r="I75" i="9"/>
  <c r="H75" i="9"/>
  <c r="G75" i="9"/>
  <c r="F75" i="9"/>
  <c r="E75" i="9"/>
  <c r="D75" i="9"/>
  <c r="O75" i="9"/>
  <c r="C75" i="9"/>
  <c r="O74" i="9"/>
  <c r="O73" i="9"/>
  <c r="O72" i="9"/>
  <c r="N71" i="9"/>
  <c r="N82" i="9"/>
  <c r="N85" i="9"/>
  <c r="M71" i="9"/>
  <c r="L71" i="9"/>
  <c r="K71" i="9"/>
  <c r="J71" i="9"/>
  <c r="O71" i="9"/>
  <c r="I71" i="9"/>
  <c r="H71" i="9"/>
  <c r="G71" i="9"/>
  <c r="F71" i="9"/>
  <c r="E71" i="9"/>
  <c r="D71" i="9"/>
  <c r="C71" i="9"/>
  <c r="C82" i="9"/>
  <c r="C85" i="9"/>
  <c r="O70" i="9"/>
  <c r="N69" i="9"/>
  <c r="M69" i="9"/>
  <c r="M82" i="9"/>
  <c r="M85" i="9"/>
  <c r="L69" i="9"/>
  <c r="L82" i="9"/>
  <c r="L85" i="9"/>
  <c r="K69" i="9"/>
  <c r="K82" i="9"/>
  <c r="K85" i="9"/>
  <c r="J69" i="9"/>
  <c r="I69" i="9"/>
  <c r="I82" i="9"/>
  <c r="I85" i="9"/>
  <c r="H69" i="9"/>
  <c r="H85" i="9"/>
  <c r="G69" i="9"/>
  <c r="G82" i="9"/>
  <c r="G85" i="9"/>
  <c r="F69" i="9"/>
  <c r="F82" i="9"/>
  <c r="F85" i="9"/>
  <c r="E69" i="9"/>
  <c r="E82" i="9"/>
  <c r="E85" i="9"/>
  <c r="D69" i="9"/>
  <c r="D82" i="9"/>
  <c r="C69" i="9"/>
  <c r="O68" i="9"/>
  <c r="O67" i="9"/>
  <c r="O66" i="9"/>
  <c r="O65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N49" i="9"/>
  <c r="M49" i="9"/>
  <c r="L49" i="9"/>
  <c r="K49" i="9"/>
  <c r="J49" i="9"/>
  <c r="I49" i="9"/>
  <c r="H49" i="9"/>
  <c r="G49" i="9"/>
  <c r="F49" i="9"/>
  <c r="E49" i="9"/>
  <c r="D49" i="9"/>
  <c r="O49" i="9"/>
  <c r="C49" i="9"/>
  <c r="O47" i="9"/>
  <c r="N46" i="9"/>
  <c r="M46" i="9"/>
  <c r="L46" i="9"/>
  <c r="K46" i="9"/>
  <c r="J46" i="9"/>
  <c r="I46" i="9"/>
  <c r="H46" i="9"/>
  <c r="G46" i="9"/>
  <c r="F46" i="9"/>
  <c r="E46" i="9"/>
  <c r="D46" i="9"/>
  <c r="C45" i="9"/>
  <c r="C46" i="9"/>
  <c r="C50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39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O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29" i="9"/>
  <c r="M29" i="9"/>
  <c r="L29" i="9"/>
  <c r="K29" i="9"/>
  <c r="J29" i="9"/>
  <c r="I29" i="9"/>
  <c r="H29" i="9"/>
  <c r="G29" i="9"/>
  <c r="F29" i="9"/>
  <c r="E29" i="9"/>
  <c r="O29" i="9"/>
  <c r="D29" i="9"/>
  <c r="C29" i="9"/>
  <c r="O27" i="9"/>
  <c r="N26" i="9"/>
  <c r="M26" i="9"/>
  <c r="L26" i="9"/>
  <c r="K26" i="9"/>
  <c r="J26" i="9"/>
  <c r="I26" i="9"/>
  <c r="H26" i="9"/>
  <c r="G26" i="9"/>
  <c r="F26" i="9"/>
  <c r="E26" i="9"/>
  <c r="D26" i="9"/>
  <c r="C26" i="9"/>
  <c r="O26" i="9"/>
  <c r="O25" i="9"/>
  <c r="O24" i="9"/>
  <c r="N20" i="9"/>
  <c r="N30" i="9"/>
  <c r="M20" i="9"/>
  <c r="L20" i="9"/>
  <c r="K20" i="9"/>
  <c r="J20" i="9"/>
  <c r="J30" i="9"/>
  <c r="I20" i="9"/>
  <c r="H20" i="9"/>
  <c r="G20" i="9"/>
  <c r="F20" i="9"/>
  <c r="F30" i="9"/>
  <c r="E20" i="9"/>
  <c r="D20" i="9"/>
  <c r="C20" i="9"/>
  <c r="O19" i="9"/>
  <c r="O20" i="9"/>
  <c r="N17" i="9"/>
  <c r="M17" i="9"/>
  <c r="M30" i="9"/>
  <c r="L17" i="9"/>
  <c r="L30" i="9"/>
  <c r="K17" i="9"/>
  <c r="J17" i="9"/>
  <c r="I17" i="9"/>
  <c r="I30" i="9"/>
  <c r="H17" i="9"/>
  <c r="H30" i="9"/>
  <c r="G17" i="9"/>
  <c r="G30" i="9"/>
  <c r="F17" i="9"/>
  <c r="E17" i="9"/>
  <c r="E30" i="9"/>
  <c r="D17" i="9"/>
  <c r="D30" i="9"/>
  <c r="C17" i="9"/>
  <c r="C30" i="9"/>
  <c r="O16" i="9"/>
  <c r="O17" i="9"/>
  <c r="N12" i="9"/>
  <c r="M12" i="9"/>
  <c r="L12" i="9"/>
  <c r="L13" i="9"/>
  <c r="L38" i="9"/>
  <c r="L51" i="9"/>
  <c r="L54" i="9"/>
  <c r="K12" i="9"/>
  <c r="J12" i="9"/>
  <c r="I12" i="9"/>
  <c r="I13" i="9"/>
  <c r="I38" i="9"/>
  <c r="I51" i="9"/>
  <c r="I54" i="9"/>
  <c r="H12" i="9"/>
  <c r="G12" i="9"/>
  <c r="F12" i="9"/>
  <c r="E12" i="9"/>
  <c r="D12" i="9"/>
  <c r="D13" i="9"/>
  <c r="D38" i="9"/>
  <c r="C12" i="9"/>
  <c r="C13" i="9"/>
  <c r="C38" i="9"/>
  <c r="C51" i="9"/>
  <c r="C54" i="9"/>
  <c r="O11" i="9"/>
  <c r="O12" i="9"/>
  <c r="N9" i="9"/>
  <c r="N13" i="9"/>
  <c r="M9" i="9"/>
  <c r="M13" i="9"/>
  <c r="L9" i="9"/>
  <c r="K9" i="9"/>
  <c r="K13" i="9"/>
  <c r="J9" i="9"/>
  <c r="J13" i="9"/>
  <c r="I9" i="9"/>
  <c r="H9" i="9"/>
  <c r="G9" i="9"/>
  <c r="G13" i="9"/>
  <c r="G38" i="9"/>
  <c r="F9" i="9"/>
  <c r="F13" i="9"/>
  <c r="E9" i="9"/>
  <c r="D9" i="9"/>
  <c r="C9" i="9"/>
  <c r="O8" i="9"/>
  <c r="O5" i="9"/>
  <c r="D17" i="8"/>
  <c r="C17" i="8"/>
  <c r="D13" i="8"/>
  <c r="C13" i="8"/>
  <c r="D11" i="7"/>
  <c r="C11" i="7"/>
  <c r="D30" i="5"/>
  <c r="D16" i="5"/>
  <c r="C16" i="5"/>
  <c r="D11" i="5"/>
  <c r="C11" i="5"/>
  <c r="C21" i="5"/>
  <c r="D9" i="5"/>
  <c r="D21" i="5"/>
  <c r="B20" i="4"/>
  <c r="B16" i="4"/>
  <c r="B12" i="4"/>
  <c r="E33" i="3"/>
  <c r="E34" i="3"/>
  <c r="D33" i="3"/>
  <c r="D34" i="3"/>
  <c r="C33" i="3"/>
  <c r="C34" i="3"/>
  <c r="D28" i="3"/>
  <c r="C28" i="3"/>
  <c r="C29" i="3"/>
  <c r="C35" i="3"/>
  <c r="E20" i="3"/>
  <c r="D20" i="3"/>
  <c r="D29" i="3"/>
  <c r="D35" i="3"/>
  <c r="C20" i="3"/>
  <c r="E15" i="3"/>
  <c r="E13" i="3"/>
  <c r="E29" i="3"/>
  <c r="D13" i="3"/>
  <c r="C13" i="3"/>
  <c r="E54" i="2"/>
  <c r="D54" i="2"/>
  <c r="D55" i="2"/>
  <c r="C54" i="2"/>
  <c r="C55" i="2"/>
  <c r="E50" i="2"/>
  <c r="D50" i="2"/>
  <c r="C50" i="2"/>
  <c r="E47" i="2"/>
  <c r="D47" i="2"/>
  <c r="C47" i="2"/>
  <c r="E44" i="2"/>
  <c r="E51" i="2"/>
  <c r="D44" i="2"/>
  <c r="C44" i="2"/>
  <c r="E38" i="2"/>
  <c r="D38" i="2"/>
  <c r="C38" i="2"/>
  <c r="E33" i="2"/>
  <c r="D33" i="2"/>
  <c r="C33" i="2"/>
  <c r="E30" i="2"/>
  <c r="D30" i="2"/>
  <c r="C30" i="2"/>
  <c r="E27" i="2"/>
  <c r="D27" i="2"/>
  <c r="C27" i="2"/>
  <c r="E21" i="2"/>
  <c r="D21" i="2"/>
  <c r="C21" i="2"/>
  <c r="E18" i="2"/>
  <c r="E31" i="2"/>
  <c r="D18" i="2"/>
  <c r="D31" i="2"/>
  <c r="C18" i="2"/>
  <c r="C31" i="2"/>
  <c r="E13" i="2"/>
  <c r="D13" i="2"/>
  <c r="C13" i="2"/>
  <c r="E10" i="2"/>
  <c r="E14" i="2"/>
  <c r="D10" i="2"/>
  <c r="D14" i="2"/>
  <c r="C10" i="2"/>
  <c r="C14" i="2"/>
  <c r="C39" i="2"/>
  <c r="D26" i="1"/>
  <c r="D28" i="1"/>
  <c r="C26" i="1"/>
  <c r="C28" i="1"/>
  <c r="B26" i="1"/>
  <c r="B28" i="1"/>
  <c r="D21" i="1"/>
  <c r="D19" i="1"/>
  <c r="C19" i="1"/>
  <c r="C21" i="1"/>
  <c r="B19" i="1"/>
  <c r="B21" i="1"/>
  <c r="O45" i="9"/>
  <c r="O46" i="9"/>
  <c r="E35" i="3"/>
  <c r="G52" i="2"/>
  <c r="G56" i="2"/>
  <c r="F51" i="2"/>
  <c r="F31" i="2"/>
  <c r="F39" i="2"/>
  <c r="D51" i="2"/>
  <c r="C51" i="2"/>
  <c r="C52" i="2"/>
  <c r="C56" i="2"/>
  <c r="D39" i="2"/>
  <c r="D52" i="2"/>
  <c r="D56" i="2"/>
  <c r="E39" i="2"/>
  <c r="F52" i="2"/>
  <c r="F56" i="2"/>
  <c r="E56" i="2"/>
  <c r="E52" i="2"/>
  <c r="O43" i="9"/>
  <c r="O37" i="9"/>
  <c r="K30" i="9"/>
  <c r="O30" i="9"/>
  <c r="F38" i="9"/>
  <c r="F51" i="9"/>
  <c r="F54" i="9"/>
  <c r="E13" i="9"/>
  <c r="E38" i="9"/>
  <c r="E51" i="9"/>
  <c r="E54" i="9"/>
  <c r="H13" i="9"/>
  <c r="H38" i="9"/>
  <c r="J38" i="9"/>
  <c r="J51" i="9"/>
  <c r="J54" i="9"/>
  <c r="N38" i="9"/>
  <c r="N51" i="9"/>
  <c r="N54" i="9"/>
  <c r="H51" i="9"/>
  <c r="H54" i="9"/>
  <c r="M38" i="9"/>
  <c r="M51" i="9"/>
  <c r="M54" i="9"/>
  <c r="K38" i="9"/>
  <c r="K51" i="9"/>
  <c r="G29" i="3"/>
  <c r="O38" i="9"/>
  <c r="D51" i="9"/>
  <c r="D54" i="9"/>
  <c r="K54" i="9"/>
  <c r="O51" i="9"/>
  <c r="O54" i="9"/>
  <c r="J82" i="9"/>
  <c r="J85" i="9"/>
  <c r="D85" i="9"/>
  <c r="O69" i="9"/>
  <c r="O85" i="9"/>
  <c r="H82" i="9"/>
  <c r="O82" i="9"/>
</calcChain>
</file>

<file path=xl/sharedStrings.xml><?xml version="1.0" encoding="utf-8"?>
<sst xmlns="http://schemas.openxmlformats.org/spreadsheetml/2006/main" count="532" uniqueCount="303">
  <si>
    <t>Völcsej Község Önkormányzatának  2020. évi költségvetése</t>
  </si>
  <si>
    <t>Az egységes rovatrend szerint a kiemelt kiadási és bevételi jogcímek</t>
  </si>
  <si>
    <t>forint</t>
  </si>
  <si>
    <t>Rovat</t>
  </si>
  <si>
    <t>Eredeti ei</t>
  </si>
  <si>
    <t>Módosított ei. 2020.06.30.</t>
  </si>
  <si>
    <t>Módosított ei. 2020.11.30.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</si>
  <si>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</si>
  <si>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</si>
  <si>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</si>
  <si>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</si>
  <si>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</si>
  <si>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</si>
  <si>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</si>
  <si>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</si>
  <si>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</si>
  <si>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</si>
  <si>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</si>
  <si>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</si>
  <si>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bevételei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</si>
  <si>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</si>
  <si>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</si>
  <si>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</si>
  <si>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</si>
  <si>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</si>
  <si>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Völcsej Község Önkormányzat  2020. évi költségvetése</t>
  </si>
  <si>
    <t xml:space="preserve">Kiadási előirányzatok </t>
  </si>
  <si>
    <t>Rovat megnevezése</t>
  </si>
  <si>
    <t>Rovat-szám</t>
  </si>
  <si>
    <t>Eredeti ei.</t>
  </si>
  <si>
    <t>Kötelező feladatok</t>
  </si>
  <si>
    <t>Önként vállalat feladatok</t>
  </si>
  <si>
    <t>Törvény szerinti illetmények, munkabérek</t>
  </si>
  <si>
    <t>K1101</t>
  </si>
  <si>
    <t>Béren kívüli juttatások</t>
  </si>
  <si>
    <t>K1107</t>
  </si>
  <si>
    <t>Foglalkoztatottak egéb személyi juttatása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</si>
  <si>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</si>
  <si>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</si>
  <si>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</si>
  <si>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</si>
  <si>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</si>
  <si>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</si>
  <si>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</si>
  <si>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</si>
  <si>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</si>
  <si>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</si>
  <si>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</si>
  <si>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</si>
  <si>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</si>
  <si>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</si>
  <si>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</si>
  <si>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</si>
  <si>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</si>
  <si>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</si>
  <si>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</si>
  <si>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</si>
  <si>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</si>
  <si>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</si>
  <si>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</si>
  <si>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</si>
  <si>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</si>
  <si>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</si>
  <si>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</si>
  <si>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</si>
  <si>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</si>
  <si>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</si>
  <si>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</si>
  <si>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</si>
  <si>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</si>
  <si>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</si>
  <si>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</si>
  <si>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</si>
  <si>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</si>
  <si>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</si>
  <si>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</si>
  <si>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</si>
  <si>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</si>
  <si>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</si>
  <si>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</si>
  <si>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</si>
  <si>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</si>
  <si>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</si>
  <si>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</si>
  <si>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</si>
  <si>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</si>
  <si>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</si>
  <si>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</si>
  <si>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</si>
  <si>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</si>
  <si>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</si>
  <si>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</si>
  <si>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</si>
  <si>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</si>
  <si>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</si>
  <si>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</si>
  <si>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</si>
  <si>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</si>
  <si>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</si>
  <si>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</si>
  <si>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</si>
  <si>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</si>
  <si>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</si>
  <si>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</si>
  <si>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</si>
  <si>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</si>
  <si>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</si>
  <si>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</si>
  <si>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</si>
  <si>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</si>
  <si>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</si>
  <si>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</si>
  <si>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</si>
  <si>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Egyéb felhalmozási célú támogatás áh. belülre</t>
  </si>
  <si>
    <t>K84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</si>
  <si>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</si>
  <si>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</si>
  <si>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</si>
  <si>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</si>
  <si>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</si>
  <si>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</si>
  <si>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</si>
  <si>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</si>
  <si>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</si>
  <si>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</si>
  <si>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</si>
  <si>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</si>
  <si>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</si>
  <si>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 xml:space="preserve">Bevételi előirányzatok </t>
  </si>
  <si>
    <t>Rovat-
szám</t>
  </si>
  <si>
    <t xml:space="preserve">Eredeti ei. </t>
  </si>
  <si>
    <t>Önként v. feladatok</t>
  </si>
  <si>
    <t xml:space="preserve">állami (államigazgatási) feladatok </t>
  </si>
  <si>
    <t>Helyi önkormányzatok működésének támogatása</t>
  </si>
  <si>
    <t>B111</t>
  </si>
  <si>
    <t>Települési önkormányzatok egyes szociális,  gyermekjóléti feldatának támogatása</t>
  </si>
  <si>
    <t>B1131</t>
  </si>
  <si>
    <t xml:space="preserve">                                    </t>
  </si>
  <si>
    <t>Települési önkormányzatok kulturális feladatainak támogatása</t>
  </si>
  <si>
    <t>B114</t>
  </si>
  <si>
    <t xml:space="preserve">Elszámolásból származó bevételek </t>
  </si>
  <si>
    <t>B116</t>
  </si>
  <si>
    <t>Működési célú támogatások államháztartáson belülről</t>
  </si>
  <si>
    <t>B1</t>
  </si>
  <si>
    <t xml:space="preserve">Egyéb felhalmozási célú támogatás áh-n belülről </t>
  </si>
  <si>
    <t>B25</t>
  </si>
  <si>
    <t xml:space="preserve">Felhalmozási célú támogatások áh. belülről </t>
  </si>
  <si>
    <t>B2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</si>
  <si>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</si>
  <si>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</si>
  <si>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</si>
  <si>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</si>
  <si>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</si>
  <si>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</si>
  <si>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>Egyéb közhatalmi bevételek</t>
  </si>
  <si>
    <t xml:space="preserve">Közhatalmi bevételek </t>
  </si>
  <si>
    <t>B3</t>
  </si>
  <si>
    <t>Szolgáltatások ellenértéke</t>
  </si>
  <si>
    <t>B402</t>
  </si>
  <si>
    <t>Közvetített szolgáltatások</t>
  </si>
  <si>
    <t>B403</t>
  </si>
  <si>
    <t xml:space="preserve">Tulajdonosi bevételek </t>
  </si>
  <si>
    <t>B404</t>
  </si>
  <si>
    <t>Ellátási díjak</t>
  </si>
  <si>
    <t>B405</t>
  </si>
  <si>
    <t>Kiszámlázott általános forgalmi adó</t>
  </si>
  <si>
    <t>B406</t>
  </si>
  <si>
    <t>Általános forgalmi adó visszatérülése</t>
  </si>
  <si>
    <t>B407</t>
  </si>
  <si>
    <t>Egyéb működési bevételek</t>
  </si>
  <si>
    <t>B411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</si>
  <si>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</si>
  <si>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</si>
  <si>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</si>
  <si>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</si>
  <si>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</si>
  <si>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</si>
  <si>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</si>
  <si>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</si>
  <si>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</si>
  <si>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</si>
  <si>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</si>
  <si>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</si>
  <si>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</si>
  <si>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</si>
  <si>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</si>
  <si>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</si>
  <si>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</si>
  <si>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;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</si>
  <si>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</si>
  <si>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</si>
  <si>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</si>
  <si>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</si>
  <si>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</si>
  <si>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</si>
  <si>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</si>
  <si>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</si>
  <si>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</si>
  <si>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</si>
  <si>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</si>
  <si>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</si>
  <si>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</si>
  <si>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</si>
  <si>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</si>
  <si>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</si>
  <si>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</si>
  <si>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</si>
  <si>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</si>
  <si>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 xml:space="preserve">Beruházások, Felújítások </t>
  </si>
  <si>
    <t>KÖLTSÉGVETÉSI SZERV</t>
  </si>
  <si>
    <t>Soproni Vízmű Zrt. Saját rezsis beruházása</t>
  </si>
  <si>
    <t xml:space="preserve">Ingatlanok beszerzése, létesítése </t>
  </si>
  <si>
    <t>Soproni Vízmű Zrt. Saját rezsis beruházása szennyvíz-csatorna hálózat</t>
  </si>
  <si>
    <t>Soproni Vízmű Zrt. Saját rezsis beruházás vízközmű hálózat</t>
  </si>
  <si>
    <t>Fő utca 50. Redndezvény szín építése</t>
  </si>
  <si>
    <t>Ravatalozó széfogó építés</t>
  </si>
  <si>
    <t>Egyéb tárgyi eszköz beszerzés, létesítés</t>
  </si>
  <si>
    <t>Husqarna fűnyíró traktor beszerezése falugondnoki szolgálat számára</t>
  </si>
  <si>
    <t>Ford típusú gépkocsi vásárlása falugondnoki szologálat számára</t>
  </si>
  <si>
    <t>Soproni Vízmű Zrt. Saját rezsis beruházása szvcs., vízközmű hálózat számára egyéb gép beszerzése</t>
  </si>
  <si>
    <t xml:space="preserve">MFP-BJA/2020 Önkorm. Járdaépítés/felújítás anyagtámogatás Völcsej, Fő utca 216/1 hrsz. </t>
  </si>
  <si>
    <t>TOP-2.1.3-16-GMI-2019-00005 kódsz. Települési környezetvéd.infrastruktúra-fejlesztések (ároklefedés, csapadékvíz elvezetés</t>
  </si>
  <si>
    <t>Járdafelújítás anyagköltsége MVH pályázata szerint</t>
  </si>
  <si>
    <t>Járdafelújítás munkadíja</t>
  </si>
  <si>
    <t>Temetőkerítés északi oldal felújítása</t>
  </si>
  <si>
    <t xml:space="preserve">Szvcs saját rezsis felújítás </t>
  </si>
  <si>
    <t>Általános- és céltartalékok (forint)</t>
  </si>
  <si>
    <t>Eredeti előirányzat</t>
  </si>
  <si>
    <t>Általános tartalékok</t>
  </si>
  <si>
    <t>Céltartalékok-</t>
  </si>
  <si>
    <t>Völcsej Község Önkormányzat 2020. évi költségvetése</t>
  </si>
  <si>
    <t>Lakosságnak juttatott támogatások, szociális, rászorultsági jellegű ellátások (forint)</t>
  </si>
  <si>
    <t>Megnevezés</t>
  </si>
  <si>
    <t>önkormányzat által saját hatáskörben (nem szociális és gyermekvédelmi előírások alapján) adott pénzügyi ellátás</t>
  </si>
  <si>
    <t>K488</t>
  </si>
  <si>
    <t>Működési célú támogatások államháztartáson belülre - központi költségvetési szervnek</t>
  </si>
  <si>
    <t xml:space="preserve">Egyéb felhalmozási célú támogatások államháztartáson kívülre - háztartásoknak </t>
  </si>
  <si>
    <t>Helyi adó és egyéb közhatalmi bevételek (forint)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</si>
  <si>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</si>
  <si>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</si>
  <si>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</si>
  <si>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</si>
  <si>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 xml:space="preserve">Termékek és szolgáltatások adói </t>
  </si>
  <si>
    <t>B35</t>
  </si>
  <si>
    <t xml:space="preserve"> Völcsej Község Önkormányzata 2020. évi költségvetése</t>
  </si>
  <si>
    <t>Előirányzat felhasználási terv (forint)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</si>
  <si>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</si>
  <si>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</si>
  <si>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</si>
  <si>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</si>
  <si>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</si>
  <si>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</si>
  <si>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</si>
  <si>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</si>
  <si>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</si>
  <si>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</si>
  <si>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</si>
  <si>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</si>
  <si>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</si>
  <si>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Foglalkoztatottak egyéb személyi juttatása</t>
  </si>
  <si>
    <t>Szakmai anyag</t>
  </si>
  <si>
    <t xml:space="preserve">Egyéb üzemelétetési anyagok </t>
  </si>
  <si>
    <t xml:space="preserve">Szolgáltatási kiadások </t>
  </si>
  <si>
    <t>Működési célú előzetesen felszámított általános forgalmi adó</t>
  </si>
  <si>
    <t>Egyéb dologi kiadás</t>
  </si>
  <si>
    <t>Elvonások és befizetések</t>
  </si>
  <si>
    <t>Egyéb felhalmozási c. támogatás áh. Belülre</t>
  </si>
  <si>
    <t>Egyéb felhalmozás c. támogatások áh. kívülre</t>
  </si>
  <si>
    <t xml:space="preserve">Egyéb felhalmozási célú kiadások </t>
  </si>
  <si>
    <t xml:space="preserve">K8  </t>
  </si>
  <si>
    <t>Rovat
száma</t>
  </si>
  <si>
    <t>Helyi önkormányzatok működésének általános támogatása</t>
  </si>
  <si>
    <t>Települési önkormányzatok szociális és gyermekjóléti  feladatainak támogatása</t>
  </si>
  <si>
    <t>B113</t>
  </si>
  <si>
    <t>Elszámolásból származó bevételek</t>
  </si>
  <si>
    <t xml:space="preserve">Önkormányzatok működési támogatásai </t>
  </si>
  <si>
    <t>Egyéb felhalmozási célú támogatás áh-on belülről</t>
  </si>
  <si>
    <t xml:space="preserve">Felhalmozási célú támogatás áh. belülről </t>
  </si>
  <si>
    <t>Közvetített szolgáltatás</t>
  </si>
  <si>
    <t>Tulajdonosi bevételek</t>
  </si>
  <si>
    <t>Előző évi kv.maradvány igénybevétele</t>
  </si>
  <si>
    <t>Finanszírozási bevételek</t>
  </si>
  <si>
    <t>Völcsej  Község Önkormányzat 2020. évi költségvetése</t>
  </si>
  <si>
    <t>Támogatások, kölcsönök nyújtása és törlesztése (forint)</t>
  </si>
  <si>
    <t>helyi önkormányzatok és költségvetési szerveik részére</t>
  </si>
  <si>
    <t>társulások és költségvetési szerveik részére</t>
  </si>
  <si>
    <t>egyéb civil szervezetek részére</t>
  </si>
  <si>
    <t xml:space="preserve">Egyéb működési célú támogatások államháztartáson kívülre </t>
  </si>
  <si>
    <t>Módosított ei. 2020.12.31.</t>
  </si>
  <si>
    <t>Céljuttatás, projektprémium</t>
  </si>
  <si>
    <t>K1103</t>
  </si>
  <si>
    <t>Közhatalmi bevételek</t>
  </si>
  <si>
    <t>Fő u.4.-38-55., 79-99. házszámok előtti  járda felújítás</t>
  </si>
  <si>
    <t xml:space="preserve">1.  melléklet a 2/2020. (II.26.) önkormányzati rendelethez </t>
  </si>
  <si>
    <t xml:space="preserve">2.1. melléklet a 2/2020. (II.26.) önkormányzati rendelethez </t>
  </si>
  <si>
    <t xml:space="preserve">2.2. melléklet a 2/2020. (II.26.) önkormányzati rendelethez </t>
  </si>
  <si>
    <t xml:space="preserve">3.melléklet a 2/2020. (II.26.) önkormányzati rendelethez </t>
  </si>
  <si>
    <t xml:space="preserve">4.melléklet a 2/2020. (II.26.) önkormányzati rendelethez </t>
  </si>
  <si>
    <t xml:space="preserve">5. melléklet a 2/2020. (II.26.) önkormányzati rendelethez </t>
  </si>
  <si>
    <t>6. melléklet a 2/2020. (II.26.) önkormányzati rendelethez</t>
  </si>
  <si>
    <t>7. melléklet a 2/2020. (II.26.) önkormányzati rendelethez</t>
  </si>
  <si>
    <t>8. melléklet a 2/2020. (II.26.) önkormányzati rendelethez</t>
  </si>
  <si>
    <t>9. melléklet a  2/2020.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</si>
</sst>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\ ##########"/>
    <numFmt numFmtId="167" formatCode="0__"/>
    <numFmt numFmtId="168" formatCode="[$-40E]yyyy/\ mmmm;@"/>
  </numFmts>
  <fonts count="3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6" fillId="2" borderId="0" applyNumberFormat="0" applyBorder="0" applyAlignment="0" applyProtection="0"/>
    <xf numFmtId="0" fontId="16" fillId="0" borderId="0"/>
  </cellStyleXfs>
  <cellXfs count="235">
    <xf numFmtId="0" fontId="0" fillId="0" borderId="0" xfId="0"/>
    <xf numFmtId="0" fontId="28" fillId="0" borderId="0" xfId="0" applyFont="1"/>
    <xf numFmtId="0" fontId="28" fillId="3" borderId="0" xfId="0" applyFont="1" applyFill="1"/>
    <xf numFmtId="3" fontId="28" fillId="0" borderId="0" xfId="0" applyNumberFormat="1" applyFont="1"/>
    <xf numFmtId="3" fontId="28" fillId="0" borderId="0" xfId="0" applyNumberFormat="1" applyFont="1" applyAlignment="1">
      <alignment horizontal="right"/>
    </xf>
    <xf numFmtId="0" fontId="29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5" fillId="0" borderId="0" xfId="0" applyFont="1"/>
    <xf numFmtId="3" fontId="28" fillId="0" borderId="0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28" fillId="0" borderId="1" xfId="0" applyFont="1" applyBorder="1"/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0" fontId="30" fillId="0" borderId="0" xfId="0" applyFont="1"/>
    <xf numFmtId="0" fontId="29" fillId="0" borderId="0" xfId="0" applyFont="1"/>
    <xf numFmtId="3" fontId="6" fillId="0" borderId="1" xfId="0" applyNumberFormat="1" applyFont="1" applyBorder="1"/>
    <xf numFmtId="0" fontId="31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3" fontId="10" fillId="0" borderId="1" xfId="0" applyNumberFormat="1" applyFont="1" applyBorder="1"/>
    <xf numFmtId="0" fontId="5" fillId="3" borderId="1" xfId="0" applyFont="1" applyFill="1" applyBorder="1"/>
    <xf numFmtId="0" fontId="30" fillId="0" borderId="1" xfId="0" applyFont="1" applyBorder="1"/>
    <xf numFmtId="167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6" fontId="3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166" fontId="1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3" fillId="3" borderId="1" xfId="0" applyFont="1" applyFill="1" applyBorder="1"/>
    <xf numFmtId="0" fontId="32" fillId="0" borderId="0" xfId="0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Border="1"/>
    <xf numFmtId="3" fontId="28" fillId="0" borderId="1" xfId="0" applyNumberFormat="1" applyFont="1" applyBorder="1"/>
    <xf numFmtId="3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29" fillId="0" borderId="1" xfId="0" applyNumberFormat="1" applyFont="1" applyBorder="1"/>
    <xf numFmtId="0" fontId="12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left"/>
    </xf>
    <xf numFmtId="3" fontId="1" fillId="3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28" fillId="0" borderId="0" xfId="0" applyFont="1" applyAlignment="1"/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8" fillId="0" borderId="0" xfId="0" applyNumberFormat="1" applyFont="1"/>
    <xf numFmtId="0" fontId="7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8" fillId="0" borderId="0" xfId="0" applyFont="1" applyAlignment="1">
      <alignment horizontal="center" wrapText="1"/>
    </xf>
    <xf numFmtId="3" fontId="28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9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29" fillId="3" borderId="1" xfId="0" applyNumberFormat="1" applyFont="1" applyFill="1" applyBorder="1"/>
    <xf numFmtId="0" fontId="28" fillId="3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3" fontId="30" fillId="3" borderId="1" xfId="0" applyNumberFormat="1" applyFont="1" applyFill="1" applyBorder="1"/>
    <xf numFmtId="0" fontId="30" fillId="3" borderId="1" xfId="0" applyFont="1" applyFill="1" applyBorder="1"/>
    <xf numFmtId="0" fontId="30" fillId="3" borderId="0" xfId="0" applyFont="1" applyFill="1"/>
    <xf numFmtId="0" fontId="14" fillId="0" borderId="0" xfId="0" applyFont="1"/>
    <xf numFmtId="0" fontId="29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/>
    <xf numFmtId="0" fontId="26" fillId="3" borderId="0" xfId="1" applyFill="1"/>
    <xf numFmtId="0" fontId="33" fillId="0" borderId="0" xfId="0" applyFont="1" applyAlignment="1">
      <alignment horizontal="center"/>
    </xf>
    <xf numFmtId="0" fontId="34" fillId="0" borderId="0" xfId="0" applyFont="1" applyAlignment="1"/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4" fillId="0" borderId="0" xfId="0" applyFont="1"/>
    <xf numFmtId="0" fontId="1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wrapText="1"/>
    </xf>
    <xf numFmtId="0" fontId="35" fillId="0" borderId="0" xfId="0" applyFont="1"/>
    <xf numFmtId="0" fontId="32" fillId="0" borderId="0" xfId="0" applyFont="1"/>
    <xf numFmtId="3" fontId="32" fillId="0" borderId="0" xfId="0" applyNumberFormat="1" applyFont="1"/>
    <xf numFmtId="0" fontId="19" fillId="0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/>
    <xf numFmtId="0" fontId="20" fillId="0" borderId="0" xfId="0" applyFont="1"/>
    <xf numFmtId="0" fontId="3" fillId="0" borderId="1" xfId="0" applyFont="1" applyFill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/>
    </xf>
    <xf numFmtId="168" fontId="22" fillId="0" borderId="1" xfId="0" applyNumberFormat="1" applyFont="1" applyBorder="1" applyAlignment="1">
      <alignment horizontal="center"/>
    </xf>
    <xf numFmtId="3" fontId="4" fillId="0" borderId="0" xfId="0" applyNumberFormat="1" applyFont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/>
    </xf>
    <xf numFmtId="3" fontId="3" fillId="0" borderId="0" xfId="0" applyNumberFormat="1" applyFont="1"/>
    <xf numFmtId="0" fontId="36" fillId="0" borderId="0" xfId="0" applyFont="1"/>
    <xf numFmtId="0" fontId="3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0" xfId="0" applyNumberFormat="1" applyFont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3" fillId="3" borderId="1" xfId="0" applyFont="1" applyFill="1" applyBorder="1"/>
    <xf numFmtId="166" fontId="23" fillId="3" borderId="1" xfId="0" applyNumberFormat="1" applyFont="1" applyFill="1" applyBorder="1" applyAlignment="1">
      <alignment vertical="center"/>
    </xf>
    <xf numFmtId="3" fontId="23" fillId="3" borderId="1" xfId="0" applyNumberFormat="1" applyFont="1" applyFill="1" applyBorder="1"/>
    <xf numFmtId="3" fontId="23" fillId="0" borderId="0" xfId="0" applyNumberFormat="1" applyFont="1"/>
    <xf numFmtId="0" fontId="38" fillId="3" borderId="0" xfId="0" applyFont="1" applyFill="1"/>
    <xf numFmtId="0" fontId="4" fillId="3" borderId="1" xfId="0" applyFont="1" applyFill="1" applyBorder="1"/>
    <xf numFmtId="166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9" fillId="3" borderId="0" xfId="0" applyFont="1" applyFill="1"/>
    <xf numFmtId="0" fontId="2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3" fontId="3" fillId="3" borderId="0" xfId="0" applyNumberFormat="1" applyFont="1" applyFill="1" applyBorder="1"/>
    <xf numFmtId="3" fontId="3" fillId="0" borderId="0" xfId="0" applyNumberFormat="1" applyFont="1" applyBorder="1"/>
    <xf numFmtId="3" fontId="29" fillId="0" borderId="0" xfId="0" applyNumberFormat="1" applyFont="1"/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3" fontId="23" fillId="0" borderId="1" xfId="0" applyNumberFormat="1" applyFont="1" applyBorder="1"/>
    <xf numFmtId="3" fontId="38" fillId="0" borderId="0" xfId="0" applyNumberFormat="1" applyFont="1"/>
    <xf numFmtId="0" fontId="38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3" fontId="5" fillId="0" borderId="1" xfId="0" applyNumberFormat="1" applyFont="1" applyBorder="1" applyAlignment="1">
      <alignment vertical="center" wrapText="1"/>
    </xf>
    <xf numFmtId="0" fontId="13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3" fontId="28" fillId="0" borderId="0" xfId="0" applyNumberFormat="1" applyFont="1" applyAlignment="1">
      <alignment horizontal="center"/>
    </xf>
    <xf numFmtId="0" fontId="32" fillId="0" borderId="0" xfId="0" applyFont="1" applyAlignment="1">
      <alignment horizontal="center" wrapText="1"/>
    </xf>
    <xf numFmtId="0" fontId="28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28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3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2" fontId="28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3">
    <cellStyle name="Jó" xfId="1" builtinId="26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A5" sqref="A5:E5"/>
    </sheetView>
  </sheetViews>
  <sheetFormatPr defaultColWidth="75" defaultRowHeight="15" x14ac:dyDescent="0.25"/>
  <cols>
    <col min="1" max="1" width="41.42578125" style="1" customWidth="1"/>
    <col min="2" max="2" width="11.7109375" style="3" customWidth="1"/>
    <col min="3" max="3" width="14.42578125" style="1" customWidth="1"/>
    <col min="4" max="4" width="15" style="1" customWidth="1"/>
    <col min="5" max="5" width="14.85546875" style="1" customWidth="1"/>
    <col min="6" max="255" width="9.140625" style="1" customWidth="1"/>
    <col min="256" max="16384" width="75" style="1"/>
  </cols>
  <sheetData>
    <row r="3" spans="1:13" x14ac:dyDescent="0.25">
      <c r="A3" s="214" t="s">
        <v>293</v>
      </c>
      <c r="B3" s="214"/>
      <c r="C3" s="215"/>
      <c r="D3" s="215"/>
      <c r="E3" s="216"/>
      <c r="M3" s="2"/>
    </row>
    <row r="4" spans="1:13" ht="15.75" x14ac:dyDescent="0.25">
      <c r="A4" s="217" t="s">
        <v>0</v>
      </c>
      <c r="B4" s="218"/>
      <c r="C4" s="216"/>
      <c r="D4" s="216"/>
      <c r="E4" s="216"/>
    </row>
    <row r="5" spans="1:13" ht="20.25" customHeight="1" x14ac:dyDescent="0.25">
      <c r="A5" s="219" t="s">
        <v>1</v>
      </c>
      <c r="B5" s="218"/>
      <c r="C5" s="216"/>
      <c r="D5" s="216"/>
      <c r="E5" s="216"/>
    </row>
    <row r="9" spans="1:13" x14ac:dyDescent="0.25">
      <c r="D9" s="4"/>
      <c r="E9" s="209" t="s">
        <v>2</v>
      </c>
    </row>
    <row r="10" spans="1:13" ht="28.5" x14ac:dyDescent="0.25">
      <c r="A10" s="5" t="s">
        <v>3</v>
      </c>
      <c r="B10" s="6" t="s">
        <v>4</v>
      </c>
      <c r="C10" s="7" t="s">
        <v>5</v>
      </c>
      <c r="D10" s="7" t="s">
        <v>6</v>
      </c>
      <c r="E10" s="7" t="s">
        <v>288</v>
      </c>
    </row>
    <row r="11" spans="1:13" x14ac:dyDescent="0.25">
      <c r="A11" s="8" t="s">
        <v>7</v>
      </c>
      <c r="B11" s="9">
        <v>6421200</v>
      </c>
      <c r="C11" s="9">
        <v>6616152</v>
      </c>
      <c r="D11" s="9">
        <v>7237128</v>
      </c>
      <c r="E11" s="9">
        <v>7227749</v>
      </c>
      <c r="F11" s="3"/>
    </row>
    <row r="12" spans="1:13" ht="36" customHeight="1" x14ac:dyDescent="0.25">
      <c r="A12" s="206" t="s">
        <v>8</v>
      </c>
      <c r="B12" s="9">
        <v>1072910</v>
      </c>
      <c r="C12" s="9">
        <v>1107028</v>
      </c>
      <c r="D12" s="9">
        <v>1191771</v>
      </c>
      <c r="E12" s="9">
        <v>1241454</v>
      </c>
      <c r="F12" s="3"/>
    </row>
    <row r="13" spans="1:13" x14ac:dyDescent="0.25">
      <c r="A13" s="8" t="s">
        <v>9</v>
      </c>
      <c r="B13" s="9">
        <v>20105283</v>
      </c>
      <c r="C13" s="9">
        <v>20245283</v>
      </c>
      <c r="D13" s="9">
        <v>22914090</v>
      </c>
      <c r="E13" s="9">
        <v>23119834</v>
      </c>
      <c r="F13" s="3"/>
    </row>
    <row r="14" spans="1:13" x14ac:dyDescent="0.25">
      <c r="A14" s="8" t="s">
        <v>10</v>
      </c>
      <c r="B14" s="9">
        <v>500000</v>
      </c>
      <c r="C14" s="9">
        <v>500000</v>
      </c>
      <c r="D14" s="9">
        <v>920000</v>
      </c>
      <c r="E14" s="9">
        <v>930000</v>
      </c>
      <c r="F14" s="3"/>
    </row>
    <row r="15" spans="1:13" x14ac:dyDescent="0.25">
      <c r="A15" s="8" t="s">
        <v>11</v>
      </c>
      <c r="B15" s="9">
        <v>19177837</v>
      </c>
      <c r="C15" s="9">
        <v>19259277</v>
      </c>
      <c r="D15" s="9">
        <v>15490336</v>
      </c>
      <c r="E15" s="9">
        <v>14947792</v>
      </c>
      <c r="F15" s="3"/>
    </row>
    <row r="16" spans="1:13" x14ac:dyDescent="0.25">
      <c r="A16" s="8" t="s">
        <v>12</v>
      </c>
      <c r="B16" s="9">
        <v>21042500</v>
      </c>
      <c r="C16" s="9">
        <v>21042500</v>
      </c>
      <c r="D16" s="9">
        <v>23027827</v>
      </c>
      <c r="E16" s="9">
        <v>23027827</v>
      </c>
      <c r="F16" s="3"/>
    </row>
    <row r="17" spans="1:6" x14ac:dyDescent="0.25">
      <c r="A17" s="8" t="s">
        <v>13</v>
      </c>
      <c r="B17" s="9">
        <v>21696249</v>
      </c>
      <c r="C17" s="9">
        <v>21696249</v>
      </c>
      <c r="D17" s="9">
        <v>46071249</v>
      </c>
      <c r="E17" s="9">
        <v>48056576</v>
      </c>
      <c r="F17" s="3"/>
    </row>
    <row r="18" spans="1:6" x14ac:dyDescent="0.25">
      <c r="A18" s="8" t="s">
        <v>14</v>
      </c>
      <c r="B18" s="9">
        <v>450000</v>
      </c>
      <c r="C18" s="9">
        <v>450000</v>
      </c>
      <c r="D18" s="9">
        <v>600000</v>
      </c>
      <c r="E18" s="9">
        <v>600000</v>
      </c>
      <c r="F18" s="3"/>
    </row>
    <row r="19" spans="1:6" x14ac:dyDescent="0.25">
      <c r="A19" s="10" t="s">
        <v>15</v>
      </c>
      <c r="B19" s="11">
        <f>SUM(B11:B18)</f>
        <v>90465979</v>
      </c>
      <c r="C19" s="11">
        <f>SUM(C11:C18)</f>
        <v>90916489</v>
      </c>
      <c r="D19" s="11">
        <f>SUM(D11:D18)</f>
        <v>117452401</v>
      </c>
      <c r="E19" s="11">
        <f>SUM(E11:E18)</f>
        <v>119151232</v>
      </c>
      <c r="F19" s="3"/>
    </row>
    <row r="20" spans="1:6" x14ac:dyDescent="0.25">
      <c r="A20" s="10" t="s">
        <v>16</v>
      </c>
      <c r="B20" s="11">
        <v>924994</v>
      </c>
      <c r="C20" s="11">
        <v>924994</v>
      </c>
      <c r="D20" s="11">
        <v>924994</v>
      </c>
      <c r="E20" s="11">
        <v>924994</v>
      </c>
      <c r="F20" s="3"/>
    </row>
    <row r="21" spans="1:6" s="2" customFormat="1" x14ac:dyDescent="0.25">
      <c r="A21" s="12" t="s">
        <v>17</v>
      </c>
      <c r="B21" s="13">
        <f>SUM(B19:B20)</f>
        <v>91390973</v>
      </c>
      <c r="C21" s="13">
        <f>SUM(C19:C20)</f>
        <v>91841483</v>
      </c>
      <c r="D21" s="13">
        <f>SUM(D19+D20)</f>
        <v>118377395</v>
      </c>
      <c r="E21" s="13">
        <f>SUM(E19+E20)</f>
        <v>120076226</v>
      </c>
      <c r="F21" s="3"/>
    </row>
    <row r="22" spans="1:6" ht="30" x14ac:dyDescent="0.25">
      <c r="A22" s="206" t="s">
        <v>18</v>
      </c>
      <c r="B22" s="9">
        <v>23124834</v>
      </c>
      <c r="C22" s="9">
        <v>23575344</v>
      </c>
      <c r="D22" s="9">
        <v>24218563</v>
      </c>
      <c r="E22" s="9">
        <v>23932067</v>
      </c>
      <c r="F22" s="3"/>
    </row>
    <row r="23" spans="1:6" x14ac:dyDescent="0.25">
      <c r="A23" s="8" t="s">
        <v>19</v>
      </c>
      <c r="B23" s="9"/>
      <c r="C23" s="9"/>
      <c r="D23" s="9">
        <v>26360327</v>
      </c>
      <c r="E23" s="9">
        <v>28345654</v>
      </c>
      <c r="F23" s="3"/>
    </row>
    <row r="24" spans="1:6" x14ac:dyDescent="0.25">
      <c r="A24" s="8" t="s">
        <v>20</v>
      </c>
      <c r="B24" s="9">
        <v>4921634</v>
      </c>
      <c r="C24" s="9">
        <v>4921634</v>
      </c>
      <c r="D24" s="9">
        <v>3750000</v>
      </c>
      <c r="E24" s="9">
        <v>3750000</v>
      </c>
      <c r="F24" s="3"/>
    </row>
    <row r="25" spans="1:6" x14ac:dyDescent="0.25">
      <c r="A25" s="8" t="s">
        <v>21</v>
      </c>
      <c r="B25" s="9">
        <v>9101013</v>
      </c>
      <c r="C25" s="9">
        <v>9101013</v>
      </c>
      <c r="D25" s="9">
        <v>9805013</v>
      </c>
      <c r="E25" s="9">
        <v>9805013</v>
      </c>
      <c r="F25" s="3"/>
    </row>
    <row r="26" spans="1:6" x14ac:dyDescent="0.25">
      <c r="A26" s="10" t="s">
        <v>22</v>
      </c>
      <c r="B26" s="11">
        <f>SUM(B22:B25)</f>
        <v>37147481</v>
      </c>
      <c r="C26" s="11">
        <f>SUM(C22:C25)</f>
        <v>37597991</v>
      </c>
      <c r="D26" s="11">
        <f>SUM(D22:D25)</f>
        <v>64133903</v>
      </c>
      <c r="E26" s="11">
        <f>SUM(E22:E25)</f>
        <v>65832734</v>
      </c>
      <c r="F26" s="3"/>
    </row>
    <row r="27" spans="1:6" x14ac:dyDescent="0.25">
      <c r="A27" s="10" t="s">
        <v>23</v>
      </c>
      <c r="B27" s="11">
        <v>54243492</v>
      </c>
      <c r="C27" s="11">
        <v>54243492</v>
      </c>
      <c r="D27" s="11">
        <v>54243492</v>
      </c>
      <c r="E27" s="11">
        <v>54243492</v>
      </c>
      <c r="F27" s="3"/>
    </row>
    <row r="28" spans="1:6" s="2" customFormat="1" x14ac:dyDescent="0.25">
      <c r="A28" s="12" t="s">
        <v>24</v>
      </c>
      <c r="B28" s="13">
        <f>SUM(B26:B27)</f>
        <v>91390973</v>
      </c>
      <c r="C28" s="13">
        <f>SUM(C26:C27)</f>
        <v>91841483</v>
      </c>
      <c r="D28" s="13">
        <f>SUM(D26:D27)</f>
        <v>118377395</v>
      </c>
      <c r="E28" s="13">
        <f>SUM(E26:E27)</f>
        <v>120076226</v>
      </c>
      <c r="F28" s="3"/>
    </row>
  </sheetData>
  <mergeCells count="3">
    <mergeCell ref="A3:E3"/>
    <mergeCell ref="A4:E4"/>
    <mergeCell ref="A5:E5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tabSelected="1" workbookViewId="0">
      <selection activeCell="P28" sqref="P28"/>
    </sheetView>
  </sheetViews>
  <sheetFormatPr defaultRowHeight="15" x14ac:dyDescent="0.25"/>
  <cols>
    <col min="1" max="1" width="64.140625" style="1" customWidth="1"/>
    <col min="2" max="2" width="8.5703125" style="1" customWidth="1"/>
    <col min="3" max="3" width="13.7109375" style="1" customWidth="1"/>
    <col min="4" max="4" width="12.28515625" style="1" customWidth="1"/>
    <col min="5" max="5" width="12.7109375" style="1" customWidth="1"/>
    <col min="6" max="6" width="13.140625" style="1" customWidth="1"/>
    <col min="7" max="7" width="13.28515625" style="1" customWidth="1"/>
    <col min="8" max="8" width="13.85546875" style="1" customWidth="1"/>
    <col min="9" max="10" width="12.7109375" style="1" customWidth="1"/>
    <col min="11" max="13" width="10.7109375" style="1" bestFit="1" customWidth="1"/>
    <col min="14" max="14" width="12" style="1" customWidth="1"/>
    <col min="15" max="15" width="14.140625" style="1" customWidth="1"/>
    <col min="16" max="16" width="18.42578125" style="3" bestFit="1" customWidth="1"/>
    <col min="17" max="17" width="14.85546875" style="1" bestFit="1" customWidth="1"/>
    <col min="18" max="18" width="14.28515625" style="1" customWidth="1"/>
    <col min="19" max="16384" width="9.140625" style="1"/>
  </cols>
  <sheetData>
    <row r="1" spans="1:256" x14ac:dyDescent="0.25">
      <c r="A1" s="214" t="s">
        <v>302</v>
      </c>
      <c r="B1" s="214"/>
      <c r="C1" s="214"/>
      <c r="D1" s="214"/>
      <c r="E1" s="215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256" x14ac:dyDescent="0.25">
      <c r="A2" s="231" t="s">
        <v>244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256" x14ac:dyDescent="0.25">
      <c r="A3" s="232" t="s">
        <v>245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1:256" ht="28.5" x14ac:dyDescent="0.25">
      <c r="A4" s="154" t="s">
        <v>27</v>
      </c>
      <c r="B4" s="111" t="s">
        <v>28</v>
      </c>
      <c r="C4" s="155" t="s">
        <v>246</v>
      </c>
      <c r="D4" s="155" t="s">
        <v>247</v>
      </c>
      <c r="E4" s="155" t="s">
        <v>248</v>
      </c>
      <c r="F4" s="155" t="s">
        <v>249</v>
      </c>
      <c r="G4" s="155" t="s">
        <v>250</v>
      </c>
      <c r="H4" s="155" t="s">
        <v>251</v>
      </c>
      <c r="I4" s="155" t="s">
        <v>252</v>
      </c>
      <c r="J4" s="155" t="s">
        <v>253</v>
      </c>
      <c r="K4" s="155" t="s">
        <v>254</v>
      </c>
      <c r="L4" s="155" t="s">
        <v>255</v>
      </c>
      <c r="M4" s="155" t="s">
        <v>256</v>
      </c>
      <c r="N4" s="155" t="s">
        <v>257</v>
      </c>
      <c r="O4" s="156" t="s">
        <v>258</v>
      </c>
      <c r="P4" s="157"/>
      <c r="Q4" s="144"/>
    </row>
    <row r="5" spans="1:256" x14ac:dyDescent="0.25">
      <c r="A5" s="158" t="s">
        <v>32</v>
      </c>
      <c r="B5" s="159" t="s">
        <v>33</v>
      </c>
      <c r="C5" s="73">
        <v>353145</v>
      </c>
      <c r="D5" s="73">
        <v>353145</v>
      </c>
      <c r="E5" s="73">
        <v>353145</v>
      </c>
      <c r="F5" s="73">
        <v>353145</v>
      </c>
      <c r="G5" s="73">
        <v>353145</v>
      </c>
      <c r="H5" s="73">
        <v>353145</v>
      </c>
      <c r="I5" s="73">
        <v>353145</v>
      </c>
      <c r="J5" s="73">
        <v>353145</v>
      </c>
      <c r="K5" s="73">
        <v>353145</v>
      </c>
      <c r="L5" s="73">
        <v>353145</v>
      </c>
      <c r="M5" s="73">
        <v>353145</v>
      </c>
      <c r="N5" s="73">
        <v>353141</v>
      </c>
      <c r="O5" s="9">
        <f>SUM(C5:N5)</f>
        <v>4237736</v>
      </c>
      <c r="P5" s="157"/>
      <c r="Q5" s="157"/>
      <c r="R5" s="3"/>
    </row>
    <row r="6" spans="1:256" x14ac:dyDescent="0.25">
      <c r="A6" s="158" t="s">
        <v>289</v>
      </c>
      <c r="B6" s="159" t="s">
        <v>290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>
        <v>150000</v>
      </c>
      <c r="N6" s="73"/>
      <c r="O6" s="9">
        <v>150000</v>
      </c>
      <c r="P6" s="157"/>
      <c r="Q6" s="157"/>
      <c r="R6" s="3"/>
    </row>
    <row r="7" spans="1:256" x14ac:dyDescent="0.25">
      <c r="A7" s="160" t="s">
        <v>34</v>
      </c>
      <c r="B7" s="161" t="s">
        <v>35</v>
      </c>
      <c r="C7" s="8"/>
      <c r="D7" s="8"/>
      <c r="E7" s="8">
        <v>56250</v>
      </c>
      <c r="F7" s="8"/>
      <c r="G7" s="8"/>
      <c r="H7" s="8">
        <v>56250</v>
      </c>
      <c r="I7" s="8"/>
      <c r="J7" s="8"/>
      <c r="K7" s="8">
        <v>74184</v>
      </c>
      <c r="L7" s="8"/>
      <c r="M7" s="8">
        <v>74185</v>
      </c>
      <c r="N7" s="8"/>
      <c r="O7" s="9">
        <v>260869</v>
      </c>
      <c r="P7" s="157"/>
      <c r="Q7" s="157"/>
      <c r="R7" s="3"/>
    </row>
    <row r="8" spans="1:256" x14ac:dyDescent="0.25">
      <c r="A8" s="160" t="s">
        <v>259</v>
      </c>
      <c r="B8" s="161" t="s">
        <v>37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v>120000</v>
      </c>
      <c r="O8" s="9">
        <f>SUM(C8:N8)</f>
        <v>120000</v>
      </c>
      <c r="P8" s="157"/>
      <c r="Q8" s="157"/>
      <c r="R8" s="3"/>
    </row>
    <row r="9" spans="1:256" s="166" customFormat="1" x14ac:dyDescent="0.25">
      <c r="A9" s="162" t="s">
        <v>38</v>
      </c>
      <c r="B9" s="163" t="s">
        <v>39</v>
      </c>
      <c r="C9" s="43">
        <f>SUM(C5:C8)</f>
        <v>353145</v>
      </c>
      <c r="D9" s="43">
        <f t="shared" ref="D9:N9" si="0">SUM(D5:D8)</f>
        <v>353145</v>
      </c>
      <c r="E9" s="43">
        <f t="shared" si="0"/>
        <v>409395</v>
      </c>
      <c r="F9" s="43">
        <f t="shared" si="0"/>
        <v>353145</v>
      </c>
      <c r="G9" s="43">
        <f t="shared" si="0"/>
        <v>353145</v>
      </c>
      <c r="H9" s="43">
        <f t="shared" si="0"/>
        <v>409395</v>
      </c>
      <c r="I9" s="43">
        <f t="shared" si="0"/>
        <v>353145</v>
      </c>
      <c r="J9" s="43">
        <f t="shared" si="0"/>
        <v>353145</v>
      </c>
      <c r="K9" s="43">
        <f t="shared" si="0"/>
        <v>427329</v>
      </c>
      <c r="L9" s="43">
        <f t="shared" si="0"/>
        <v>353145</v>
      </c>
      <c r="M9" s="43">
        <f t="shared" si="0"/>
        <v>577330</v>
      </c>
      <c r="N9" s="43">
        <f t="shared" si="0"/>
        <v>473141</v>
      </c>
      <c r="O9" s="43">
        <f>SUM(O5:O8)</f>
        <v>4768605</v>
      </c>
      <c r="P9" s="164"/>
      <c r="Q9" s="157"/>
      <c r="R9" s="3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  <c r="CS9" s="165"/>
      <c r="CT9" s="165"/>
      <c r="CU9" s="165"/>
      <c r="CV9" s="165"/>
      <c r="CW9" s="165"/>
      <c r="CX9" s="165"/>
      <c r="CY9" s="165"/>
      <c r="CZ9" s="165"/>
      <c r="DA9" s="165"/>
      <c r="DB9" s="165"/>
      <c r="DC9" s="165"/>
      <c r="DD9" s="165"/>
      <c r="DE9" s="165"/>
      <c r="DF9" s="165"/>
      <c r="DG9" s="165"/>
      <c r="DH9" s="165"/>
      <c r="DI9" s="165"/>
      <c r="DJ9" s="165"/>
      <c r="DK9" s="165"/>
      <c r="DL9" s="165"/>
      <c r="DM9" s="165"/>
      <c r="DN9" s="165"/>
      <c r="DO9" s="165"/>
      <c r="DP9" s="16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</row>
    <row r="10" spans="1:256" x14ac:dyDescent="0.25">
      <c r="A10" s="167" t="s">
        <v>40</v>
      </c>
      <c r="B10" s="161" t="s">
        <v>41</v>
      </c>
      <c r="C10" s="9">
        <v>172012</v>
      </c>
      <c r="D10" s="9">
        <v>172012</v>
      </c>
      <c r="E10" s="9">
        <v>172012</v>
      </c>
      <c r="F10" s="9">
        <v>172012</v>
      </c>
      <c r="G10" s="9">
        <v>172012</v>
      </c>
      <c r="H10" s="9">
        <v>172012</v>
      </c>
      <c r="I10" s="9">
        <v>172012</v>
      </c>
      <c r="J10" s="9">
        <v>172012</v>
      </c>
      <c r="K10" s="9">
        <v>172012</v>
      </c>
      <c r="L10" s="9">
        <v>172012</v>
      </c>
      <c r="M10" s="9">
        <v>172012</v>
      </c>
      <c r="N10" s="9">
        <v>172012</v>
      </c>
      <c r="O10" s="9">
        <v>2064144</v>
      </c>
      <c r="P10" s="157"/>
      <c r="Q10" s="157"/>
      <c r="R10" s="3"/>
    </row>
    <row r="11" spans="1:256" ht="30" x14ac:dyDescent="0.25">
      <c r="A11" s="167" t="s">
        <v>42</v>
      </c>
      <c r="B11" s="161" t="s">
        <v>43</v>
      </c>
      <c r="C11" s="9">
        <v>30000</v>
      </c>
      <c r="D11" s="9">
        <v>30000</v>
      </c>
      <c r="E11" s="9">
        <v>30000</v>
      </c>
      <c r="F11" s="9">
        <v>30000</v>
      </c>
      <c r="G11" s="9">
        <v>30000</v>
      </c>
      <c r="H11" s="9">
        <v>30000</v>
      </c>
      <c r="I11" s="9">
        <v>30000</v>
      </c>
      <c r="J11" s="9">
        <v>30000</v>
      </c>
      <c r="K11" s="9">
        <v>65000</v>
      </c>
      <c r="L11" s="9">
        <v>30000</v>
      </c>
      <c r="M11" s="9">
        <v>30000</v>
      </c>
      <c r="N11" s="9">
        <v>30000</v>
      </c>
      <c r="O11" s="9">
        <f>SUM(C11:N11)</f>
        <v>395000</v>
      </c>
      <c r="P11" s="157"/>
      <c r="Q11" s="157"/>
      <c r="R11" s="3"/>
    </row>
    <row r="12" spans="1:256" s="166" customFormat="1" x14ac:dyDescent="0.25">
      <c r="A12" s="168" t="s">
        <v>44</v>
      </c>
      <c r="B12" s="163" t="s">
        <v>45</v>
      </c>
      <c r="C12" s="43">
        <f>SUM(C10:C11)</f>
        <v>202012</v>
      </c>
      <c r="D12" s="43">
        <f t="shared" ref="D12:O12" si="1">SUM(D10:D11)</f>
        <v>202012</v>
      </c>
      <c r="E12" s="43">
        <f t="shared" si="1"/>
        <v>202012</v>
      </c>
      <c r="F12" s="43">
        <f t="shared" si="1"/>
        <v>202012</v>
      </c>
      <c r="G12" s="43">
        <f t="shared" si="1"/>
        <v>202012</v>
      </c>
      <c r="H12" s="43">
        <f t="shared" si="1"/>
        <v>202012</v>
      </c>
      <c r="I12" s="43">
        <f t="shared" si="1"/>
        <v>202012</v>
      </c>
      <c r="J12" s="43">
        <f t="shared" si="1"/>
        <v>202012</v>
      </c>
      <c r="K12" s="43">
        <f t="shared" si="1"/>
        <v>237012</v>
      </c>
      <c r="L12" s="43">
        <f t="shared" si="1"/>
        <v>202012</v>
      </c>
      <c r="M12" s="43">
        <f t="shared" si="1"/>
        <v>202012</v>
      </c>
      <c r="N12" s="43">
        <f t="shared" si="1"/>
        <v>202012</v>
      </c>
      <c r="O12" s="43">
        <f t="shared" si="1"/>
        <v>2459144</v>
      </c>
      <c r="P12" s="169"/>
      <c r="Q12" s="157"/>
      <c r="R12" s="3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  <c r="HH12" s="165"/>
      <c r="HI12" s="165"/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165"/>
      <c r="HV12" s="165"/>
      <c r="HW12" s="165"/>
      <c r="HX12" s="165"/>
      <c r="HY12" s="165"/>
      <c r="HZ12" s="165"/>
      <c r="IA12" s="165"/>
      <c r="IB12" s="165"/>
      <c r="IC12" s="165"/>
      <c r="ID12" s="165"/>
      <c r="IE12" s="165"/>
      <c r="IF12" s="165"/>
      <c r="IG12" s="165"/>
      <c r="IH12" s="165"/>
      <c r="II12" s="165"/>
      <c r="IJ12" s="165"/>
      <c r="IK12" s="165"/>
      <c r="IL12" s="165"/>
      <c r="IM12" s="165"/>
      <c r="IN12" s="165"/>
      <c r="IO12" s="165"/>
      <c r="IP12" s="165"/>
      <c r="IQ12" s="165"/>
      <c r="IR12" s="165"/>
      <c r="IS12" s="165"/>
      <c r="IT12" s="165"/>
      <c r="IU12" s="165"/>
      <c r="IV12" s="165"/>
    </row>
    <row r="13" spans="1:256" x14ac:dyDescent="0.25">
      <c r="A13" s="30" t="s">
        <v>46</v>
      </c>
      <c r="B13" s="31" t="s">
        <v>47</v>
      </c>
      <c r="C13" s="11">
        <f>SUM(C12,C9)</f>
        <v>555157</v>
      </c>
      <c r="D13" s="11">
        <f t="shared" ref="D13:N13" si="2">SUM(D12,D9)</f>
        <v>555157</v>
      </c>
      <c r="E13" s="11">
        <f t="shared" si="2"/>
        <v>611407</v>
      </c>
      <c r="F13" s="11">
        <f t="shared" si="2"/>
        <v>555157</v>
      </c>
      <c r="G13" s="11">
        <f t="shared" si="2"/>
        <v>555157</v>
      </c>
      <c r="H13" s="11">
        <f t="shared" si="2"/>
        <v>611407</v>
      </c>
      <c r="I13" s="11">
        <f t="shared" si="2"/>
        <v>555157</v>
      </c>
      <c r="J13" s="11">
        <f t="shared" si="2"/>
        <v>555157</v>
      </c>
      <c r="K13" s="11">
        <f t="shared" si="2"/>
        <v>664341</v>
      </c>
      <c r="L13" s="11">
        <f t="shared" si="2"/>
        <v>555157</v>
      </c>
      <c r="M13" s="11">
        <f t="shared" si="2"/>
        <v>779342</v>
      </c>
      <c r="N13" s="11">
        <f t="shared" si="2"/>
        <v>675153</v>
      </c>
      <c r="O13" s="11">
        <f>SUM(C13:N13)</f>
        <v>7227749</v>
      </c>
      <c r="P13" s="164"/>
      <c r="Q13" s="157"/>
      <c r="R13" s="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x14ac:dyDescent="0.25">
      <c r="A14" s="32" t="s">
        <v>48</v>
      </c>
      <c r="B14" s="31" t="s">
        <v>49</v>
      </c>
      <c r="C14" s="11">
        <v>103454</v>
      </c>
      <c r="D14" s="11">
        <v>103454</v>
      </c>
      <c r="E14" s="11">
        <v>103454</v>
      </c>
      <c r="F14" s="11">
        <v>103454</v>
      </c>
      <c r="G14" s="11">
        <v>103454</v>
      </c>
      <c r="H14" s="11">
        <v>103454</v>
      </c>
      <c r="I14" s="11">
        <v>103454</v>
      </c>
      <c r="J14" s="11">
        <v>103454</v>
      </c>
      <c r="K14" s="11">
        <v>103454</v>
      </c>
      <c r="L14" s="11">
        <v>103454</v>
      </c>
      <c r="M14" s="11">
        <v>103454</v>
      </c>
      <c r="N14" s="11">
        <v>103460</v>
      </c>
      <c r="O14" s="11">
        <f>SUM(C14:N14)</f>
        <v>1241454</v>
      </c>
      <c r="P14" s="164"/>
      <c r="Q14" s="157"/>
      <c r="R14" s="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x14ac:dyDescent="0.25">
      <c r="A15" s="167" t="s">
        <v>260</v>
      </c>
      <c r="B15" s="161" t="s">
        <v>51</v>
      </c>
      <c r="C15" s="9"/>
      <c r="D15" s="9"/>
      <c r="E15" s="9">
        <v>45000</v>
      </c>
      <c r="F15" s="9"/>
      <c r="G15" s="9">
        <v>45000</v>
      </c>
      <c r="H15" s="9"/>
      <c r="I15" s="9">
        <v>45000</v>
      </c>
      <c r="J15" s="9"/>
      <c r="K15" s="9">
        <v>55479</v>
      </c>
      <c r="L15" s="9"/>
      <c r="M15" s="9"/>
      <c r="N15" s="9"/>
      <c r="O15" s="9">
        <f>SUM(C15:N15)</f>
        <v>190479</v>
      </c>
      <c r="P15" s="157"/>
      <c r="Q15" s="157"/>
      <c r="R15" s="3"/>
    </row>
    <row r="16" spans="1:256" x14ac:dyDescent="0.25">
      <c r="A16" s="167" t="s">
        <v>261</v>
      </c>
      <c r="B16" s="161" t="s">
        <v>53</v>
      </c>
      <c r="C16" s="9">
        <v>200000</v>
      </c>
      <c r="D16" s="9">
        <v>200000</v>
      </c>
      <c r="E16" s="9">
        <v>200000</v>
      </c>
      <c r="F16" s="9">
        <v>200000</v>
      </c>
      <c r="G16" s="9">
        <v>200000</v>
      </c>
      <c r="H16" s="9">
        <v>200000</v>
      </c>
      <c r="I16" s="9">
        <v>200000</v>
      </c>
      <c r="J16" s="9">
        <v>200000</v>
      </c>
      <c r="K16" s="9">
        <v>200000</v>
      </c>
      <c r="L16" s="9">
        <v>200000</v>
      </c>
      <c r="M16" s="9">
        <v>200000</v>
      </c>
      <c r="N16" s="9">
        <v>200000</v>
      </c>
      <c r="O16" s="9">
        <f>SUM(C16:N16)</f>
        <v>2400000</v>
      </c>
      <c r="P16" s="157"/>
      <c r="Q16" s="157"/>
      <c r="R16" s="3"/>
    </row>
    <row r="17" spans="1:256" s="166" customFormat="1" x14ac:dyDescent="0.25">
      <c r="A17" s="168" t="s">
        <v>54</v>
      </c>
      <c r="B17" s="163" t="s">
        <v>55</v>
      </c>
      <c r="C17" s="43">
        <f>SUM(C15:C16)</f>
        <v>200000</v>
      </c>
      <c r="D17" s="43">
        <f t="shared" ref="D17:N17" si="3">SUM(D15:D16)</f>
        <v>200000</v>
      </c>
      <c r="E17" s="43">
        <f t="shared" si="3"/>
        <v>245000</v>
      </c>
      <c r="F17" s="43">
        <f t="shared" si="3"/>
        <v>200000</v>
      </c>
      <c r="G17" s="43">
        <f t="shared" si="3"/>
        <v>245000</v>
      </c>
      <c r="H17" s="43">
        <f t="shared" si="3"/>
        <v>200000</v>
      </c>
      <c r="I17" s="43">
        <f t="shared" si="3"/>
        <v>245000</v>
      </c>
      <c r="J17" s="43">
        <f t="shared" si="3"/>
        <v>200000</v>
      </c>
      <c r="K17" s="43">
        <f t="shared" si="3"/>
        <v>255479</v>
      </c>
      <c r="L17" s="43">
        <f t="shared" si="3"/>
        <v>200000</v>
      </c>
      <c r="M17" s="43">
        <f t="shared" si="3"/>
        <v>200000</v>
      </c>
      <c r="N17" s="43">
        <f t="shared" si="3"/>
        <v>200000</v>
      </c>
      <c r="O17" s="43">
        <f>SUM(O15:O16)</f>
        <v>2590479</v>
      </c>
      <c r="P17" s="169"/>
      <c r="Q17" s="157"/>
      <c r="R17" s="3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  <c r="GO17" s="165"/>
      <c r="GP17" s="165"/>
      <c r="GQ17" s="165"/>
      <c r="GR17" s="165"/>
      <c r="GS17" s="165"/>
      <c r="GT17" s="165"/>
      <c r="GU17" s="165"/>
      <c r="GV17" s="165"/>
      <c r="GW17" s="165"/>
      <c r="GX17" s="165"/>
      <c r="GY17" s="165"/>
      <c r="GZ17" s="165"/>
      <c r="HA17" s="165"/>
      <c r="HB17" s="165"/>
      <c r="HC17" s="165"/>
      <c r="HD17" s="165"/>
      <c r="HE17" s="165"/>
      <c r="HF17" s="165"/>
      <c r="HG17" s="165"/>
      <c r="HH17" s="165"/>
      <c r="HI17" s="165"/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165"/>
      <c r="HV17" s="165"/>
      <c r="HW17" s="165"/>
      <c r="HX17" s="165"/>
      <c r="HY17" s="165"/>
      <c r="HZ17" s="165"/>
      <c r="IA17" s="165"/>
      <c r="IB17" s="165"/>
      <c r="IC17" s="165"/>
      <c r="ID17" s="165"/>
      <c r="IE17" s="165"/>
      <c r="IF17" s="165"/>
      <c r="IG17" s="165"/>
      <c r="IH17" s="165"/>
      <c r="II17" s="165"/>
      <c r="IJ17" s="165"/>
      <c r="IK17" s="165"/>
      <c r="IL17" s="165"/>
      <c r="IM17" s="165"/>
      <c r="IN17" s="165"/>
      <c r="IO17" s="165"/>
      <c r="IP17" s="165"/>
      <c r="IQ17" s="165"/>
      <c r="IR17" s="165"/>
      <c r="IS17" s="165"/>
      <c r="IT17" s="165"/>
      <c r="IU17" s="165"/>
      <c r="IV17" s="165"/>
    </row>
    <row r="18" spans="1:256" x14ac:dyDescent="0.25">
      <c r="A18" s="167" t="s">
        <v>56</v>
      </c>
      <c r="B18" s="161" t="s">
        <v>57</v>
      </c>
      <c r="C18" s="9">
        <v>5000</v>
      </c>
      <c r="D18" s="9">
        <v>5000</v>
      </c>
      <c r="E18" s="9">
        <v>5000</v>
      </c>
      <c r="F18" s="9">
        <v>5000</v>
      </c>
      <c r="G18" s="9">
        <v>5000</v>
      </c>
      <c r="H18" s="9">
        <v>5000</v>
      </c>
      <c r="I18" s="9">
        <v>5000</v>
      </c>
      <c r="J18" s="9">
        <v>5000</v>
      </c>
      <c r="K18" s="9">
        <v>5000</v>
      </c>
      <c r="L18" s="9">
        <v>5000</v>
      </c>
      <c r="M18" s="9">
        <v>5000</v>
      </c>
      <c r="N18" s="9">
        <v>5000</v>
      </c>
      <c r="O18" s="9">
        <v>60000</v>
      </c>
      <c r="P18" s="157"/>
      <c r="Q18" s="157"/>
      <c r="R18" s="3"/>
    </row>
    <row r="19" spans="1:256" x14ac:dyDescent="0.25">
      <c r="A19" s="167" t="s">
        <v>58</v>
      </c>
      <c r="B19" s="161" t="s">
        <v>59</v>
      </c>
      <c r="C19" s="9">
        <v>18977</v>
      </c>
      <c r="D19" s="9">
        <v>18977</v>
      </c>
      <c r="E19" s="9">
        <v>18977</v>
      </c>
      <c r="F19" s="9">
        <v>18977</v>
      </c>
      <c r="G19" s="9">
        <v>18977</v>
      </c>
      <c r="H19" s="9">
        <v>18977</v>
      </c>
      <c r="I19" s="9">
        <v>18977</v>
      </c>
      <c r="J19" s="9">
        <v>18977</v>
      </c>
      <c r="K19" s="9">
        <v>18977</v>
      </c>
      <c r="L19" s="9">
        <v>18977</v>
      </c>
      <c r="M19" s="9">
        <v>18978</v>
      </c>
      <c r="N19" s="9">
        <v>26064</v>
      </c>
      <c r="O19" s="9">
        <f>SUM(C19:N19)</f>
        <v>234812</v>
      </c>
      <c r="P19" s="157"/>
      <c r="Q19" s="157"/>
      <c r="R19" s="3"/>
    </row>
    <row r="20" spans="1:256" s="166" customFormat="1" x14ac:dyDescent="0.25">
      <c r="A20" s="168" t="s">
        <v>60</v>
      </c>
      <c r="B20" s="163" t="s">
        <v>61</v>
      </c>
      <c r="C20" s="43">
        <f>SUM(C18:C19)</f>
        <v>23977</v>
      </c>
      <c r="D20" s="43">
        <f t="shared" ref="D20:O20" si="4">SUM(D18:D19)</f>
        <v>23977</v>
      </c>
      <c r="E20" s="43">
        <f t="shared" si="4"/>
        <v>23977</v>
      </c>
      <c r="F20" s="43">
        <f t="shared" si="4"/>
        <v>23977</v>
      </c>
      <c r="G20" s="43">
        <f t="shared" si="4"/>
        <v>23977</v>
      </c>
      <c r="H20" s="43">
        <f t="shared" si="4"/>
        <v>23977</v>
      </c>
      <c r="I20" s="43">
        <f t="shared" si="4"/>
        <v>23977</v>
      </c>
      <c r="J20" s="43">
        <f t="shared" si="4"/>
        <v>23977</v>
      </c>
      <c r="K20" s="43">
        <f t="shared" si="4"/>
        <v>23977</v>
      </c>
      <c r="L20" s="43">
        <f t="shared" si="4"/>
        <v>23977</v>
      </c>
      <c r="M20" s="43">
        <f t="shared" si="4"/>
        <v>23978</v>
      </c>
      <c r="N20" s="43">
        <f t="shared" si="4"/>
        <v>31064</v>
      </c>
      <c r="O20" s="43">
        <f t="shared" si="4"/>
        <v>294812</v>
      </c>
      <c r="P20" s="169"/>
      <c r="Q20" s="157"/>
      <c r="R20" s="3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165"/>
      <c r="CK20" s="165"/>
      <c r="CL20" s="165"/>
      <c r="CM20" s="165"/>
      <c r="CN20" s="165"/>
      <c r="CO20" s="165"/>
      <c r="CP20" s="165"/>
      <c r="CQ20" s="165"/>
      <c r="CR20" s="165"/>
      <c r="CS20" s="165"/>
      <c r="CT20" s="165"/>
      <c r="CU20" s="165"/>
      <c r="CV20" s="165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5"/>
      <c r="DT20" s="165"/>
      <c r="DU20" s="165"/>
      <c r="DV20" s="165"/>
      <c r="DW20" s="165"/>
      <c r="DX20" s="165"/>
      <c r="DY20" s="165"/>
      <c r="DZ20" s="165"/>
      <c r="EA20" s="165"/>
      <c r="EB20" s="165"/>
      <c r="EC20" s="165"/>
      <c r="ED20" s="165"/>
      <c r="EE20" s="165"/>
      <c r="EF20" s="165"/>
      <c r="EG20" s="165"/>
      <c r="EH20" s="165"/>
      <c r="EI20" s="165"/>
      <c r="EJ20" s="165"/>
      <c r="EK20" s="165"/>
      <c r="EL20" s="165"/>
      <c r="EM20" s="165"/>
      <c r="EN20" s="165"/>
      <c r="EO20" s="165"/>
      <c r="EP20" s="165"/>
      <c r="EQ20" s="165"/>
      <c r="ER20" s="165"/>
      <c r="ES20" s="165"/>
      <c r="ET20" s="165"/>
      <c r="EU20" s="165"/>
      <c r="EV20" s="165"/>
      <c r="EW20" s="165"/>
      <c r="EX20" s="165"/>
      <c r="EY20" s="165"/>
      <c r="EZ20" s="165"/>
      <c r="FA20" s="165"/>
      <c r="FB20" s="165"/>
      <c r="FC20" s="165"/>
      <c r="FD20" s="165"/>
      <c r="FE20" s="165"/>
      <c r="FF20" s="165"/>
      <c r="FG20" s="165"/>
      <c r="FH20" s="165"/>
      <c r="FI20" s="165"/>
      <c r="FJ20" s="165"/>
      <c r="FK20" s="165"/>
      <c r="FL20" s="165"/>
      <c r="FM20" s="165"/>
      <c r="FN20" s="165"/>
      <c r="FO20" s="165"/>
      <c r="FP20" s="165"/>
      <c r="FQ20" s="165"/>
      <c r="FR20" s="165"/>
      <c r="FS20" s="165"/>
      <c r="FT20" s="165"/>
      <c r="FU20" s="165"/>
      <c r="FV20" s="165"/>
      <c r="FW20" s="165"/>
      <c r="FX20" s="165"/>
      <c r="FY20" s="165"/>
      <c r="FZ20" s="165"/>
      <c r="GA20" s="165"/>
      <c r="GB20" s="165"/>
      <c r="GC20" s="165"/>
      <c r="GD20" s="165"/>
      <c r="GE20" s="165"/>
      <c r="GF20" s="165"/>
      <c r="GG20" s="165"/>
      <c r="GH20" s="165"/>
      <c r="GI20" s="165"/>
      <c r="GJ20" s="165"/>
      <c r="GK20" s="165"/>
      <c r="GL20" s="165"/>
      <c r="GM20" s="165"/>
      <c r="GN20" s="165"/>
      <c r="GO20" s="165"/>
      <c r="GP20" s="165"/>
      <c r="GQ20" s="165"/>
      <c r="GR20" s="165"/>
      <c r="GS20" s="165"/>
      <c r="GT20" s="165"/>
      <c r="GU20" s="165"/>
      <c r="GV20" s="165"/>
      <c r="GW20" s="165"/>
      <c r="GX20" s="165"/>
      <c r="GY20" s="165"/>
      <c r="GZ20" s="165"/>
      <c r="HA20" s="165"/>
      <c r="HB20" s="165"/>
      <c r="HC20" s="165"/>
      <c r="HD20" s="165"/>
      <c r="HE20" s="165"/>
      <c r="HF20" s="165"/>
      <c r="HG20" s="165"/>
      <c r="HH20" s="165"/>
      <c r="HI20" s="165"/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165"/>
      <c r="HV20" s="165"/>
      <c r="HW20" s="165"/>
      <c r="HX20" s="165"/>
      <c r="HY20" s="165"/>
      <c r="HZ20" s="165"/>
      <c r="IA20" s="165"/>
      <c r="IB20" s="165"/>
      <c r="IC20" s="165"/>
      <c r="ID20" s="165"/>
      <c r="IE20" s="165"/>
      <c r="IF20" s="165"/>
      <c r="IG20" s="165"/>
      <c r="IH20" s="165"/>
      <c r="II20" s="165"/>
      <c r="IJ20" s="165"/>
      <c r="IK20" s="165"/>
      <c r="IL20" s="165"/>
      <c r="IM20" s="165"/>
      <c r="IN20" s="165"/>
      <c r="IO20" s="165"/>
      <c r="IP20" s="165"/>
      <c r="IQ20" s="165"/>
      <c r="IR20" s="165"/>
      <c r="IS20" s="165"/>
      <c r="IT20" s="165"/>
      <c r="IU20" s="165"/>
      <c r="IV20" s="165"/>
    </row>
    <row r="21" spans="1:256" x14ac:dyDescent="0.25">
      <c r="A21" s="167" t="s">
        <v>62</v>
      </c>
      <c r="B21" s="161" t="s">
        <v>63</v>
      </c>
      <c r="C21" s="73">
        <v>267307</v>
      </c>
      <c r="D21" s="73">
        <v>267307</v>
      </c>
      <c r="E21" s="73">
        <v>267307</v>
      </c>
      <c r="F21" s="73">
        <v>267307</v>
      </c>
      <c r="G21" s="73">
        <v>267307</v>
      </c>
      <c r="H21" s="73">
        <v>267307</v>
      </c>
      <c r="I21" s="73">
        <v>267307</v>
      </c>
      <c r="J21" s="73">
        <v>267307</v>
      </c>
      <c r="K21" s="73">
        <v>267307</v>
      </c>
      <c r="L21" s="73">
        <v>267307</v>
      </c>
      <c r="M21" s="73">
        <v>267307</v>
      </c>
      <c r="N21" s="73">
        <v>267305</v>
      </c>
      <c r="O21" s="9">
        <v>3207682</v>
      </c>
      <c r="P21" s="157"/>
      <c r="Q21" s="157"/>
      <c r="R21" s="3"/>
    </row>
    <row r="22" spans="1:256" x14ac:dyDescent="0.25">
      <c r="A22" s="167" t="s">
        <v>64</v>
      </c>
      <c r="B22" s="161" t="s">
        <v>65</v>
      </c>
      <c r="C22" s="9">
        <v>178917</v>
      </c>
      <c r="D22" s="9">
        <v>178917</v>
      </c>
      <c r="E22" s="9">
        <v>178917</v>
      </c>
      <c r="F22" s="9">
        <v>178917</v>
      </c>
      <c r="G22" s="9">
        <v>178917</v>
      </c>
      <c r="H22" s="9">
        <v>178917</v>
      </c>
      <c r="I22" s="9">
        <v>178917</v>
      </c>
      <c r="J22" s="9">
        <v>178917</v>
      </c>
      <c r="K22" s="9">
        <v>178917</v>
      </c>
      <c r="L22" s="9">
        <v>178913</v>
      </c>
      <c r="M22" s="9">
        <v>178917</v>
      </c>
      <c r="N22" s="9">
        <v>178917</v>
      </c>
      <c r="O22" s="9">
        <v>2147000</v>
      </c>
      <c r="P22" s="157"/>
      <c r="Q22" s="157"/>
      <c r="R22" s="3"/>
    </row>
    <row r="23" spans="1:256" x14ac:dyDescent="0.25">
      <c r="A23" s="167" t="s">
        <v>66</v>
      </c>
      <c r="B23" s="161" t="s">
        <v>67</v>
      </c>
      <c r="C23" s="9"/>
      <c r="D23" s="9"/>
      <c r="E23" s="9">
        <v>300000</v>
      </c>
      <c r="F23" s="9"/>
      <c r="G23" s="9">
        <v>2280000</v>
      </c>
      <c r="H23" s="9"/>
      <c r="I23" s="9">
        <v>500000</v>
      </c>
      <c r="J23" s="9"/>
      <c r="K23" s="9">
        <v>509521</v>
      </c>
      <c r="L23" s="9"/>
      <c r="M23" s="9"/>
      <c r="N23" s="9"/>
      <c r="O23" s="9">
        <f t="shared" ref="O23:O29" si="5">SUM(C23:N23)</f>
        <v>3589521</v>
      </c>
      <c r="P23" s="157"/>
      <c r="Q23" s="157"/>
      <c r="R23" s="3"/>
    </row>
    <row r="24" spans="1:256" x14ac:dyDescent="0.25">
      <c r="A24" s="167" t="s">
        <v>68</v>
      </c>
      <c r="B24" s="161" t="s">
        <v>69</v>
      </c>
      <c r="C24" s="9">
        <v>33257</v>
      </c>
      <c r="D24" s="9">
        <v>33257</v>
      </c>
      <c r="E24" s="9">
        <v>33257</v>
      </c>
      <c r="F24" s="9">
        <v>33257</v>
      </c>
      <c r="G24" s="9">
        <v>33257</v>
      </c>
      <c r="H24" s="9">
        <v>33257</v>
      </c>
      <c r="I24" s="9">
        <v>33257</v>
      </c>
      <c r="J24" s="9">
        <v>33257</v>
      </c>
      <c r="K24" s="9">
        <v>33257</v>
      </c>
      <c r="L24" s="9">
        <v>33257</v>
      </c>
      <c r="M24" s="9">
        <v>33257</v>
      </c>
      <c r="N24" s="9">
        <v>33255</v>
      </c>
      <c r="O24" s="9">
        <f t="shared" si="5"/>
        <v>399082</v>
      </c>
      <c r="P24" s="157"/>
      <c r="Q24" s="157"/>
      <c r="R24" s="3"/>
    </row>
    <row r="25" spans="1:256" x14ac:dyDescent="0.25">
      <c r="A25" s="167" t="s">
        <v>70</v>
      </c>
      <c r="B25" s="161" t="s">
        <v>71</v>
      </c>
      <c r="C25" s="9">
        <v>536267</v>
      </c>
      <c r="D25" s="9">
        <v>536267</v>
      </c>
      <c r="E25" s="9">
        <v>536267</v>
      </c>
      <c r="F25" s="9">
        <v>536267</v>
      </c>
      <c r="G25" s="9">
        <v>536267</v>
      </c>
      <c r="H25" s="9">
        <v>536267</v>
      </c>
      <c r="I25" s="9">
        <v>536267</v>
      </c>
      <c r="J25" s="9">
        <v>536267</v>
      </c>
      <c r="K25" s="9">
        <v>536267</v>
      </c>
      <c r="L25" s="9">
        <v>536267</v>
      </c>
      <c r="M25" s="9">
        <v>536267</v>
      </c>
      <c r="N25" s="9">
        <v>536263</v>
      </c>
      <c r="O25" s="9">
        <f t="shared" si="5"/>
        <v>6435200</v>
      </c>
      <c r="P25" s="157"/>
      <c r="Q25" s="157"/>
      <c r="R25" s="3"/>
    </row>
    <row r="26" spans="1:256" s="166" customFormat="1" x14ac:dyDescent="0.25">
      <c r="A26" s="168" t="s">
        <v>262</v>
      </c>
      <c r="B26" s="163" t="s">
        <v>73</v>
      </c>
      <c r="C26" s="43">
        <f>SUM(C21:C25)</f>
        <v>1015748</v>
      </c>
      <c r="D26" s="43">
        <f t="shared" ref="D26:N26" si="6">SUM(D21:D25)</f>
        <v>1015748</v>
      </c>
      <c r="E26" s="43">
        <f t="shared" si="6"/>
        <v>1315748</v>
      </c>
      <c r="F26" s="43">
        <f t="shared" si="6"/>
        <v>1015748</v>
      </c>
      <c r="G26" s="43">
        <f t="shared" si="6"/>
        <v>3295748</v>
      </c>
      <c r="H26" s="43">
        <f t="shared" si="6"/>
        <v>1015748</v>
      </c>
      <c r="I26" s="43">
        <f t="shared" si="6"/>
        <v>1515748</v>
      </c>
      <c r="J26" s="43">
        <f t="shared" si="6"/>
        <v>1015748</v>
      </c>
      <c r="K26" s="43">
        <f t="shared" si="6"/>
        <v>1525269</v>
      </c>
      <c r="L26" s="43">
        <f t="shared" si="6"/>
        <v>1015744</v>
      </c>
      <c r="M26" s="43">
        <f t="shared" si="6"/>
        <v>1015748</v>
      </c>
      <c r="N26" s="43">
        <f t="shared" si="6"/>
        <v>1015740</v>
      </c>
      <c r="O26" s="43">
        <f t="shared" si="5"/>
        <v>15778485</v>
      </c>
      <c r="P26" s="169"/>
      <c r="Q26" s="157"/>
      <c r="R26" s="3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  <c r="CE26" s="165"/>
      <c r="CF26" s="165"/>
      <c r="CG26" s="165"/>
      <c r="CH26" s="165"/>
      <c r="CI26" s="165"/>
      <c r="CJ26" s="165"/>
      <c r="CK26" s="165"/>
      <c r="CL26" s="165"/>
      <c r="CM26" s="165"/>
      <c r="CN26" s="165"/>
      <c r="CO26" s="165"/>
      <c r="CP26" s="165"/>
      <c r="CQ26" s="165"/>
      <c r="CR26" s="165"/>
      <c r="CS26" s="165"/>
      <c r="CT26" s="165"/>
      <c r="CU26" s="165"/>
      <c r="CV26" s="165"/>
      <c r="CW26" s="165"/>
      <c r="CX26" s="165"/>
      <c r="CY26" s="165"/>
      <c r="CZ26" s="165"/>
      <c r="DA26" s="165"/>
      <c r="DB26" s="165"/>
      <c r="DC26" s="165"/>
      <c r="DD26" s="165"/>
      <c r="DE26" s="165"/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  <c r="DP26" s="165"/>
      <c r="DQ26" s="165"/>
      <c r="DR26" s="165"/>
      <c r="DS26" s="165"/>
      <c r="DT26" s="165"/>
      <c r="DU26" s="165"/>
      <c r="DV26" s="165"/>
      <c r="DW26" s="165"/>
      <c r="DX26" s="165"/>
      <c r="DY26" s="165"/>
      <c r="DZ26" s="165"/>
      <c r="EA26" s="165"/>
      <c r="EB26" s="165"/>
      <c r="EC26" s="165"/>
      <c r="ED26" s="165"/>
      <c r="EE26" s="165"/>
      <c r="EF26" s="165"/>
      <c r="EG26" s="165"/>
      <c r="EH26" s="165"/>
      <c r="EI26" s="165"/>
      <c r="EJ26" s="165"/>
      <c r="EK26" s="165"/>
      <c r="EL26" s="165"/>
      <c r="EM26" s="165"/>
      <c r="EN26" s="165"/>
      <c r="EO26" s="165"/>
      <c r="EP26" s="165"/>
      <c r="EQ26" s="165"/>
      <c r="ER26" s="165"/>
      <c r="ES26" s="165"/>
      <c r="ET26" s="165"/>
      <c r="EU26" s="165"/>
      <c r="EV26" s="165"/>
      <c r="EW26" s="165"/>
      <c r="EX26" s="165"/>
      <c r="EY26" s="165"/>
      <c r="EZ26" s="165"/>
      <c r="FA26" s="165"/>
      <c r="FB26" s="165"/>
      <c r="FC26" s="165"/>
      <c r="FD26" s="165"/>
      <c r="FE26" s="165"/>
      <c r="FF26" s="165"/>
      <c r="FG26" s="165"/>
      <c r="FH26" s="165"/>
      <c r="FI26" s="165"/>
      <c r="FJ26" s="165"/>
      <c r="FK26" s="165"/>
      <c r="FL26" s="165"/>
      <c r="FM26" s="165"/>
      <c r="FN26" s="165"/>
      <c r="FO26" s="165"/>
      <c r="FP26" s="165"/>
      <c r="FQ26" s="165"/>
      <c r="FR26" s="165"/>
      <c r="FS26" s="165"/>
      <c r="FT26" s="165"/>
      <c r="FU26" s="165"/>
      <c r="FV26" s="165"/>
      <c r="FW26" s="165"/>
      <c r="FX26" s="165"/>
      <c r="FY26" s="165"/>
      <c r="FZ26" s="165"/>
      <c r="GA26" s="165"/>
      <c r="GB26" s="165"/>
      <c r="GC26" s="165"/>
      <c r="GD26" s="165"/>
      <c r="GE26" s="165"/>
      <c r="GF26" s="165"/>
      <c r="GG26" s="165"/>
      <c r="GH26" s="165"/>
      <c r="GI26" s="165"/>
      <c r="GJ26" s="165"/>
      <c r="GK26" s="165"/>
      <c r="GL26" s="165"/>
      <c r="GM26" s="165"/>
      <c r="GN26" s="165"/>
      <c r="GO26" s="165"/>
      <c r="GP26" s="165"/>
      <c r="GQ26" s="165"/>
      <c r="GR26" s="165"/>
      <c r="GS26" s="165"/>
      <c r="GT26" s="165"/>
      <c r="GU26" s="165"/>
      <c r="GV26" s="165"/>
      <c r="GW26" s="165"/>
      <c r="GX26" s="165"/>
      <c r="GY26" s="165"/>
      <c r="GZ26" s="165"/>
      <c r="HA26" s="165"/>
      <c r="HB26" s="165"/>
      <c r="HC26" s="165"/>
      <c r="HD26" s="165"/>
      <c r="HE26" s="165"/>
      <c r="HF26" s="165"/>
      <c r="HG26" s="165"/>
      <c r="HH26" s="165"/>
      <c r="HI26" s="165"/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165"/>
      <c r="HV26" s="165"/>
      <c r="HW26" s="165"/>
      <c r="HX26" s="165"/>
      <c r="HY26" s="165"/>
      <c r="HZ26" s="165"/>
      <c r="IA26" s="165"/>
      <c r="IB26" s="165"/>
      <c r="IC26" s="165"/>
      <c r="ID26" s="165"/>
      <c r="IE26" s="165"/>
      <c r="IF26" s="165"/>
      <c r="IG26" s="165"/>
      <c r="IH26" s="165"/>
      <c r="II26" s="165"/>
      <c r="IJ26" s="165"/>
      <c r="IK26" s="165"/>
      <c r="IL26" s="165"/>
      <c r="IM26" s="165"/>
      <c r="IN26" s="165"/>
      <c r="IO26" s="165"/>
      <c r="IP26" s="165"/>
      <c r="IQ26" s="165"/>
      <c r="IR26" s="165"/>
      <c r="IS26" s="165"/>
      <c r="IT26" s="165"/>
      <c r="IU26" s="165"/>
      <c r="IV26" s="165"/>
    </row>
    <row r="27" spans="1:256" x14ac:dyDescent="0.25">
      <c r="A27" s="167" t="s">
        <v>263</v>
      </c>
      <c r="B27" s="161" t="s">
        <v>75</v>
      </c>
      <c r="C27" s="9">
        <v>343117</v>
      </c>
      <c r="D27" s="9">
        <v>343117</v>
      </c>
      <c r="E27" s="9">
        <v>343117</v>
      </c>
      <c r="F27" s="9">
        <v>343117</v>
      </c>
      <c r="G27" s="9">
        <v>343117</v>
      </c>
      <c r="H27" s="9">
        <v>343117</v>
      </c>
      <c r="I27" s="9">
        <v>343117</v>
      </c>
      <c r="J27" s="9">
        <v>343117</v>
      </c>
      <c r="K27" s="9">
        <v>343117</v>
      </c>
      <c r="L27" s="9">
        <v>343117</v>
      </c>
      <c r="M27" s="9">
        <v>343114</v>
      </c>
      <c r="N27" s="9">
        <v>343117</v>
      </c>
      <c r="O27" s="9">
        <f t="shared" si="5"/>
        <v>4117401</v>
      </c>
      <c r="P27" s="157"/>
      <c r="Q27" s="157"/>
      <c r="R27" s="3"/>
    </row>
    <row r="28" spans="1:256" x14ac:dyDescent="0.25">
      <c r="A28" s="167" t="s">
        <v>264</v>
      </c>
      <c r="B28" s="161" t="s">
        <v>77</v>
      </c>
      <c r="C28" s="9"/>
      <c r="D28" s="9"/>
      <c r="E28" s="9"/>
      <c r="F28" s="9"/>
      <c r="G28" s="9"/>
      <c r="H28" s="9"/>
      <c r="I28" s="9"/>
      <c r="J28" s="9"/>
      <c r="K28" s="9">
        <v>140000</v>
      </c>
      <c r="L28" s="9"/>
      <c r="M28" s="9"/>
      <c r="N28" s="9">
        <v>198657</v>
      </c>
      <c r="O28" s="9">
        <f t="shared" si="5"/>
        <v>338657</v>
      </c>
      <c r="P28" s="157"/>
      <c r="Q28" s="157"/>
      <c r="R28" s="3"/>
    </row>
    <row r="29" spans="1:256" s="166" customFormat="1" x14ac:dyDescent="0.25">
      <c r="A29" s="168" t="s">
        <v>78</v>
      </c>
      <c r="B29" s="163" t="s">
        <v>79</v>
      </c>
      <c r="C29" s="43">
        <f>SUM(C27:C28)</f>
        <v>343117</v>
      </c>
      <c r="D29" s="43">
        <f t="shared" ref="D29:N29" si="7">SUM(D27:D28)</f>
        <v>343117</v>
      </c>
      <c r="E29" s="43">
        <f t="shared" si="7"/>
        <v>343117</v>
      </c>
      <c r="F29" s="43">
        <f t="shared" si="7"/>
        <v>343117</v>
      </c>
      <c r="G29" s="43">
        <f t="shared" si="7"/>
        <v>343117</v>
      </c>
      <c r="H29" s="43">
        <f t="shared" si="7"/>
        <v>343117</v>
      </c>
      <c r="I29" s="43">
        <f t="shared" si="7"/>
        <v>343117</v>
      </c>
      <c r="J29" s="43">
        <f t="shared" si="7"/>
        <v>343117</v>
      </c>
      <c r="K29" s="43">
        <f t="shared" si="7"/>
        <v>483117</v>
      </c>
      <c r="L29" s="43">
        <f t="shared" si="7"/>
        <v>343117</v>
      </c>
      <c r="M29" s="43">
        <f t="shared" si="7"/>
        <v>343114</v>
      </c>
      <c r="N29" s="43">
        <f t="shared" si="7"/>
        <v>541774</v>
      </c>
      <c r="O29" s="43">
        <f t="shared" si="5"/>
        <v>4456058</v>
      </c>
      <c r="P29" s="169"/>
      <c r="Q29" s="157"/>
      <c r="R29" s="3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5"/>
      <c r="FL29" s="165"/>
      <c r="FM29" s="165"/>
      <c r="FN29" s="165"/>
      <c r="FO29" s="165"/>
      <c r="FP29" s="165"/>
      <c r="FQ29" s="165"/>
      <c r="FR29" s="165"/>
      <c r="FS29" s="165"/>
      <c r="FT29" s="165"/>
      <c r="FU29" s="165"/>
      <c r="FV29" s="165"/>
      <c r="FW29" s="165"/>
      <c r="FX29" s="165"/>
      <c r="FY29" s="165"/>
      <c r="FZ29" s="165"/>
      <c r="GA29" s="165"/>
      <c r="GB29" s="165"/>
      <c r="GC29" s="165"/>
      <c r="GD29" s="165"/>
      <c r="GE29" s="165"/>
      <c r="GF29" s="165"/>
      <c r="GG29" s="165"/>
      <c r="GH29" s="165"/>
      <c r="GI29" s="165"/>
      <c r="GJ29" s="165"/>
      <c r="GK29" s="165"/>
      <c r="GL29" s="165"/>
      <c r="GM29" s="165"/>
      <c r="GN29" s="165"/>
      <c r="GO29" s="165"/>
      <c r="GP29" s="165"/>
      <c r="GQ29" s="165"/>
      <c r="GR29" s="165"/>
      <c r="GS29" s="165"/>
      <c r="GT29" s="165"/>
      <c r="GU29" s="165"/>
      <c r="GV29" s="165"/>
      <c r="GW29" s="165"/>
      <c r="GX29" s="165"/>
      <c r="GY29" s="165"/>
      <c r="GZ29" s="165"/>
      <c r="HA29" s="165"/>
      <c r="HB29" s="165"/>
      <c r="HC29" s="165"/>
      <c r="HD29" s="165"/>
      <c r="HE29" s="165"/>
      <c r="HF29" s="165"/>
      <c r="HG29" s="165"/>
      <c r="HH29" s="165"/>
      <c r="HI29" s="165"/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165"/>
      <c r="HV29" s="165"/>
      <c r="HW29" s="165"/>
      <c r="HX29" s="165"/>
      <c r="HY29" s="165"/>
      <c r="HZ29" s="165"/>
      <c r="IA29" s="165"/>
      <c r="IB29" s="165"/>
      <c r="IC29" s="165"/>
      <c r="ID29" s="165"/>
      <c r="IE29" s="165"/>
      <c r="IF29" s="165"/>
      <c r="IG29" s="165"/>
      <c r="IH29" s="165"/>
      <c r="II29" s="165"/>
      <c r="IJ29" s="165"/>
      <c r="IK29" s="165"/>
      <c r="IL29" s="165"/>
      <c r="IM29" s="165"/>
      <c r="IN29" s="165"/>
      <c r="IO29" s="165"/>
      <c r="IP29" s="165"/>
      <c r="IQ29" s="165"/>
      <c r="IR29" s="165"/>
      <c r="IS29" s="165"/>
      <c r="IT29" s="165"/>
      <c r="IU29" s="165"/>
      <c r="IV29" s="165"/>
    </row>
    <row r="30" spans="1:256" x14ac:dyDescent="0.25">
      <c r="A30" s="32" t="s">
        <v>80</v>
      </c>
      <c r="B30" s="31" t="s">
        <v>81</v>
      </c>
      <c r="C30" s="11">
        <f>SUM(C17+C20+C26+C29)</f>
        <v>1582842</v>
      </c>
      <c r="D30" s="11">
        <f t="shared" ref="D30:O30" si="8">SUM(D17+D20+D26+D29)</f>
        <v>1582842</v>
      </c>
      <c r="E30" s="11">
        <f t="shared" si="8"/>
        <v>1927842</v>
      </c>
      <c r="F30" s="11">
        <f t="shared" si="8"/>
        <v>1582842</v>
      </c>
      <c r="G30" s="11">
        <f t="shared" si="8"/>
        <v>3907842</v>
      </c>
      <c r="H30" s="11">
        <f t="shared" si="8"/>
        <v>1582842</v>
      </c>
      <c r="I30" s="11">
        <f t="shared" si="8"/>
        <v>2127842</v>
      </c>
      <c r="J30" s="11">
        <f t="shared" si="8"/>
        <v>1582842</v>
      </c>
      <c r="K30" s="11">
        <f t="shared" si="8"/>
        <v>2287842</v>
      </c>
      <c r="L30" s="11">
        <f t="shared" si="8"/>
        <v>1582838</v>
      </c>
      <c r="M30" s="11">
        <f t="shared" si="8"/>
        <v>1582840</v>
      </c>
      <c r="N30" s="11">
        <f t="shared" si="8"/>
        <v>1788578</v>
      </c>
      <c r="O30" s="11">
        <f t="shared" si="8"/>
        <v>23119834</v>
      </c>
      <c r="P30" s="164"/>
      <c r="Q30" s="157"/>
      <c r="R30" s="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</row>
    <row r="31" spans="1:256" x14ac:dyDescent="0.25">
      <c r="A31" s="170" t="s">
        <v>82</v>
      </c>
      <c r="B31" s="161" t="s">
        <v>83</v>
      </c>
      <c r="C31" s="9"/>
      <c r="D31" s="9"/>
      <c r="E31" s="9">
        <v>50000</v>
      </c>
      <c r="F31" s="9"/>
      <c r="G31" s="9"/>
      <c r="H31" s="9">
        <v>150000</v>
      </c>
      <c r="I31" s="9">
        <v>100000</v>
      </c>
      <c r="J31" s="9"/>
      <c r="K31" s="9">
        <v>620000</v>
      </c>
      <c r="L31" s="9"/>
      <c r="M31" s="9"/>
      <c r="N31" s="9">
        <v>10000</v>
      </c>
      <c r="O31" s="9">
        <f>SUM(C31:N31)</f>
        <v>930000</v>
      </c>
      <c r="P31" s="157"/>
      <c r="Q31" s="157"/>
      <c r="R31" s="3"/>
    </row>
    <row r="32" spans="1:256" x14ac:dyDescent="0.25">
      <c r="A32" s="39" t="s">
        <v>84</v>
      </c>
      <c r="B32" s="31" t="s">
        <v>85</v>
      </c>
      <c r="C32" s="11">
        <f>SUM(C31)</f>
        <v>0</v>
      </c>
      <c r="D32" s="11">
        <f t="shared" ref="D32:O32" si="9">SUM(D31)</f>
        <v>0</v>
      </c>
      <c r="E32" s="11">
        <f t="shared" si="9"/>
        <v>50000</v>
      </c>
      <c r="F32" s="11">
        <f t="shared" si="9"/>
        <v>0</v>
      </c>
      <c r="G32" s="11">
        <f t="shared" si="9"/>
        <v>0</v>
      </c>
      <c r="H32" s="11">
        <f t="shared" si="9"/>
        <v>150000</v>
      </c>
      <c r="I32" s="11">
        <f t="shared" si="9"/>
        <v>100000</v>
      </c>
      <c r="J32" s="11">
        <f t="shared" si="9"/>
        <v>0</v>
      </c>
      <c r="K32" s="11">
        <f t="shared" si="9"/>
        <v>620000</v>
      </c>
      <c r="L32" s="11">
        <f t="shared" si="9"/>
        <v>0</v>
      </c>
      <c r="M32" s="11">
        <f t="shared" si="9"/>
        <v>0</v>
      </c>
      <c r="N32" s="11">
        <f t="shared" si="9"/>
        <v>10000</v>
      </c>
      <c r="O32" s="11">
        <f t="shared" si="9"/>
        <v>930000</v>
      </c>
      <c r="P32" s="169"/>
      <c r="Q32" s="157"/>
      <c r="R32" s="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3" spans="1:256" x14ac:dyDescent="0.25">
      <c r="A33" s="170" t="s">
        <v>265</v>
      </c>
      <c r="B33" s="161" t="s">
        <v>87</v>
      </c>
      <c r="C33" s="9"/>
      <c r="D33" s="9"/>
      <c r="E33" s="9">
        <v>360000</v>
      </c>
      <c r="F33" s="9"/>
      <c r="G33" s="9"/>
      <c r="H33" s="9"/>
      <c r="I33" s="9"/>
      <c r="J33" s="9"/>
      <c r="K33" s="9"/>
      <c r="L33" s="9"/>
      <c r="M33" s="9"/>
      <c r="N33" s="9"/>
      <c r="O33" s="9">
        <f>SUM(C33:N33)</f>
        <v>360000</v>
      </c>
      <c r="P33" s="157"/>
      <c r="Q33" s="157"/>
      <c r="R33" s="3"/>
    </row>
    <row r="34" spans="1:256" x14ac:dyDescent="0.25">
      <c r="A34" s="171" t="s">
        <v>88</v>
      </c>
      <c r="B34" s="161" t="s">
        <v>89</v>
      </c>
      <c r="C34" s="9"/>
      <c r="D34" s="9"/>
      <c r="E34" s="9">
        <v>117201</v>
      </c>
      <c r="F34" s="9"/>
      <c r="G34" s="9"/>
      <c r="H34" s="9">
        <v>117202</v>
      </c>
      <c r="I34" s="9"/>
      <c r="J34" s="9"/>
      <c r="K34" s="9">
        <v>117202</v>
      </c>
      <c r="L34" s="9"/>
      <c r="M34" s="9"/>
      <c r="N34" s="9">
        <v>126053</v>
      </c>
      <c r="O34" s="9">
        <f>SUM(E34:N34)</f>
        <v>477658</v>
      </c>
      <c r="P34" s="157"/>
      <c r="Q34" s="157"/>
      <c r="R34" s="3"/>
    </row>
    <row r="35" spans="1:256" x14ac:dyDescent="0.25">
      <c r="A35" s="171" t="s">
        <v>90</v>
      </c>
      <c r="B35" s="161" t="s">
        <v>91</v>
      </c>
      <c r="C35" s="9"/>
      <c r="D35" s="9"/>
      <c r="E35" s="9">
        <v>340000</v>
      </c>
      <c r="F35" s="9"/>
      <c r="G35" s="9"/>
      <c r="H35" s="9">
        <v>340000</v>
      </c>
      <c r="I35" s="9"/>
      <c r="J35" s="9"/>
      <c r="K35" s="9">
        <v>340000</v>
      </c>
      <c r="L35" s="9"/>
      <c r="M35" s="9"/>
      <c r="N35" s="9">
        <v>354600</v>
      </c>
      <c r="O35" s="9">
        <f>SUM(C35:N35)</f>
        <v>1374600</v>
      </c>
      <c r="P35" s="157"/>
      <c r="Q35" s="157"/>
      <c r="R35" s="3"/>
    </row>
    <row r="36" spans="1:256" x14ac:dyDescent="0.25">
      <c r="A36" s="172" t="s">
        <v>92</v>
      </c>
      <c r="B36" s="161" t="s">
        <v>93</v>
      </c>
      <c r="C36" s="9"/>
      <c r="D36" s="9"/>
      <c r="E36" s="9"/>
      <c r="F36" s="9"/>
      <c r="G36" s="9">
        <v>12735534</v>
      </c>
      <c r="H36" s="9"/>
      <c r="I36" s="9"/>
      <c r="J36" s="9"/>
      <c r="K36" s="9"/>
      <c r="L36" s="9"/>
      <c r="M36" s="9"/>
      <c r="N36" s="9"/>
      <c r="O36" s="9">
        <f>SUM(C36:N36)</f>
        <v>12735534</v>
      </c>
      <c r="P36" s="157"/>
      <c r="Q36" s="157"/>
      <c r="R36" s="3"/>
    </row>
    <row r="37" spans="1:256" x14ac:dyDescent="0.25">
      <c r="A37" s="39" t="s">
        <v>94</v>
      </c>
      <c r="B37" s="31" t="s">
        <v>95</v>
      </c>
      <c r="C37" s="11">
        <f>SUM(C33:C36)</f>
        <v>0</v>
      </c>
      <c r="D37" s="11">
        <f t="shared" ref="D37:N37" si="10">SUM(D33:D36)</f>
        <v>0</v>
      </c>
      <c r="E37" s="11">
        <f t="shared" si="10"/>
        <v>817201</v>
      </c>
      <c r="F37" s="11">
        <f t="shared" si="10"/>
        <v>0</v>
      </c>
      <c r="G37" s="11">
        <f t="shared" si="10"/>
        <v>12735534</v>
      </c>
      <c r="H37" s="11">
        <f t="shared" si="10"/>
        <v>457202</v>
      </c>
      <c r="I37" s="11">
        <f t="shared" si="10"/>
        <v>0</v>
      </c>
      <c r="J37" s="11">
        <f t="shared" si="10"/>
        <v>0</v>
      </c>
      <c r="K37" s="11">
        <f t="shared" si="10"/>
        <v>457202</v>
      </c>
      <c r="L37" s="11">
        <f t="shared" si="10"/>
        <v>0</v>
      </c>
      <c r="M37" s="11">
        <f t="shared" si="10"/>
        <v>0</v>
      </c>
      <c r="N37" s="11">
        <f t="shared" si="10"/>
        <v>480653</v>
      </c>
      <c r="O37" s="11">
        <f>SUM(C37:N37)</f>
        <v>14947792</v>
      </c>
      <c r="P37" s="164"/>
      <c r="Q37" s="157"/>
      <c r="R37" s="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x14ac:dyDescent="0.25">
      <c r="A38" s="173" t="s">
        <v>96</v>
      </c>
      <c r="B38" s="174"/>
      <c r="C38" s="175">
        <f>SUM(C13++C14+C30+C32+C37)</f>
        <v>2241453</v>
      </c>
      <c r="D38" s="175">
        <f t="shared" ref="D38:N38" si="11">SUM(D13++D14+D30+D32+D37)</f>
        <v>2241453</v>
      </c>
      <c r="E38" s="175">
        <f t="shared" si="11"/>
        <v>3509904</v>
      </c>
      <c r="F38" s="175">
        <f t="shared" si="11"/>
        <v>2241453</v>
      </c>
      <c r="G38" s="175">
        <f t="shared" si="11"/>
        <v>17301987</v>
      </c>
      <c r="H38" s="175">
        <f t="shared" si="11"/>
        <v>2904905</v>
      </c>
      <c r="I38" s="175">
        <f t="shared" si="11"/>
        <v>2886453</v>
      </c>
      <c r="J38" s="175">
        <f t="shared" si="11"/>
        <v>2241453</v>
      </c>
      <c r="K38" s="175">
        <f t="shared" si="11"/>
        <v>4132839</v>
      </c>
      <c r="L38" s="175">
        <f t="shared" si="11"/>
        <v>2241449</v>
      </c>
      <c r="M38" s="175">
        <f t="shared" si="11"/>
        <v>2465636</v>
      </c>
      <c r="N38" s="175">
        <f t="shared" si="11"/>
        <v>3057844</v>
      </c>
      <c r="O38" s="175">
        <f>SUM(C38:N38)</f>
        <v>47466829</v>
      </c>
      <c r="P38" s="176"/>
      <c r="Q38" s="157"/>
      <c r="R38" s="3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x14ac:dyDescent="0.25">
      <c r="A39" s="178" t="s">
        <v>97</v>
      </c>
      <c r="B39" s="179" t="s">
        <v>98</v>
      </c>
      <c r="C39" s="180"/>
      <c r="D39" s="180"/>
      <c r="E39" s="180"/>
      <c r="F39" s="180"/>
      <c r="G39" s="180"/>
      <c r="H39" s="180"/>
      <c r="I39" s="180"/>
      <c r="J39" s="180">
        <v>1563250</v>
      </c>
      <c r="K39" s="180"/>
      <c r="L39" s="180"/>
      <c r="M39" s="180"/>
      <c r="N39" s="180"/>
      <c r="O39" s="180">
        <f>SUM(C39:N39)</f>
        <v>1563250</v>
      </c>
      <c r="P39" s="157"/>
      <c r="Q39" s="157"/>
      <c r="R39" s="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x14ac:dyDescent="0.25">
      <c r="A40" s="181" t="s">
        <v>99</v>
      </c>
      <c r="B40" s="161" t="s">
        <v>100</v>
      </c>
      <c r="C40" s="9"/>
      <c r="D40" s="9"/>
      <c r="E40" s="9">
        <v>2800000</v>
      </c>
      <c r="F40" s="9"/>
      <c r="G40" s="9">
        <v>3650000</v>
      </c>
      <c r="H40" s="9">
        <v>1093500</v>
      </c>
      <c r="I40" s="9"/>
      <c r="J40" s="9"/>
      <c r="K40" s="9"/>
      <c r="L40" s="9"/>
      <c r="M40" s="9"/>
      <c r="N40" s="9"/>
      <c r="O40" s="9">
        <v>7543500</v>
      </c>
      <c r="P40" s="157"/>
      <c r="Q40" s="157"/>
      <c r="R40" s="3"/>
    </row>
    <row r="41" spans="1:256" x14ac:dyDescent="0.25">
      <c r="A41" s="181" t="s">
        <v>216</v>
      </c>
      <c r="B41" s="161" t="s">
        <v>102</v>
      </c>
      <c r="C41" s="9"/>
      <c r="D41" s="9"/>
      <c r="E41" s="9"/>
      <c r="F41" s="9">
        <v>8465197</v>
      </c>
      <c r="G41" s="9">
        <v>560000</v>
      </c>
      <c r="H41" s="9"/>
      <c r="I41" s="9"/>
      <c r="J41" s="9"/>
      <c r="K41" s="9"/>
      <c r="L41" s="9"/>
      <c r="M41" s="9"/>
      <c r="N41" s="9"/>
      <c r="O41" s="9">
        <v>9025197</v>
      </c>
      <c r="P41" s="157"/>
      <c r="Q41" s="157"/>
      <c r="R41" s="3"/>
    </row>
    <row r="42" spans="1:256" x14ac:dyDescent="0.25">
      <c r="A42" s="182" t="s">
        <v>103</v>
      </c>
      <c r="B42" s="161" t="s">
        <v>104</v>
      </c>
      <c r="C42" s="9"/>
      <c r="D42" s="9"/>
      <c r="E42" s="9"/>
      <c r="F42" s="9">
        <v>3041858</v>
      </c>
      <c r="G42" s="9">
        <v>1136700</v>
      </c>
      <c r="H42" s="9">
        <v>295245</v>
      </c>
      <c r="I42" s="9"/>
      <c r="J42" s="9">
        <v>422077</v>
      </c>
      <c r="K42" s="9"/>
      <c r="L42" s="9"/>
      <c r="M42" s="9"/>
      <c r="N42" s="9"/>
      <c r="O42" s="9">
        <f>SUM(C42:N42)</f>
        <v>4895880</v>
      </c>
      <c r="P42" s="157"/>
      <c r="Q42" s="157"/>
      <c r="R42" s="3"/>
    </row>
    <row r="43" spans="1:256" x14ac:dyDescent="0.25">
      <c r="A43" s="48" t="s">
        <v>105</v>
      </c>
      <c r="B43" s="31" t="s">
        <v>106</v>
      </c>
      <c r="C43" s="11">
        <f>SUM(C39:C42)</f>
        <v>0</v>
      </c>
      <c r="D43" s="11">
        <f t="shared" ref="D43:N43" si="12">SUM(D39:D42)</f>
        <v>0</v>
      </c>
      <c r="E43" s="11">
        <f t="shared" si="12"/>
        <v>2800000</v>
      </c>
      <c r="F43" s="11">
        <f t="shared" si="12"/>
        <v>11507055</v>
      </c>
      <c r="G43" s="11">
        <f t="shared" si="12"/>
        <v>5346700</v>
      </c>
      <c r="H43" s="11">
        <f t="shared" si="12"/>
        <v>1388745</v>
      </c>
      <c r="I43" s="11">
        <f t="shared" si="12"/>
        <v>0</v>
      </c>
      <c r="J43" s="11">
        <f t="shared" si="12"/>
        <v>1985327</v>
      </c>
      <c r="K43" s="11">
        <f t="shared" si="12"/>
        <v>0</v>
      </c>
      <c r="L43" s="11">
        <f t="shared" si="12"/>
        <v>0</v>
      </c>
      <c r="M43" s="11">
        <f t="shared" si="12"/>
        <v>0</v>
      </c>
      <c r="N43" s="11">
        <f t="shared" si="12"/>
        <v>0</v>
      </c>
      <c r="O43" s="11">
        <f>SUM(C43:N43)</f>
        <v>23027827</v>
      </c>
      <c r="P43" s="164"/>
      <c r="Q43" s="157"/>
      <c r="R43" s="3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x14ac:dyDescent="0.25">
      <c r="A44" s="170" t="s">
        <v>107</v>
      </c>
      <c r="B44" s="161" t="s">
        <v>108</v>
      </c>
      <c r="C44" s="9"/>
      <c r="D44" s="9"/>
      <c r="E44" s="9">
        <v>2000000</v>
      </c>
      <c r="F44" s="9">
        <v>10965432</v>
      </c>
      <c r="G44" s="9"/>
      <c r="H44" s="9">
        <v>2559325</v>
      </c>
      <c r="I44" s="9"/>
      <c r="J44" s="9">
        <v>20756163</v>
      </c>
      <c r="K44" s="9"/>
      <c r="L44" s="9"/>
      <c r="M44" s="9"/>
      <c r="N44" s="9">
        <v>1563250</v>
      </c>
      <c r="O44" s="9">
        <f>SUM(C44:N44)</f>
        <v>37844170</v>
      </c>
      <c r="P44" s="157"/>
      <c r="Q44" s="157"/>
      <c r="R44" s="3"/>
    </row>
    <row r="45" spans="1:256" x14ac:dyDescent="0.25">
      <c r="A45" s="170" t="s">
        <v>109</v>
      </c>
      <c r="B45" s="161" t="s">
        <v>110</v>
      </c>
      <c r="C45" s="9">
        <f>SUM(C42)</f>
        <v>0</v>
      </c>
      <c r="D45" s="9"/>
      <c r="E45" s="9">
        <v>54000</v>
      </c>
      <c r="F45" s="9">
        <v>2955147</v>
      </c>
      <c r="G45" s="9"/>
      <c r="H45" s="9">
        <v>691017</v>
      </c>
      <c r="I45" s="9"/>
      <c r="J45" s="9">
        <v>6090165</v>
      </c>
      <c r="K45" s="9"/>
      <c r="L45" s="9"/>
      <c r="M45" s="9"/>
      <c r="N45" s="9">
        <v>422077</v>
      </c>
      <c r="O45" s="9">
        <f>SUM(C45:N45)</f>
        <v>10212406</v>
      </c>
      <c r="P45" s="157"/>
      <c r="Q45" s="157"/>
      <c r="R45" s="3"/>
    </row>
    <row r="46" spans="1:256" x14ac:dyDescent="0.25">
      <c r="A46" s="39" t="s">
        <v>111</v>
      </c>
      <c r="B46" s="31" t="s">
        <v>112</v>
      </c>
      <c r="C46" s="11">
        <f>SUM(C44:C45)</f>
        <v>0</v>
      </c>
      <c r="D46" s="11">
        <f t="shared" ref="D46:O46" si="13">SUM(D44:D45)</f>
        <v>0</v>
      </c>
      <c r="E46" s="11">
        <f t="shared" si="13"/>
        <v>2054000</v>
      </c>
      <c r="F46" s="11">
        <f t="shared" si="13"/>
        <v>13920579</v>
      </c>
      <c r="G46" s="11">
        <f t="shared" si="13"/>
        <v>0</v>
      </c>
      <c r="H46" s="11">
        <f t="shared" si="13"/>
        <v>3250342</v>
      </c>
      <c r="I46" s="11">
        <f t="shared" si="13"/>
        <v>0</v>
      </c>
      <c r="J46" s="11">
        <f t="shared" si="13"/>
        <v>26846328</v>
      </c>
      <c r="K46" s="11">
        <f t="shared" si="13"/>
        <v>0</v>
      </c>
      <c r="L46" s="11">
        <f t="shared" si="13"/>
        <v>0</v>
      </c>
      <c r="M46" s="11">
        <f t="shared" si="13"/>
        <v>0</v>
      </c>
      <c r="N46" s="11">
        <f t="shared" si="13"/>
        <v>1985327</v>
      </c>
      <c r="O46" s="11">
        <f t="shared" si="13"/>
        <v>48056576</v>
      </c>
      <c r="P46" s="164"/>
      <c r="Q46" s="157"/>
      <c r="R46" s="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</row>
    <row r="47" spans="1:256" x14ac:dyDescent="0.25">
      <c r="A47" s="170" t="s">
        <v>266</v>
      </c>
      <c r="B47" s="161" t="s">
        <v>114</v>
      </c>
      <c r="C47" s="9"/>
      <c r="D47" s="9"/>
      <c r="E47" s="9"/>
      <c r="F47" s="9"/>
      <c r="G47" s="9"/>
      <c r="H47" s="9">
        <v>150000</v>
      </c>
      <c r="I47" s="9"/>
      <c r="J47" s="9"/>
      <c r="K47" s="9"/>
      <c r="L47" s="9"/>
      <c r="M47" s="9"/>
      <c r="N47" s="9"/>
      <c r="O47" s="9">
        <f>SUM(C47:N47)</f>
        <v>150000</v>
      </c>
      <c r="P47" s="157"/>
      <c r="Q47" s="157"/>
      <c r="R47" s="3"/>
    </row>
    <row r="48" spans="1:256" x14ac:dyDescent="0.25">
      <c r="A48" s="170" t="s">
        <v>267</v>
      </c>
      <c r="B48" s="161" t="s">
        <v>116</v>
      </c>
      <c r="C48" s="9"/>
      <c r="D48" s="9"/>
      <c r="E48" s="9"/>
      <c r="F48" s="9"/>
      <c r="G48" s="9"/>
      <c r="H48" s="9">
        <v>450000</v>
      </c>
      <c r="I48" s="9"/>
      <c r="J48" s="9"/>
      <c r="K48" s="9"/>
      <c r="L48" s="9"/>
      <c r="M48" s="9"/>
      <c r="N48" s="9"/>
      <c r="O48" s="9">
        <v>450000</v>
      </c>
      <c r="P48" s="157"/>
      <c r="Q48" s="157"/>
      <c r="R48" s="3"/>
    </row>
    <row r="49" spans="1:256" s="35" customFormat="1" x14ac:dyDescent="0.25">
      <c r="A49" s="39" t="s">
        <v>268</v>
      </c>
      <c r="B49" s="31" t="s">
        <v>269</v>
      </c>
      <c r="C49" s="11">
        <f>SUM(C47:C48)</f>
        <v>0</v>
      </c>
      <c r="D49" s="11">
        <f t="shared" ref="D49:N49" si="14">SUM(D47:D48)</f>
        <v>0</v>
      </c>
      <c r="E49" s="11">
        <f t="shared" si="14"/>
        <v>0</v>
      </c>
      <c r="F49" s="11">
        <f t="shared" si="14"/>
        <v>0</v>
      </c>
      <c r="G49" s="11">
        <f t="shared" si="14"/>
        <v>0</v>
      </c>
      <c r="H49" s="11">
        <f t="shared" si="14"/>
        <v>600000</v>
      </c>
      <c r="I49" s="11">
        <f t="shared" si="14"/>
        <v>0</v>
      </c>
      <c r="J49" s="11">
        <f t="shared" si="14"/>
        <v>0</v>
      </c>
      <c r="K49" s="11">
        <f t="shared" si="14"/>
        <v>0</v>
      </c>
      <c r="L49" s="11">
        <f t="shared" si="14"/>
        <v>0</v>
      </c>
      <c r="M49" s="11">
        <f t="shared" si="14"/>
        <v>0</v>
      </c>
      <c r="N49" s="11">
        <f t="shared" si="14"/>
        <v>0</v>
      </c>
      <c r="O49" s="11">
        <f>SUM(C49:N49)</f>
        <v>600000</v>
      </c>
      <c r="P49" s="164"/>
      <c r="Q49" s="157"/>
      <c r="R49" s="3"/>
    </row>
    <row r="50" spans="1:256" x14ac:dyDescent="0.25">
      <c r="A50" s="173" t="s">
        <v>119</v>
      </c>
      <c r="B50" s="174"/>
      <c r="C50" s="175">
        <f>SUM(C49,C46,C43)</f>
        <v>0</v>
      </c>
      <c r="D50" s="175">
        <f t="shared" ref="D50:O50" si="15">SUM(D49,D46,D43)</f>
        <v>0</v>
      </c>
      <c r="E50" s="175">
        <f t="shared" si="15"/>
        <v>4854000</v>
      </c>
      <c r="F50" s="175">
        <f t="shared" si="15"/>
        <v>25427634</v>
      </c>
      <c r="G50" s="175">
        <f t="shared" si="15"/>
        <v>5346700</v>
      </c>
      <c r="H50" s="175">
        <f t="shared" si="15"/>
        <v>5239087</v>
      </c>
      <c r="I50" s="175">
        <f t="shared" si="15"/>
        <v>0</v>
      </c>
      <c r="J50" s="175">
        <f t="shared" si="15"/>
        <v>28831655</v>
      </c>
      <c r="K50" s="175">
        <f t="shared" si="15"/>
        <v>0</v>
      </c>
      <c r="L50" s="175">
        <f t="shared" si="15"/>
        <v>0</v>
      </c>
      <c r="M50" s="175">
        <f t="shared" si="15"/>
        <v>0</v>
      </c>
      <c r="N50" s="175">
        <f t="shared" si="15"/>
        <v>1985327</v>
      </c>
      <c r="O50" s="175">
        <f t="shared" si="15"/>
        <v>71684403</v>
      </c>
      <c r="P50" s="176"/>
      <c r="Q50" s="157"/>
      <c r="R50" s="3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</row>
    <row r="51" spans="1:256" x14ac:dyDescent="0.25">
      <c r="A51" s="183" t="s">
        <v>120</v>
      </c>
      <c r="B51" s="49" t="s">
        <v>121</v>
      </c>
      <c r="C51" s="13">
        <f>SUM(C38+C50)</f>
        <v>2241453</v>
      </c>
      <c r="D51" s="13">
        <f t="shared" ref="D51:N51" si="16">SUM(D38+D50)</f>
        <v>2241453</v>
      </c>
      <c r="E51" s="13">
        <f t="shared" si="16"/>
        <v>8363904</v>
      </c>
      <c r="F51" s="13">
        <f t="shared" si="16"/>
        <v>27669087</v>
      </c>
      <c r="G51" s="13">
        <f t="shared" si="16"/>
        <v>22648687</v>
      </c>
      <c r="H51" s="13">
        <f t="shared" si="16"/>
        <v>8143992</v>
      </c>
      <c r="I51" s="13">
        <f t="shared" si="16"/>
        <v>2886453</v>
      </c>
      <c r="J51" s="13">
        <f t="shared" si="16"/>
        <v>31073108</v>
      </c>
      <c r="K51" s="13">
        <f t="shared" si="16"/>
        <v>4132839</v>
      </c>
      <c r="L51" s="13">
        <f t="shared" si="16"/>
        <v>2241449</v>
      </c>
      <c r="M51" s="13">
        <f t="shared" si="16"/>
        <v>2465636</v>
      </c>
      <c r="N51" s="13">
        <f t="shared" si="16"/>
        <v>5043171</v>
      </c>
      <c r="O51" s="13">
        <f>SUM(C51:N51)</f>
        <v>119151232</v>
      </c>
      <c r="P51" s="164"/>
      <c r="Q51" s="157"/>
      <c r="R51" s="3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4"/>
      <c r="CA51" s="184"/>
      <c r="CB51" s="184"/>
      <c r="CC51" s="184"/>
      <c r="CD51" s="184"/>
      <c r="CE51" s="184"/>
      <c r="CF51" s="184"/>
      <c r="CG51" s="184"/>
      <c r="CH51" s="184"/>
      <c r="CI51" s="184"/>
      <c r="CJ51" s="184"/>
      <c r="CK51" s="184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4"/>
      <c r="GF51" s="184"/>
      <c r="GG51" s="184"/>
      <c r="GH51" s="184"/>
      <c r="GI51" s="184"/>
      <c r="GJ51" s="184"/>
      <c r="GK51" s="184"/>
      <c r="GL51" s="184"/>
      <c r="GM51" s="184"/>
      <c r="GN51" s="184"/>
      <c r="GO51" s="184"/>
      <c r="GP51" s="184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  <c r="IB51" s="184"/>
      <c r="IC51" s="184"/>
      <c r="ID51" s="184"/>
      <c r="IE51" s="184"/>
      <c r="IF51" s="184"/>
      <c r="IG51" s="184"/>
      <c r="IH51" s="184"/>
      <c r="II51" s="184"/>
      <c r="IJ51" s="184"/>
      <c r="IK51" s="184"/>
      <c r="IL51" s="184"/>
      <c r="IM51" s="184"/>
      <c r="IN51" s="184"/>
      <c r="IO51" s="184"/>
      <c r="IP51" s="184"/>
      <c r="IQ51" s="184"/>
      <c r="IR51" s="184"/>
      <c r="IS51" s="184"/>
      <c r="IT51" s="184"/>
      <c r="IU51" s="184"/>
      <c r="IV51" s="184"/>
    </row>
    <row r="52" spans="1:256" x14ac:dyDescent="0.25">
      <c r="A52" s="185" t="s">
        <v>122</v>
      </c>
      <c r="B52" s="186" t="s">
        <v>123</v>
      </c>
      <c r="C52" s="180">
        <v>924994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  <c r="N52" s="180">
        <v>0</v>
      </c>
      <c r="O52" s="9">
        <v>924994</v>
      </c>
      <c r="P52" s="157"/>
      <c r="Q52" s="157"/>
      <c r="R52" s="3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x14ac:dyDescent="0.25">
      <c r="A53" s="55" t="s">
        <v>126</v>
      </c>
      <c r="B53" s="56" t="s">
        <v>127</v>
      </c>
      <c r="C53" s="13">
        <f>SUM(C52)</f>
        <v>924994</v>
      </c>
      <c r="D53" s="13">
        <f>SUM(D52)</f>
        <v>0</v>
      </c>
      <c r="E53" s="13">
        <f t="shared" ref="E53:N53" si="17">SUM(E52)</f>
        <v>0</v>
      </c>
      <c r="F53" s="13">
        <f t="shared" si="17"/>
        <v>0</v>
      </c>
      <c r="G53" s="13">
        <f t="shared" si="17"/>
        <v>0</v>
      </c>
      <c r="H53" s="13">
        <f t="shared" si="17"/>
        <v>0</v>
      </c>
      <c r="I53" s="13">
        <f t="shared" si="17"/>
        <v>0</v>
      </c>
      <c r="J53" s="13">
        <f t="shared" si="17"/>
        <v>0</v>
      </c>
      <c r="K53" s="13">
        <f t="shared" si="17"/>
        <v>0</v>
      </c>
      <c r="L53" s="13">
        <f t="shared" si="17"/>
        <v>0</v>
      </c>
      <c r="M53" s="13">
        <f t="shared" si="17"/>
        <v>0</v>
      </c>
      <c r="N53" s="13">
        <f t="shared" si="17"/>
        <v>0</v>
      </c>
      <c r="O53" s="11">
        <f>SUM(O52)</f>
        <v>924994</v>
      </c>
      <c r="P53" s="164"/>
      <c r="Q53" s="157"/>
      <c r="R53" s="3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/>
      <c r="CG53" s="184"/>
      <c r="CH53" s="184"/>
      <c r="CI53" s="184"/>
      <c r="CJ53" s="184"/>
      <c r="CK53" s="184"/>
      <c r="CL53" s="184"/>
      <c r="CM53" s="184"/>
      <c r="CN53" s="184"/>
      <c r="CO53" s="184"/>
      <c r="CP53" s="184"/>
      <c r="CQ53" s="184"/>
      <c r="CR53" s="184"/>
      <c r="CS53" s="184"/>
      <c r="CT53" s="184"/>
      <c r="CU53" s="18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184"/>
      <c r="DV53" s="184"/>
      <c r="DW53" s="184"/>
      <c r="DX53" s="184"/>
      <c r="DY53" s="184"/>
      <c r="DZ53" s="184"/>
      <c r="EA53" s="184"/>
      <c r="EB53" s="184"/>
      <c r="EC53" s="184"/>
      <c r="ED53" s="184"/>
      <c r="EE53" s="184"/>
      <c r="EF53" s="184"/>
      <c r="EG53" s="184"/>
      <c r="EH53" s="184"/>
      <c r="EI53" s="184"/>
      <c r="EJ53" s="184"/>
      <c r="EK53" s="184"/>
      <c r="EL53" s="184"/>
      <c r="EM53" s="184"/>
      <c r="EN53" s="184"/>
      <c r="EO53" s="184"/>
      <c r="EP53" s="184"/>
      <c r="EQ53" s="184"/>
      <c r="ER53" s="184"/>
      <c r="ES53" s="184"/>
      <c r="ET53" s="184"/>
      <c r="EU53" s="184"/>
      <c r="EV53" s="184"/>
      <c r="EW53" s="184"/>
      <c r="EX53" s="184"/>
      <c r="EY53" s="184"/>
      <c r="EZ53" s="184"/>
      <c r="FA53" s="184"/>
      <c r="FB53" s="184"/>
      <c r="FC53" s="184"/>
      <c r="FD53" s="184"/>
      <c r="FE53" s="184"/>
      <c r="FF53" s="184"/>
      <c r="FG53" s="184"/>
      <c r="FH53" s="184"/>
      <c r="FI53" s="184"/>
      <c r="FJ53" s="184"/>
      <c r="FK53" s="184"/>
      <c r="FL53" s="184"/>
      <c r="FM53" s="184"/>
      <c r="FN53" s="184"/>
      <c r="FO53" s="184"/>
      <c r="FP53" s="184"/>
      <c r="FQ53" s="184"/>
      <c r="FR53" s="184"/>
      <c r="FS53" s="184"/>
      <c r="FT53" s="184"/>
      <c r="FU53" s="184"/>
      <c r="FV53" s="184"/>
      <c r="FW53" s="184"/>
      <c r="FX53" s="184"/>
      <c r="FY53" s="184"/>
      <c r="FZ53" s="184"/>
      <c r="GA53" s="184"/>
      <c r="GB53" s="184"/>
      <c r="GC53" s="184"/>
      <c r="GD53" s="184"/>
      <c r="GE53" s="184"/>
      <c r="GF53" s="184"/>
      <c r="GG53" s="184"/>
      <c r="GH53" s="184"/>
      <c r="GI53" s="184"/>
      <c r="GJ53" s="184"/>
      <c r="GK53" s="184"/>
      <c r="GL53" s="184"/>
      <c r="GM53" s="184"/>
      <c r="GN53" s="184"/>
      <c r="GO53" s="184"/>
      <c r="GP53" s="184"/>
      <c r="GQ53" s="184"/>
      <c r="GR53" s="184"/>
      <c r="GS53" s="184"/>
      <c r="GT53" s="184"/>
      <c r="GU53" s="184"/>
      <c r="GV53" s="184"/>
      <c r="GW53" s="184"/>
      <c r="GX53" s="184"/>
      <c r="GY53" s="184"/>
      <c r="GZ53" s="184"/>
      <c r="HA53" s="184"/>
      <c r="HB53" s="184"/>
      <c r="HC53" s="184"/>
      <c r="HD53" s="184"/>
      <c r="HE53" s="184"/>
      <c r="HF53" s="184"/>
      <c r="HG53" s="184"/>
      <c r="HH53" s="184"/>
      <c r="HI53" s="184"/>
      <c r="HJ53" s="184"/>
      <c r="HK53" s="184"/>
      <c r="HL53" s="184"/>
      <c r="HM53" s="184"/>
      <c r="HN53" s="184"/>
      <c r="HO53" s="184"/>
      <c r="HP53" s="184"/>
      <c r="HQ53" s="184"/>
      <c r="HR53" s="184"/>
      <c r="HS53" s="184"/>
      <c r="HT53" s="184"/>
      <c r="HU53" s="184"/>
      <c r="HV53" s="184"/>
      <c r="HW53" s="184"/>
      <c r="HX53" s="184"/>
      <c r="HY53" s="184"/>
      <c r="HZ53" s="184"/>
      <c r="IA53" s="184"/>
      <c r="IB53" s="184"/>
      <c r="IC53" s="184"/>
      <c r="ID53" s="184"/>
      <c r="IE53" s="184"/>
      <c r="IF53" s="184"/>
      <c r="IG53" s="184"/>
      <c r="IH53" s="184"/>
      <c r="II53" s="184"/>
      <c r="IJ53" s="184"/>
      <c r="IK53" s="184"/>
      <c r="IL53" s="184"/>
      <c r="IM53" s="184"/>
      <c r="IN53" s="184"/>
      <c r="IO53" s="184"/>
      <c r="IP53" s="184"/>
      <c r="IQ53" s="184"/>
      <c r="IR53" s="184"/>
      <c r="IS53" s="184"/>
      <c r="IT53" s="184"/>
      <c r="IU53" s="184"/>
      <c r="IV53" s="184"/>
    </row>
    <row r="54" spans="1:256" x14ac:dyDescent="0.25">
      <c r="A54" s="12" t="s">
        <v>17</v>
      </c>
      <c r="B54" s="12"/>
      <c r="C54" s="13">
        <f>SUM(C51+C53)</f>
        <v>3166447</v>
      </c>
      <c r="D54" s="13">
        <f t="shared" ref="D54:N54" si="18">SUM(D51+D53)</f>
        <v>2241453</v>
      </c>
      <c r="E54" s="13">
        <f t="shared" si="18"/>
        <v>8363904</v>
      </c>
      <c r="F54" s="13">
        <f t="shared" si="18"/>
        <v>27669087</v>
      </c>
      <c r="G54" s="13">
        <f t="shared" si="18"/>
        <v>22648687</v>
      </c>
      <c r="H54" s="13">
        <f t="shared" si="18"/>
        <v>8143992</v>
      </c>
      <c r="I54" s="13">
        <f t="shared" si="18"/>
        <v>2886453</v>
      </c>
      <c r="J54" s="13">
        <f t="shared" si="18"/>
        <v>31073108</v>
      </c>
      <c r="K54" s="13">
        <f t="shared" si="18"/>
        <v>4132839</v>
      </c>
      <c r="L54" s="13">
        <f t="shared" si="18"/>
        <v>2241449</v>
      </c>
      <c r="M54" s="13">
        <f t="shared" si="18"/>
        <v>2465636</v>
      </c>
      <c r="N54" s="13">
        <f t="shared" si="18"/>
        <v>5043171</v>
      </c>
      <c r="O54" s="11">
        <f>SUM(O51+O53)</f>
        <v>120076226</v>
      </c>
      <c r="P54" s="164"/>
      <c r="Q54" s="157"/>
      <c r="R54" s="3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4"/>
      <c r="CE54" s="184"/>
      <c r="CF54" s="184"/>
      <c r="CG54" s="184"/>
      <c r="CH54" s="184"/>
      <c r="CI54" s="184"/>
      <c r="CJ54" s="184"/>
      <c r="CK54" s="184"/>
      <c r="CL54" s="184"/>
      <c r="CM54" s="184"/>
      <c r="CN54" s="184"/>
      <c r="CO54" s="184"/>
      <c r="CP54" s="184"/>
      <c r="CQ54" s="184"/>
      <c r="CR54" s="184"/>
      <c r="CS54" s="184"/>
      <c r="CT54" s="184"/>
      <c r="CU54" s="184"/>
      <c r="CV54" s="184"/>
      <c r="CW54" s="184"/>
      <c r="CX54" s="184"/>
      <c r="CY54" s="184"/>
      <c r="CZ54" s="184"/>
      <c r="DA54" s="184"/>
      <c r="DB54" s="184"/>
      <c r="DC54" s="184"/>
      <c r="DD54" s="184"/>
      <c r="DE54" s="184"/>
      <c r="DF54" s="184"/>
      <c r="DG54" s="184"/>
      <c r="DH54" s="184"/>
      <c r="DI54" s="184"/>
      <c r="DJ54" s="184"/>
      <c r="DK54" s="184"/>
      <c r="DL54" s="184"/>
      <c r="DM54" s="184"/>
      <c r="DN54" s="184"/>
      <c r="DO54" s="184"/>
      <c r="DP54" s="184"/>
      <c r="DQ54" s="184"/>
      <c r="DR54" s="184"/>
      <c r="DS54" s="184"/>
      <c r="DT54" s="184"/>
      <c r="DU54" s="184"/>
      <c r="DV54" s="184"/>
      <c r="DW54" s="184"/>
      <c r="DX54" s="184"/>
      <c r="DY54" s="184"/>
      <c r="DZ54" s="184"/>
      <c r="EA54" s="184"/>
      <c r="EB54" s="184"/>
      <c r="EC54" s="184"/>
      <c r="ED54" s="184"/>
      <c r="EE54" s="184"/>
      <c r="EF54" s="184"/>
      <c r="EG54" s="184"/>
      <c r="EH54" s="184"/>
      <c r="EI54" s="184"/>
      <c r="EJ54" s="184"/>
      <c r="EK54" s="184"/>
      <c r="EL54" s="184"/>
      <c r="EM54" s="184"/>
      <c r="EN54" s="184"/>
      <c r="EO54" s="184"/>
      <c r="EP54" s="184"/>
      <c r="EQ54" s="184"/>
      <c r="ER54" s="184"/>
      <c r="ES54" s="184"/>
      <c r="ET54" s="184"/>
      <c r="EU54" s="184"/>
      <c r="EV54" s="184"/>
      <c r="EW54" s="184"/>
      <c r="EX54" s="184"/>
      <c r="EY54" s="184"/>
      <c r="EZ54" s="184"/>
      <c r="FA54" s="184"/>
      <c r="FB54" s="184"/>
      <c r="FC54" s="184"/>
      <c r="FD54" s="184"/>
      <c r="FE54" s="184"/>
      <c r="FF54" s="184"/>
      <c r="FG54" s="184"/>
      <c r="FH54" s="184"/>
      <c r="FI54" s="184"/>
      <c r="FJ54" s="184"/>
      <c r="FK54" s="184"/>
      <c r="FL54" s="184"/>
      <c r="FM54" s="184"/>
      <c r="FN54" s="184"/>
      <c r="FO54" s="184"/>
      <c r="FP54" s="184"/>
      <c r="FQ54" s="184"/>
      <c r="FR54" s="184"/>
      <c r="FS54" s="184"/>
      <c r="FT54" s="184"/>
      <c r="FU54" s="184"/>
      <c r="FV54" s="184"/>
      <c r="FW54" s="184"/>
      <c r="FX54" s="184"/>
      <c r="FY54" s="184"/>
      <c r="FZ54" s="184"/>
      <c r="GA54" s="184"/>
      <c r="GB54" s="184"/>
      <c r="GC54" s="184"/>
      <c r="GD54" s="184"/>
      <c r="GE54" s="184"/>
      <c r="GF54" s="184"/>
      <c r="GG54" s="184"/>
      <c r="GH54" s="184"/>
      <c r="GI54" s="184"/>
      <c r="GJ54" s="184"/>
      <c r="GK54" s="184"/>
      <c r="GL54" s="184"/>
      <c r="GM54" s="184"/>
      <c r="GN54" s="184"/>
      <c r="GO54" s="184"/>
      <c r="GP54" s="184"/>
      <c r="GQ54" s="184"/>
      <c r="GR54" s="184"/>
      <c r="GS54" s="184"/>
      <c r="GT54" s="184"/>
      <c r="GU54" s="184"/>
      <c r="GV54" s="184"/>
      <c r="GW54" s="184"/>
      <c r="GX54" s="184"/>
      <c r="GY54" s="184"/>
      <c r="GZ54" s="184"/>
      <c r="HA54" s="184"/>
      <c r="HB54" s="184"/>
      <c r="HC54" s="184"/>
      <c r="HD54" s="184"/>
      <c r="HE54" s="184"/>
      <c r="HF54" s="184"/>
      <c r="HG54" s="184"/>
      <c r="HH54" s="184"/>
      <c r="HI54" s="184"/>
      <c r="HJ54" s="184"/>
      <c r="HK54" s="184"/>
      <c r="HL54" s="184"/>
      <c r="HM54" s="184"/>
      <c r="HN54" s="184"/>
      <c r="HO54" s="184"/>
      <c r="HP54" s="184"/>
      <c r="HQ54" s="184"/>
      <c r="HR54" s="184"/>
      <c r="HS54" s="184"/>
      <c r="HT54" s="184"/>
      <c r="HU54" s="184"/>
      <c r="HV54" s="184"/>
      <c r="HW54" s="184"/>
      <c r="HX54" s="184"/>
      <c r="HY54" s="184"/>
      <c r="HZ54" s="184"/>
      <c r="IA54" s="184"/>
      <c r="IB54" s="184"/>
      <c r="IC54" s="184"/>
      <c r="ID54" s="184"/>
      <c r="IE54" s="184"/>
      <c r="IF54" s="184"/>
      <c r="IG54" s="184"/>
      <c r="IH54" s="184"/>
      <c r="II54" s="184"/>
      <c r="IJ54" s="184"/>
      <c r="IK54" s="184"/>
      <c r="IL54" s="184"/>
      <c r="IM54" s="184"/>
      <c r="IN54" s="184"/>
      <c r="IO54" s="184"/>
      <c r="IP54" s="184"/>
      <c r="IQ54" s="184"/>
      <c r="IR54" s="184"/>
      <c r="IS54" s="184"/>
      <c r="IT54" s="184"/>
      <c r="IU54" s="184"/>
      <c r="IV54" s="184"/>
    </row>
    <row r="55" spans="1:256" ht="10.5" customHeight="1" x14ac:dyDescent="0.25">
      <c r="A55" s="187"/>
      <c r="B55" s="187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9"/>
      <c r="P55" s="164"/>
      <c r="Q55" s="157"/>
      <c r="R55" s="3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4"/>
      <c r="BS55" s="184"/>
      <c r="BT55" s="184"/>
      <c r="BU55" s="184"/>
      <c r="BV55" s="184"/>
      <c r="BW55" s="184"/>
      <c r="BX55" s="184"/>
      <c r="BY55" s="184"/>
      <c r="BZ55" s="184"/>
      <c r="CA55" s="184"/>
      <c r="CB55" s="184"/>
      <c r="CC55" s="184"/>
      <c r="CD55" s="184"/>
      <c r="CE55" s="184"/>
      <c r="CF55" s="184"/>
      <c r="CG55" s="184"/>
      <c r="CH55" s="184"/>
      <c r="CI55" s="184"/>
      <c r="CJ55" s="184"/>
      <c r="CK55" s="184"/>
      <c r="CL55" s="184"/>
      <c r="CM55" s="184"/>
      <c r="CN55" s="184"/>
      <c r="CO55" s="184"/>
      <c r="CP55" s="184"/>
      <c r="CQ55" s="184"/>
      <c r="CR55" s="184"/>
      <c r="CS55" s="184"/>
      <c r="CT55" s="184"/>
      <c r="CU55" s="184"/>
      <c r="CV55" s="184"/>
      <c r="CW55" s="184"/>
      <c r="CX55" s="184"/>
      <c r="CY55" s="184"/>
      <c r="CZ55" s="184"/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4"/>
      <c r="DM55" s="184"/>
      <c r="DN55" s="184"/>
      <c r="DO55" s="184"/>
      <c r="DP55" s="184"/>
      <c r="DQ55" s="184"/>
      <c r="DR55" s="184"/>
      <c r="DS55" s="184"/>
      <c r="DT55" s="184"/>
      <c r="DU55" s="184"/>
      <c r="DV55" s="184"/>
      <c r="DW55" s="184"/>
      <c r="DX55" s="184"/>
      <c r="DY55" s="184"/>
      <c r="DZ55" s="184"/>
      <c r="EA55" s="184"/>
      <c r="EB55" s="184"/>
      <c r="EC55" s="184"/>
      <c r="ED55" s="184"/>
      <c r="EE55" s="184"/>
      <c r="EF55" s="184"/>
      <c r="EG55" s="184"/>
      <c r="EH55" s="184"/>
      <c r="EI55" s="184"/>
      <c r="EJ55" s="184"/>
      <c r="EK55" s="184"/>
      <c r="EL55" s="184"/>
      <c r="EM55" s="184"/>
      <c r="EN55" s="184"/>
      <c r="EO55" s="184"/>
      <c r="EP55" s="184"/>
      <c r="EQ55" s="184"/>
      <c r="ER55" s="184"/>
      <c r="ES55" s="184"/>
      <c r="ET55" s="184"/>
      <c r="EU55" s="184"/>
      <c r="EV55" s="184"/>
      <c r="EW55" s="184"/>
      <c r="EX55" s="184"/>
      <c r="EY55" s="184"/>
      <c r="EZ55" s="184"/>
      <c r="FA55" s="184"/>
      <c r="FB55" s="184"/>
      <c r="FC55" s="184"/>
      <c r="FD55" s="184"/>
      <c r="FE55" s="184"/>
      <c r="FF55" s="184"/>
      <c r="FG55" s="184"/>
      <c r="FH55" s="184"/>
      <c r="FI55" s="184"/>
      <c r="FJ55" s="184"/>
      <c r="FK55" s="184"/>
      <c r="FL55" s="184"/>
      <c r="FM55" s="184"/>
      <c r="FN55" s="184"/>
      <c r="FO55" s="184"/>
      <c r="FP55" s="184"/>
      <c r="FQ55" s="184"/>
      <c r="FR55" s="184"/>
      <c r="FS55" s="184"/>
      <c r="FT55" s="184"/>
      <c r="FU55" s="184"/>
      <c r="FV55" s="184"/>
      <c r="FW55" s="184"/>
      <c r="FX55" s="184"/>
      <c r="FY55" s="184"/>
      <c r="FZ55" s="184"/>
      <c r="GA55" s="184"/>
      <c r="GB55" s="184"/>
      <c r="GC55" s="184"/>
      <c r="GD55" s="184"/>
      <c r="GE55" s="184"/>
      <c r="GF55" s="184"/>
      <c r="GG55" s="184"/>
      <c r="GH55" s="184"/>
      <c r="GI55" s="184"/>
      <c r="GJ55" s="184"/>
      <c r="GK55" s="184"/>
      <c r="GL55" s="184"/>
      <c r="GM55" s="184"/>
      <c r="GN55" s="184"/>
      <c r="GO55" s="184"/>
      <c r="GP55" s="184"/>
      <c r="GQ55" s="184"/>
      <c r="GR55" s="184"/>
      <c r="GS55" s="184"/>
      <c r="GT55" s="184"/>
      <c r="GU55" s="184"/>
      <c r="GV55" s="184"/>
      <c r="GW55" s="184"/>
      <c r="GX55" s="184"/>
      <c r="GY55" s="184"/>
      <c r="GZ55" s="184"/>
      <c r="HA55" s="184"/>
      <c r="HB55" s="184"/>
      <c r="HC55" s="184"/>
      <c r="HD55" s="184"/>
      <c r="HE55" s="184"/>
      <c r="HF55" s="184"/>
      <c r="HG55" s="184"/>
      <c r="HH55" s="184"/>
      <c r="HI55" s="184"/>
      <c r="HJ55" s="184"/>
      <c r="HK55" s="184"/>
      <c r="HL55" s="184"/>
      <c r="HM55" s="184"/>
      <c r="HN55" s="184"/>
      <c r="HO55" s="184"/>
      <c r="HP55" s="184"/>
      <c r="HQ55" s="184"/>
      <c r="HR55" s="184"/>
      <c r="HS55" s="184"/>
      <c r="HT55" s="184"/>
      <c r="HU55" s="184"/>
      <c r="HV55" s="184"/>
      <c r="HW55" s="184"/>
      <c r="HX55" s="184"/>
      <c r="HY55" s="184"/>
      <c r="HZ55" s="184"/>
      <c r="IA55" s="184"/>
      <c r="IB55" s="184"/>
      <c r="IC55" s="184"/>
      <c r="ID55" s="184"/>
      <c r="IE55" s="184"/>
      <c r="IF55" s="184"/>
      <c r="IG55" s="184"/>
      <c r="IH55" s="184"/>
      <c r="II55" s="184"/>
      <c r="IJ55" s="184"/>
      <c r="IK55" s="184"/>
      <c r="IL55" s="184"/>
      <c r="IM55" s="184"/>
      <c r="IN55" s="184"/>
      <c r="IO55" s="184"/>
      <c r="IP55" s="184"/>
      <c r="IQ55" s="184"/>
      <c r="IR55" s="184"/>
      <c r="IS55" s="184"/>
      <c r="IT55" s="184"/>
      <c r="IU55" s="184"/>
      <c r="IV55" s="184"/>
    </row>
    <row r="56" spans="1:256" hidden="1" x14ac:dyDescent="0.25">
      <c r="A56" s="187"/>
      <c r="B56" s="187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9"/>
      <c r="P56" s="164"/>
      <c r="Q56" s="157"/>
      <c r="R56" s="3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184"/>
      <c r="CU56" s="18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4"/>
      <c r="ES56" s="184"/>
      <c r="ET56" s="184"/>
      <c r="EU56" s="184"/>
      <c r="EV56" s="184"/>
      <c r="EW56" s="184"/>
      <c r="EX56" s="184"/>
      <c r="EY56" s="184"/>
      <c r="EZ56" s="184"/>
      <c r="FA56" s="184"/>
      <c r="FB56" s="184"/>
      <c r="FC56" s="184"/>
      <c r="FD56" s="184"/>
      <c r="FE56" s="184"/>
      <c r="FF56" s="184"/>
      <c r="FG56" s="184"/>
      <c r="FH56" s="184"/>
      <c r="FI56" s="184"/>
      <c r="FJ56" s="184"/>
      <c r="FK56" s="184"/>
      <c r="FL56" s="184"/>
      <c r="FM56" s="184"/>
      <c r="FN56" s="184"/>
      <c r="FO56" s="184"/>
      <c r="FP56" s="184"/>
      <c r="FQ56" s="184"/>
      <c r="FR56" s="184"/>
      <c r="FS56" s="184"/>
      <c r="FT56" s="184"/>
      <c r="FU56" s="184"/>
      <c r="FV56" s="184"/>
      <c r="FW56" s="184"/>
      <c r="FX56" s="184"/>
      <c r="FY56" s="184"/>
      <c r="FZ56" s="184"/>
      <c r="GA56" s="184"/>
      <c r="GB56" s="184"/>
      <c r="GC56" s="184"/>
      <c r="GD56" s="184"/>
      <c r="GE56" s="184"/>
      <c r="GF56" s="184"/>
      <c r="GG56" s="184"/>
      <c r="GH56" s="184"/>
      <c r="GI56" s="184"/>
      <c r="GJ56" s="184"/>
      <c r="GK56" s="184"/>
      <c r="GL56" s="184"/>
      <c r="GM56" s="184"/>
      <c r="GN56" s="184"/>
      <c r="GO56" s="184"/>
      <c r="GP56" s="184"/>
      <c r="GQ56" s="184"/>
      <c r="GR56" s="184"/>
      <c r="GS56" s="184"/>
      <c r="GT56" s="184"/>
      <c r="GU56" s="184"/>
      <c r="GV56" s="184"/>
      <c r="GW56" s="184"/>
      <c r="GX56" s="184"/>
      <c r="GY56" s="184"/>
      <c r="GZ56" s="184"/>
      <c r="HA56" s="184"/>
      <c r="HB56" s="184"/>
      <c r="HC56" s="184"/>
      <c r="HD56" s="184"/>
      <c r="HE56" s="184"/>
      <c r="HF56" s="184"/>
      <c r="HG56" s="184"/>
      <c r="HH56" s="184"/>
      <c r="HI56" s="184"/>
      <c r="HJ56" s="184"/>
      <c r="HK56" s="184"/>
      <c r="HL56" s="184"/>
      <c r="HM56" s="184"/>
      <c r="HN56" s="184"/>
      <c r="HO56" s="184"/>
      <c r="HP56" s="184"/>
      <c r="HQ56" s="184"/>
      <c r="HR56" s="184"/>
      <c r="HS56" s="184"/>
      <c r="HT56" s="184"/>
      <c r="HU56" s="184"/>
      <c r="HV56" s="184"/>
      <c r="HW56" s="184"/>
      <c r="HX56" s="184"/>
      <c r="HY56" s="184"/>
      <c r="HZ56" s="184"/>
      <c r="IA56" s="184"/>
      <c r="IB56" s="184"/>
      <c r="IC56" s="184"/>
      <c r="ID56" s="184"/>
      <c r="IE56" s="184"/>
      <c r="IF56" s="184"/>
      <c r="IG56" s="184"/>
      <c r="IH56" s="184"/>
      <c r="II56" s="184"/>
      <c r="IJ56" s="184"/>
      <c r="IK56" s="184"/>
      <c r="IL56" s="184"/>
      <c r="IM56" s="184"/>
      <c r="IN56" s="184"/>
      <c r="IO56" s="184"/>
      <c r="IP56" s="184"/>
      <c r="IQ56" s="184"/>
      <c r="IR56" s="184"/>
      <c r="IS56" s="184"/>
      <c r="IT56" s="184"/>
      <c r="IU56" s="184"/>
      <c r="IV56" s="184"/>
    </row>
    <row r="57" spans="1:256" hidden="1" x14ac:dyDescent="0.25">
      <c r="A57" s="187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9"/>
      <c r="P57" s="164"/>
      <c r="Q57" s="157"/>
      <c r="R57" s="3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</row>
    <row r="58" spans="1:256" hidden="1" x14ac:dyDescent="0.25">
      <c r="A58" s="187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9"/>
      <c r="P58" s="164"/>
      <c r="Q58" s="157"/>
      <c r="R58" s="3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</row>
    <row r="59" spans="1:256" hidden="1" x14ac:dyDescent="0.25">
      <c r="A59" s="187"/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9"/>
      <c r="P59" s="164"/>
      <c r="Q59" s="157"/>
      <c r="R59" s="3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4"/>
      <c r="BW59" s="184"/>
      <c r="BX59" s="184"/>
      <c r="BY59" s="184"/>
      <c r="BZ59" s="184"/>
      <c r="CA59" s="184"/>
      <c r="CB59" s="184"/>
      <c r="CC59" s="184"/>
      <c r="CD59" s="184"/>
      <c r="CE59" s="184"/>
      <c r="CF59" s="184"/>
      <c r="CG59" s="184"/>
      <c r="CH59" s="184"/>
      <c r="CI59" s="184"/>
      <c r="CJ59" s="184"/>
      <c r="CK59" s="184"/>
      <c r="CL59" s="184"/>
      <c r="CM59" s="184"/>
      <c r="CN59" s="184"/>
      <c r="CO59" s="184"/>
      <c r="CP59" s="184"/>
      <c r="CQ59" s="184"/>
      <c r="CR59" s="184"/>
      <c r="CS59" s="184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84"/>
      <c r="EU59" s="184"/>
      <c r="EV59" s="184"/>
      <c r="EW59" s="184"/>
      <c r="EX59" s="184"/>
      <c r="EY59" s="184"/>
      <c r="EZ59" s="184"/>
      <c r="FA59" s="184"/>
      <c r="FB59" s="184"/>
      <c r="FC59" s="184"/>
      <c r="FD59" s="184"/>
      <c r="FE59" s="184"/>
      <c r="FF59" s="184"/>
      <c r="FG59" s="184"/>
      <c r="FH59" s="184"/>
      <c r="FI59" s="184"/>
      <c r="FJ59" s="184"/>
      <c r="FK59" s="184"/>
      <c r="FL59" s="184"/>
      <c r="FM59" s="184"/>
      <c r="FN59" s="184"/>
      <c r="FO59" s="184"/>
      <c r="FP59" s="184"/>
      <c r="FQ59" s="184"/>
      <c r="FR59" s="184"/>
      <c r="FS59" s="184"/>
      <c r="FT59" s="184"/>
      <c r="FU59" s="184"/>
      <c r="FV59" s="184"/>
      <c r="FW59" s="184"/>
      <c r="FX59" s="184"/>
      <c r="FY59" s="184"/>
      <c r="FZ59" s="184"/>
      <c r="GA59" s="184"/>
      <c r="GB59" s="184"/>
      <c r="GC59" s="184"/>
      <c r="GD59" s="184"/>
      <c r="GE59" s="184"/>
      <c r="GF59" s="184"/>
      <c r="GG59" s="184"/>
      <c r="GH59" s="184"/>
      <c r="GI59" s="184"/>
      <c r="GJ59" s="184"/>
      <c r="GK59" s="184"/>
      <c r="GL59" s="184"/>
      <c r="GM59" s="184"/>
      <c r="GN59" s="184"/>
      <c r="GO59" s="184"/>
      <c r="GP59" s="184"/>
      <c r="GQ59" s="184"/>
      <c r="GR59" s="184"/>
      <c r="GS59" s="184"/>
      <c r="GT59" s="184"/>
      <c r="GU59" s="184"/>
      <c r="GV59" s="184"/>
      <c r="GW59" s="184"/>
      <c r="GX59" s="184"/>
      <c r="GY59" s="184"/>
      <c r="GZ59" s="184"/>
      <c r="HA59" s="184"/>
      <c r="HB59" s="184"/>
      <c r="HC59" s="184"/>
      <c r="HD59" s="184"/>
      <c r="HE59" s="184"/>
      <c r="HF59" s="184"/>
      <c r="HG59" s="184"/>
      <c r="HH59" s="184"/>
      <c r="HI59" s="184"/>
      <c r="HJ59" s="184"/>
      <c r="HK59" s="184"/>
      <c r="HL59" s="184"/>
      <c r="HM59" s="184"/>
      <c r="HN59" s="184"/>
      <c r="HO59" s="184"/>
      <c r="HP59" s="184"/>
      <c r="HQ59" s="184"/>
      <c r="HR59" s="184"/>
      <c r="HS59" s="184"/>
      <c r="HT59" s="184"/>
      <c r="HU59" s="184"/>
      <c r="HV59" s="184"/>
      <c r="HW59" s="184"/>
      <c r="HX59" s="184"/>
      <c r="HY59" s="184"/>
      <c r="HZ59" s="184"/>
      <c r="IA59" s="184"/>
      <c r="IB59" s="184"/>
      <c r="IC59" s="184"/>
      <c r="ID59" s="184"/>
      <c r="IE59" s="184"/>
      <c r="IF59" s="184"/>
      <c r="IG59" s="184"/>
      <c r="IH59" s="184"/>
      <c r="II59" s="184"/>
      <c r="IJ59" s="184"/>
      <c r="IK59" s="184"/>
      <c r="IL59" s="184"/>
      <c r="IM59" s="184"/>
      <c r="IN59" s="184"/>
      <c r="IO59" s="184"/>
      <c r="IP59" s="184"/>
      <c r="IQ59" s="184"/>
      <c r="IR59" s="184"/>
      <c r="IS59" s="184"/>
      <c r="IT59" s="184"/>
      <c r="IU59" s="184"/>
      <c r="IV59" s="184"/>
    </row>
    <row r="60" spans="1:256" hidden="1" x14ac:dyDescent="0.25">
      <c r="A60" s="187"/>
      <c r="B60" s="187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9"/>
      <c r="P60" s="164"/>
      <c r="Q60" s="157"/>
      <c r="R60" s="3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  <c r="BQ60" s="184"/>
      <c r="BR60" s="184"/>
      <c r="BS60" s="184"/>
      <c r="BT60" s="184"/>
      <c r="BU60" s="184"/>
      <c r="BV60" s="184"/>
      <c r="BW60" s="184"/>
      <c r="BX60" s="184"/>
      <c r="BY60" s="184"/>
      <c r="BZ60" s="184"/>
      <c r="CA60" s="184"/>
      <c r="CB60" s="184"/>
      <c r="CC60" s="184"/>
      <c r="CD60" s="184"/>
      <c r="CE60" s="184"/>
      <c r="CF60" s="184"/>
      <c r="CG60" s="184"/>
      <c r="CH60" s="184"/>
      <c r="CI60" s="184"/>
      <c r="CJ60" s="184"/>
      <c r="CK60" s="184"/>
      <c r="CL60" s="184"/>
      <c r="CM60" s="184"/>
      <c r="CN60" s="184"/>
      <c r="CO60" s="184"/>
      <c r="CP60" s="184"/>
      <c r="CQ60" s="184"/>
      <c r="CR60" s="184"/>
      <c r="CS60" s="184"/>
      <c r="CT60" s="184"/>
      <c r="CU60" s="184"/>
      <c r="CV60" s="184"/>
      <c r="CW60" s="184"/>
      <c r="CX60" s="184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4"/>
      <c r="DM60" s="184"/>
      <c r="DN60" s="184"/>
      <c r="DO60" s="184"/>
      <c r="DP60" s="184"/>
      <c r="DQ60" s="184"/>
      <c r="DR60" s="184"/>
      <c r="DS60" s="184"/>
      <c r="DT60" s="184"/>
      <c r="DU60" s="184"/>
      <c r="DV60" s="184"/>
      <c r="DW60" s="184"/>
      <c r="DX60" s="184"/>
      <c r="DY60" s="184"/>
      <c r="DZ60" s="184"/>
      <c r="EA60" s="184"/>
      <c r="EB60" s="184"/>
      <c r="EC60" s="184"/>
      <c r="ED60" s="184"/>
      <c r="EE60" s="184"/>
      <c r="EF60" s="184"/>
      <c r="EG60" s="184"/>
      <c r="EH60" s="184"/>
      <c r="EI60" s="184"/>
      <c r="EJ60" s="184"/>
      <c r="EK60" s="184"/>
      <c r="EL60" s="184"/>
      <c r="EM60" s="184"/>
      <c r="EN60" s="184"/>
      <c r="EO60" s="184"/>
      <c r="EP60" s="184"/>
      <c r="EQ60" s="184"/>
      <c r="ER60" s="184"/>
      <c r="ES60" s="184"/>
      <c r="ET60" s="184"/>
      <c r="EU60" s="184"/>
      <c r="EV60" s="184"/>
      <c r="EW60" s="184"/>
      <c r="EX60" s="184"/>
      <c r="EY60" s="184"/>
      <c r="EZ60" s="184"/>
      <c r="FA60" s="184"/>
      <c r="FB60" s="184"/>
      <c r="FC60" s="184"/>
      <c r="FD60" s="184"/>
      <c r="FE60" s="184"/>
      <c r="FF60" s="184"/>
      <c r="FG60" s="184"/>
      <c r="FH60" s="184"/>
      <c r="FI60" s="184"/>
      <c r="FJ60" s="184"/>
      <c r="FK60" s="184"/>
      <c r="FL60" s="184"/>
      <c r="FM60" s="184"/>
      <c r="FN60" s="184"/>
      <c r="FO60" s="184"/>
      <c r="FP60" s="184"/>
      <c r="FQ60" s="184"/>
      <c r="FR60" s="184"/>
      <c r="FS60" s="184"/>
      <c r="FT60" s="184"/>
      <c r="FU60" s="184"/>
      <c r="FV60" s="184"/>
      <c r="FW60" s="184"/>
      <c r="FX60" s="184"/>
      <c r="FY60" s="184"/>
      <c r="FZ60" s="184"/>
      <c r="GA60" s="184"/>
      <c r="GB60" s="184"/>
      <c r="GC60" s="184"/>
      <c r="GD60" s="184"/>
      <c r="GE60" s="184"/>
      <c r="GF60" s="184"/>
      <c r="GG60" s="184"/>
      <c r="GH60" s="184"/>
      <c r="GI60" s="184"/>
      <c r="GJ60" s="184"/>
      <c r="GK60" s="184"/>
      <c r="GL60" s="184"/>
      <c r="GM60" s="184"/>
      <c r="GN60" s="184"/>
      <c r="GO60" s="184"/>
      <c r="GP60" s="184"/>
      <c r="GQ60" s="184"/>
      <c r="GR60" s="184"/>
      <c r="GS60" s="184"/>
      <c r="GT60" s="184"/>
      <c r="GU60" s="184"/>
      <c r="GV60" s="184"/>
      <c r="GW60" s="184"/>
      <c r="GX60" s="184"/>
      <c r="GY60" s="184"/>
      <c r="GZ60" s="184"/>
      <c r="HA60" s="184"/>
      <c r="HB60" s="184"/>
      <c r="HC60" s="184"/>
      <c r="HD60" s="184"/>
      <c r="HE60" s="184"/>
      <c r="HF60" s="184"/>
      <c r="HG60" s="184"/>
      <c r="HH60" s="184"/>
      <c r="HI60" s="184"/>
      <c r="HJ60" s="184"/>
      <c r="HK60" s="184"/>
      <c r="HL60" s="184"/>
      <c r="HM60" s="184"/>
      <c r="HN60" s="184"/>
      <c r="HO60" s="184"/>
      <c r="HP60" s="184"/>
      <c r="HQ60" s="184"/>
      <c r="HR60" s="184"/>
      <c r="HS60" s="184"/>
      <c r="HT60" s="184"/>
      <c r="HU60" s="184"/>
      <c r="HV60" s="184"/>
      <c r="HW60" s="184"/>
      <c r="HX60" s="184"/>
      <c r="HY60" s="184"/>
      <c r="HZ60" s="184"/>
      <c r="IA60" s="184"/>
      <c r="IB60" s="184"/>
      <c r="IC60" s="184"/>
      <c r="ID60" s="184"/>
      <c r="IE60" s="184"/>
      <c r="IF60" s="184"/>
      <c r="IG60" s="184"/>
      <c r="IH60" s="184"/>
      <c r="II60" s="184"/>
      <c r="IJ60" s="184"/>
      <c r="IK60" s="184"/>
      <c r="IL60" s="184"/>
      <c r="IM60" s="184"/>
      <c r="IN60" s="184"/>
      <c r="IO60" s="184"/>
      <c r="IP60" s="184"/>
      <c r="IQ60" s="184"/>
      <c r="IR60" s="184"/>
      <c r="IS60" s="184"/>
      <c r="IT60" s="184"/>
      <c r="IU60" s="184"/>
      <c r="IV60" s="184"/>
    </row>
    <row r="61" spans="1:256" hidden="1" x14ac:dyDescent="0.25">
      <c r="A61" s="187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9"/>
      <c r="P61" s="164"/>
      <c r="Q61" s="157"/>
      <c r="R61" s="3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  <c r="IB61" s="184"/>
      <c r="IC61" s="184"/>
      <c r="ID61" s="184"/>
      <c r="IE61" s="184"/>
      <c r="IF61" s="184"/>
      <c r="IG61" s="184"/>
      <c r="IH61" s="184"/>
      <c r="II61" s="184"/>
      <c r="IJ61" s="184"/>
      <c r="IK61" s="184"/>
      <c r="IL61" s="184"/>
      <c r="IM61" s="184"/>
      <c r="IN61" s="184"/>
      <c r="IO61" s="184"/>
      <c r="IP61" s="184"/>
      <c r="IQ61" s="184"/>
      <c r="IR61" s="184"/>
      <c r="IS61" s="184"/>
      <c r="IT61" s="184"/>
      <c r="IU61" s="184"/>
      <c r="IV61" s="184"/>
    </row>
    <row r="62" spans="1:256" x14ac:dyDescent="0.25">
      <c r="A62" s="187"/>
      <c r="B62" s="187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9"/>
      <c r="P62" s="164"/>
      <c r="Q62" s="157"/>
      <c r="R62" s="3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  <c r="BI62" s="184"/>
      <c r="BJ62" s="184"/>
      <c r="BK62" s="184"/>
      <c r="BL62" s="184"/>
      <c r="BM62" s="184"/>
      <c r="BN62" s="184"/>
      <c r="BO62" s="184"/>
      <c r="BP62" s="184"/>
      <c r="BQ62" s="184"/>
      <c r="BR62" s="184"/>
      <c r="BS62" s="184"/>
      <c r="BT62" s="184"/>
      <c r="BU62" s="184"/>
      <c r="BV62" s="184"/>
      <c r="BW62" s="184"/>
      <c r="BX62" s="184"/>
      <c r="BY62" s="184"/>
      <c r="BZ62" s="184"/>
      <c r="CA62" s="184"/>
      <c r="CB62" s="184"/>
      <c r="CC62" s="184"/>
      <c r="CD62" s="184"/>
      <c r="CE62" s="184"/>
      <c r="CF62" s="184"/>
      <c r="CG62" s="184"/>
      <c r="CH62" s="184"/>
      <c r="CI62" s="184"/>
      <c r="CJ62" s="184"/>
      <c r="CK62" s="184"/>
      <c r="CL62" s="184"/>
      <c r="CM62" s="184"/>
      <c r="CN62" s="184"/>
      <c r="CO62" s="184"/>
      <c r="CP62" s="184"/>
      <c r="CQ62" s="184"/>
      <c r="CR62" s="184"/>
      <c r="CS62" s="184"/>
      <c r="CT62" s="184"/>
      <c r="CU62" s="184"/>
      <c r="CV62" s="184"/>
      <c r="CW62" s="184"/>
      <c r="CX62" s="184"/>
      <c r="CY62" s="184"/>
      <c r="CZ62" s="184"/>
      <c r="DA62" s="184"/>
      <c r="DB62" s="184"/>
      <c r="DC62" s="184"/>
      <c r="DD62" s="184"/>
      <c r="DE62" s="184"/>
      <c r="DF62" s="184"/>
      <c r="DG62" s="184"/>
      <c r="DH62" s="184"/>
      <c r="DI62" s="184"/>
      <c r="DJ62" s="184"/>
      <c r="DK62" s="184"/>
      <c r="DL62" s="184"/>
      <c r="DM62" s="184"/>
      <c r="DN62" s="184"/>
      <c r="DO62" s="184"/>
      <c r="DP62" s="184"/>
      <c r="DQ62" s="184"/>
      <c r="DR62" s="184"/>
      <c r="DS62" s="184"/>
      <c r="DT62" s="184"/>
      <c r="DU62" s="184"/>
      <c r="DV62" s="184"/>
      <c r="DW62" s="184"/>
      <c r="DX62" s="184"/>
      <c r="DY62" s="184"/>
      <c r="DZ62" s="184"/>
      <c r="EA62" s="184"/>
      <c r="EB62" s="184"/>
      <c r="EC62" s="184"/>
      <c r="ED62" s="184"/>
      <c r="EE62" s="184"/>
      <c r="EF62" s="184"/>
      <c r="EG62" s="184"/>
      <c r="EH62" s="184"/>
      <c r="EI62" s="184"/>
      <c r="EJ62" s="184"/>
      <c r="EK62" s="184"/>
      <c r="EL62" s="184"/>
      <c r="EM62" s="184"/>
      <c r="EN62" s="184"/>
      <c r="EO62" s="184"/>
      <c r="EP62" s="184"/>
      <c r="EQ62" s="184"/>
      <c r="ER62" s="184"/>
      <c r="ES62" s="184"/>
      <c r="ET62" s="184"/>
      <c r="EU62" s="184"/>
      <c r="EV62" s="184"/>
      <c r="EW62" s="184"/>
      <c r="EX62" s="184"/>
      <c r="EY62" s="184"/>
      <c r="EZ62" s="184"/>
      <c r="FA62" s="184"/>
      <c r="FB62" s="184"/>
      <c r="FC62" s="184"/>
      <c r="FD62" s="184"/>
      <c r="FE62" s="184"/>
      <c r="FF62" s="184"/>
      <c r="FG62" s="184"/>
      <c r="FH62" s="184"/>
      <c r="FI62" s="184"/>
      <c r="FJ62" s="184"/>
      <c r="FK62" s="184"/>
      <c r="FL62" s="184"/>
      <c r="FM62" s="184"/>
      <c r="FN62" s="184"/>
      <c r="FO62" s="184"/>
      <c r="FP62" s="184"/>
      <c r="FQ62" s="184"/>
      <c r="FR62" s="184"/>
      <c r="FS62" s="184"/>
      <c r="FT62" s="184"/>
      <c r="FU62" s="184"/>
      <c r="FV62" s="184"/>
      <c r="FW62" s="184"/>
      <c r="FX62" s="184"/>
      <c r="FY62" s="184"/>
      <c r="FZ62" s="184"/>
      <c r="GA62" s="184"/>
      <c r="GB62" s="184"/>
      <c r="GC62" s="184"/>
      <c r="GD62" s="184"/>
      <c r="GE62" s="184"/>
      <c r="GF62" s="184"/>
      <c r="GG62" s="184"/>
      <c r="GH62" s="184"/>
      <c r="GI62" s="184"/>
      <c r="GJ62" s="184"/>
      <c r="GK62" s="184"/>
      <c r="GL62" s="184"/>
      <c r="GM62" s="184"/>
      <c r="GN62" s="184"/>
      <c r="GO62" s="184"/>
      <c r="GP62" s="184"/>
      <c r="GQ62" s="184"/>
      <c r="GR62" s="184"/>
      <c r="GS62" s="184"/>
      <c r="GT62" s="184"/>
      <c r="GU62" s="184"/>
      <c r="GV62" s="184"/>
      <c r="GW62" s="184"/>
      <c r="GX62" s="184"/>
      <c r="GY62" s="184"/>
      <c r="GZ62" s="184"/>
      <c r="HA62" s="184"/>
      <c r="HB62" s="184"/>
      <c r="HC62" s="184"/>
      <c r="HD62" s="184"/>
      <c r="HE62" s="184"/>
      <c r="HF62" s="184"/>
      <c r="HG62" s="184"/>
      <c r="HH62" s="184"/>
      <c r="HI62" s="184"/>
      <c r="HJ62" s="184"/>
      <c r="HK62" s="184"/>
      <c r="HL62" s="184"/>
      <c r="HM62" s="184"/>
      <c r="HN62" s="184"/>
      <c r="HO62" s="184"/>
      <c r="HP62" s="184"/>
      <c r="HQ62" s="184"/>
      <c r="HR62" s="184"/>
      <c r="HS62" s="184"/>
      <c r="HT62" s="184"/>
      <c r="HU62" s="184"/>
      <c r="HV62" s="184"/>
      <c r="HW62" s="184"/>
      <c r="HX62" s="184"/>
      <c r="HY62" s="184"/>
      <c r="HZ62" s="184"/>
      <c r="IA62" s="184"/>
      <c r="IB62" s="184"/>
      <c r="IC62" s="184"/>
      <c r="ID62" s="184"/>
      <c r="IE62" s="184"/>
      <c r="IF62" s="184"/>
      <c r="IG62" s="184"/>
      <c r="IH62" s="184"/>
      <c r="II62" s="184"/>
      <c r="IJ62" s="184"/>
      <c r="IK62" s="184"/>
      <c r="IL62" s="184"/>
      <c r="IM62" s="184"/>
      <c r="IN62" s="184"/>
      <c r="IO62" s="184"/>
      <c r="IP62" s="184"/>
      <c r="IQ62" s="184"/>
      <c r="IR62" s="184"/>
      <c r="IS62" s="184"/>
      <c r="IT62" s="184"/>
      <c r="IU62" s="184"/>
      <c r="IV62" s="184"/>
    </row>
    <row r="63" spans="1:256" x14ac:dyDescent="0.25">
      <c r="A63" s="187"/>
      <c r="B63" s="187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9"/>
      <c r="P63" s="164"/>
      <c r="Q63" s="157"/>
      <c r="R63" s="3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4"/>
      <c r="CF63" s="184"/>
      <c r="CG63" s="184"/>
      <c r="CH63" s="184"/>
      <c r="CI63" s="184"/>
      <c r="CJ63" s="184"/>
      <c r="CK63" s="184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I63" s="184"/>
      <c r="EJ63" s="184"/>
      <c r="EK63" s="184"/>
      <c r="EL63" s="184"/>
      <c r="EM63" s="184"/>
      <c r="EN63" s="184"/>
      <c r="EO63" s="184"/>
      <c r="EP63" s="184"/>
      <c r="EQ63" s="184"/>
      <c r="ER63" s="184"/>
      <c r="ES63" s="184"/>
      <c r="ET63" s="184"/>
      <c r="EU63" s="184"/>
      <c r="EV63" s="184"/>
      <c r="EW63" s="184"/>
      <c r="EX63" s="184"/>
      <c r="EY63" s="184"/>
      <c r="EZ63" s="184"/>
      <c r="FA63" s="184"/>
      <c r="FB63" s="184"/>
      <c r="FC63" s="184"/>
      <c r="FD63" s="184"/>
      <c r="FE63" s="184"/>
      <c r="FF63" s="184"/>
      <c r="FG63" s="184"/>
      <c r="FH63" s="184"/>
      <c r="FI63" s="184"/>
      <c r="FJ63" s="184"/>
      <c r="FK63" s="184"/>
      <c r="FL63" s="184"/>
      <c r="FM63" s="184"/>
      <c r="FN63" s="184"/>
      <c r="FO63" s="184"/>
      <c r="FP63" s="184"/>
      <c r="FQ63" s="184"/>
      <c r="FR63" s="184"/>
      <c r="FS63" s="184"/>
      <c r="FT63" s="184"/>
      <c r="FU63" s="184"/>
      <c r="FV63" s="184"/>
      <c r="FW63" s="184"/>
      <c r="FX63" s="184"/>
      <c r="FY63" s="184"/>
      <c r="FZ63" s="184"/>
      <c r="GA63" s="184"/>
      <c r="GB63" s="184"/>
      <c r="GC63" s="184"/>
      <c r="GD63" s="184"/>
      <c r="GE63" s="184"/>
      <c r="GF63" s="184"/>
      <c r="GG63" s="184"/>
      <c r="GH63" s="184"/>
      <c r="GI63" s="184"/>
      <c r="GJ63" s="184"/>
      <c r="GK63" s="184"/>
      <c r="GL63" s="184"/>
      <c r="GM63" s="184"/>
      <c r="GN63" s="184"/>
      <c r="GO63" s="184"/>
      <c r="GP63" s="184"/>
      <c r="GQ63" s="184"/>
      <c r="GR63" s="184"/>
      <c r="GS63" s="184"/>
      <c r="GT63" s="184"/>
      <c r="GU63" s="184"/>
      <c r="GV63" s="184"/>
      <c r="GW63" s="184"/>
      <c r="GX63" s="184"/>
      <c r="GY63" s="184"/>
      <c r="GZ63" s="184"/>
      <c r="HA63" s="184"/>
      <c r="HB63" s="184"/>
      <c r="HC63" s="184"/>
      <c r="HD63" s="184"/>
      <c r="HE63" s="184"/>
      <c r="HF63" s="184"/>
      <c r="HG63" s="184"/>
      <c r="HH63" s="184"/>
      <c r="HI63" s="184"/>
      <c r="HJ63" s="184"/>
      <c r="HK63" s="184"/>
      <c r="HL63" s="184"/>
      <c r="HM63" s="184"/>
      <c r="HN63" s="184"/>
      <c r="HO63" s="184"/>
      <c r="HP63" s="184"/>
      <c r="HQ63" s="184"/>
      <c r="HR63" s="184"/>
      <c r="HS63" s="184"/>
      <c r="HT63" s="184"/>
      <c r="HU63" s="184"/>
      <c r="HV63" s="184"/>
      <c r="HW63" s="184"/>
      <c r="HX63" s="184"/>
      <c r="HY63" s="184"/>
      <c r="HZ63" s="184"/>
      <c r="IA63" s="184"/>
      <c r="IB63" s="184"/>
      <c r="IC63" s="184"/>
      <c r="ID63" s="184"/>
      <c r="IE63" s="184"/>
      <c r="IF63" s="184"/>
      <c r="IG63" s="184"/>
      <c r="IH63" s="184"/>
      <c r="II63" s="184"/>
      <c r="IJ63" s="184"/>
      <c r="IK63" s="184"/>
      <c r="IL63" s="184"/>
      <c r="IM63" s="184"/>
      <c r="IN63" s="184"/>
      <c r="IO63" s="184"/>
      <c r="IP63" s="184"/>
      <c r="IQ63" s="184"/>
      <c r="IR63" s="184"/>
      <c r="IS63" s="184"/>
      <c r="IT63" s="184"/>
      <c r="IU63" s="184"/>
      <c r="IV63" s="184"/>
    </row>
    <row r="64" spans="1:256" ht="28.5" x14ac:dyDescent="0.25">
      <c r="A64" s="154" t="s">
        <v>27</v>
      </c>
      <c r="B64" s="111" t="s">
        <v>270</v>
      </c>
      <c r="C64" s="155" t="s">
        <v>246</v>
      </c>
      <c r="D64" s="155" t="s">
        <v>247</v>
      </c>
      <c r="E64" s="155" t="s">
        <v>248</v>
      </c>
      <c r="F64" s="155" t="s">
        <v>249</v>
      </c>
      <c r="G64" s="155" t="s">
        <v>250</v>
      </c>
      <c r="H64" s="155" t="s">
        <v>251</v>
      </c>
      <c r="I64" s="155" t="s">
        <v>252</v>
      </c>
      <c r="J64" s="155" t="s">
        <v>253</v>
      </c>
      <c r="K64" s="155" t="s">
        <v>254</v>
      </c>
      <c r="L64" s="155" t="s">
        <v>255</v>
      </c>
      <c r="M64" s="155" t="s">
        <v>256</v>
      </c>
      <c r="N64" s="155" t="s">
        <v>257</v>
      </c>
      <c r="O64" s="156" t="s">
        <v>258</v>
      </c>
      <c r="P64" s="164"/>
      <c r="Q64" s="157"/>
      <c r="R64" s="3"/>
    </row>
    <row r="65" spans="1:256" x14ac:dyDescent="0.25">
      <c r="A65" s="160" t="s">
        <v>271</v>
      </c>
      <c r="B65" s="182" t="s">
        <v>134</v>
      </c>
      <c r="C65" s="9">
        <v>1154868</v>
      </c>
      <c r="D65" s="9">
        <v>1154868</v>
      </c>
      <c r="E65" s="9">
        <v>1154868</v>
      </c>
      <c r="F65" s="9">
        <v>1154868</v>
      </c>
      <c r="G65" s="9">
        <v>1154868</v>
      </c>
      <c r="H65" s="9">
        <v>1154868</v>
      </c>
      <c r="I65" s="9">
        <v>1154868</v>
      </c>
      <c r="J65" s="9">
        <v>1154868</v>
      </c>
      <c r="K65" s="9">
        <v>1154868</v>
      </c>
      <c r="L65" s="9">
        <v>1154868</v>
      </c>
      <c r="M65" s="9">
        <v>1154868</v>
      </c>
      <c r="N65" s="9">
        <v>1154866</v>
      </c>
      <c r="O65" s="9">
        <f>SUM(C65:N65)</f>
        <v>13858414</v>
      </c>
      <c r="P65" s="164"/>
      <c r="Q65" s="157"/>
      <c r="R65" s="3"/>
    </row>
    <row r="66" spans="1:256" ht="30" x14ac:dyDescent="0.25">
      <c r="A66" s="167" t="s">
        <v>272</v>
      </c>
      <c r="B66" s="182" t="s">
        <v>273</v>
      </c>
      <c r="C66" s="9">
        <v>654351</v>
      </c>
      <c r="D66" s="9">
        <v>654351</v>
      </c>
      <c r="E66" s="9">
        <v>654351</v>
      </c>
      <c r="F66" s="9">
        <v>654351</v>
      </c>
      <c r="G66" s="9">
        <v>654351</v>
      </c>
      <c r="H66" s="9">
        <v>654351</v>
      </c>
      <c r="I66" s="9">
        <v>654351</v>
      </c>
      <c r="J66" s="9">
        <v>654351</v>
      </c>
      <c r="K66" s="9">
        <v>654351</v>
      </c>
      <c r="L66" s="9">
        <v>654351</v>
      </c>
      <c r="M66" s="9">
        <v>654351</v>
      </c>
      <c r="N66" s="9">
        <v>654352</v>
      </c>
      <c r="O66" s="9">
        <f t="shared" ref="O66:O84" si="19">SUM(C66:N66)</f>
        <v>7852213</v>
      </c>
      <c r="P66" s="164"/>
      <c r="Q66" s="157"/>
      <c r="R66" s="3"/>
    </row>
    <row r="67" spans="1:256" x14ac:dyDescent="0.25">
      <c r="A67" s="167" t="s">
        <v>138</v>
      </c>
      <c r="B67" s="182" t="s">
        <v>139</v>
      </c>
      <c r="C67" s="9">
        <v>166667</v>
      </c>
      <c r="D67" s="9">
        <v>166667</v>
      </c>
      <c r="E67" s="9">
        <v>166667</v>
      </c>
      <c r="F67" s="9">
        <v>166667</v>
      </c>
      <c r="G67" s="9">
        <v>166667</v>
      </c>
      <c r="H67" s="9">
        <v>166667</v>
      </c>
      <c r="I67" s="9">
        <v>166667</v>
      </c>
      <c r="J67" s="9">
        <v>166667</v>
      </c>
      <c r="K67" s="9">
        <v>166667</v>
      </c>
      <c r="L67" s="9">
        <v>166667</v>
      </c>
      <c r="M67" s="9">
        <v>166663</v>
      </c>
      <c r="N67" s="9">
        <v>166667</v>
      </c>
      <c r="O67" s="9">
        <f t="shared" si="19"/>
        <v>2000000</v>
      </c>
      <c r="P67" s="164"/>
      <c r="Q67" s="157"/>
      <c r="R67" s="3"/>
    </row>
    <row r="68" spans="1:256" x14ac:dyDescent="0.25">
      <c r="A68" s="167" t="s">
        <v>274</v>
      </c>
      <c r="B68" s="182" t="s">
        <v>141</v>
      </c>
      <c r="C68" s="9"/>
      <c r="D68" s="9"/>
      <c r="E68" s="9"/>
      <c r="F68" s="9"/>
      <c r="G68" s="9">
        <v>221440</v>
      </c>
      <c r="H68" s="9"/>
      <c r="I68" s="9"/>
      <c r="J68" s="9"/>
      <c r="K68" s="9"/>
      <c r="L68" s="9"/>
      <c r="M68" s="9"/>
      <c r="N68" s="9"/>
      <c r="O68" s="9">
        <f t="shared" si="19"/>
        <v>221440</v>
      </c>
      <c r="P68" s="164"/>
      <c r="Q68" s="157"/>
      <c r="R68" s="3"/>
    </row>
    <row r="69" spans="1:256" x14ac:dyDescent="0.25">
      <c r="A69" s="32" t="s">
        <v>275</v>
      </c>
      <c r="B69" s="48" t="s">
        <v>143</v>
      </c>
      <c r="C69" s="11">
        <f>SUM(C65:C68)</f>
        <v>1975886</v>
      </c>
      <c r="D69" s="11">
        <f t="shared" ref="D69:N69" si="20">SUM(D65:D68)</f>
        <v>1975886</v>
      </c>
      <c r="E69" s="11">
        <f t="shared" si="20"/>
        <v>1975886</v>
      </c>
      <c r="F69" s="11">
        <f t="shared" si="20"/>
        <v>1975886</v>
      </c>
      <c r="G69" s="11">
        <f t="shared" si="20"/>
        <v>2197326</v>
      </c>
      <c r="H69" s="11">
        <f t="shared" si="20"/>
        <v>1975886</v>
      </c>
      <c r="I69" s="11">
        <f t="shared" si="20"/>
        <v>1975886</v>
      </c>
      <c r="J69" s="11">
        <f t="shared" si="20"/>
        <v>1975886</v>
      </c>
      <c r="K69" s="11">
        <f t="shared" si="20"/>
        <v>1975886</v>
      </c>
      <c r="L69" s="11">
        <f t="shared" si="20"/>
        <v>1975886</v>
      </c>
      <c r="M69" s="11">
        <f t="shared" si="20"/>
        <v>1975882</v>
      </c>
      <c r="N69" s="11">
        <f t="shared" si="20"/>
        <v>1975885</v>
      </c>
      <c r="O69" s="11">
        <f t="shared" si="19"/>
        <v>23932067</v>
      </c>
      <c r="P69" s="164"/>
      <c r="Q69" s="157"/>
      <c r="R69" s="3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</row>
    <row r="70" spans="1:256" x14ac:dyDescent="0.25">
      <c r="A70" s="167" t="s">
        <v>276</v>
      </c>
      <c r="B70" s="182" t="s">
        <v>145</v>
      </c>
      <c r="C70" s="9"/>
      <c r="D70" s="9"/>
      <c r="E70" s="9"/>
      <c r="F70" s="9"/>
      <c r="G70" s="9"/>
      <c r="H70" s="9"/>
      <c r="I70" s="9"/>
      <c r="J70" s="9">
        <v>28345654</v>
      </c>
      <c r="K70" s="9"/>
      <c r="L70" s="9"/>
      <c r="M70" s="9"/>
      <c r="N70" s="9"/>
      <c r="O70" s="9">
        <f t="shared" si="19"/>
        <v>28345654</v>
      </c>
      <c r="P70" s="157"/>
      <c r="Q70" s="157"/>
      <c r="R70" s="3"/>
    </row>
    <row r="71" spans="1:256" x14ac:dyDescent="0.25">
      <c r="A71" s="32" t="s">
        <v>277</v>
      </c>
      <c r="B71" s="48" t="s">
        <v>147</v>
      </c>
      <c r="C71" s="11">
        <f>SUM(C70)</f>
        <v>0</v>
      </c>
      <c r="D71" s="11">
        <f t="shared" ref="D71:N71" si="21">SUM(D70)</f>
        <v>0</v>
      </c>
      <c r="E71" s="11">
        <f t="shared" si="21"/>
        <v>0</v>
      </c>
      <c r="F71" s="11">
        <f t="shared" si="21"/>
        <v>0</v>
      </c>
      <c r="G71" s="11">
        <f t="shared" si="21"/>
        <v>0</v>
      </c>
      <c r="H71" s="11">
        <f t="shared" si="21"/>
        <v>0</v>
      </c>
      <c r="I71" s="11">
        <f t="shared" si="21"/>
        <v>0</v>
      </c>
      <c r="J71" s="11">
        <f t="shared" si="21"/>
        <v>28345654</v>
      </c>
      <c r="K71" s="11">
        <f t="shared" si="21"/>
        <v>0</v>
      </c>
      <c r="L71" s="11">
        <f t="shared" si="21"/>
        <v>0</v>
      </c>
      <c r="M71" s="11">
        <f t="shared" si="21"/>
        <v>0</v>
      </c>
      <c r="N71" s="11">
        <f t="shared" si="21"/>
        <v>0</v>
      </c>
      <c r="O71" s="11">
        <f t="shared" si="19"/>
        <v>28345654</v>
      </c>
      <c r="P71" s="164"/>
      <c r="Q71" s="157"/>
      <c r="R71" s="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</row>
    <row r="72" spans="1:256" x14ac:dyDescent="0.25">
      <c r="A72" s="167" t="s">
        <v>148</v>
      </c>
      <c r="B72" s="182" t="s">
        <v>149</v>
      </c>
      <c r="C72" s="9"/>
      <c r="D72" s="9"/>
      <c r="E72" s="9">
        <v>625000</v>
      </c>
      <c r="F72" s="9"/>
      <c r="G72" s="9"/>
      <c r="H72" s="9"/>
      <c r="I72" s="9"/>
      <c r="J72" s="9"/>
      <c r="K72" s="9">
        <v>625000</v>
      </c>
      <c r="L72" s="9"/>
      <c r="M72" s="9"/>
      <c r="N72" s="9"/>
      <c r="O72" s="9">
        <f t="shared" si="19"/>
        <v>1250000</v>
      </c>
      <c r="P72" s="164"/>
      <c r="Q72" s="157"/>
      <c r="R72" s="3"/>
    </row>
    <row r="73" spans="1:256" x14ac:dyDescent="0.25">
      <c r="A73" s="167" t="s">
        <v>150</v>
      </c>
      <c r="B73" s="182" t="s">
        <v>151</v>
      </c>
      <c r="C73" s="9"/>
      <c r="D73" s="9"/>
      <c r="E73" s="9">
        <v>1250000</v>
      </c>
      <c r="F73" s="9"/>
      <c r="G73" s="9"/>
      <c r="H73" s="9"/>
      <c r="I73" s="9"/>
      <c r="J73" s="9"/>
      <c r="K73" s="9">
        <v>1250000</v>
      </c>
      <c r="L73" s="9"/>
      <c r="M73" s="9"/>
      <c r="N73" s="9"/>
      <c r="O73" s="9">
        <f t="shared" si="19"/>
        <v>2500000</v>
      </c>
      <c r="P73" s="164"/>
      <c r="Q73" s="157"/>
      <c r="R73" s="3"/>
    </row>
    <row r="74" spans="1:256" x14ac:dyDescent="0.25">
      <c r="A74" s="167" t="s">
        <v>152</v>
      </c>
      <c r="B74" s="182" t="s">
        <v>153</v>
      </c>
      <c r="C74" s="9"/>
      <c r="D74" s="9"/>
      <c r="E74" s="9">
        <v>0</v>
      </c>
      <c r="F74" s="9"/>
      <c r="G74" s="9"/>
      <c r="H74" s="9"/>
      <c r="I74" s="9"/>
      <c r="J74" s="9"/>
      <c r="K74" s="9">
        <v>0</v>
      </c>
      <c r="L74" s="9"/>
      <c r="M74" s="9"/>
      <c r="N74" s="9"/>
      <c r="O74" s="9">
        <f t="shared" si="19"/>
        <v>0</v>
      </c>
      <c r="P74" s="164"/>
      <c r="Q74" s="157"/>
      <c r="R74" s="3"/>
    </row>
    <row r="75" spans="1:256" s="35" customFormat="1" ht="14.25" x14ac:dyDescent="0.2">
      <c r="A75" s="32" t="s">
        <v>155</v>
      </c>
      <c r="B75" s="48" t="s">
        <v>156</v>
      </c>
      <c r="C75" s="77">
        <f>SUM(C72:C74)</f>
        <v>0</v>
      </c>
      <c r="D75" s="77">
        <f t="shared" ref="D75:N75" si="22">SUM(D72:D74)</f>
        <v>0</v>
      </c>
      <c r="E75" s="77">
        <f t="shared" si="22"/>
        <v>1875000</v>
      </c>
      <c r="F75" s="77">
        <f t="shared" si="22"/>
        <v>0</v>
      </c>
      <c r="G75" s="77">
        <f t="shared" si="22"/>
        <v>0</v>
      </c>
      <c r="H75" s="77">
        <f t="shared" si="22"/>
        <v>0</v>
      </c>
      <c r="I75" s="77">
        <f t="shared" si="22"/>
        <v>0</v>
      </c>
      <c r="J75" s="77">
        <f t="shared" si="22"/>
        <v>0</v>
      </c>
      <c r="K75" s="77">
        <f t="shared" si="22"/>
        <v>1875000</v>
      </c>
      <c r="L75" s="77">
        <f t="shared" si="22"/>
        <v>0</v>
      </c>
      <c r="M75" s="77">
        <f t="shared" si="22"/>
        <v>0</v>
      </c>
      <c r="N75" s="77">
        <f t="shared" si="22"/>
        <v>0</v>
      </c>
      <c r="O75" s="11">
        <f>SUM(C75:N75)</f>
        <v>3750000</v>
      </c>
      <c r="P75" s="164"/>
      <c r="Q75" s="164"/>
      <c r="R75" s="190"/>
    </row>
    <row r="76" spans="1:256" x14ac:dyDescent="0.25">
      <c r="A76" s="170" t="s">
        <v>157</v>
      </c>
      <c r="B76" s="182" t="s">
        <v>158</v>
      </c>
      <c r="C76" s="9">
        <v>459082</v>
      </c>
      <c r="D76" s="9">
        <v>459082</v>
      </c>
      <c r="E76" s="9">
        <v>459082</v>
      </c>
      <c r="F76" s="9">
        <v>459082</v>
      </c>
      <c r="G76" s="9">
        <v>459082</v>
      </c>
      <c r="H76" s="9">
        <v>459082</v>
      </c>
      <c r="I76" s="9">
        <v>459082</v>
      </c>
      <c r="J76" s="9">
        <v>459082</v>
      </c>
      <c r="K76" s="9">
        <v>459082</v>
      </c>
      <c r="L76" s="9">
        <v>459082</v>
      </c>
      <c r="M76" s="9">
        <v>459082</v>
      </c>
      <c r="N76" s="9">
        <v>459085</v>
      </c>
      <c r="O76" s="9">
        <f t="shared" si="19"/>
        <v>5508987</v>
      </c>
      <c r="P76" s="164"/>
      <c r="Q76" s="157"/>
      <c r="R76" s="3"/>
    </row>
    <row r="77" spans="1:256" x14ac:dyDescent="0.25">
      <c r="A77" s="170" t="s">
        <v>278</v>
      </c>
      <c r="B77" s="182" t="s">
        <v>160</v>
      </c>
      <c r="C77" s="9">
        <v>25000</v>
      </c>
      <c r="D77" s="9">
        <v>25000</v>
      </c>
      <c r="E77" s="9">
        <v>25000</v>
      </c>
      <c r="F77" s="9">
        <v>25000</v>
      </c>
      <c r="G77" s="9">
        <v>25000</v>
      </c>
      <c r="H77" s="9">
        <v>25000</v>
      </c>
      <c r="I77" s="9">
        <v>25000</v>
      </c>
      <c r="J77" s="9">
        <v>25000</v>
      </c>
      <c r="K77" s="9">
        <v>25000</v>
      </c>
      <c r="L77" s="9">
        <v>25000</v>
      </c>
      <c r="M77" s="9">
        <v>25000</v>
      </c>
      <c r="N77" s="9">
        <v>25000</v>
      </c>
      <c r="O77" s="9">
        <f t="shared" si="19"/>
        <v>300000</v>
      </c>
      <c r="P77" s="164"/>
      <c r="Q77" s="157"/>
      <c r="R77" s="3"/>
    </row>
    <row r="78" spans="1:256" x14ac:dyDescent="0.25">
      <c r="A78" s="170" t="s">
        <v>279</v>
      </c>
      <c r="B78" s="182" t="s">
        <v>162</v>
      </c>
      <c r="C78" s="9"/>
      <c r="D78" s="9"/>
      <c r="E78" s="9"/>
      <c r="F78" s="9"/>
      <c r="G78" s="9"/>
      <c r="H78" s="9">
        <v>704000</v>
      </c>
      <c r="I78" s="9"/>
      <c r="J78" s="9"/>
      <c r="K78" s="9"/>
      <c r="L78" s="9"/>
      <c r="M78" s="9"/>
      <c r="N78" s="9"/>
      <c r="O78" s="9">
        <f t="shared" si="19"/>
        <v>704000</v>
      </c>
      <c r="P78" s="164"/>
      <c r="Q78" s="157"/>
      <c r="R78" s="3"/>
    </row>
    <row r="79" spans="1:256" x14ac:dyDescent="0.25">
      <c r="A79" s="170" t="s">
        <v>163</v>
      </c>
      <c r="B79" s="182" t="s">
        <v>164</v>
      </c>
      <c r="C79" s="9">
        <v>113102</v>
      </c>
      <c r="D79" s="9">
        <v>113102</v>
      </c>
      <c r="E79" s="9">
        <v>113102</v>
      </c>
      <c r="F79" s="9">
        <v>113102</v>
      </c>
      <c r="G79" s="9">
        <v>113102</v>
      </c>
      <c r="H79" s="9">
        <v>113102</v>
      </c>
      <c r="I79" s="9">
        <v>113102</v>
      </c>
      <c r="J79" s="9">
        <v>113104</v>
      </c>
      <c r="K79" s="9">
        <v>113102</v>
      </c>
      <c r="L79" s="9">
        <v>113104</v>
      </c>
      <c r="M79" s="9">
        <v>113102</v>
      </c>
      <c r="N79" s="9">
        <v>113102</v>
      </c>
      <c r="O79" s="9">
        <f t="shared" si="19"/>
        <v>1357228</v>
      </c>
      <c r="P79" s="164"/>
      <c r="Q79" s="157"/>
      <c r="R79" s="3"/>
    </row>
    <row r="80" spans="1:256" x14ac:dyDescent="0.25">
      <c r="A80" s="170" t="s">
        <v>165</v>
      </c>
      <c r="B80" s="182" t="s">
        <v>166</v>
      </c>
      <c r="C80" s="9">
        <v>161233</v>
      </c>
      <c r="D80" s="9">
        <v>161233</v>
      </c>
      <c r="E80" s="9">
        <v>161233</v>
      </c>
      <c r="F80" s="9">
        <v>161233</v>
      </c>
      <c r="G80" s="9">
        <v>161233</v>
      </c>
      <c r="H80" s="9">
        <v>161233</v>
      </c>
      <c r="I80" s="9">
        <v>161233</v>
      </c>
      <c r="J80" s="9">
        <v>161233</v>
      </c>
      <c r="K80" s="9">
        <v>161233</v>
      </c>
      <c r="L80" s="9">
        <v>161233</v>
      </c>
      <c r="M80" s="9">
        <v>161235</v>
      </c>
      <c r="N80" s="9">
        <v>161233</v>
      </c>
      <c r="O80" s="9">
        <f t="shared" si="19"/>
        <v>1934798</v>
      </c>
      <c r="P80" s="164"/>
      <c r="Q80" s="157"/>
      <c r="R80" s="3"/>
    </row>
    <row r="81" spans="1:256" s="195" customFormat="1" x14ac:dyDescent="0.25">
      <c r="A81" s="191" t="s">
        <v>171</v>
      </c>
      <c r="B81" s="192" t="s">
        <v>172</v>
      </c>
      <c r="C81" s="193">
        <f>SUM(C76:C80)</f>
        <v>758417</v>
      </c>
      <c r="D81" s="193">
        <f t="shared" ref="D81:N81" si="23">SUM(D76:D80)</f>
        <v>758417</v>
      </c>
      <c r="E81" s="193">
        <f t="shared" si="23"/>
        <v>758417</v>
      </c>
      <c r="F81" s="193">
        <f t="shared" si="23"/>
        <v>758417</v>
      </c>
      <c r="G81" s="193">
        <f t="shared" si="23"/>
        <v>758417</v>
      </c>
      <c r="H81" s="193">
        <f>SUM(H76:H80)</f>
        <v>1462417</v>
      </c>
      <c r="I81" s="193">
        <f t="shared" si="23"/>
        <v>758417</v>
      </c>
      <c r="J81" s="193">
        <f t="shared" si="23"/>
        <v>758419</v>
      </c>
      <c r="K81" s="193">
        <f t="shared" si="23"/>
        <v>758417</v>
      </c>
      <c r="L81" s="193">
        <f t="shared" si="23"/>
        <v>758419</v>
      </c>
      <c r="M81" s="193">
        <f t="shared" si="23"/>
        <v>758419</v>
      </c>
      <c r="N81" s="193">
        <f t="shared" si="23"/>
        <v>758420</v>
      </c>
      <c r="O81" s="193">
        <f t="shared" si="19"/>
        <v>9805013</v>
      </c>
      <c r="P81" s="176"/>
      <c r="Q81" s="176"/>
      <c r="R81" s="194"/>
    </row>
    <row r="82" spans="1:256" x14ac:dyDescent="0.25">
      <c r="A82" s="196" t="s">
        <v>173</v>
      </c>
      <c r="B82" s="183" t="s">
        <v>174</v>
      </c>
      <c r="C82" s="13">
        <f>SUM(C81,C75,C71,C69)</f>
        <v>2734303</v>
      </c>
      <c r="D82" s="13">
        <f t="shared" ref="D82:N82" si="24">SUM(D81,D75,D71,D69)</f>
        <v>2734303</v>
      </c>
      <c r="E82" s="13">
        <f t="shared" si="24"/>
        <v>4609303</v>
      </c>
      <c r="F82" s="13">
        <f t="shared" si="24"/>
        <v>2734303</v>
      </c>
      <c r="G82" s="13">
        <f t="shared" si="24"/>
        <v>2955743</v>
      </c>
      <c r="H82" s="13">
        <f t="shared" si="24"/>
        <v>3438303</v>
      </c>
      <c r="I82" s="13">
        <f t="shared" si="24"/>
        <v>2734303</v>
      </c>
      <c r="J82" s="13">
        <f t="shared" si="24"/>
        <v>31079959</v>
      </c>
      <c r="K82" s="13">
        <f t="shared" si="24"/>
        <v>4609303</v>
      </c>
      <c r="L82" s="13">
        <f t="shared" si="24"/>
        <v>2734305</v>
      </c>
      <c r="M82" s="13">
        <f t="shared" si="24"/>
        <v>2734301</v>
      </c>
      <c r="N82" s="13">
        <f t="shared" si="24"/>
        <v>2734305</v>
      </c>
      <c r="O82" s="11">
        <f>SUM(C82:N82)</f>
        <v>65832734</v>
      </c>
      <c r="P82" s="164"/>
      <c r="Q82" s="157"/>
      <c r="R82" s="3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4"/>
      <c r="BN82" s="184"/>
      <c r="BO82" s="184"/>
      <c r="BP82" s="184"/>
      <c r="BQ82" s="184"/>
      <c r="BR82" s="184"/>
      <c r="BS82" s="184"/>
      <c r="BT82" s="184"/>
      <c r="BU82" s="184"/>
      <c r="BV82" s="184"/>
      <c r="BW82" s="184"/>
      <c r="BX82" s="184"/>
      <c r="BY82" s="184"/>
      <c r="BZ82" s="184"/>
      <c r="CA82" s="184"/>
      <c r="CB82" s="184"/>
      <c r="CC82" s="184"/>
      <c r="CD82" s="184"/>
      <c r="CE82" s="184"/>
      <c r="CF82" s="184"/>
      <c r="CG82" s="184"/>
      <c r="CH82" s="184"/>
      <c r="CI82" s="184"/>
      <c r="CJ82" s="184"/>
      <c r="CK82" s="184"/>
      <c r="CL82" s="184"/>
      <c r="CM82" s="184"/>
      <c r="CN82" s="184"/>
      <c r="CO82" s="184"/>
      <c r="CP82" s="184"/>
      <c r="CQ82" s="184"/>
      <c r="CR82" s="184"/>
      <c r="CS82" s="184"/>
      <c r="CT82" s="184"/>
      <c r="CU82" s="184"/>
      <c r="CV82" s="184"/>
      <c r="CW82" s="184"/>
      <c r="CX82" s="184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4"/>
      <c r="DM82" s="184"/>
      <c r="DN82" s="184"/>
      <c r="DO82" s="184"/>
      <c r="DP82" s="184"/>
      <c r="DQ82" s="184"/>
      <c r="DR82" s="184"/>
      <c r="DS82" s="184"/>
      <c r="DT82" s="184"/>
      <c r="DU82" s="184"/>
      <c r="DV82" s="184"/>
      <c r="DW82" s="184"/>
      <c r="DX82" s="184"/>
      <c r="DY82" s="184"/>
      <c r="DZ82" s="184"/>
      <c r="EA82" s="184"/>
      <c r="EB82" s="184"/>
      <c r="EC82" s="184"/>
      <c r="ED82" s="184"/>
      <c r="EE82" s="184"/>
      <c r="EF82" s="184"/>
      <c r="EG82" s="184"/>
      <c r="EH82" s="184"/>
      <c r="EI82" s="184"/>
      <c r="EJ82" s="184"/>
      <c r="EK82" s="184"/>
      <c r="EL82" s="184"/>
      <c r="EM82" s="184"/>
      <c r="EN82" s="184"/>
      <c r="EO82" s="184"/>
      <c r="EP82" s="184"/>
      <c r="EQ82" s="184"/>
      <c r="ER82" s="184"/>
      <c r="ES82" s="184"/>
      <c r="ET82" s="184"/>
      <c r="EU82" s="184"/>
      <c r="EV82" s="184"/>
      <c r="EW82" s="184"/>
      <c r="EX82" s="184"/>
      <c r="EY82" s="184"/>
      <c r="EZ82" s="184"/>
      <c r="FA82" s="184"/>
      <c r="FB82" s="184"/>
      <c r="FC82" s="184"/>
      <c r="FD82" s="184"/>
      <c r="FE82" s="184"/>
      <c r="FF82" s="184"/>
      <c r="FG82" s="184"/>
      <c r="FH82" s="184"/>
      <c r="FI82" s="184"/>
      <c r="FJ82" s="184"/>
      <c r="FK82" s="184"/>
      <c r="FL82" s="184"/>
      <c r="FM82" s="184"/>
      <c r="FN82" s="184"/>
      <c r="FO82" s="184"/>
      <c r="FP82" s="184"/>
      <c r="FQ82" s="184"/>
      <c r="FR82" s="184"/>
      <c r="FS82" s="184"/>
      <c r="FT82" s="184"/>
      <c r="FU82" s="184"/>
      <c r="FV82" s="184"/>
      <c r="FW82" s="184"/>
      <c r="FX82" s="184"/>
      <c r="FY82" s="184"/>
      <c r="FZ82" s="184"/>
      <c r="GA82" s="184"/>
      <c r="GB82" s="184"/>
      <c r="GC82" s="184"/>
      <c r="GD82" s="184"/>
      <c r="GE82" s="184"/>
      <c r="GF82" s="184"/>
      <c r="GG82" s="184"/>
      <c r="GH82" s="184"/>
      <c r="GI82" s="184"/>
      <c r="GJ82" s="184"/>
      <c r="GK82" s="184"/>
      <c r="GL82" s="184"/>
      <c r="GM82" s="184"/>
      <c r="GN82" s="184"/>
      <c r="GO82" s="184"/>
      <c r="GP82" s="184"/>
      <c r="GQ82" s="184"/>
      <c r="GR82" s="184"/>
      <c r="GS82" s="184"/>
      <c r="GT82" s="184"/>
      <c r="GU82" s="184"/>
      <c r="GV82" s="184"/>
      <c r="GW82" s="184"/>
      <c r="GX82" s="184"/>
      <c r="GY82" s="184"/>
      <c r="GZ82" s="184"/>
      <c r="HA82" s="184"/>
      <c r="HB82" s="184"/>
      <c r="HC82" s="184"/>
      <c r="HD82" s="184"/>
      <c r="HE82" s="184"/>
      <c r="HF82" s="184"/>
      <c r="HG82" s="184"/>
      <c r="HH82" s="184"/>
      <c r="HI82" s="184"/>
      <c r="HJ82" s="184"/>
      <c r="HK82" s="184"/>
      <c r="HL82" s="184"/>
      <c r="HM82" s="184"/>
      <c r="HN82" s="184"/>
      <c r="HO82" s="184"/>
      <c r="HP82" s="184"/>
      <c r="HQ82" s="184"/>
      <c r="HR82" s="184"/>
      <c r="HS82" s="184"/>
      <c r="HT82" s="184"/>
      <c r="HU82" s="184"/>
      <c r="HV82" s="184"/>
      <c r="HW82" s="184"/>
      <c r="HX82" s="184"/>
      <c r="HY82" s="184"/>
      <c r="HZ82" s="184"/>
      <c r="IA82" s="184"/>
      <c r="IB82" s="184"/>
      <c r="IC82" s="184"/>
      <c r="ID82" s="184"/>
      <c r="IE82" s="184"/>
      <c r="IF82" s="184"/>
      <c r="IG82" s="184"/>
      <c r="IH82" s="184"/>
      <c r="II82" s="184"/>
      <c r="IJ82" s="184"/>
      <c r="IK82" s="184"/>
      <c r="IL82" s="184"/>
      <c r="IM82" s="184"/>
      <c r="IN82" s="184"/>
      <c r="IO82" s="184"/>
      <c r="IP82" s="184"/>
      <c r="IQ82" s="184"/>
      <c r="IR82" s="184"/>
      <c r="IS82" s="184"/>
      <c r="IT82" s="184"/>
      <c r="IU82" s="184"/>
      <c r="IV82" s="184"/>
    </row>
    <row r="83" spans="1:256" x14ac:dyDescent="0.25">
      <c r="A83" s="197" t="s">
        <v>280</v>
      </c>
      <c r="B83" s="186" t="s">
        <v>178</v>
      </c>
      <c r="C83" s="180"/>
      <c r="D83" s="180"/>
      <c r="E83" s="180"/>
      <c r="F83" s="180"/>
      <c r="G83" s="180">
        <v>54243492</v>
      </c>
      <c r="H83" s="180"/>
      <c r="I83" s="180"/>
      <c r="J83" s="180"/>
      <c r="K83" s="180"/>
      <c r="L83" s="180"/>
      <c r="M83" s="180"/>
      <c r="N83" s="180"/>
      <c r="O83" s="9">
        <f t="shared" si="19"/>
        <v>54243492</v>
      </c>
      <c r="P83" s="164"/>
      <c r="Q83" s="157"/>
      <c r="R83" s="3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x14ac:dyDescent="0.25">
      <c r="A84" s="196" t="s">
        <v>281</v>
      </c>
      <c r="B84" s="56" t="s">
        <v>182</v>
      </c>
      <c r="C84" s="13">
        <f>SUM(C83)</f>
        <v>0</v>
      </c>
      <c r="D84" s="13">
        <f t="shared" ref="D84:N84" si="25">SUM(D83)</f>
        <v>0</v>
      </c>
      <c r="E84" s="13">
        <f t="shared" si="25"/>
        <v>0</v>
      </c>
      <c r="F84" s="13">
        <f t="shared" si="25"/>
        <v>0</v>
      </c>
      <c r="G84" s="13">
        <f t="shared" si="25"/>
        <v>54243492</v>
      </c>
      <c r="H84" s="13">
        <f t="shared" si="25"/>
        <v>0</v>
      </c>
      <c r="I84" s="13">
        <f t="shared" si="25"/>
        <v>0</v>
      </c>
      <c r="J84" s="13">
        <f t="shared" si="25"/>
        <v>0</v>
      </c>
      <c r="K84" s="13">
        <f t="shared" si="25"/>
        <v>0</v>
      </c>
      <c r="L84" s="13">
        <f t="shared" si="25"/>
        <v>0</v>
      </c>
      <c r="M84" s="13">
        <f t="shared" si="25"/>
        <v>0</v>
      </c>
      <c r="N84" s="13">
        <f t="shared" si="25"/>
        <v>0</v>
      </c>
      <c r="O84" s="11">
        <f t="shared" si="19"/>
        <v>54243492</v>
      </c>
      <c r="P84" s="164"/>
      <c r="Q84" s="157"/>
      <c r="R84" s="3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4"/>
      <c r="BR84" s="184"/>
      <c r="BS84" s="184"/>
      <c r="BT84" s="184"/>
      <c r="BU84" s="184"/>
      <c r="BV84" s="184"/>
      <c r="BW84" s="184"/>
      <c r="BX84" s="184"/>
      <c r="BY84" s="184"/>
      <c r="BZ84" s="184"/>
      <c r="CA84" s="184"/>
      <c r="CB84" s="184"/>
      <c r="CC84" s="184"/>
      <c r="CD84" s="184"/>
      <c r="CE84" s="184"/>
      <c r="CF84" s="184"/>
      <c r="CG84" s="184"/>
      <c r="CH84" s="184"/>
      <c r="CI84" s="184"/>
      <c r="CJ84" s="184"/>
      <c r="CK84" s="184"/>
      <c r="CL84" s="184"/>
      <c r="CM84" s="184"/>
      <c r="CN84" s="184"/>
      <c r="CO84" s="184"/>
      <c r="CP84" s="184"/>
      <c r="CQ84" s="184"/>
      <c r="CR84" s="184"/>
      <c r="CS84" s="184"/>
      <c r="CT84" s="184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I84" s="184"/>
      <c r="EJ84" s="184"/>
      <c r="EK84" s="184"/>
      <c r="EL84" s="184"/>
      <c r="EM84" s="184"/>
      <c r="EN84" s="184"/>
      <c r="EO84" s="184"/>
      <c r="EP84" s="184"/>
      <c r="EQ84" s="184"/>
      <c r="ER84" s="184"/>
      <c r="ES84" s="184"/>
      <c r="ET84" s="184"/>
      <c r="EU84" s="184"/>
      <c r="EV84" s="184"/>
      <c r="EW84" s="184"/>
      <c r="EX84" s="184"/>
      <c r="EY84" s="184"/>
      <c r="EZ84" s="184"/>
      <c r="FA84" s="184"/>
      <c r="FB84" s="184"/>
      <c r="FC84" s="184"/>
      <c r="FD84" s="184"/>
      <c r="FE84" s="184"/>
      <c r="FF84" s="184"/>
      <c r="FG84" s="184"/>
      <c r="FH84" s="184"/>
      <c r="FI84" s="184"/>
      <c r="FJ84" s="184"/>
      <c r="FK84" s="184"/>
      <c r="FL84" s="184"/>
      <c r="FM84" s="184"/>
      <c r="FN84" s="184"/>
      <c r="FO84" s="184"/>
      <c r="FP84" s="184"/>
      <c r="FQ84" s="184"/>
      <c r="FR84" s="184"/>
      <c r="FS84" s="184"/>
      <c r="FT84" s="184"/>
      <c r="FU84" s="184"/>
      <c r="FV84" s="184"/>
      <c r="FW84" s="184"/>
      <c r="FX84" s="184"/>
      <c r="FY84" s="184"/>
      <c r="FZ84" s="184"/>
      <c r="GA84" s="184"/>
      <c r="GB84" s="184"/>
      <c r="GC84" s="184"/>
      <c r="GD84" s="184"/>
      <c r="GE84" s="184"/>
      <c r="GF84" s="184"/>
      <c r="GG84" s="184"/>
      <c r="GH84" s="184"/>
      <c r="GI84" s="184"/>
      <c r="GJ84" s="184"/>
      <c r="GK84" s="184"/>
      <c r="GL84" s="184"/>
      <c r="GM84" s="184"/>
      <c r="GN84" s="184"/>
      <c r="GO84" s="184"/>
      <c r="GP84" s="184"/>
      <c r="GQ84" s="184"/>
      <c r="GR84" s="184"/>
      <c r="GS84" s="184"/>
      <c r="GT84" s="184"/>
      <c r="GU84" s="184"/>
      <c r="GV84" s="184"/>
      <c r="GW84" s="184"/>
      <c r="GX84" s="184"/>
      <c r="GY84" s="184"/>
      <c r="GZ84" s="184"/>
      <c r="HA84" s="184"/>
      <c r="HB84" s="184"/>
      <c r="HC84" s="184"/>
      <c r="HD84" s="184"/>
      <c r="HE84" s="184"/>
      <c r="HF84" s="184"/>
      <c r="HG84" s="184"/>
      <c r="HH84" s="184"/>
      <c r="HI84" s="184"/>
      <c r="HJ84" s="184"/>
      <c r="HK84" s="184"/>
      <c r="HL84" s="184"/>
      <c r="HM84" s="184"/>
      <c r="HN84" s="184"/>
      <c r="HO84" s="184"/>
      <c r="HP84" s="184"/>
      <c r="HQ84" s="184"/>
      <c r="HR84" s="184"/>
      <c r="HS84" s="184"/>
      <c r="HT84" s="184"/>
      <c r="HU84" s="184"/>
      <c r="HV84" s="184"/>
      <c r="HW84" s="184"/>
      <c r="HX84" s="184"/>
      <c r="HY84" s="184"/>
      <c r="HZ84" s="184"/>
      <c r="IA84" s="184"/>
      <c r="IB84" s="184"/>
      <c r="IC84" s="184"/>
      <c r="ID84" s="184"/>
      <c r="IE84" s="184"/>
      <c r="IF84" s="184"/>
      <c r="IG84" s="184"/>
      <c r="IH84" s="184"/>
      <c r="II84" s="184"/>
      <c r="IJ84" s="184"/>
      <c r="IK84" s="184"/>
      <c r="IL84" s="184"/>
      <c r="IM84" s="184"/>
      <c r="IN84" s="184"/>
      <c r="IO84" s="184"/>
      <c r="IP84" s="184"/>
      <c r="IQ84" s="184"/>
      <c r="IR84" s="184"/>
      <c r="IS84" s="184"/>
      <c r="IT84" s="184"/>
      <c r="IU84" s="184"/>
      <c r="IV84" s="184"/>
    </row>
    <row r="85" spans="1:256" x14ac:dyDescent="0.25">
      <c r="A85" s="12" t="s">
        <v>24</v>
      </c>
      <c r="B85" s="12"/>
      <c r="C85" s="13">
        <f>SUM(C82+C84)</f>
        <v>2734303</v>
      </c>
      <c r="D85" s="13">
        <f t="shared" ref="D85:N85" si="26">SUM(D82+D84)</f>
        <v>2734303</v>
      </c>
      <c r="E85" s="13">
        <f t="shared" si="26"/>
        <v>4609303</v>
      </c>
      <c r="F85" s="13">
        <f t="shared" si="26"/>
        <v>2734303</v>
      </c>
      <c r="G85" s="13">
        <f t="shared" si="26"/>
        <v>57199235</v>
      </c>
      <c r="H85" s="13">
        <f>SUM(H69+H71+H75+H81)</f>
        <v>3438303</v>
      </c>
      <c r="I85" s="13">
        <f t="shared" si="26"/>
        <v>2734303</v>
      </c>
      <c r="J85" s="13">
        <f t="shared" si="26"/>
        <v>31079959</v>
      </c>
      <c r="K85" s="13">
        <f t="shared" si="26"/>
        <v>4609303</v>
      </c>
      <c r="L85" s="13">
        <f t="shared" si="26"/>
        <v>2734305</v>
      </c>
      <c r="M85" s="13">
        <f t="shared" si="26"/>
        <v>2734301</v>
      </c>
      <c r="N85" s="13">
        <f t="shared" si="26"/>
        <v>2734305</v>
      </c>
      <c r="O85" s="11">
        <f>SUM(C85:N85)</f>
        <v>120076226</v>
      </c>
      <c r="P85" s="164"/>
      <c r="Q85" s="157"/>
      <c r="R85" s="3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4"/>
      <c r="BT85" s="184"/>
      <c r="BU85" s="184"/>
      <c r="BV85" s="184"/>
      <c r="BW85" s="184"/>
      <c r="BX85" s="184"/>
      <c r="BY85" s="184"/>
      <c r="BZ85" s="184"/>
      <c r="CA85" s="184"/>
      <c r="CB85" s="184"/>
      <c r="CC85" s="184"/>
      <c r="CD85" s="184"/>
      <c r="CE85" s="184"/>
      <c r="CF85" s="184"/>
      <c r="CG85" s="184"/>
      <c r="CH85" s="184"/>
      <c r="CI85" s="184"/>
      <c r="CJ85" s="184"/>
      <c r="CK85" s="184"/>
      <c r="CL85" s="184"/>
      <c r="CM85" s="184"/>
      <c r="CN85" s="184"/>
      <c r="CO85" s="184"/>
      <c r="CP85" s="184"/>
      <c r="CQ85" s="184"/>
      <c r="CR85" s="184"/>
      <c r="CS85" s="184"/>
      <c r="CT85" s="184"/>
      <c r="CU85" s="184"/>
      <c r="CV85" s="184"/>
      <c r="CW85" s="184"/>
      <c r="CX85" s="184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4"/>
      <c r="DM85" s="184"/>
      <c r="DN85" s="184"/>
      <c r="DO85" s="184"/>
      <c r="DP85" s="184"/>
      <c r="DQ85" s="184"/>
      <c r="DR85" s="184"/>
      <c r="DS85" s="184"/>
      <c r="DT85" s="184"/>
      <c r="DU85" s="184"/>
      <c r="DV85" s="184"/>
      <c r="DW85" s="184"/>
      <c r="DX85" s="184"/>
      <c r="DY85" s="184"/>
      <c r="DZ85" s="184"/>
      <c r="EA85" s="184"/>
      <c r="EB85" s="184"/>
      <c r="EC85" s="184"/>
      <c r="ED85" s="184"/>
      <c r="EE85" s="184"/>
      <c r="EF85" s="184"/>
      <c r="EG85" s="184"/>
      <c r="EH85" s="184"/>
      <c r="EI85" s="184"/>
      <c r="EJ85" s="184"/>
      <c r="EK85" s="184"/>
      <c r="EL85" s="184"/>
      <c r="EM85" s="184"/>
      <c r="EN85" s="184"/>
      <c r="EO85" s="184"/>
      <c r="EP85" s="184"/>
      <c r="EQ85" s="184"/>
      <c r="ER85" s="184"/>
      <c r="ES85" s="184"/>
      <c r="ET85" s="184"/>
      <c r="EU85" s="184"/>
      <c r="EV85" s="184"/>
      <c r="EW85" s="184"/>
      <c r="EX85" s="184"/>
      <c r="EY85" s="184"/>
      <c r="EZ85" s="184"/>
      <c r="FA85" s="184"/>
      <c r="FB85" s="184"/>
      <c r="FC85" s="184"/>
      <c r="FD85" s="184"/>
      <c r="FE85" s="184"/>
      <c r="FF85" s="184"/>
      <c r="FG85" s="184"/>
      <c r="FH85" s="184"/>
      <c r="FI85" s="184"/>
      <c r="FJ85" s="184"/>
      <c r="FK85" s="184"/>
      <c r="FL85" s="184"/>
      <c r="FM85" s="184"/>
      <c r="FN85" s="184"/>
      <c r="FO85" s="184"/>
      <c r="FP85" s="184"/>
      <c r="FQ85" s="184"/>
      <c r="FR85" s="184"/>
      <c r="FS85" s="184"/>
      <c r="FT85" s="184"/>
      <c r="FU85" s="184"/>
      <c r="FV85" s="184"/>
      <c r="FW85" s="184"/>
      <c r="FX85" s="184"/>
      <c r="FY85" s="184"/>
      <c r="FZ85" s="184"/>
      <c r="GA85" s="184"/>
      <c r="GB85" s="184"/>
      <c r="GC85" s="184"/>
      <c r="GD85" s="184"/>
      <c r="GE85" s="184"/>
      <c r="GF85" s="184"/>
      <c r="GG85" s="184"/>
      <c r="GH85" s="184"/>
      <c r="GI85" s="184"/>
      <c r="GJ85" s="184"/>
      <c r="GK85" s="184"/>
      <c r="GL85" s="184"/>
      <c r="GM85" s="184"/>
      <c r="GN85" s="184"/>
      <c r="GO85" s="184"/>
      <c r="GP85" s="184"/>
      <c r="GQ85" s="184"/>
      <c r="GR85" s="184"/>
      <c r="GS85" s="184"/>
      <c r="GT85" s="184"/>
      <c r="GU85" s="184"/>
      <c r="GV85" s="184"/>
      <c r="GW85" s="184"/>
      <c r="GX85" s="184"/>
      <c r="GY85" s="184"/>
      <c r="GZ85" s="184"/>
      <c r="HA85" s="184"/>
      <c r="HB85" s="184"/>
      <c r="HC85" s="184"/>
      <c r="HD85" s="184"/>
      <c r="HE85" s="184"/>
      <c r="HF85" s="184"/>
      <c r="HG85" s="184"/>
      <c r="HH85" s="184"/>
      <c r="HI85" s="184"/>
      <c r="HJ85" s="184"/>
      <c r="HK85" s="184"/>
      <c r="HL85" s="184"/>
      <c r="HM85" s="184"/>
      <c r="HN85" s="184"/>
      <c r="HO85" s="184"/>
      <c r="HP85" s="184"/>
      <c r="HQ85" s="184"/>
      <c r="HR85" s="184"/>
      <c r="HS85" s="184"/>
      <c r="HT85" s="184"/>
      <c r="HU85" s="184"/>
      <c r="HV85" s="184"/>
      <c r="HW85" s="184"/>
      <c r="HX85" s="184"/>
      <c r="HY85" s="184"/>
      <c r="HZ85" s="184"/>
      <c r="IA85" s="184"/>
      <c r="IB85" s="184"/>
      <c r="IC85" s="184"/>
      <c r="ID85" s="184"/>
      <c r="IE85" s="184"/>
      <c r="IF85" s="184"/>
      <c r="IG85" s="184"/>
      <c r="IH85" s="184"/>
      <c r="II85" s="184"/>
      <c r="IJ85" s="184"/>
      <c r="IK85" s="184"/>
      <c r="IL85" s="184"/>
      <c r="IM85" s="184"/>
      <c r="IN85" s="184"/>
      <c r="IO85" s="184"/>
      <c r="IP85" s="184"/>
      <c r="IQ85" s="184"/>
      <c r="IR85" s="184"/>
      <c r="IS85" s="184"/>
      <c r="IT85" s="184"/>
      <c r="IU85" s="184"/>
      <c r="IV85" s="184"/>
    </row>
    <row r="86" spans="1:256" x14ac:dyDescent="0.25"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57"/>
      <c r="Q86" s="144"/>
    </row>
    <row r="87" spans="1:256" x14ac:dyDescent="0.25">
      <c r="A87" s="233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157"/>
      <c r="Q87" s="144"/>
    </row>
    <row r="88" spans="1:256" x14ac:dyDescent="0.25"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57"/>
      <c r="Q88" s="144"/>
    </row>
    <row r="89" spans="1:256" x14ac:dyDescent="0.25"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57"/>
      <c r="Q89" s="144"/>
    </row>
    <row r="90" spans="1:256" x14ac:dyDescent="0.25"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57"/>
      <c r="Q90" s="144"/>
    </row>
    <row r="91" spans="1:256" x14ac:dyDescent="0.25"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57"/>
      <c r="Q91" s="144"/>
    </row>
    <row r="92" spans="1:256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57"/>
      <c r="Q92" s="144"/>
    </row>
    <row r="93" spans="1:256" x14ac:dyDescent="0.25"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57"/>
      <c r="Q93" s="144"/>
    </row>
    <row r="94" spans="1:256" x14ac:dyDescent="0.25"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57"/>
      <c r="Q94" s="144"/>
    </row>
    <row r="95" spans="1:256" x14ac:dyDescent="0.25"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57"/>
      <c r="Q95" s="144"/>
    </row>
    <row r="96" spans="1:256" x14ac:dyDescent="0.25"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57"/>
      <c r="Q96" s="144"/>
    </row>
    <row r="97" spans="2:17" x14ac:dyDescent="0.25"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57"/>
      <c r="Q97" s="144"/>
    </row>
    <row r="98" spans="2:17" x14ac:dyDescent="0.25"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57"/>
      <c r="Q98" s="144"/>
    </row>
  </sheetData>
  <mergeCells count="4">
    <mergeCell ref="A1:O1"/>
    <mergeCell ref="A2:O2"/>
    <mergeCell ref="A3:O3"/>
    <mergeCell ref="A87:O87"/>
  </mergeCells>
  <pageMargins left="0" right="0" top="0.74803149606299213" bottom="0.74803149606299213" header="0.31496062992125984" footer="0.31496062992125984"/>
  <pageSetup paperSize="8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sqref="A1:H1"/>
    </sheetView>
  </sheetViews>
  <sheetFormatPr defaultRowHeight="15" x14ac:dyDescent="0.25"/>
  <cols>
    <col min="1" max="1" width="58.42578125" style="1" customWidth="1"/>
    <col min="2" max="2" width="9" style="1" customWidth="1"/>
    <col min="3" max="3" width="11.85546875" style="3" bestFit="1" customWidth="1"/>
    <col min="4" max="4" width="13.140625" style="3" customWidth="1"/>
    <col min="5" max="5" width="12.7109375" style="3" customWidth="1"/>
    <col min="6" max="6" width="13.7109375" style="3" customWidth="1"/>
    <col min="7" max="7" width="12.42578125" style="3" bestFit="1" customWidth="1"/>
    <col min="8" max="8" width="10" style="1" customWidth="1"/>
    <col min="9" max="16384" width="9.140625" style="1"/>
  </cols>
  <sheetData>
    <row r="1" spans="1:9" x14ac:dyDescent="0.25">
      <c r="A1" s="222" t="s">
        <v>294</v>
      </c>
      <c r="B1" s="215"/>
      <c r="C1" s="215"/>
      <c r="D1" s="215"/>
      <c r="E1" s="215"/>
      <c r="F1" s="215"/>
      <c r="G1" s="215"/>
      <c r="H1" s="215"/>
      <c r="I1" s="207"/>
    </row>
    <row r="2" spans="1:9" ht="15.75" x14ac:dyDescent="0.25">
      <c r="A2" s="220" t="s">
        <v>25</v>
      </c>
      <c r="B2" s="221"/>
      <c r="C2" s="221"/>
      <c r="D2" s="221"/>
      <c r="E2" s="221"/>
      <c r="F2" s="221"/>
      <c r="G2" s="221"/>
      <c r="H2" s="221"/>
      <c r="I2" s="208"/>
    </row>
    <row r="3" spans="1:9" ht="15.75" x14ac:dyDescent="0.25">
      <c r="A3" s="220" t="s">
        <v>26</v>
      </c>
      <c r="B3" s="220"/>
      <c r="C3" s="220"/>
      <c r="D3" s="220"/>
      <c r="E3" s="220"/>
      <c r="F3" s="220"/>
      <c r="G3" s="220"/>
      <c r="H3" s="216"/>
    </row>
    <row r="4" spans="1:9" x14ac:dyDescent="0.25">
      <c r="A4" s="15"/>
      <c r="D4" s="1"/>
      <c r="E4" s="1"/>
      <c r="F4" s="1"/>
      <c r="H4" s="16" t="s">
        <v>2</v>
      </c>
    </row>
    <row r="5" spans="1:9" ht="43.5" x14ac:dyDescent="0.25">
      <c r="A5" s="17" t="s">
        <v>27</v>
      </c>
      <c r="B5" s="18" t="s">
        <v>28</v>
      </c>
      <c r="C5" s="19" t="s">
        <v>29</v>
      </c>
      <c r="D5" s="19" t="s">
        <v>5</v>
      </c>
      <c r="E5" s="19" t="s">
        <v>6</v>
      </c>
      <c r="F5" s="19" t="s">
        <v>288</v>
      </c>
      <c r="G5" s="19" t="s">
        <v>30</v>
      </c>
      <c r="H5" s="20" t="s">
        <v>31</v>
      </c>
    </row>
    <row r="6" spans="1:9" x14ac:dyDescent="0.25">
      <c r="A6" s="21" t="s">
        <v>32</v>
      </c>
      <c r="B6" s="22" t="s">
        <v>33</v>
      </c>
      <c r="C6" s="9">
        <v>3772056</v>
      </c>
      <c r="D6" s="9">
        <v>3967008</v>
      </c>
      <c r="E6" s="9">
        <v>4432984</v>
      </c>
      <c r="F6" s="9">
        <v>4237736</v>
      </c>
      <c r="G6" s="9">
        <v>4237736</v>
      </c>
      <c r="H6" s="23">
        <v>0</v>
      </c>
    </row>
    <row r="7" spans="1:9" x14ac:dyDescent="0.25">
      <c r="A7" s="21" t="s">
        <v>289</v>
      </c>
      <c r="B7" s="22" t="s">
        <v>290</v>
      </c>
      <c r="C7" s="9"/>
      <c r="D7" s="9"/>
      <c r="E7" s="9"/>
      <c r="F7" s="9">
        <v>150000</v>
      </c>
      <c r="G7" s="9">
        <v>150000</v>
      </c>
      <c r="H7" s="23">
        <v>0</v>
      </c>
    </row>
    <row r="8" spans="1:9" x14ac:dyDescent="0.25">
      <c r="A8" s="24" t="s">
        <v>34</v>
      </c>
      <c r="B8" s="25" t="s">
        <v>35</v>
      </c>
      <c r="C8" s="9">
        <v>225000</v>
      </c>
      <c r="D8" s="9">
        <v>225000</v>
      </c>
      <c r="E8" s="9">
        <v>225000</v>
      </c>
      <c r="F8" s="9">
        <v>260869</v>
      </c>
      <c r="G8" s="9">
        <v>260869</v>
      </c>
      <c r="H8" s="23">
        <v>0</v>
      </c>
    </row>
    <row r="9" spans="1:9" x14ac:dyDescent="0.25">
      <c r="A9" s="24" t="s">
        <v>36</v>
      </c>
      <c r="B9" s="25" t="s">
        <v>37</v>
      </c>
      <c r="C9" s="9"/>
      <c r="D9" s="9"/>
      <c r="E9" s="9">
        <v>120000</v>
      </c>
      <c r="F9" s="9">
        <v>120000</v>
      </c>
      <c r="G9" s="9">
        <v>120000</v>
      </c>
      <c r="H9" s="23">
        <v>0</v>
      </c>
    </row>
    <row r="10" spans="1:9" x14ac:dyDescent="0.25">
      <c r="A10" s="26" t="s">
        <v>38</v>
      </c>
      <c r="B10" s="27" t="s">
        <v>39</v>
      </c>
      <c r="C10" s="11">
        <f>SUM(C6:C8)</f>
        <v>3997056</v>
      </c>
      <c r="D10" s="11">
        <f>SUM(D6:D8)</f>
        <v>4192008</v>
      </c>
      <c r="E10" s="11">
        <f>SUM(E6:E9)</f>
        <v>4777984</v>
      </c>
      <c r="F10" s="11">
        <f>SUM(F6:F9)</f>
        <v>4768605</v>
      </c>
      <c r="G10" s="11">
        <f>SUM(G6:G9)</f>
        <v>4768605</v>
      </c>
      <c r="H10" s="23">
        <v>0</v>
      </c>
    </row>
    <row r="11" spans="1:9" x14ac:dyDescent="0.25">
      <c r="A11" s="28" t="s">
        <v>40</v>
      </c>
      <c r="B11" s="25" t="s">
        <v>41</v>
      </c>
      <c r="C11" s="9">
        <v>2064144</v>
      </c>
      <c r="D11" s="9">
        <v>2064144</v>
      </c>
      <c r="E11" s="9">
        <v>2064144</v>
      </c>
      <c r="F11" s="9">
        <v>2064144</v>
      </c>
      <c r="G11" s="9">
        <v>2064144</v>
      </c>
      <c r="H11" s="23">
        <v>0</v>
      </c>
    </row>
    <row r="12" spans="1:9" ht="25.5" x14ac:dyDescent="0.25">
      <c r="A12" s="28" t="s">
        <v>42</v>
      </c>
      <c r="B12" s="25" t="s">
        <v>43</v>
      </c>
      <c r="C12" s="9">
        <v>360000</v>
      </c>
      <c r="D12" s="9">
        <v>360000</v>
      </c>
      <c r="E12" s="9">
        <v>395000</v>
      </c>
      <c r="F12" s="9">
        <v>395000</v>
      </c>
      <c r="G12" s="9">
        <v>395000</v>
      </c>
      <c r="H12" s="23">
        <v>0</v>
      </c>
    </row>
    <row r="13" spans="1:9" x14ac:dyDescent="0.25">
      <c r="A13" s="29" t="s">
        <v>44</v>
      </c>
      <c r="B13" s="27" t="s">
        <v>45</v>
      </c>
      <c r="C13" s="11">
        <f>SUM(C11:C12)</f>
        <v>2424144</v>
      </c>
      <c r="D13" s="11">
        <f>SUM(D11:D12)</f>
        <v>2424144</v>
      </c>
      <c r="E13" s="11">
        <f>SUM(E11:E12)</f>
        <v>2459144</v>
      </c>
      <c r="F13" s="11">
        <f>SUM(F11:F12)</f>
        <v>2459144</v>
      </c>
      <c r="G13" s="11">
        <f>SUM(G11:G12)</f>
        <v>2459144</v>
      </c>
      <c r="H13" s="23">
        <v>0</v>
      </c>
    </row>
    <row r="14" spans="1:9" x14ac:dyDescent="0.25">
      <c r="A14" s="30" t="s">
        <v>46</v>
      </c>
      <c r="B14" s="31" t="s">
        <v>47</v>
      </c>
      <c r="C14" s="11">
        <f>SUM(C13,C10)</f>
        <v>6421200</v>
      </c>
      <c r="D14" s="11">
        <f>SUM(D13,D10)</f>
        <v>6616152</v>
      </c>
      <c r="E14" s="11">
        <f>SUM(E10+E13)</f>
        <v>7237128</v>
      </c>
      <c r="F14" s="11">
        <f>SUM(F10+F13)</f>
        <v>7227749</v>
      </c>
      <c r="G14" s="11">
        <f>SUM(G10+G13)</f>
        <v>7227749</v>
      </c>
      <c r="H14" s="23">
        <v>0</v>
      </c>
    </row>
    <row r="15" spans="1:9" ht="28.5" x14ac:dyDescent="0.25">
      <c r="A15" s="32" t="s">
        <v>48</v>
      </c>
      <c r="B15" s="31" t="s">
        <v>49</v>
      </c>
      <c r="C15" s="11">
        <v>1072910</v>
      </c>
      <c r="D15" s="11">
        <v>1107028</v>
      </c>
      <c r="E15" s="11">
        <v>1191771</v>
      </c>
      <c r="F15" s="11">
        <v>1241454</v>
      </c>
      <c r="G15" s="11">
        <v>1241454</v>
      </c>
      <c r="H15" s="23">
        <v>0</v>
      </c>
    </row>
    <row r="16" spans="1:9" s="34" customFormat="1" x14ac:dyDescent="0.25">
      <c r="A16" s="28" t="s">
        <v>50</v>
      </c>
      <c r="B16" s="25" t="s">
        <v>51</v>
      </c>
      <c r="C16" s="33">
        <v>180000</v>
      </c>
      <c r="D16" s="9">
        <v>180000</v>
      </c>
      <c r="E16" s="9">
        <v>180000</v>
      </c>
      <c r="F16" s="9">
        <v>190479</v>
      </c>
      <c r="G16" s="9">
        <v>190479</v>
      </c>
      <c r="H16" s="23">
        <v>0</v>
      </c>
    </row>
    <row r="17" spans="1:8" x14ac:dyDescent="0.25">
      <c r="A17" s="28" t="s">
        <v>52</v>
      </c>
      <c r="B17" s="25" t="s">
        <v>53</v>
      </c>
      <c r="C17" s="9">
        <v>1380000</v>
      </c>
      <c r="D17" s="9">
        <v>1380000</v>
      </c>
      <c r="E17" s="9">
        <v>2400000</v>
      </c>
      <c r="F17" s="9">
        <v>2400000</v>
      </c>
      <c r="G17" s="9">
        <v>2400000</v>
      </c>
      <c r="H17" s="23">
        <v>0</v>
      </c>
    </row>
    <row r="18" spans="1:8" x14ac:dyDescent="0.25">
      <c r="A18" s="29" t="s">
        <v>54</v>
      </c>
      <c r="B18" s="27" t="s">
        <v>55</v>
      </c>
      <c r="C18" s="11">
        <f>SUM(C16:C17)</f>
        <v>1560000</v>
      </c>
      <c r="D18" s="11">
        <f>SUM(D16:D17)</f>
        <v>1560000</v>
      </c>
      <c r="E18" s="11">
        <f>SUM(E16:E17)</f>
        <v>2580000</v>
      </c>
      <c r="F18" s="11">
        <f>SUM(F16:F17)</f>
        <v>2590479</v>
      </c>
      <c r="G18" s="11">
        <f>SUM(G16:G17)</f>
        <v>2590479</v>
      </c>
      <c r="H18" s="23">
        <v>0</v>
      </c>
    </row>
    <row r="19" spans="1:8" x14ac:dyDescent="0.25">
      <c r="A19" s="28" t="s">
        <v>56</v>
      </c>
      <c r="B19" s="25" t="s">
        <v>57</v>
      </c>
      <c r="C19" s="9">
        <v>60000</v>
      </c>
      <c r="D19" s="9">
        <v>60000</v>
      </c>
      <c r="E19" s="9">
        <v>60000</v>
      </c>
      <c r="F19" s="9">
        <v>60000</v>
      </c>
      <c r="G19" s="9">
        <v>60000</v>
      </c>
      <c r="H19" s="23">
        <v>0</v>
      </c>
    </row>
    <row r="20" spans="1:8" x14ac:dyDescent="0.25">
      <c r="A20" s="28" t="s">
        <v>58</v>
      </c>
      <c r="B20" s="25" t="s">
        <v>59</v>
      </c>
      <c r="C20" s="9">
        <v>200000</v>
      </c>
      <c r="D20" s="9">
        <v>200000</v>
      </c>
      <c r="E20" s="9">
        <v>227725</v>
      </c>
      <c r="F20" s="9">
        <v>234812</v>
      </c>
      <c r="G20" s="9">
        <v>234812</v>
      </c>
      <c r="H20" s="23">
        <v>0</v>
      </c>
    </row>
    <row r="21" spans="1:8" x14ac:dyDescent="0.25">
      <c r="A21" s="29" t="s">
        <v>60</v>
      </c>
      <c r="B21" s="27" t="s">
        <v>61</v>
      </c>
      <c r="C21" s="11">
        <f>SUM(C19:C20)</f>
        <v>260000</v>
      </c>
      <c r="D21" s="11">
        <f>SUM(D19:D20)</f>
        <v>260000</v>
      </c>
      <c r="E21" s="11">
        <f>SUM(E19:E20)</f>
        <v>287725</v>
      </c>
      <c r="F21" s="11">
        <f>SUM(F19:F20)</f>
        <v>294812</v>
      </c>
      <c r="G21" s="11">
        <f>SUM(G19:G20)</f>
        <v>294812</v>
      </c>
      <c r="H21" s="23">
        <v>0</v>
      </c>
    </row>
    <row r="22" spans="1:8" x14ac:dyDescent="0.25">
      <c r="A22" s="28" t="s">
        <v>62</v>
      </c>
      <c r="B22" s="25" t="s">
        <v>63</v>
      </c>
      <c r="C22" s="9">
        <v>3207682</v>
      </c>
      <c r="D22" s="9">
        <v>3207682</v>
      </c>
      <c r="E22" s="9">
        <v>3207682</v>
      </c>
      <c r="F22" s="9">
        <v>3207682</v>
      </c>
      <c r="G22" s="9">
        <v>3207682</v>
      </c>
      <c r="H22" s="23">
        <v>0</v>
      </c>
    </row>
    <row r="23" spans="1:8" x14ac:dyDescent="0.25">
      <c r="A23" s="28" t="s">
        <v>64</v>
      </c>
      <c r="B23" s="25" t="s">
        <v>65</v>
      </c>
      <c r="C23" s="9">
        <v>2147000</v>
      </c>
      <c r="D23" s="9">
        <v>2147000</v>
      </c>
      <c r="E23" s="9">
        <v>2147000</v>
      </c>
      <c r="F23" s="9">
        <v>2147000</v>
      </c>
      <c r="G23" s="9">
        <v>2147000</v>
      </c>
      <c r="H23" s="23">
        <v>0</v>
      </c>
    </row>
    <row r="24" spans="1:8" x14ac:dyDescent="0.25">
      <c r="A24" s="28" t="s">
        <v>66</v>
      </c>
      <c r="B24" s="25" t="s">
        <v>67</v>
      </c>
      <c r="C24" s="9">
        <v>3600000</v>
      </c>
      <c r="D24" s="9">
        <v>3600000</v>
      </c>
      <c r="E24" s="9">
        <v>3600000</v>
      </c>
      <c r="F24" s="9">
        <v>3589521</v>
      </c>
      <c r="G24" s="9">
        <v>3589521</v>
      </c>
      <c r="H24" s="23">
        <v>0</v>
      </c>
    </row>
    <row r="25" spans="1:8" x14ac:dyDescent="0.25">
      <c r="A25" s="28" t="s">
        <v>68</v>
      </c>
      <c r="B25" s="25" t="s">
        <v>69</v>
      </c>
      <c r="C25" s="9">
        <v>148000</v>
      </c>
      <c r="D25" s="9">
        <v>148000</v>
      </c>
      <c r="E25" s="9">
        <v>399082</v>
      </c>
      <c r="F25" s="9">
        <v>399082</v>
      </c>
      <c r="G25" s="9">
        <v>399082</v>
      </c>
      <c r="H25" s="23">
        <v>0</v>
      </c>
    </row>
    <row r="26" spans="1:8" x14ac:dyDescent="0.25">
      <c r="A26" s="28" t="s">
        <v>70</v>
      </c>
      <c r="B26" s="25" t="s">
        <v>71</v>
      </c>
      <c r="C26" s="9">
        <v>5335200</v>
      </c>
      <c r="D26" s="9">
        <v>5335200</v>
      </c>
      <c r="E26" s="9">
        <v>6435200</v>
      </c>
      <c r="F26" s="9">
        <v>6435200</v>
      </c>
      <c r="G26" s="9">
        <v>6435200</v>
      </c>
      <c r="H26" s="23">
        <v>0</v>
      </c>
    </row>
    <row r="27" spans="1:8" s="35" customFormat="1" x14ac:dyDescent="0.25">
      <c r="A27" s="29" t="s">
        <v>72</v>
      </c>
      <c r="B27" s="27" t="s">
        <v>73</v>
      </c>
      <c r="C27" s="11">
        <f>SUM(C22:C26)</f>
        <v>14437882</v>
      </c>
      <c r="D27" s="11">
        <f>SUM(D22:D26)</f>
        <v>14437882</v>
      </c>
      <c r="E27" s="11">
        <f>SUM(E22:E26)</f>
        <v>15788964</v>
      </c>
      <c r="F27" s="11">
        <f>SUM(F22:F26)</f>
        <v>15778485</v>
      </c>
      <c r="G27" s="11">
        <f>SUM(G22:G26)</f>
        <v>15778485</v>
      </c>
      <c r="H27" s="23">
        <v>0</v>
      </c>
    </row>
    <row r="28" spans="1:8" x14ac:dyDescent="0.25">
      <c r="A28" s="28" t="s">
        <v>74</v>
      </c>
      <c r="B28" s="25" t="s">
        <v>75</v>
      </c>
      <c r="C28" s="9">
        <v>3847401</v>
      </c>
      <c r="D28" s="9">
        <v>3847401</v>
      </c>
      <c r="E28" s="9">
        <v>4117401</v>
      </c>
      <c r="F28" s="9">
        <v>4117401</v>
      </c>
      <c r="G28" s="9">
        <v>4117401</v>
      </c>
      <c r="H28" s="23">
        <v>0</v>
      </c>
    </row>
    <row r="29" spans="1:8" x14ac:dyDescent="0.25">
      <c r="A29" s="28" t="s">
        <v>76</v>
      </c>
      <c r="B29" s="25" t="s">
        <v>77</v>
      </c>
      <c r="C29" s="9"/>
      <c r="D29" s="9">
        <v>140000</v>
      </c>
      <c r="E29" s="9">
        <v>140000</v>
      </c>
      <c r="F29" s="9">
        <v>338657</v>
      </c>
      <c r="G29" s="9">
        <v>338657</v>
      </c>
      <c r="H29" s="23">
        <v>0</v>
      </c>
    </row>
    <row r="30" spans="1:8" s="37" customFormat="1" x14ac:dyDescent="0.25">
      <c r="A30" s="29" t="s">
        <v>78</v>
      </c>
      <c r="B30" s="27" t="s">
        <v>79</v>
      </c>
      <c r="C30" s="36">
        <f>SUM(C28)</f>
        <v>3847401</v>
      </c>
      <c r="D30" s="11">
        <f>SUM(D28:D29)</f>
        <v>3987401</v>
      </c>
      <c r="E30" s="11">
        <f>SUM(E28:E29)</f>
        <v>4257401</v>
      </c>
      <c r="F30" s="11">
        <f>SUM(F28:F29)</f>
        <v>4456058</v>
      </c>
      <c r="G30" s="11">
        <f>SUM(G28:G29)</f>
        <v>4456058</v>
      </c>
      <c r="H30" s="23">
        <v>0</v>
      </c>
    </row>
    <row r="31" spans="1:8" x14ac:dyDescent="0.25">
      <c r="A31" s="32" t="s">
        <v>80</v>
      </c>
      <c r="B31" s="31" t="s">
        <v>81</v>
      </c>
      <c r="C31" s="11">
        <f>SUM(C18+C21+C27+C30)</f>
        <v>20105283</v>
      </c>
      <c r="D31" s="11">
        <f>SUM(D18+D21+D27+D30)</f>
        <v>20245283</v>
      </c>
      <c r="E31" s="11">
        <f>SUM(E18+E21+E27+E30)</f>
        <v>22914090</v>
      </c>
      <c r="F31" s="11">
        <f>SUM(F18+F21+F27+F30)</f>
        <v>23119834</v>
      </c>
      <c r="G31" s="11">
        <f>SUM(G18+G21+G27+G30)</f>
        <v>23119834</v>
      </c>
      <c r="H31" s="23">
        <v>0</v>
      </c>
    </row>
    <row r="32" spans="1:8" x14ac:dyDescent="0.25">
      <c r="A32" s="38" t="s">
        <v>82</v>
      </c>
      <c r="B32" s="25" t="s">
        <v>83</v>
      </c>
      <c r="C32" s="9">
        <v>500000</v>
      </c>
      <c r="D32" s="9">
        <v>500000</v>
      </c>
      <c r="E32" s="9">
        <v>920000</v>
      </c>
      <c r="F32" s="9">
        <v>930000</v>
      </c>
      <c r="G32" s="9">
        <v>930000</v>
      </c>
      <c r="H32" s="23">
        <v>0</v>
      </c>
    </row>
    <row r="33" spans="1:8" x14ac:dyDescent="0.25">
      <c r="A33" s="39" t="s">
        <v>84</v>
      </c>
      <c r="B33" s="31" t="s">
        <v>85</v>
      </c>
      <c r="C33" s="11">
        <f>SUM(C32)</f>
        <v>500000</v>
      </c>
      <c r="D33" s="11">
        <f>SUM(D32)</f>
        <v>500000</v>
      </c>
      <c r="E33" s="11">
        <f>SUM(E32)</f>
        <v>920000</v>
      </c>
      <c r="F33" s="11">
        <f>SUM(F32)</f>
        <v>930000</v>
      </c>
      <c r="G33" s="11">
        <f>SUM(G32)</f>
        <v>930000</v>
      </c>
      <c r="H33" s="23">
        <v>0</v>
      </c>
    </row>
    <row r="34" spans="1:8" s="34" customFormat="1" x14ac:dyDescent="0.25">
      <c r="A34" s="38" t="s">
        <v>86</v>
      </c>
      <c r="B34" s="25" t="s">
        <v>87</v>
      </c>
      <c r="C34" s="33">
        <v>360000</v>
      </c>
      <c r="D34" s="9">
        <v>360000</v>
      </c>
      <c r="E34" s="9">
        <v>360000</v>
      </c>
      <c r="F34" s="9">
        <v>360000</v>
      </c>
      <c r="G34" s="9">
        <v>360000</v>
      </c>
      <c r="H34" s="23">
        <v>0</v>
      </c>
    </row>
    <row r="35" spans="1:8" x14ac:dyDescent="0.25">
      <c r="A35" s="40" t="s">
        <v>88</v>
      </c>
      <c r="B35" s="25" t="s">
        <v>89</v>
      </c>
      <c r="C35" s="33">
        <v>468805</v>
      </c>
      <c r="D35" s="9">
        <v>468805</v>
      </c>
      <c r="E35" s="9">
        <v>468805</v>
      </c>
      <c r="F35" s="9">
        <v>477658</v>
      </c>
      <c r="G35" s="9">
        <v>477658</v>
      </c>
      <c r="H35" s="23">
        <v>0</v>
      </c>
    </row>
    <row r="36" spans="1:8" x14ac:dyDescent="0.25">
      <c r="A36" s="40" t="s">
        <v>90</v>
      </c>
      <c r="B36" s="25" t="s">
        <v>91</v>
      </c>
      <c r="C36" s="33">
        <v>1360000</v>
      </c>
      <c r="D36" s="9">
        <v>1360000</v>
      </c>
      <c r="E36" s="9">
        <v>1360000</v>
      </c>
      <c r="F36" s="9">
        <v>1374600</v>
      </c>
      <c r="G36" s="9">
        <v>1374600</v>
      </c>
      <c r="H36" s="23">
        <v>0</v>
      </c>
    </row>
    <row r="37" spans="1:8" x14ac:dyDescent="0.25">
      <c r="A37" s="41" t="s">
        <v>92</v>
      </c>
      <c r="B37" s="25" t="s">
        <v>93</v>
      </c>
      <c r="C37" s="33">
        <v>16989032</v>
      </c>
      <c r="D37" s="9">
        <v>17070472</v>
      </c>
      <c r="E37" s="9">
        <v>13301531</v>
      </c>
      <c r="F37" s="9">
        <v>12735534</v>
      </c>
      <c r="G37" s="9">
        <v>12735534</v>
      </c>
      <c r="H37" s="23">
        <v>0</v>
      </c>
    </row>
    <row r="38" spans="1:8" x14ac:dyDescent="0.25">
      <c r="A38" s="39" t="s">
        <v>94</v>
      </c>
      <c r="B38" s="31" t="s">
        <v>95</v>
      </c>
      <c r="C38" s="11">
        <f>SUM(C34:C37)</f>
        <v>19177837</v>
      </c>
      <c r="D38" s="11">
        <f>SUM(D34:D37)</f>
        <v>19259277</v>
      </c>
      <c r="E38" s="11">
        <f>SUM(E34:E37)</f>
        <v>15490336</v>
      </c>
      <c r="F38" s="11">
        <f>SUM(F34:F37)</f>
        <v>14947792</v>
      </c>
      <c r="G38" s="11">
        <f>SUM(G34:G37)</f>
        <v>14947792</v>
      </c>
      <c r="H38" s="23">
        <v>0</v>
      </c>
    </row>
    <row r="39" spans="1:8" ht="15.75" x14ac:dyDescent="0.25">
      <c r="A39" s="42" t="s">
        <v>96</v>
      </c>
      <c r="B39" s="31"/>
      <c r="C39" s="43">
        <f>SUM(C14+C15+C31+C33+C38)</f>
        <v>47277230</v>
      </c>
      <c r="D39" s="43">
        <f>SUM(D14+D15+D31+D33+D38)</f>
        <v>47727740</v>
      </c>
      <c r="E39" s="43">
        <f>SUM(E14+E15+E31+E33+E38)</f>
        <v>47753325</v>
      </c>
      <c r="F39" s="43">
        <f>SUM(F14+F15+F31+F33+F38)</f>
        <v>47466829</v>
      </c>
      <c r="G39" s="43">
        <f>SUM(G14+G15+G31+G33+G38)</f>
        <v>47466829</v>
      </c>
      <c r="H39" s="23">
        <v>0</v>
      </c>
    </row>
    <row r="40" spans="1:8" s="34" customFormat="1" x14ac:dyDescent="0.25">
      <c r="A40" s="44" t="s">
        <v>97</v>
      </c>
      <c r="B40" s="25" t="s">
        <v>98</v>
      </c>
      <c r="C40" s="33"/>
      <c r="D40" s="33"/>
      <c r="E40" s="9">
        <v>1563250</v>
      </c>
      <c r="F40" s="9">
        <v>1563250</v>
      </c>
      <c r="G40" s="9">
        <v>1563250</v>
      </c>
      <c r="H40" s="45">
        <v>0</v>
      </c>
    </row>
    <row r="41" spans="1:8" x14ac:dyDescent="0.25">
      <c r="A41" s="46" t="s">
        <v>99</v>
      </c>
      <c r="B41" s="25" t="s">
        <v>100</v>
      </c>
      <c r="C41" s="9">
        <v>7543500</v>
      </c>
      <c r="D41" s="9">
        <v>7543500</v>
      </c>
      <c r="E41" s="9">
        <v>7543500</v>
      </c>
      <c r="F41" s="9">
        <v>7543500</v>
      </c>
      <c r="G41" s="9">
        <v>7543500</v>
      </c>
      <c r="H41" s="23">
        <v>0</v>
      </c>
    </row>
    <row r="42" spans="1:8" x14ac:dyDescent="0.25">
      <c r="A42" s="46" t="s">
        <v>101</v>
      </c>
      <c r="B42" s="25" t="s">
        <v>102</v>
      </c>
      <c r="C42" s="9">
        <v>9025197</v>
      </c>
      <c r="D42" s="9">
        <v>9025197</v>
      </c>
      <c r="E42" s="9">
        <v>9025197</v>
      </c>
      <c r="F42" s="9">
        <v>9025197</v>
      </c>
      <c r="G42" s="9">
        <v>9025197</v>
      </c>
      <c r="H42" s="23">
        <v>0</v>
      </c>
    </row>
    <row r="43" spans="1:8" x14ac:dyDescent="0.25">
      <c r="A43" s="47" t="s">
        <v>103</v>
      </c>
      <c r="B43" s="25" t="s">
        <v>104</v>
      </c>
      <c r="C43" s="9">
        <v>4473803</v>
      </c>
      <c r="D43" s="9">
        <v>4473803</v>
      </c>
      <c r="E43" s="9">
        <v>4895880</v>
      </c>
      <c r="F43" s="9">
        <v>4895880</v>
      </c>
      <c r="G43" s="9">
        <v>4895880</v>
      </c>
      <c r="H43" s="23">
        <v>0</v>
      </c>
    </row>
    <row r="44" spans="1:8" x14ac:dyDescent="0.25">
      <c r="A44" s="48" t="s">
        <v>105</v>
      </c>
      <c r="B44" s="31" t="s">
        <v>106</v>
      </c>
      <c r="C44" s="11">
        <f>SUM(C41:C43)</f>
        <v>21042500</v>
      </c>
      <c r="D44" s="11">
        <f>SUM(D41:D43)</f>
        <v>21042500</v>
      </c>
      <c r="E44" s="11">
        <f>SUM(E40:E43)</f>
        <v>23027827</v>
      </c>
      <c r="F44" s="11">
        <f>SUM(F40:F43)</f>
        <v>23027827</v>
      </c>
      <c r="G44" s="11">
        <f>SUM(G40:G43)</f>
        <v>23027827</v>
      </c>
      <c r="H44" s="23">
        <v>0</v>
      </c>
    </row>
    <row r="45" spans="1:8" x14ac:dyDescent="0.25">
      <c r="A45" s="38" t="s">
        <v>107</v>
      </c>
      <c r="B45" s="25" t="s">
        <v>108</v>
      </c>
      <c r="C45" s="9">
        <v>17088007</v>
      </c>
      <c r="D45" s="9">
        <v>17088007</v>
      </c>
      <c r="E45" s="9">
        <v>36280920</v>
      </c>
      <c r="F45" s="9">
        <v>37844170</v>
      </c>
      <c r="G45" s="9">
        <v>37844170</v>
      </c>
      <c r="H45" s="23">
        <v>0</v>
      </c>
    </row>
    <row r="46" spans="1:8" x14ac:dyDescent="0.25">
      <c r="A46" s="38" t="s">
        <v>109</v>
      </c>
      <c r="B46" s="25" t="s">
        <v>110</v>
      </c>
      <c r="C46" s="9">
        <v>4608242</v>
      </c>
      <c r="D46" s="9">
        <v>4608242</v>
      </c>
      <c r="E46" s="9">
        <v>9790329</v>
      </c>
      <c r="F46" s="9">
        <v>10212406</v>
      </c>
      <c r="G46" s="9">
        <v>10212406</v>
      </c>
      <c r="H46" s="23">
        <v>0</v>
      </c>
    </row>
    <row r="47" spans="1:8" x14ac:dyDescent="0.25">
      <c r="A47" s="39" t="s">
        <v>111</v>
      </c>
      <c r="B47" s="31" t="s">
        <v>112</v>
      </c>
      <c r="C47" s="11">
        <f>SUM(C45:C46)</f>
        <v>21696249</v>
      </c>
      <c r="D47" s="11">
        <f>SUM(D45:D46)</f>
        <v>21696249</v>
      </c>
      <c r="E47" s="11">
        <f>SUM(E45:E46)</f>
        <v>46071249</v>
      </c>
      <c r="F47" s="11">
        <f>SUM(F45:F46)</f>
        <v>48056576</v>
      </c>
      <c r="G47" s="11">
        <f>SUM(G45:G46)</f>
        <v>48056576</v>
      </c>
      <c r="H47" s="23">
        <v>0</v>
      </c>
    </row>
    <row r="48" spans="1:8" s="34" customFormat="1" ht="12.75" x14ac:dyDescent="0.2">
      <c r="A48" s="38" t="s">
        <v>113</v>
      </c>
      <c r="B48" s="25" t="s">
        <v>114</v>
      </c>
      <c r="C48" s="33"/>
      <c r="D48" s="33"/>
      <c r="E48" s="33">
        <v>150000</v>
      </c>
      <c r="F48" s="33">
        <v>150000</v>
      </c>
      <c r="G48" s="33">
        <v>150000</v>
      </c>
      <c r="H48" s="45">
        <v>0</v>
      </c>
    </row>
    <row r="49" spans="1:8" s="34" customFormat="1" x14ac:dyDescent="0.25">
      <c r="A49" s="38" t="s">
        <v>115</v>
      </c>
      <c r="B49" s="25" t="s">
        <v>116</v>
      </c>
      <c r="C49" s="33">
        <v>450000</v>
      </c>
      <c r="D49" s="9">
        <v>450000</v>
      </c>
      <c r="E49" s="9">
        <v>450000</v>
      </c>
      <c r="F49" s="9">
        <v>450000</v>
      </c>
      <c r="G49" s="9">
        <v>450000</v>
      </c>
      <c r="H49" s="23">
        <v>0</v>
      </c>
    </row>
    <row r="50" spans="1:8" x14ac:dyDescent="0.25">
      <c r="A50" s="39" t="s">
        <v>117</v>
      </c>
      <c r="B50" s="31" t="s">
        <v>118</v>
      </c>
      <c r="C50" s="11">
        <f>SUM(C49)</f>
        <v>450000</v>
      </c>
      <c r="D50" s="11">
        <f>SUM(D49)</f>
        <v>450000</v>
      </c>
      <c r="E50" s="11">
        <f>SUM(E48:E49)</f>
        <v>600000</v>
      </c>
      <c r="F50" s="11">
        <f>SUM(F48:F49)</f>
        <v>600000</v>
      </c>
      <c r="G50" s="11">
        <f>SUM(G48:G49)</f>
        <v>600000</v>
      </c>
      <c r="H50" s="23">
        <v>0</v>
      </c>
    </row>
    <row r="51" spans="1:8" ht="15.75" x14ac:dyDescent="0.25">
      <c r="A51" s="42" t="s">
        <v>119</v>
      </c>
      <c r="B51" s="49"/>
      <c r="C51" s="43">
        <f>SUM(C50,C47,C44)</f>
        <v>43188749</v>
      </c>
      <c r="D51" s="43">
        <f>SUM(D50,D47,D44)</f>
        <v>43188749</v>
      </c>
      <c r="E51" s="43">
        <f>SUM(E44+E47+E50)</f>
        <v>69699076</v>
      </c>
      <c r="F51" s="43">
        <f>SUM(F44+F47+F50)</f>
        <v>71684403</v>
      </c>
      <c r="G51" s="43">
        <f>SUM(G44+G47+G50)</f>
        <v>71684403</v>
      </c>
      <c r="H51" s="23">
        <v>0</v>
      </c>
    </row>
    <row r="52" spans="1:8" ht="15.75" x14ac:dyDescent="0.25">
      <c r="A52" s="50" t="s">
        <v>120</v>
      </c>
      <c r="B52" s="51" t="s">
        <v>121</v>
      </c>
      <c r="C52" s="11">
        <f>SUM(C39+C51)</f>
        <v>90465979</v>
      </c>
      <c r="D52" s="11">
        <f>SUM(D39+D51)</f>
        <v>90916489</v>
      </c>
      <c r="E52" s="11">
        <f>SUM(E39+E51)</f>
        <v>117452401</v>
      </c>
      <c r="F52" s="11">
        <f>SUM(F39+F51)</f>
        <v>119151232</v>
      </c>
      <c r="G52" s="11">
        <f>SUM(G39+G51)</f>
        <v>119151232</v>
      </c>
      <c r="H52" s="23">
        <v>0</v>
      </c>
    </row>
    <row r="53" spans="1:8" x14ac:dyDescent="0.25">
      <c r="A53" s="52" t="s">
        <v>122</v>
      </c>
      <c r="B53" s="53" t="s">
        <v>123</v>
      </c>
      <c r="C53" s="54">
        <v>924994</v>
      </c>
      <c r="D53" s="9">
        <v>924994</v>
      </c>
      <c r="E53" s="9">
        <v>924994</v>
      </c>
      <c r="F53" s="9">
        <v>924994</v>
      </c>
      <c r="G53" s="9">
        <v>924994</v>
      </c>
      <c r="H53" s="23">
        <v>0</v>
      </c>
    </row>
    <row r="54" spans="1:8" x14ac:dyDescent="0.25">
      <c r="A54" s="55" t="s">
        <v>124</v>
      </c>
      <c r="B54" s="56" t="s">
        <v>125</v>
      </c>
      <c r="C54" s="57">
        <f>SUM(C53)</f>
        <v>924994</v>
      </c>
      <c r="D54" s="11">
        <f>SUM(D53)</f>
        <v>924994</v>
      </c>
      <c r="E54" s="11">
        <f>SUM(E53)</f>
        <v>924994</v>
      </c>
      <c r="F54" s="11">
        <f>SUM(F53)</f>
        <v>924994</v>
      </c>
      <c r="G54" s="11">
        <f>SUM(G53)</f>
        <v>924994</v>
      </c>
      <c r="H54" s="23">
        <v>0</v>
      </c>
    </row>
    <row r="55" spans="1:8" ht="15.75" x14ac:dyDescent="0.25">
      <c r="A55" s="58" t="s">
        <v>126</v>
      </c>
      <c r="B55" s="59" t="s">
        <v>127</v>
      </c>
      <c r="C55" s="57">
        <f>SUM(C54)</f>
        <v>924994</v>
      </c>
      <c r="D55" s="11">
        <f>SUM(D54)</f>
        <v>924994</v>
      </c>
      <c r="E55" s="11">
        <v>924994</v>
      </c>
      <c r="F55" s="11">
        <v>924994</v>
      </c>
      <c r="G55" s="11">
        <v>924994</v>
      </c>
      <c r="H55" s="23">
        <v>0</v>
      </c>
    </row>
    <row r="56" spans="1:8" ht="15.75" x14ac:dyDescent="0.25">
      <c r="A56" s="60" t="s">
        <v>17</v>
      </c>
      <c r="B56" s="61"/>
      <c r="C56" s="11">
        <f>SUM(C52+C55)</f>
        <v>91390973</v>
      </c>
      <c r="D56" s="11">
        <f>SUM(D52+D55)</f>
        <v>91841483</v>
      </c>
      <c r="E56" s="11">
        <f>SUM(E39+E51+E55)</f>
        <v>118377395</v>
      </c>
      <c r="F56" s="11">
        <f>SUM(F39+F51+F55)</f>
        <v>120076226</v>
      </c>
      <c r="G56" s="11">
        <f>SUM(G39+G51+G55)</f>
        <v>120076226</v>
      </c>
      <c r="H56" s="23">
        <v>0</v>
      </c>
    </row>
  </sheetData>
  <mergeCells count="3">
    <mergeCell ref="A3:H3"/>
    <mergeCell ref="A2:H2"/>
    <mergeCell ref="A1:H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2" sqref="A2:I2"/>
    </sheetView>
  </sheetViews>
  <sheetFormatPr defaultRowHeight="15" x14ac:dyDescent="0.25"/>
  <cols>
    <col min="1" max="1" width="59.140625" style="1" customWidth="1"/>
    <col min="2" max="2" width="9.140625" style="1"/>
    <col min="3" max="3" width="14" style="3" customWidth="1"/>
    <col min="4" max="4" width="17" style="1" customWidth="1"/>
    <col min="5" max="5" width="17" style="99" customWidth="1"/>
    <col min="6" max="6" width="17" style="200" customWidth="1"/>
    <col min="7" max="7" width="16.140625" style="1" customWidth="1"/>
    <col min="8" max="8" width="13.140625" style="3" bestFit="1" customWidth="1"/>
    <col min="9" max="9" width="11.28515625" style="1" hidden="1" customWidth="1"/>
    <col min="10" max="16384" width="9.140625" style="1"/>
  </cols>
  <sheetData>
    <row r="1" spans="1:17" x14ac:dyDescent="0.25">
      <c r="A1" s="223"/>
      <c r="B1" s="223"/>
      <c r="C1" s="223"/>
      <c r="D1" s="223"/>
      <c r="E1" s="223"/>
      <c r="F1" s="223"/>
      <c r="G1" s="223"/>
      <c r="H1" s="223"/>
      <c r="I1" s="223"/>
    </row>
    <row r="2" spans="1:17" x14ac:dyDescent="0.25">
      <c r="A2" s="222" t="s">
        <v>295</v>
      </c>
      <c r="B2" s="222"/>
      <c r="C2" s="222"/>
      <c r="D2" s="222"/>
      <c r="E2" s="222"/>
      <c r="F2" s="222"/>
      <c r="G2" s="222"/>
      <c r="H2" s="222"/>
      <c r="I2" s="222"/>
    </row>
    <row r="3" spans="1:17" ht="15.75" x14ac:dyDescent="0.25">
      <c r="A3" s="220" t="s">
        <v>25</v>
      </c>
      <c r="B3" s="224"/>
      <c r="C3" s="224"/>
      <c r="D3" s="224"/>
      <c r="E3" s="224"/>
      <c r="F3" s="224"/>
      <c r="G3" s="224"/>
      <c r="H3" s="224"/>
      <c r="I3" s="224"/>
    </row>
    <row r="4" spans="1:17" ht="15.75" customHeight="1" x14ac:dyDescent="0.25">
      <c r="A4" s="220" t="s">
        <v>128</v>
      </c>
      <c r="B4" s="224"/>
      <c r="C4" s="224"/>
      <c r="D4" s="224"/>
      <c r="E4" s="224"/>
      <c r="F4" s="224"/>
      <c r="G4" s="224"/>
      <c r="H4" s="224"/>
      <c r="I4" s="224"/>
    </row>
    <row r="5" spans="1:17" ht="15.75" customHeight="1" x14ac:dyDescent="0.25">
      <c r="A5" s="14"/>
      <c r="B5" s="62"/>
      <c r="C5" s="63"/>
      <c r="D5" s="62"/>
      <c r="E5" s="62"/>
      <c r="F5" s="201"/>
      <c r="G5" s="62"/>
      <c r="H5" s="63"/>
      <c r="I5" s="62"/>
    </row>
    <row r="6" spans="1:17" ht="15.75" customHeight="1" x14ac:dyDescent="0.25">
      <c r="A6" s="14"/>
      <c r="B6" s="62"/>
      <c r="C6" s="63"/>
      <c r="D6" s="62"/>
      <c r="E6" s="62"/>
      <c r="F6" s="201"/>
      <c r="G6" s="62"/>
      <c r="H6" s="63"/>
      <c r="I6" s="62"/>
    </row>
    <row r="7" spans="1:17" ht="15.75" customHeight="1" x14ac:dyDescent="0.25">
      <c r="A7" s="64"/>
      <c r="B7" s="62"/>
      <c r="C7" s="63"/>
      <c r="D7" s="62"/>
      <c r="E7" s="62"/>
      <c r="F7" s="201"/>
      <c r="G7" s="62"/>
      <c r="H7" s="63" t="s">
        <v>2</v>
      </c>
      <c r="I7" s="62"/>
    </row>
    <row r="8" spans="1:17" ht="32.25" customHeight="1" x14ac:dyDescent="0.25">
      <c r="A8" s="17" t="s">
        <v>27</v>
      </c>
      <c r="B8" s="18" t="s">
        <v>129</v>
      </c>
      <c r="C8" s="65" t="s">
        <v>130</v>
      </c>
      <c r="D8" s="66" t="s">
        <v>5</v>
      </c>
      <c r="E8" s="66" t="s">
        <v>6</v>
      </c>
      <c r="F8" s="66" t="s">
        <v>288</v>
      </c>
      <c r="G8" s="66" t="s">
        <v>30</v>
      </c>
      <c r="H8" s="19" t="s">
        <v>131</v>
      </c>
      <c r="I8" s="67" t="s">
        <v>132</v>
      </c>
    </row>
    <row r="9" spans="1:17" x14ac:dyDescent="0.25">
      <c r="A9" s="47" t="s">
        <v>133</v>
      </c>
      <c r="B9" s="28" t="s">
        <v>134</v>
      </c>
      <c r="C9" s="68">
        <v>13858414</v>
      </c>
      <c r="D9" s="202">
        <v>13858414</v>
      </c>
      <c r="E9" s="123">
        <v>13858414</v>
      </c>
      <c r="F9" s="123">
        <v>13858414</v>
      </c>
      <c r="G9" s="123">
        <v>13858414</v>
      </c>
      <c r="H9" s="123">
        <v>0</v>
      </c>
      <c r="I9" s="67"/>
    </row>
    <row r="10" spans="1:17" ht="32.25" customHeight="1" x14ac:dyDescent="0.25">
      <c r="A10" s="28" t="s">
        <v>135</v>
      </c>
      <c r="B10" s="28" t="s">
        <v>136</v>
      </c>
      <c r="C10" s="68">
        <v>7466420</v>
      </c>
      <c r="D10" s="202">
        <v>7695490</v>
      </c>
      <c r="E10" s="123">
        <v>8138709</v>
      </c>
      <c r="F10" s="123">
        <v>7852213</v>
      </c>
      <c r="G10" s="123">
        <v>7852213</v>
      </c>
      <c r="H10" s="123">
        <v>0</v>
      </c>
      <c r="I10" s="67"/>
      <c r="Q10" s="1" t="s">
        <v>137</v>
      </c>
    </row>
    <row r="11" spans="1:17" x14ac:dyDescent="0.25">
      <c r="A11" s="47" t="s">
        <v>138</v>
      </c>
      <c r="B11" s="28" t="s">
        <v>139</v>
      </c>
      <c r="C11" s="68">
        <v>1800000</v>
      </c>
      <c r="D11" s="202">
        <v>1800000</v>
      </c>
      <c r="E11" s="123">
        <v>2000000</v>
      </c>
      <c r="F11" s="123">
        <v>2000000</v>
      </c>
      <c r="G11" s="123">
        <v>2000000</v>
      </c>
      <c r="H11" s="123">
        <v>0</v>
      </c>
      <c r="I11" s="67"/>
    </row>
    <row r="12" spans="1:17" x14ac:dyDescent="0.25">
      <c r="A12" s="47" t="s">
        <v>140</v>
      </c>
      <c r="B12" s="28" t="s">
        <v>141</v>
      </c>
      <c r="C12" s="68"/>
      <c r="D12" s="202">
        <v>221440</v>
      </c>
      <c r="E12" s="123">
        <v>221440</v>
      </c>
      <c r="F12" s="123">
        <v>221440</v>
      </c>
      <c r="G12" s="123">
        <v>221440</v>
      </c>
      <c r="H12" s="123">
        <v>0</v>
      </c>
      <c r="I12" s="67"/>
    </row>
    <row r="13" spans="1:17" x14ac:dyDescent="0.25">
      <c r="A13" s="32" t="s">
        <v>142</v>
      </c>
      <c r="B13" s="48" t="s">
        <v>143</v>
      </c>
      <c r="C13" s="69">
        <f>SUM(C9:C12)</f>
        <v>23124834</v>
      </c>
      <c r="D13" s="70">
        <f>SUM(D9:D12)</f>
        <v>23575344</v>
      </c>
      <c r="E13" s="71">
        <f>SUM(E9:E12)</f>
        <v>24218563</v>
      </c>
      <c r="F13" s="71">
        <f>SUM(F9:F12)</f>
        <v>23932067</v>
      </c>
      <c r="G13" s="71">
        <f>SUM(G9:G12)</f>
        <v>23932067</v>
      </c>
      <c r="H13" s="72">
        <v>0</v>
      </c>
      <c r="I13" s="73"/>
    </row>
    <row r="14" spans="1:17" s="34" customFormat="1" ht="12.75" x14ac:dyDescent="0.2">
      <c r="A14" s="28" t="s">
        <v>144</v>
      </c>
      <c r="B14" s="47" t="s">
        <v>145</v>
      </c>
      <c r="C14" s="74"/>
      <c r="D14" s="75"/>
      <c r="E14" s="76">
        <v>26360327</v>
      </c>
      <c r="F14" s="76">
        <v>28345654</v>
      </c>
      <c r="G14" s="76">
        <v>28345654</v>
      </c>
      <c r="H14" s="72">
        <v>0</v>
      </c>
      <c r="I14" s="72"/>
    </row>
    <row r="15" spans="1:17" s="35" customFormat="1" ht="14.25" x14ac:dyDescent="0.2">
      <c r="A15" s="32" t="s">
        <v>146</v>
      </c>
      <c r="B15" s="48" t="s">
        <v>147</v>
      </c>
      <c r="C15" s="69"/>
      <c r="D15" s="70"/>
      <c r="E15" s="71">
        <f>SUM(E14)</f>
        <v>26360327</v>
      </c>
      <c r="F15" s="71">
        <f>SUM(F14)</f>
        <v>28345654</v>
      </c>
      <c r="G15" s="71">
        <f>SUM(G14)</f>
        <v>28345654</v>
      </c>
      <c r="H15" s="77">
        <v>0</v>
      </c>
      <c r="I15" s="77"/>
    </row>
    <row r="16" spans="1:17" x14ac:dyDescent="0.25">
      <c r="A16" s="28" t="s">
        <v>148</v>
      </c>
      <c r="B16" s="47" t="s">
        <v>149</v>
      </c>
      <c r="C16" s="74">
        <v>1250000</v>
      </c>
      <c r="D16" s="75">
        <v>1250000</v>
      </c>
      <c r="E16" s="76">
        <v>1250000</v>
      </c>
      <c r="F16" s="76">
        <v>1250000</v>
      </c>
      <c r="G16" s="76">
        <v>1250000</v>
      </c>
      <c r="H16" s="72">
        <v>0</v>
      </c>
      <c r="I16" s="73"/>
    </row>
    <row r="17" spans="1:9" x14ac:dyDescent="0.25">
      <c r="A17" s="28" t="s">
        <v>150</v>
      </c>
      <c r="B17" s="47" t="s">
        <v>151</v>
      </c>
      <c r="C17" s="74">
        <v>2500000</v>
      </c>
      <c r="D17" s="75">
        <v>2500000</v>
      </c>
      <c r="E17" s="76">
        <v>2500000</v>
      </c>
      <c r="F17" s="76">
        <v>2500000</v>
      </c>
      <c r="G17" s="76">
        <v>2500000</v>
      </c>
      <c r="H17" s="72">
        <v>0</v>
      </c>
      <c r="I17" s="73"/>
    </row>
    <row r="18" spans="1:9" x14ac:dyDescent="0.25">
      <c r="A18" s="28" t="s">
        <v>152</v>
      </c>
      <c r="B18" s="47" t="s">
        <v>153</v>
      </c>
      <c r="C18" s="74">
        <v>1171634</v>
      </c>
      <c r="D18" s="75">
        <v>1171634</v>
      </c>
      <c r="E18" s="76">
        <v>0</v>
      </c>
      <c r="F18" s="76">
        <v>0</v>
      </c>
      <c r="G18" s="76">
        <v>0</v>
      </c>
      <c r="H18" s="72">
        <v>0</v>
      </c>
      <c r="I18" s="73"/>
    </row>
    <row r="19" spans="1:9" x14ac:dyDescent="0.25">
      <c r="A19" s="28" t="s">
        <v>154</v>
      </c>
      <c r="B19" s="47"/>
      <c r="C19" s="74"/>
      <c r="D19" s="75"/>
      <c r="E19" s="76"/>
      <c r="F19" s="76"/>
      <c r="G19" s="76"/>
      <c r="H19" s="72">
        <v>0</v>
      </c>
      <c r="I19" s="73"/>
    </row>
    <row r="20" spans="1:9" x14ac:dyDescent="0.25">
      <c r="A20" s="32" t="s">
        <v>155</v>
      </c>
      <c r="B20" s="48" t="s">
        <v>156</v>
      </c>
      <c r="C20" s="69">
        <f>SUM(C16:C18)</f>
        <v>4921634</v>
      </c>
      <c r="D20" s="70">
        <f>SUM(D16:D18)</f>
        <v>4921634</v>
      </c>
      <c r="E20" s="71">
        <f>SUM(E16:E18)</f>
        <v>3750000</v>
      </c>
      <c r="F20" s="71">
        <f>SUM(F16:F18)</f>
        <v>3750000</v>
      </c>
      <c r="G20" s="71">
        <f>SUM(G16:G18)</f>
        <v>3750000</v>
      </c>
      <c r="H20" s="72">
        <v>0</v>
      </c>
      <c r="I20" s="77"/>
    </row>
    <row r="21" spans="1:9" x14ac:dyDescent="0.25">
      <c r="A21" s="38" t="s">
        <v>157</v>
      </c>
      <c r="B21" s="47" t="s">
        <v>158</v>
      </c>
      <c r="C21" s="74">
        <v>5508987</v>
      </c>
      <c r="D21" s="75">
        <v>5508987</v>
      </c>
      <c r="E21" s="76">
        <v>5508987</v>
      </c>
      <c r="F21" s="76">
        <v>5508987</v>
      </c>
      <c r="G21" s="76">
        <v>5508987</v>
      </c>
      <c r="H21" s="72">
        <v>0</v>
      </c>
      <c r="I21" s="73"/>
    </row>
    <row r="22" spans="1:9" x14ac:dyDescent="0.25">
      <c r="A22" s="38" t="s">
        <v>159</v>
      </c>
      <c r="B22" s="47" t="s">
        <v>160</v>
      </c>
      <c r="C22" s="74">
        <v>300000</v>
      </c>
      <c r="D22" s="75">
        <v>300000</v>
      </c>
      <c r="E22" s="76">
        <v>300000</v>
      </c>
      <c r="F22" s="76">
        <v>300000</v>
      </c>
      <c r="G22" s="76">
        <v>300000</v>
      </c>
      <c r="H22" s="72">
        <v>0</v>
      </c>
      <c r="I22" s="73"/>
    </row>
    <row r="23" spans="1:9" x14ac:dyDescent="0.25">
      <c r="A23" s="38" t="s">
        <v>161</v>
      </c>
      <c r="B23" s="47" t="s">
        <v>162</v>
      </c>
      <c r="C23" s="74"/>
      <c r="D23" s="75"/>
      <c r="E23" s="76">
        <v>704000</v>
      </c>
      <c r="F23" s="76">
        <v>704000</v>
      </c>
      <c r="G23" s="76">
        <v>704000</v>
      </c>
      <c r="H23" s="72">
        <v>0</v>
      </c>
      <c r="I23" s="73"/>
    </row>
    <row r="24" spans="1:9" x14ac:dyDescent="0.25">
      <c r="A24" s="38" t="s">
        <v>163</v>
      </c>
      <c r="B24" s="47" t="s">
        <v>164</v>
      </c>
      <c r="C24" s="74">
        <v>1357228</v>
      </c>
      <c r="D24" s="75">
        <v>1357228</v>
      </c>
      <c r="E24" s="76">
        <v>1357228</v>
      </c>
      <c r="F24" s="76">
        <v>1357228</v>
      </c>
      <c r="G24" s="76">
        <v>1357228</v>
      </c>
      <c r="H24" s="72">
        <v>0</v>
      </c>
      <c r="I24" s="73"/>
    </row>
    <row r="25" spans="1:9" x14ac:dyDescent="0.25">
      <c r="A25" s="38" t="s">
        <v>165</v>
      </c>
      <c r="B25" s="47" t="s">
        <v>166</v>
      </c>
      <c r="C25" s="74">
        <v>1934798</v>
      </c>
      <c r="D25" s="75">
        <v>1934798</v>
      </c>
      <c r="E25" s="76">
        <v>1934798</v>
      </c>
      <c r="F25" s="76">
        <v>1934798</v>
      </c>
      <c r="G25" s="76">
        <v>1934798</v>
      </c>
      <c r="H25" s="72">
        <v>0</v>
      </c>
      <c r="I25" s="73"/>
    </row>
    <row r="26" spans="1:9" x14ac:dyDescent="0.25">
      <c r="A26" s="38" t="s">
        <v>167</v>
      </c>
      <c r="B26" s="47" t="s">
        <v>168</v>
      </c>
      <c r="C26" s="74"/>
      <c r="D26" s="75"/>
      <c r="E26" s="76"/>
      <c r="F26" s="76"/>
      <c r="G26" s="76"/>
      <c r="H26" s="72">
        <v>0</v>
      </c>
      <c r="I26" s="73"/>
    </row>
    <row r="27" spans="1:9" x14ac:dyDescent="0.25">
      <c r="A27" s="38" t="s">
        <v>169</v>
      </c>
      <c r="B27" s="47" t="s">
        <v>170</v>
      </c>
      <c r="C27" s="74"/>
      <c r="D27" s="75"/>
      <c r="E27" s="76"/>
      <c r="F27" s="76"/>
      <c r="G27" s="76"/>
      <c r="H27" s="72">
        <v>0</v>
      </c>
      <c r="I27" s="73"/>
    </row>
    <row r="28" spans="1:9" x14ac:dyDescent="0.25">
      <c r="A28" s="39" t="s">
        <v>171</v>
      </c>
      <c r="B28" s="48" t="s">
        <v>172</v>
      </c>
      <c r="C28" s="69">
        <f>SUM(C21:C25)</f>
        <v>9101013</v>
      </c>
      <c r="D28" s="70">
        <f>SUM(D21:D26)</f>
        <v>9101013</v>
      </c>
      <c r="E28" s="71">
        <f>SUM(E21:E27)</f>
        <v>9805013</v>
      </c>
      <c r="F28" s="71">
        <f>SUM(F21:F27)</f>
        <v>9805013</v>
      </c>
      <c r="G28" s="71">
        <f>SUM(G21:G27)</f>
        <v>9805013</v>
      </c>
      <c r="H28" s="72">
        <v>0</v>
      </c>
      <c r="I28" s="77"/>
    </row>
    <row r="29" spans="1:9" ht="15.75" x14ac:dyDescent="0.25">
      <c r="A29" s="78" t="s">
        <v>173</v>
      </c>
      <c r="B29" s="50" t="s">
        <v>174</v>
      </c>
      <c r="C29" s="79">
        <f>SUM(C28,C20,C13)</f>
        <v>37147481</v>
      </c>
      <c r="D29" s="80">
        <f>SUM(D28,D20,D13)</f>
        <v>37597991</v>
      </c>
      <c r="E29" s="81">
        <f>SUM(E13+E15+E20+E28)</f>
        <v>64133903</v>
      </c>
      <c r="F29" s="81">
        <f>SUM(F13+F15+F20+F28)</f>
        <v>65832734</v>
      </c>
      <c r="G29" s="81">
        <f>SUM(G13+G15+G20+G28)</f>
        <v>65832734</v>
      </c>
      <c r="H29" s="72">
        <v>0</v>
      </c>
      <c r="I29" s="77"/>
    </row>
    <row r="30" spans="1:9" ht="15.75" x14ac:dyDescent="0.25">
      <c r="A30" s="60" t="s">
        <v>175</v>
      </c>
      <c r="B30" s="50"/>
      <c r="C30" s="82">
        <v>-10129749</v>
      </c>
      <c r="D30" s="83">
        <v>-10129749</v>
      </c>
      <c r="E30" s="84">
        <v>-37948312</v>
      </c>
      <c r="F30" s="71">
        <v>18365906</v>
      </c>
      <c r="G30" s="71">
        <v>18365905</v>
      </c>
      <c r="H30" s="72">
        <v>0</v>
      </c>
      <c r="I30" s="77"/>
    </row>
    <row r="31" spans="1:9" ht="15.75" x14ac:dyDescent="0.25">
      <c r="A31" s="60" t="s">
        <v>176</v>
      </c>
      <c r="B31" s="50"/>
      <c r="C31" s="85">
        <v>-43188749</v>
      </c>
      <c r="D31" s="86">
        <v>-43188749</v>
      </c>
      <c r="E31" s="87">
        <v>-43338749</v>
      </c>
      <c r="F31" s="71">
        <v>-71684403</v>
      </c>
      <c r="G31" s="71">
        <v>-71684403</v>
      </c>
      <c r="H31" s="72">
        <v>0</v>
      </c>
      <c r="I31" s="77"/>
    </row>
    <row r="32" spans="1:9" x14ac:dyDescent="0.25">
      <c r="A32" s="28" t="s">
        <v>177</v>
      </c>
      <c r="B32" s="28" t="s">
        <v>178</v>
      </c>
      <c r="C32" s="68">
        <v>54243492</v>
      </c>
      <c r="D32" s="88">
        <v>54243492</v>
      </c>
      <c r="E32" s="89">
        <v>54243492</v>
      </c>
      <c r="F32" s="71">
        <v>54243492</v>
      </c>
      <c r="G32" s="71">
        <v>54243492</v>
      </c>
      <c r="H32" s="72">
        <v>0</v>
      </c>
      <c r="I32" s="73"/>
    </row>
    <row r="33" spans="1:9" x14ac:dyDescent="0.25">
      <c r="A33" s="29" t="s">
        <v>179</v>
      </c>
      <c r="B33" s="29" t="s">
        <v>180</v>
      </c>
      <c r="C33" s="90">
        <f t="shared" ref="C33:F34" si="0">SUM(C32)</f>
        <v>54243492</v>
      </c>
      <c r="D33" s="91">
        <f t="shared" si="0"/>
        <v>54243492</v>
      </c>
      <c r="E33" s="92">
        <f t="shared" si="0"/>
        <v>54243492</v>
      </c>
      <c r="F33" s="92">
        <f t="shared" si="0"/>
        <v>54243492</v>
      </c>
      <c r="G33" s="92">
        <f>SUM(G32)</f>
        <v>54243492</v>
      </c>
      <c r="H33" s="72">
        <v>0</v>
      </c>
      <c r="I33" s="77"/>
    </row>
    <row r="34" spans="1:9" ht="15.75" x14ac:dyDescent="0.25">
      <c r="A34" s="58" t="s">
        <v>181</v>
      </c>
      <c r="B34" s="59" t="s">
        <v>182</v>
      </c>
      <c r="C34" s="93">
        <f t="shared" si="0"/>
        <v>54243492</v>
      </c>
      <c r="D34" s="94">
        <f t="shared" si="0"/>
        <v>54243492</v>
      </c>
      <c r="E34" s="95">
        <f t="shared" si="0"/>
        <v>54243492</v>
      </c>
      <c r="F34" s="95">
        <f t="shared" si="0"/>
        <v>54243492</v>
      </c>
      <c r="G34" s="95">
        <f>SUM(G33)</f>
        <v>54243492</v>
      </c>
      <c r="H34" s="72">
        <v>0</v>
      </c>
      <c r="I34" s="77"/>
    </row>
    <row r="35" spans="1:9" ht="15.75" x14ac:dyDescent="0.25">
      <c r="A35" s="60" t="s">
        <v>24</v>
      </c>
      <c r="B35" s="203"/>
      <c r="C35" s="96">
        <f>SUM(C29+C34)</f>
        <v>91390973</v>
      </c>
      <c r="D35" s="97">
        <f>SUM(D29+D34)</f>
        <v>91841483</v>
      </c>
      <c r="E35" s="98">
        <f>SUM(E13+E15+E20+E28+E34)</f>
        <v>118377395</v>
      </c>
      <c r="F35" s="98">
        <f>SUM(F13+F15+F20+F28+F34)</f>
        <v>120076226</v>
      </c>
      <c r="G35" s="98">
        <f>SUM(G13+G15+G20+G28+G34)</f>
        <v>120076226</v>
      </c>
      <c r="H35" s="72">
        <v>0</v>
      </c>
      <c r="I35" s="77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" sqref="A2:B2"/>
    </sheetView>
  </sheetViews>
  <sheetFormatPr defaultRowHeight="15" x14ac:dyDescent="0.25"/>
  <cols>
    <col min="1" max="1" width="67.5703125" style="1" customWidth="1"/>
    <col min="2" max="2" width="28" style="1" customWidth="1"/>
    <col min="3" max="4" width="21.140625" style="1" hidden="1" customWidth="1"/>
    <col min="5" max="5" width="18.42578125" style="1" hidden="1" customWidth="1"/>
    <col min="6" max="16384" width="9.140625" style="1"/>
  </cols>
  <sheetData>
    <row r="1" spans="1:11" x14ac:dyDescent="0.25">
      <c r="A1" s="214"/>
      <c r="B1" s="214"/>
    </row>
    <row r="2" spans="1:11" x14ac:dyDescent="0.25">
      <c r="A2" s="214" t="s">
        <v>296</v>
      </c>
      <c r="B2" s="214"/>
      <c r="C2" s="99"/>
      <c r="D2" s="99"/>
      <c r="E2" s="99"/>
      <c r="F2" s="99"/>
    </row>
    <row r="3" spans="1:11" ht="15.75" x14ac:dyDescent="0.25">
      <c r="A3" s="220" t="s">
        <v>25</v>
      </c>
      <c r="B3" s="221"/>
      <c r="C3" s="62"/>
      <c r="D3" s="62"/>
      <c r="E3" s="62"/>
      <c r="F3" s="100"/>
    </row>
    <row r="4" spans="1:11" ht="16.5" x14ac:dyDescent="0.35">
      <c r="A4" s="225" t="s">
        <v>183</v>
      </c>
      <c r="B4" s="226"/>
      <c r="C4" s="226"/>
      <c r="D4" s="226"/>
      <c r="E4" s="226"/>
    </row>
    <row r="5" spans="1:11" x14ac:dyDescent="0.25">
      <c r="A5" s="102"/>
    </row>
    <row r="6" spans="1:11" x14ac:dyDescent="0.25">
      <c r="A6" s="102"/>
    </row>
    <row r="7" spans="1:11" ht="63.75" x14ac:dyDescent="0.25">
      <c r="A7" s="103" t="s">
        <v>184</v>
      </c>
      <c r="B7" s="104" t="s">
        <v>185</v>
      </c>
      <c r="C7" s="105" t="s">
        <v>186</v>
      </c>
      <c r="D7" s="105" t="s">
        <v>186</v>
      </c>
      <c r="E7" s="106" t="s">
        <v>187</v>
      </c>
      <c r="J7" s="107"/>
      <c r="K7" s="107" t="s">
        <v>188</v>
      </c>
    </row>
    <row r="8" spans="1:11" x14ac:dyDescent="0.25">
      <c r="A8" s="105" t="s">
        <v>189</v>
      </c>
      <c r="B8" s="108">
        <v>1</v>
      </c>
      <c r="C8" s="108"/>
      <c r="D8" s="108"/>
      <c r="E8" s="23"/>
    </row>
    <row r="9" spans="1:11" x14ac:dyDescent="0.25">
      <c r="A9" s="105" t="s">
        <v>190</v>
      </c>
      <c r="B9" s="108"/>
      <c r="C9" s="108"/>
      <c r="D9" s="108"/>
      <c r="E9" s="23"/>
    </row>
    <row r="10" spans="1:11" x14ac:dyDescent="0.25">
      <c r="A10" s="105" t="s">
        <v>191</v>
      </c>
      <c r="B10" s="108"/>
      <c r="C10" s="108"/>
      <c r="D10" s="108"/>
      <c r="E10" s="23"/>
    </row>
    <row r="11" spans="1:11" x14ac:dyDescent="0.25">
      <c r="A11" s="105" t="s">
        <v>192</v>
      </c>
      <c r="B11" s="108"/>
      <c r="C11" s="108"/>
      <c r="D11" s="108"/>
      <c r="E11" s="23"/>
    </row>
    <row r="12" spans="1:11" x14ac:dyDescent="0.25">
      <c r="A12" s="109" t="s">
        <v>193</v>
      </c>
      <c r="B12" s="110">
        <f>SUM(B8:B11)</f>
        <v>1</v>
      </c>
      <c r="C12" s="108"/>
      <c r="D12" s="108"/>
      <c r="E12" s="23"/>
    </row>
    <row r="13" spans="1:11" ht="25.5" x14ac:dyDescent="0.25">
      <c r="A13" s="105" t="s">
        <v>194</v>
      </c>
      <c r="B13" s="108">
        <v>1</v>
      </c>
      <c r="C13" s="108"/>
      <c r="D13" s="108"/>
      <c r="E13" s="23"/>
    </row>
    <row r="14" spans="1:11" x14ac:dyDescent="0.25">
      <c r="A14" s="105" t="s">
        <v>195</v>
      </c>
      <c r="B14" s="108">
        <v>0</v>
      </c>
      <c r="C14" s="108"/>
      <c r="D14" s="108"/>
      <c r="E14" s="23"/>
    </row>
    <row r="15" spans="1:11" x14ac:dyDescent="0.25">
      <c r="A15" s="105" t="s">
        <v>196</v>
      </c>
      <c r="B15" s="108">
        <v>0</v>
      </c>
      <c r="C15" s="108"/>
      <c r="D15" s="108"/>
      <c r="E15" s="23"/>
    </row>
    <row r="16" spans="1:11" x14ac:dyDescent="0.25">
      <c r="A16" s="109" t="s">
        <v>197</v>
      </c>
      <c r="B16" s="110">
        <f>SUM(B13:B15)</f>
        <v>1</v>
      </c>
      <c r="C16" s="108"/>
      <c r="D16" s="108"/>
      <c r="E16" s="23"/>
    </row>
    <row r="17" spans="1:5" x14ac:dyDescent="0.25">
      <c r="A17" s="105" t="s">
        <v>198</v>
      </c>
      <c r="B17" s="108">
        <v>1</v>
      </c>
      <c r="C17" s="108"/>
      <c r="D17" s="108"/>
      <c r="E17" s="23"/>
    </row>
    <row r="18" spans="1:5" x14ac:dyDescent="0.25">
      <c r="A18" s="105" t="s">
        <v>199</v>
      </c>
      <c r="B18" s="108">
        <v>4</v>
      </c>
      <c r="C18" s="108"/>
      <c r="D18" s="108"/>
      <c r="E18" s="23"/>
    </row>
    <row r="19" spans="1:5" ht="25.5" x14ac:dyDescent="0.25">
      <c r="A19" s="105" t="s">
        <v>200</v>
      </c>
      <c r="B19" s="108">
        <v>0</v>
      </c>
      <c r="C19" s="108"/>
      <c r="D19" s="108"/>
      <c r="E19" s="23"/>
    </row>
    <row r="20" spans="1:5" x14ac:dyDescent="0.25">
      <c r="A20" s="109" t="s">
        <v>201</v>
      </c>
      <c r="B20" s="110">
        <f>SUM(B17:B19)</f>
        <v>5</v>
      </c>
      <c r="C20" s="108"/>
      <c r="D20" s="108"/>
      <c r="E20" s="23"/>
    </row>
    <row r="21" spans="1:5" ht="25.5" x14ac:dyDescent="0.25">
      <c r="A21" s="109" t="s">
        <v>202</v>
      </c>
      <c r="B21" s="111">
        <v>2</v>
      </c>
      <c r="C21" s="112"/>
      <c r="D21" s="112"/>
      <c r="E21" s="23"/>
    </row>
    <row r="22" spans="1:5" ht="25.5" x14ac:dyDescent="0.25">
      <c r="A22" s="105" t="s">
        <v>203</v>
      </c>
      <c r="B22" s="108">
        <v>0</v>
      </c>
      <c r="C22" s="108"/>
      <c r="D22" s="108"/>
      <c r="E22" s="23"/>
    </row>
    <row r="23" spans="1:5" ht="38.25" x14ac:dyDescent="0.25">
      <c r="A23" s="105" t="s">
        <v>204</v>
      </c>
      <c r="B23" s="108">
        <v>0</v>
      </c>
      <c r="C23" s="108"/>
      <c r="D23" s="108"/>
      <c r="E23" s="23"/>
    </row>
    <row r="24" spans="1:5" ht="25.5" x14ac:dyDescent="0.25">
      <c r="A24" s="105" t="s">
        <v>205</v>
      </c>
      <c r="B24" s="108">
        <v>0</v>
      </c>
      <c r="C24" s="108"/>
      <c r="D24" s="108"/>
      <c r="E24" s="23"/>
    </row>
    <row r="25" spans="1:5" x14ac:dyDescent="0.25">
      <c r="A25" s="105" t="s">
        <v>206</v>
      </c>
      <c r="B25" s="108">
        <v>0</v>
      </c>
      <c r="C25" s="108"/>
      <c r="D25" s="108"/>
      <c r="E25" s="23"/>
    </row>
    <row r="26" spans="1:5" ht="38.25" x14ac:dyDescent="0.25">
      <c r="A26" s="109" t="s">
        <v>207</v>
      </c>
      <c r="B26" s="110">
        <v>7</v>
      </c>
      <c r="C26" s="108"/>
      <c r="D26" s="108"/>
      <c r="E26" s="23"/>
    </row>
  </sheetData>
  <mergeCells count="4">
    <mergeCell ref="A1:B1"/>
    <mergeCell ref="A2:B2"/>
    <mergeCell ref="A3:B3"/>
    <mergeCell ref="A4:E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0"/>
  <sheetViews>
    <sheetView workbookViewId="0">
      <selection activeCell="A2" sqref="A2:J2"/>
    </sheetView>
  </sheetViews>
  <sheetFormatPr defaultRowHeight="15" x14ac:dyDescent="0.25"/>
  <cols>
    <col min="1" max="1" width="47" style="1" customWidth="1"/>
    <col min="2" max="2" width="12.85546875" style="99" customWidth="1"/>
    <col min="3" max="3" width="11.5703125" style="99" customWidth="1"/>
    <col min="4" max="4" width="15" style="3" customWidth="1"/>
    <col min="5" max="5" width="16.7109375" style="1" hidden="1" customWidth="1"/>
    <col min="6" max="6" width="17" style="1" hidden="1" customWidth="1"/>
    <col min="7" max="7" width="13.85546875" style="1" hidden="1" customWidth="1"/>
    <col min="8" max="8" width="10.7109375" style="1" hidden="1" customWidth="1"/>
    <col min="9" max="9" width="11.5703125" style="1" hidden="1" customWidth="1"/>
    <col min="10" max="10" width="12.140625" style="1" customWidth="1"/>
    <col min="11" max="11" width="10.140625" style="1" bestFit="1" customWidth="1"/>
    <col min="12" max="16384" width="9.140625" style="1"/>
  </cols>
  <sheetData>
    <row r="2" spans="1:256" x14ac:dyDescent="0.25">
      <c r="A2" s="214" t="s">
        <v>297</v>
      </c>
      <c r="B2" s="214"/>
      <c r="C2" s="214"/>
      <c r="D2" s="214"/>
      <c r="E2" s="214"/>
      <c r="F2" s="216"/>
      <c r="G2" s="216"/>
      <c r="H2" s="216"/>
      <c r="I2" s="216"/>
      <c r="J2" s="216"/>
    </row>
    <row r="3" spans="1:256" ht="16.5" customHeight="1" x14ac:dyDescent="0.25">
      <c r="A3" s="217" t="s">
        <v>25</v>
      </c>
      <c r="B3" s="215"/>
      <c r="C3" s="215"/>
      <c r="D3" s="215"/>
      <c r="E3" s="215"/>
      <c r="F3" s="216"/>
      <c r="G3" s="216"/>
      <c r="H3" s="216"/>
      <c r="I3" s="216"/>
      <c r="J3" s="216"/>
    </row>
    <row r="4" spans="1:256" ht="19.5" x14ac:dyDescent="0.35">
      <c r="A4" s="227" t="s">
        <v>208</v>
      </c>
      <c r="B4" s="215"/>
      <c r="C4" s="215"/>
      <c r="D4" s="215"/>
      <c r="E4" s="216"/>
      <c r="F4" s="216"/>
      <c r="G4" s="216"/>
      <c r="H4" s="216"/>
      <c r="I4" s="216"/>
      <c r="J4" s="216"/>
    </row>
    <row r="5" spans="1:256" ht="19.5" x14ac:dyDescent="0.35">
      <c r="A5" s="101"/>
      <c r="B5" s="113"/>
      <c r="C5" s="113"/>
      <c r="D5" s="114"/>
      <c r="E5" s="113"/>
      <c r="F5" s="113"/>
      <c r="G5" s="113"/>
      <c r="H5" s="113"/>
      <c r="I5" s="113"/>
    </row>
    <row r="6" spans="1:256" ht="19.5" x14ac:dyDescent="0.35">
      <c r="A6" s="101"/>
      <c r="B6" s="113"/>
      <c r="C6" s="113"/>
      <c r="D6" s="114"/>
      <c r="E6" s="113"/>
      <c r="F6" s="113"/>
      <c r="G6" s="113"/>
      <c r="H6" s="113"/>
      <c r="I6" s="113"/>
    </row>
    <row r="7" spans="1:256" x14ac:dyDescent="0.25">
      <c r="D7" s="4" t="s">
        <v>2</v>
      </c>
    </row>
    <row r="8" spans="1:256" ht="38.25" x14ac:dyDescent="0.25">
      <c r="A8" s="17" t="s">
        <v>27</v>
      </c>
      <c r="B8" s="18" t="s">
        <v>28</v>
      </c>
      <c r="C8" s="19" t="s">
        <v>130</v>
      </c>
      <c r="D8" s="19" t="s">
        <v>6</v>
      </c>
      <c r="E8" s="115" t="s">
        <v>209</v>
      </c>
      <c r="F8" s="115" t="s">
        <v>209</v>
      </c>
      <c r="G8" s="115" t="s">
        <v>209</v>
      </c>
      <c r="H8" s="115" t="s">
        <v>209</v>
      </c>
      <c r="I8" s="66" t="s">
        <v>187</v>
      </c>
      <c r="J8" s="19" t="s">
        <v>288</v>
      </c>
    </row>
    <row r="9" spans="1:256" s="121" customFormat="1" x14ac:dyDescent="0.25">
      <c r="A9" s="116" t="s">
        <v>97</v>
      </c>
      <c r="B9" s="18" t="s">
        <v>98</v>
      </c>
      <c r="C9" s="117"/>
      <c r="D9" s="118">
        <f>SUM(D10)</f>
        <v>1563250</v>
      </c>
      <c r="E9" s="119"/>
      <c r="F9" s="119"/>
      <c r="G9" s="119"/>
      <c r="H9" s="119"/>
      <c r="I9" s="120"/>
      <c r="J9" s="118">
        <v>1563250</v>
      </c>
    </row>
    <row r="10" spans="1:256" s="121" customFormat="1" x14ac:dyDescent="0.25">
      <c r="A10" s="47" t="s">
        <v>210</v>
      </c>
      <c r="B10" s="204" t="s">
        <v>98</v>
      </c>
      <c r="C10" s="122"/>
      <c r="D10" s="123">
        <v>1563250</v>
      </c>
      <c r="E10" s="119"/>
      <c r="F10" s="119"/>
      <c r="G10" s="119"/>
      <c r="H10" s="119"/>
      <c r="I10" s="119"/>
      <c r="J10" s="123">
        <v>1563250</v>
      </c>
    </row>
    <row r="11" spans="1:256" x14ac:dyDescent="0.25">
      <c r="A11" s="124" t="s">
        <v>211</v>
      </c>
      <c r="B11" s="17" t="s">
        <v>100</v>
      </c>
      <c r="C11" s="77">
        <f>SUM(C12:C15)</f>
        <v>7543500</v>
      </c>
      <c r="D11" s="77">
        <f>SUM(D12:D15)</f>
        <v>7543500</v>
      </c>
      <c r="E11" s="125"/>
      <c r="F11" s="125"/>
      <c r="G11" s="125"/>
      <c r="H11" s="125"/>
      <c r="I11" s="125"/>
      <c r="J11" s="77">
        <f>SUM(J12:J15)</f>
        <v>7543500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ht="25.5" x14ac:dyDescent="0.25">
      <c r="A12" s="38" t="s">
        <v>212</v>
      </c>
      <c r="B12" s="126" t="s">
        <v>100</v>
      </c>
      <c r="C12" s="73">
        <v>1000000</v>
      </c>
      <c r="D12" s="73">
        <v>1000000</v>
      </c>
      <c r="E12" s="23"/>
      <c r="F12" s="23"/>
      <c r="G12" s="23"/>
      <c r="H12" s="23"/>
      <c r="I12" s="23"/>
      <c r="J12" s="73">
        <v>1000000</v>
      </c>
    </row>
    <row r="13" spans="1:256" x14ac:dyDescent="0.25">
      <c r="A13" s="38" t="s">
        <v>213</v>
      </c>
      <c r="B13" s="126" t="s">
        <v>100</v>
      </c>
      <c r="C13" s="73">
        <v>1000000</v>
      </c>
      <c r="D13" s="73">
        <v>1000000</v>
      </c>
      <c r="E13" s="23"/>
      <c r="F13" s="23"/>
      <c r="G13" s="23"/>
      <c r="H13" s="23"/>
      <c r="I13" s="23"/>
      <c r="J13" s="73">
        <v>1000000</v>
      </c>
    </row>
    <row r="14" spans="1:256" customFormat="1" x14ac:dyDescent="0.25">
      <c r="A14" s="38" t="s">
        <v>214</v>
      </c>
      <c r="B14" s="126" t="s">
        <v>100</v>
      </c>
      <c r="C14" s="73">
        <v>2000000</v>
      </c>
      <c r="D14" s="73">
        <v>2000000</v>
      </c>
      <c r="E14" s="23"/>
      <c r="F14" s="23"/>
      <c r="G14" s="23"/>
      <c r="H14" s="23"/>
      <c r="I14" s="23"/>
      <c r="J14" s="73">
        <v>2000000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customFormat="1" x14ac:dyDescent="0.25">
      <c r="A15" s="38" t="s">
        <v>215</v>
      </c>
      <c r="B15" s="126" t="s">
        <v>100</v>
      </c>
      <c r="C15" s="73">
        <v>3543500</v>
      </c>
      <c r="D15" s="73">
        <v>3543500</v>
      </c>
      <c r="E15" s="23"/>
      <c r="F15" s="23"/>
      <c r="G15" s="23"/>
      <c r="H15" s="23"/>
      <c r="I15" s="23"/>
      <c r="J15" s="73">
        <v>3543500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customFormat="1" x14ac:dyDescent="0.25">
      <c r="A16" s="124" t="s">
        <v>216</v>
      </c>
      <c r="B16" s="17" t="s">
        <v>102</v>
      </c>
      <c r="C16" s="77">
        <f>SUM(C17:C19)</f>
        <v>9025197</v>
      </c>
      <c r="D16" s="77">
        <f>SUM(D17:D19)</f>
        <v>9025197</v>
      </c>
      <c r="E16" s="125"/>
      <c r="F16" s="125"/>
      <c r="G16" s="125"/>
      <c r="H16" s="125"/>
      <c r="I16" s="125"/>
      <c r="J16" s="77">
        <f>SUM(J17:J19)</f>
        <v>9025197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ht="25.5" x14ac:dyDescent="0.25">
      <c r="A17" s="38" t="s">
        <v>217</v>
      </c>
      <c r="B17" s="126" t="s">
        <v>102</v>
      </c>
      <c r="C17" s="73">
        <v>551181</v>
      </c>
      <c r="D17" s="73">
        <v>551181</v>
      </c>
      <c r="E17" s="23"/>
      <c r="F17" s="23"/>
      <c r="G17" s="23"/>
      <c r="H17" s="23"/>
      <c r="I17" s="23"/>
      <c r="J17" s="73">
        <v>551181</v>
      </c>
    </row>
    <row r="18" spans="1:256" ht="25.5" customHeight="1" x14ac:dyDescent="0.25">
      <c r="A18" s="38" t="s">
        <v>218</v>
      </c>
      <c r="B18" s="126" t="s">
        <v>102</v>
      </c>
      <c r="C18" s="73">
        <v>7874016</v>
      </c>
      <c r="D18" s="73">
        <v>7874016</v>
      </c>
      <c r="E18" s="23"/>
      <c r="F18" s="23"/>
      <c r="G18" s="23"/>
      <c r="H18" s="23"/>
      <c r="I18" s="23"/>
      <c r="J18" s="73">
        <v>7874016</v>
      </c>
    </row>
    <row r="19" spans="1:256" ht="28.5" customHeight="1" x14ac:dyDescent="0.25">
      <c r="A19" s="38" t="s">
        <v>219</v>
      </c>
      <c r="B19" s="126" t="s">
        <v>102</v>
      </c>
      <c r="C19" s="73">
        <v>600000</v>
      </c>
      <c r="D19" s="73">
        <v>600000</v>
      </c>
      <c r="E19" s="23"/>
      <c r="F19" s="23"/>
      <c r="G19" s="23"/>
      <c r="H19" s="23"/>
      <c r="I19" s="23"/>
      <c r="J19" s="73">
        <v>600000</v>
      </c>
    </row>
    <row r="20" spans="1:256" s="35" customFormat="1" ht="22.5" customHeight="1" x14ac:dyDescent="0.2">
      <c r="A20" s="29" t="s">
        <v>103</v>
      </c>
      <c r="B20" s="17" t="s">
        <v>104</v>
      </c>
      <c r="C20" s="77">
        <v>4473803</v>
      </c>
      <c r="D20" s="77">
        <v>4895880</v>
      </c>
      <c r="E20" s="125"/>
      <c r="F20" s="125"/>
      <c r="G20" s="125"/>
      <c r="H20" s="125"/>
      <c r="I20" s="125"/>
      <c r="J20" s="77">
        <v>4895880</v>
      </c>
    </row>
    <row r="21" spans="1:256" ht="15.75" x14ac:dyDescent="0.25">
      <c r="A21" s="78" t="s">
        <v>105</v>
      </c>
      <c r="B21" s="127" t="s">
        <v>106</v>
      </c>
      <c r="C21" s="128">
        <f>SUM(C11+C16+C20)</f>
        <v>21042500</v>
      </c>
      <c r="D21" s="128">
        <f>SUM(D9+D11+D16+D20)</f>
        <v>23027827</v>
      </c>
      <c r="E21" s="129"/>
      <c r="F21" s="129"/>
      <c r="G21" s="129"/>
      <c r="H21" s="129"/>
      <c r="I21" s="129"/>
      <c r="J21" s="128">
        <f>SUM(J9+J11+J16+J20)</f>
        <v>23027827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4" customFormat="1" ht="25.5" x14ac:dyDescent="0.2">
      <c r="A22" s="130" t="s">
        <v>220</v>
      </c>
      <c r="B22" s="131" t="s">
        <v>108</v>
      </c>
      <c r="C22" s="132"/>
      <c r="D22" s="132">
        <v>1563250</v>
      </c>
      <c r="E22" s="133"/>
      <c r="F22" s="133"/>
      <c r="G22" s="133"/>
      <c r="H22" s="133"/>
      <c r="I22" s="133"/>
      <c r="J22" s="132">
        <v>1563250</v>
      </c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  <c r="II22" s="134"/>
      <c r="IJ22" s="134"/>
      <c r="IK22" s="134"/>
      <c r="IL22" s="134"/>
      <c r="IM22" s="134"/>
      <c r="IN22" s="134"/>
      <c r="IO22" s="134"/>
      <c r="IP22" s="134"/>
      <c r="IQ22" s="134"/>
      <c r="IR22" s="134"/>
      <c r="IS22" s="134"/>
      <c r="IT22" s="134"/>
      <c r="IU22" s="134"/>
      <c r="IV22" s="134"/>
    </row>
    <row r="23" spans="1:256" s="34" customFormat="1" ht="38.25" x14ac:dyDescent="0.2">
      <c r="A23" s="130" t="s">
        <v>221</v>
      </c>
      <c r="B23" s="131" t="s">
        <v>108</v>
      </c>
      <c r="C23" s="132"/>
      <c r="D23" s="132">
        <v>19192913</v>
      </c>
      <c r="E23" s="133"/>
      <c r="F23" s="133"/>
      <c r="G23" s="133"/>
      <c r="H23" s="133"/>
      <c r="I23" s="133"/>
      <c r="J23" s="132">
        <v>19192913</v>
      </c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4"/>
      <c r="FG23" s="134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4"/>
      <c r="FV23" s="134"/>
      <c r="FW23" s="134"/>
      <c r="FX23" s="134"/>
      <c r="FY23" s="134"/>
      <c r="FZ23" s="134"/>
      <c r="GA23" s="134"/>
      <c r="GB23" s="134"/>
      <c r="GC23" s="134"/>
      <c r="GD23" s="134"/>
      <c r="GE23" s="134"/>
      <c r="GF23" s="134"/>
      <c r="GG23" s="134"/>
      <c r="GH23" s="134"/>
      <c r="GI23" s="134"/>
      <c r="GJ23" s="134"/>
      <c r="GK23" s="134"/>
      <c r="GL23" s="134"/>
      <c r="GM23" s="134"/>
      <c r="GN23" s="134"/>
      <c r="GO23" s="134"/>
      <c r="GP23" s="134"/>
      <c r="GQ23" s="134"/>
      <c r="GR23" s="134"/>
      <c r="GS23" s="134"/>
      <c r="GT23" s="134"/>
      <c r="GU23" s="134"/>
      <c r="GV23" s="134"/>
      <c r="GW23" s="134"/>
      <c r="GX23" s="134"/>
      <c r="GY23" s="134"/>
      <c r="GZ23" s="134"/>
      <c r="HA23" s="134"/>
      <c r="HB23" s="134"/>
      <c r="HC23" s="134"/>
      <c r="HD23" s="134"/>
      <c r="HE23" s="134"/>
      <c r="HF23" s="134"/>
      <c r="HG23" s="134"/>
      <c r="HH23" s="134"/>
      <c r="HI23" s="134"/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4"/>
      <c r="HU23" s="134"/>
      <c r="HV23" s="134"/>
      <c r="HW23" s="134"/>
      <c r="HX23" s="134"/>
      <c r="HY23" s="134"/>
      <c r="HZ23" s="134"/>
      <c r="IA23" s="134"/>
      <c r="IB23" s="134"/>
      <c r="IC23" s="134"/>
      <c r="ID23" s="134"/>
      <c r="IE23" s="134"/>
      <c r="IF23" s="134"/>
      <c r="IG23" s="134"/>
      <c r="IH23" s="134"/>
      <c r="II23" s="134"/>
      <c r="IJ23" s="134"/>
      <c r="IK23" s="134"/>
      <c r="IL23" s="134"/>
      <c r="IM23" s="134"/>
      <c r="IN23" s="134"/>
      <c r="IO23" s="134"/>
      <c r="IP23" s="134"/>
      <c r="IQ23" s="134"/>
      <c r="IR23" s="134"/>
      <c r="IS23" s="134"/>
      <c r="IT23" s="134"/>
      <c r="IU23" s="134"/>
      <c r="IV23" s="134"/>
    </row>
    <row r="24" spans="1:256" x14ac:dyDescent="0.25">
      <c r="A24" s="38" t="s">
        <v>292</v>
      </c>
      <c r="B24" s="126" t="s">
        <v>108</v>
      </c>
      <c r="C24" s="73">
        <v>6229469</v>
      </c>
      <c r="D24" s="73">
        <v>4666219</v>
      </c>
      <c r="E24" s="23"/>
      <c r="F24" s="23"/>
      <c r="G24" s="23"/>
      <c r="H24" s="23"/>
      <c r="I24" s="23"/>
      <c r="J24" s="73">
        <v>6229469</v>
      </c>
    </row>
    <row r="25" spans="1:256" x14ac:dyDescent="0.25">
      <c r="A25" s="38" t="s">
        <v>222</v>
      </c>
      <c r="B25" s="126" t="s">
        <v>108</v>
      </c>
      <c r="C25" s="73">
        <v>3063282</v>
      </c>
      <c r="D25" s="73">
        <v>3063282</v>
      </c>
      <c r="E25" s="23"/>
      <c r="F25" s="23"/>
      <c r="G25" s="23"/>
      <c r="H25" s="23"/>
      <c r="I25" s="23"/>
      <c r="J25" s="73">
        <v>3063282</v>
      </c>
    </row>
    <row r="26" spans="1:256" x14ac:dyDescent="0.25">
      <c r="A26" s="38" t="s">
        <v>223</v>
      </c>
      <c r="B26" s="126" t="s">
        <v>108</v>
      </c>
      <c r="C26" s="73">
        <v>3235931</v>
      </c>
      <c r="D26" s="73">
        <v>3235931</v>
      </c>
      <c r="E26" s="23"/>
      <c r="F26" s="23"/>
      <c r="G26" s="23"/>
      <c r="H26" s="23"/>
      <c r="I26" s="23"/>
      <c r="J26" s="73">
        <v>3235931</v>
      </c>
    </row>
    <row r="27" spans="1:256" x14ac:dyDescent="0.25">
      <c r="A27" s="38" t="s">
        <v>224</v>
      </c>
      <c r="B27" s="126" t="s">
        <v>108</v>
      </c>
      <c r="C27" s="73">
        <v>2000000</v>
      </c>
      <c r="D27" s="73">
        <v>2000000</v>
      </c>
      <c r="E27" s="23"/>
      <c r="F27" s="23"/>
      <c r="G27" s="23"/>
      <c r="H27" s="23"/>
      <c r="I27" s="23"/>
      <c r="J27" s="73">
        <v>2000000</v>
      </c>
      <c r="K27" s="3"/>
    </row>
    <row r="28" spans="1:256" x14ac:dyDescent="0.25">
      <c r="A28" s="38" t="s">
        <v>225</v>
      </c>
      <c r="B28" s="126" t="s">
        <v>108</v>
      </c>
      <c r="C28" s="73">
        <v>2559325</v>
      </c>
      <c r="D28" s="73">
        <v>2559325</v>
      </c>
      <c r="E28" s="23"/>
      <c r="F28" s="23"/>
      <c r="G28" s="23"/>
      <c r="H28" s="23"/>
      <c r="I28" s="23"/>
      <c r="J28" s="73">
        <v>2559325</v>
      </c>
      <c r="K28" s="3"/>
    </row>
    <row r="29" spans="1:256" ht="25.5" x14ac:dyDescent="0.25">
      <c r="A29" s="38" t="s">
        <v>109</v>
      </c>
      <c r="B29" s="126" t="s">
        <v>110</v>
      </c>
      <c r="C29" s="73">
        <v>4608242</v>
      </c>
      <c r="D29" s="73">
        <v>9790329</v>
      </c>
      <c r="E29" s="23"/>
      <c r="F29" s="23"/>
      <c r="G29" s="23"/>
      <c r="H29" s="23"/>
      <c r="I29" s="23"/>
      <c r="J29" s="73">
        <v>10212406</v>
      </c>
    </row>
    <row r="30" spans="1:256" ht="15.75" x14ac:dyDescent="0.25">
      <c r="A30" s="78" t="s">
        <v>111</v>
      </c>
      <c r="B30" s="127" t="s">
        <v>112</v>
      </c>
      <c r="C30" s="205">
        <f>SUM(C22:C29)</f>
        <v>21696249</v>
      </c>
      <c r="D30" s="128">
        <f>SUM(D22:D29)</f>
        <v>46071249</v>
      </c>
      <c r="E30" s="129"/>
      <c r="F30" s="129"/>
      <c r="G30" s="129"/>
      <c r="H30" s="129"/>
      <c r="I30" s="129"/>
      <c r="J30" s="128">
        <f>SUM(J22:J29)</f>
        <v>48056576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</sheetData>
  <mergeCells count="3">
    <mergeCell ref="A2:J2"/>
    <mergeCell ref="A3:J3"/>
    <mergeCell ref="A4:J4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A2" sqref="A2:F2"/>
    </sheetView>
  </sheetViews>
  <sheetFormatPr defaultColWidth="21" defaultRowHeight="15" x14ac:dyDescent="0.25"/>
  <cols>
    <col min="1" max="1" width="21" style="1" customWidth="1"/>
    <col min="2" max="2" width="9.28515625" style="1" customWidth="1"/>
    <col min="3" max="3" width="16.140625" style="3" customWidth="1"/>
    <col min="4" max="4" width="14.5703125" style="3" customWidth="1"/>
    <col min="5" max="5" width="15" style="1" customWidth="1"/>
    <col min="6" max="16384" width="21" style="1"/>
  </cols>
  <sheetData>
    <row r="1" spans="1:6" x14ac:dyDescent="0.25">
      <c r="A1" s="214"/>
      <c r="B1" s="214"/>
      <c r="C1" s="214"/>
      <c r="D1" s="99"/>
    </row>
    <row r="2" spans="1:6" x14ac:dyDescent="0.25">
      <c r="A2" s="214" t="s">
        <v>298</v>
      </c>
      <c r="B2" s="214"/>
      <c r="C2" s="214"/>
      <c r="D2" s="214"/>
      <c r="E2" s="216"/>
      <c r="F2" s="216"/>
    </row>
    <row r="3" spans="1:6" ht="15.75" x14ac:dyDescent="0.25">
      <c r="A3" s="217" t="s">
        <v>25</v>
      </c>
      <c r="B3" s="218"/>
      <c r="C3" s="218"/>
      <c r="D3" s="218"/>
      <c r="E3" s="216"/>
      <c r="F3" s="216"/>
    </row>
    <row r="4" spans="1:6" ht="19.5" x14ac:dyDescent="0.35">
      <c r="A4" s="227" t="s">
        <v>226</v>
      </c>
      <c r="B4" s="214"/>
      <c r="C4" s="214"/>
      <c r="D4" s="214"/>
      <c r="E4" s="216"/>
      <c r="F4" s="216"/>
    </row>
    <row r="5" spans="1:6" ht="19.5" x14ac:dyDescent="0.35">
      <c r="A5" s="135"/>
    </row>
    <row r="7" spans="1:6" ht="28.5" x14ac:dyDescent="0.25">
      <c r="A7" s="17" t="s">
        <v>27</v>
      </c>
      <c r="B7" s="18" t="s">
        <v>28</v>
      </c>
      <c r="C7" s="19" t="s">
        <v>227</v>
      </c>
      <c r="D7" s="136" t="s">
        <v>5</v>
      </c>
      <c r="E7" s="136" t="s">
        <v>6</v>
      </c>
      <c r="F7" s="136" t="s">
        <v>288</v>
      </c>
    </row>
    <row r="8" spans="1:6" ht="27.75" customHeight="1" x14ac:dyDescent="0.25">
      <c r="A8" s="124" t="s">
        <v>228</v>
      </c>
      <c r="B8" s="17" t="s">
        <v>93</v>
      </c>
      <c r="C8" s="77">
        <v>16989032</v>
      </c>
      <c r="D8" s="137">
        <v>17070472</v>
      </c>
      <c r="E8" s="137">
        <v>13301531</v>
      </c>
      <c r="F8" s="137">
        <v>12735534</v>
      </c>
    </row>
    <row r="9" spans="1:6" ht="30" customHeight="1" x14ac:dyDescent="0.25">
      <c r="A9" s="124" t="s">
        <v>229</v>
      </c>
      <c r="B9" s="17" t="s">
        <v>93</v>
      </c>
      <c r="C9" s="77">
        <v>0</v>
      </c>
      <c r="D9" s="23">
        <v>0</v>
      </c>
      <c r="E9" s="23">
        <v>0</v>
      </c>
      <c r="F9" s="23">
        <v>0</v>
      </c>
    </row>
    <row r="19" spans="18:18" x14ac:dyDescent="0.25">
      <c r="R19" s="138"/>
    </row>
  </sheetData>
  <mergeCells count="4">
    <mergeCell ref="A1:C1"/>
    <mergeCell ref="A2:F2"/>
    <mergeCell ref="A3:F3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D1"/>
    </sheetView>
  </sheetViews>
  <sheetFormatPr defaultRowHeight="15" x14ac:dyDescent="0.25"/>
  <cols>
    <col min="1" max="1" width="64.42578125" style="1" customWidth="1"/>
    <col min="2" max="2" width="9.5703125" style="1" customWidth="1"/>
    <col min="3" max="3" width="10.5703125" style="1" bestFit="1" customWidth="1"/>
    <col min="4" max="4" width="13" style="3" customWidth="1"/>
    <col min="5" max="5" width="13.28515625" style="1" customWidth="1"/>
    <col min="6" max="16384" width="9.140625" style="1"/>
  </cols>
  <sheetData>
    <row r="1" spans="1:5" x14ac:dyDescent="0.25">
      <c r="A1" s="214" t="s">
        <v>299</v>
      </c>
      <c r="B1" s="214"/>
      <c r="C1" s="214"/>
      <c r="D1" s="214"/>
      <c r="E1" s="99"/>
    </row>
    <row r="2" spans="1:5" ht="18.75" x14ac:dyDescent="0.3">
      <c r="A2" s="228" t="s">
        <v>230</v>
      </c>
      <c r="B2" s="228"/>
      <c r="C2" s="228"/>
      <c r="D2" s="228"/>
      <c r="E2" s="139"/>
    </row>
    <row r="3" spans="1:5" ht="15.75" x14ac:dyDescent="0.25">
      <c r="A3" s="219" t="s">
        <v>231</v>
      </c>
      <c r="B3" s="219"/>
      <c r="C3" s="219"/>
      <c r="D3" s="219"/>
      <c r="E3" s="140"/>
    </row>
    <row r="4" spans="1:5" ht="19.5" x14ac:dyDescent="0.3">
      <c r="A4" s="141"/>
      <c r="B4" s="142"/>
      <c r="C4" s="142"/>
      <c r="D4" s="143"/>
    </row>
    <row r="5" spans="1:5" x14ac:dyDescent="0.25">
      <c r="A5" s="144"/>
    </row>
    <row r="6" spans="1:5" x14ac:dyDescent="0.25">
      <c r="A6" s="144"/>
    </row>
    <row r="7" spans="1:5" x14ac:dyDescent="0.25">
      <c r="A7" s="144"/>
    </row>
    <row r="8" spans="1:5" x14ac:dyDescent="0.25">
      <c r="A8" s="144"/>
    </row>
    <row r="9" spans="1:5" ht="42.75" x14ac:dyDescent="0.25">
      <c r="A9" s="10" t="s">
        <v>232</v>
      </c>
      <c r="B9" s="18" t="s">
        <v>28</v>
      </c>
      <c r="C9" s="6" t="s">
        <v>29</v>
      </c>
      <c r="D9" s="7" t="s">
        <v>6</v>
      </c>
      <c r="E9" s="7" t="s">
        <v>288</v>
      </c>
    </row>
    <row r="10" spans="1:5" ht="25.5" x14ac:dyDescent="0.25">
      <c r="A10" s="38" t="s">
        <v>233</v>
      </c>
      <c r="B10" s="47" t="s">
        <v>234</v>
      </c>
      <c r="C10" s="73">
        <v>500000</v>
      </c>
      <c r="D10" s="73">
        <v>920000</v>
      </c>
      <c r="E10" s="73">
        <v>930000</v>
      </c>
    </row>
    <row r="11" spans="1:5" s="2" customFormat="1" ht="15.75" x14ac:dyDescent="0.25">
      <c r="A11" s="145" t="s">
        <v>84</v>
      </c>
      <c r="B11" s="146" t="s">
        <v>85</v>
      </c>
      <c r="C11" s="128">
        <f>SUM(C10:C10)</f>
        <v>500000</v>
      </c>
      <c r="D11" s="128">
        <f>SUM(D10)</f>
        <v>920000</v>
      </c>
      <c r="E11" s="128">
        <f>SUM(E10)</f>
        <v>930000</v>
      </c>
    </row>
    <row r="12" spans="1:5" s="34" customFormat="1" ht="30" customHeight="1" x14ac:dyDescent="0.25">
      <c r="A12" s="147" t="s">
        <v>235</v>
      </c>
      <c r="B12" s="45" t="s">
        <v>89</v>
      </c>
      <c r="C12" s="73">
        <v>100000</v>
      </c>
      <c r="D12" s="73">
        <v>100000</v>
      </c>
      <c r="E12" s="73">
        <v>100000</v>
      </c>
    </row>
    <row r="13" spans="1:5" ht="32.25" customHeight="1" x14ac:dyDescent="0.25">
      <c r="A13" s="147" t="s">
        <v>236</v>
      </c>
      <c r="B13" s="23" t="s">
        <v>116</v>
      </c>
      <c r="C13" s="73">
        <v>450000</v>
      </c>
      <c r="D13" s="73">
        <v>450000</v>
      </c>
      <c r="E13" s="73">
        <v>450000</v>
      </c>
    </row>
    <row r="14" spans="1:5" s="149" customFormat="1" ht="21.75" customHeight="1" x14ac:dyDescent="0.25">
      <c r="A14" s="148"/>
      <c r="D14" s="150"/>
    </row>
  </sheetData>
  <mergeCells count="3">
    <mergeCell ref="A1:D1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M25" sqref="M25"/>
    </sheetView>
  </sheetViews>
  <sheetFormatPr defaultRowHeight="15" x14ac:dyDescent="0.25"/>
  <cols>
    <col min="1" max="1" width="40.7109375" style="1" customWidth="1"/>
    <col min="2" max="2" width="6.7109375" style="1" customWidth="1"/>
    <col min="3" max="3" width="11.140625" style="3" customWidth="1"/>
    <col min="4" max="4" width="14.28515625" style="1" customWidth="1"/>
    <col min="5" max="5" width="13.28515625" style="1" customWidth="1"/>
    <col min="6" max="16384" width="9.140625" style="1"/>
  </cols>
  <sheetData>
    <row r="3" spans="1:5" x14ac:dyDescent="0.25">
      <c r="A3" s="214" t="s">
        <v>300</v>
      </c>
      <c r="B3" s="214"/>
      <c r="C3" s="214"/>
      <c r="D3" s="216"/>
      <c r="E3" s="216"/>
    </row>
    <row r="4" spans="1:5" ht="15" customHeight="1" x14ac:dyDescent="0.3">
      <c r="A4" s="229" t="s">
        <v>282</v>
      </c>
      <c r="B4" s="229"/>
      <c r="C4" s="229"/>
      <c r="D4" s="216"/>
      <c r="E4" s="216"/>
    </row>
    <row r="5" spans="1:5" ht="19.5" x14ac:dyDescent="0.35">
      <c r="A5" s="227" t="s">
        <v>283</v>
      </c>
      <c r="B5" s="214"/>
      <c r="C5" s="214"/>
      <c r="D5" s="216"/>
      <c r="E5" s="216"/>
    </row>
    <row r="6" spans="1:5" ht="19.5" x14ac:dyDescent="0.35">
      <c r="A6" s="101"/>
      <c r="B6" s="198"/>
      <c r="C6" s="114"/>
    </row>
    <row r="7" spans="1:5" ht="19.5" x14ac:dyDescent="0.35">
      <c r="A7" s="101"/>
      <c r="B7" s="198"/>
      <c r="C7" s="114"/>
    </row>
    <row r="8" spans="1:5" ht="19.5" x14ac:dyDescent="0.35">
      <c r="A8" s="101"/>
      <c r="B8" s="198"/>
      <c r="C8" s="114"/>
    </row>
    <row r="9" spans="1:5" x14ac:dyDescent="0.25">
      <c r="A9" s="144"/>
    </row>
    <row r="10" spans="1:5" x14ac:dyDescent="0.25">
      <c r="A10" s="144"/>
    </row>
    <row r="11" spans="1:5" x14ac:dyDescent="0.25">
      <c r="A11" s="144"/>
    </row>
    <row r="12" spans="1:5" ht="42.75" customHeight="1" x14ac:dyDescent="0.25">
      <c r="A12" s="10" t="s">
        <v>232</v>
      </c>
      <c r="B12" s="18" t="s">
        <v>28</v>
      </c>
      <c r="C12" s="210" t="s">
        <v>29</v>
      </c>
      <c r="D12" s="211" t="s">
        <v>6</v>
      </c>
      <c r="E12" s="211" t="s">
        <v>288</v>
      </c>
    </row>
    <row r="13" spans="1:5" ht="37.5" customHeight="1" x14ac:dyDescent="0.25">
      <c r="A13" s="38" t="s">
        <v>284</v>
      </c>
      <c r="B13" s="47" t="s">
        <v>89</v>
      </c>
      <c r="C13" s="72">
        <v>243600</v>
      </c>
      <c r="D13" s="72">
        <v>243600</v>
      </c>
      <c r="E13" s="72">
        <v>243600</v>
      </c>
    </row>
    <row r="14" spans="1:5" x14ac:dyDescent="0.25">
      <c r="A14" s="38" t="s">
        <v>285</v>
      </c>
      <c r="B14" s="47" t="s">
        <v>89</v>
      </c>
      <c r="C14" s="72">
        <v>125205</v>
      </c>
      <c r="D14" s="72">
        <v>125205</v>
      </c>
      <c r="E14" s="72">
        <v>125205</v>
      </c>
    </row>
    <row r="15" spans="1:5" ht="32.25" customHeight="1" x14ac:dyDescent="0.25">
      <c r="A15" s="199" t="s">
        <v>88</v>
      </c>
      <c r="B15" s="116" t="s">
        <v>89</v>
      </c>
      <c r="C15" s="77">
        <f>SUM(C13:C14)</f>
        <v>368805</v>
      </c>
      <c r="D15" s="77">
        <f>SUM(D13:D14)</f>
        <v>368805</v>
      </c>
      <c r="E15" s="77">
        <f>SUM(E13:E14)</f>
        <v>368805</v>
      </c>
    </row>
    <row r="16" spans="1:5" x14ac:dyDescent="0.25">
      <c r="A16" s="38" t="s">
        <v>286</v>
      </c>
      <c r="B16" s="28" t="s">
        <v>91</v>
      </c>
      <c r="C16" s="73">
        <v>1360000</v>
      </c>
      <c r="D16" s="73">
        <v>1364600</v>
      </c>
      <c r="E16" s="73">
        <v>1364600</v>
      </c>
    </row>
    <row r="17" spans="1:5" ht="29.25" customHeight="1" x14ac:dyDescent="0.25">
      <c r="A17" s="124" t="s">
        <v>287</v>
      </c>
      <c r="B17" s="116" t="s">
        <v>91</v>
      </c>
      <c r="C17" s="77">
        <f>SUM(C16:C16)</f>
        <v>1360000</v>
      </c>
      <c r="D17" s="77">
        <f>SUM(D16)</f>
        <v>1364600</v>
      </c>
      <c r="E17" s="77">
        <f>SUM(E16)</f>
        <v>1364600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A2" sqref="A2:E2"/>
    </sheetView>
  </sheetViews>
  <sheetFormatPr defaultRowHeight="15" x14ac:dyDescent="0.25"/>
  <cols>
    <col min="1" max="1" width="42.140625" style="1" customWidth="1"/>
    <col min="2" max="2" width="6.7109375" style="1" customWidth="1"/>
    <col min="3" max="3" width="11.42578125" style="3" customWidth="1"/>
    <col min="4" max="4" width="15.140625" style="1" customWidth="1"/>
    <col min="5" max="5" width="11.42578125" style="1" customWidth="1"/>
    <col min="6" max="16384" width="9.140625" style="1"/>
  </cols>
  <sheetData>
    <row r="1" spans="1:256" x14ac:dyDescent="0.25">
      <c r="A1" s="214"/>
      <c r="B1" s="214"/>
      <c r="C1" s="214"/>
    </row>
    <row r="2" spans="1:256" x14ac:dyDescent="0.25">
      <c r="A2" s="214" t="s">
        <v>301</v>
      </c>
      <c r="B2" s="214"/>
      <c r="C2" s="214"/>
      <c r="D2" s="215"/>
      <c r="E2" s="216"/>
    </row>
    <row r="3" spans="1:256" ht="18.75" x14ac:dyDescent="0.3">
      <c r="A3" s="228" t="s">
        <v>230</v>
      </c>
      <c r="B3" s="228"/>
      <c r="C3" s="228"/>
      <c r="D3" s="216"/>
      <c r="E3" s="216"/>
    </row>
    <row r="4" spans="1:256" ht="16.5" x14ac:dyDescent="0.35">
      <c r="A4" s="225" t="s">
        <v>237</v>
      </c>
      <c r="B4" s="230"/>
      <c r="C4" s="230"/>
      <c r="D4" s="216"/>
      <c r="E4" s="216"/>
    </row>
    <row r="9" spans="1:256" ht="42.75" customHeight="1" x14ac:dyDescent="0.25">
      <c r="A9" s="212" t="s">
        <v>232</v>
      </c>
      <c r="B9" s="213" t="s">
        <v>28</v>
      </c>
      <c r="C9" s="210" t="s">
        <v>29</v>
      </c>
      <c r="D9" s="211" t="s">
        <v>6</v>
      </c>
      <c r="E9" s="211" t="s">
        <v>288</v>
      </c>
    </row>
    <row r="10" spans="1:256" x14ac:dyDescent="0.25">
      <c r="A10" s="28" t="s">
        <v>238</v>
      </c>
      <c r="B10" s="28" t="s">
        <v>149</v>
      </c>
      <c r="C10" s="73">
        <v>300000</v>
      </c>
      <c r="D10" s="73">
        <v>300000</v>
      </c>
      <c r="E10" s="73">
        <v>300000</v>
      </c>
    </row>
    <row r="11" spans="1:256" x14ac:dyDescent="0.25">
      <c r="A11" s="28" t="s">
        <v>239</v>
      </c>
      <c r="B11" s="28" t="s">
        <v>149</v>
      </c>
      <c r="C11" s="73">
        <v>850000</v>
      </c>
      <c r="D11" s="73">
        <v>850000</v>
      </c>
      <c r="E11" s="73">
        <v>850000</v>
      </c>
    </row>
    <row r="12" spans="1:256" x14ac:dyDescent="0.25">
      <c r="A12" s="28" t="s">
        <v>240</v>
      </c>
      <c r="B12" s="28" t="s">
        <v>149</v>
      </c>
      <c r="C12" s="73">
        <v>100000</v>
      </c>
      <c r="D12" s="73">
        <v>100000</v>
      </c>
      <c r="E12" s="73">
        <v>100000</v>
      </c>
    </row>
    <row r="13" spans="1:256" x14ac:dyDescent="0.25">
      <c r="A13" s="29" t="s">
        <v>148</v>
      </c>
      <c r="B13" s="116" t="s">
        <v>149</v>
      </c>
      <c r="C13" s="77">
        <f>SUM(C10:C12)</f>
        <v>1250000</v>
      </c>
      <c r="D13" s="77">
        <f>SUM(D10:D12)</f>
        <v>1250000</v>
      </c>
      <c r="E13" s="77">
        <f>SUM(E10:E12)</f>
        <v>1250000</v>
      </c>
    </row>
    <row r="14" spans="1:256" x14ac:dyDescent="0.25">
      <c r="A14" s="28" t="s">
        <v>150</v>
      </c>
      <c r="B14" s="47" t="s">
        <v>151</v>
      </c>
      <c r="C14" s="73">
        <v>2500000</v>
      </c>
      <c r="D14" s="73">
        <v>2500000</v>
      </c>
      <c r="E14" s="73">
        <v>2500000</v>
      </c>
    </row>
    <row r="15" spans="1:256" ht="25.5" x14ac:dyDescent="0.25">
      <c r="A15" s="151" t="s">
        <v>241</v>
      </c>
      <c r="B15" s="151" t="s">
        <v>151</v>
      </c>
      <c r="C15" s="152">
        <v>2500000</v>
      </c>
      <c r="D15" s="152">
        <v>2500000</v>
      </c>
      <c r="E15" s="152">
        <v>2500000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  <c r="II15" s="153"/>
      <c r="IJ15" s="153"/>
      <c r="IK15" s="153"/>
      <c r="IL15" s="153"/>
      <c r="IM15" s="153"/>
      <c r="IN15" s="153"/>
      <c r="IO15" s="153"/>
      <c r="IP15" s="153"/>
      <c r="IQ15" s="153"/>
      <c r="IR15" s="153"/>
      <c r="IS15" s="153"/>
      <c r="IT15" s="153"/>
      <c r="IU15" s="153"/>
      <c r="IV15" s="153"/>
    </row>
    <row r="16" spans="1:256" x14ac:dyDescent="0.25">
      <c r="A16" s="28" t="s">
        <v>152</v>
      </c>
      <c r="B16" s="47" t="s">
        <v>153</v>
      </c>
      <c r="C16" s="73">
        <v>1171634</v>
      </c>
      <c r="D16" s="73">
        <v>0</v>
      </c>
      <c r="E16" s="73">
        <v>0</v>
      </c>
    </row>
    <row r="17" spans="1:5" x14ac:dyDescent="0.25">
      <c r="A17" s="29" t="s">
        <v>242</v>
      </c>
      <c r="B17" s="116" t="s">
        <v>243</v>
      </c>
      <c r="C17" s="77">
        <f>SUM(C14+C16)</f>
        <v>3671634</v>
      </c>
      <c r="D17" s="77">
        <f>SUM(D14+D16)</f>
        <v>2500000</v>
      </c>
      <c r="E17" s="77">
        <f>SUM(E14+E16)</f>
        <v>2500000</v>
      </c>
    </row>
    <row r="18" spans="1:5" x14ac:dyDescent="0.25">
      <c r="A18" s="125" t="s">
        <v>291</v>
      </c>
      <c r="B18" s="125" t="s">
        <v>156</v>
      </c>
      <c r="C18" s="77">
        <f>(C13+C17)</f>
        <v>4921634</v>
      </c>
      <c r="D18" s="77">
        <f>(D13+D17)</f>
        <v>3750000</v>
      </c>
      <c r="E18" s="77">
        <f>(E13+E17)</f>
        <v>3750000</v>
      </c>
    </row>
  </sheetData>
  <mergeCells count="4">
    <mergeCell ref="A1:C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1.Kiemelt ei. </vt:lpstr>
      <vt:lpstr>2.1 Kiadások műk., felhalm. </vt:lpstr>
      <vt:lpstr>2.2 Bevéltelek műk., felhalm. </vt:lpstr>
      <vt:lpstr>3. Létszám</vt:lpstr>
      <vt:lpstr>4. Beruházás, felújítás</vt:lpstr>
      <vt:lpstr>5.Tartalék</vt:lpstr>
      <vt:lpstr>6. Szociális</vt:lpstr>
      <vt:lpstr>7. Adott támogatás</vt:lpstr>
      <vt:lpstr>8. Helyi adó</vt:lpstr>
      <vt:lpstr>9. Felhaszn.ütemterv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Rami</cp:lastModifiedBy>
  <cp:lastPrinted>2021-05-26T11:25:11Z</cp:lastPrinted>
  <dcterms:created xsi:type="dcterms:W3CDTF">2020-12-21T10:18:37Z</dcterms:created>
  <dcterms:modified xsi:type="dcterms:W3CDTF">2021-06-15T12:50:50Z</dcterms:modified>
</cp:coreProperties>
</file>