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Zárszám\"/>
    </mc:Choice>
  </mc:AlternateContent>
  <bookViews>
    <workbookView xWindow="0" yWindow="0" windowWidth="7476" windowHeight="6120"/>
  </bookViews>
  <sheets>
    <sheet name="11.M Vagyon" sheetId="20" r:id="rId1"/>
  </sheets>
  <definedNames>
    <definedName name="_xlnm.Print_Area" localSheetId="0">'11.M Vagyon'!$A$1:$E$139</definedName>
  </definedNames>
  <calcPr calcId="162913"/>
</workbook>
</file>

<file path=xl/calcChain.xml><?xml version="1.0" encoding="utf-8"?>
<calcChain xmlns="http://schemas.openxmlformats.org/spreadsheetml/2006/main">
  <c r="E136" i="20" l="1"/>
  <c r="E135" i="20"/>
  <c r="E134" i="20"/>
  <c r="E56" i="20"/>
  <c r="E55" i="20"/>
  <c r="E93" i="20"/>
  <c r="E94" i="20"/>
  <c r="E92" i="20"/>
  <c r="E82" i="20"/>
  <c r="E83" i="20"/>
  <c r="E84" i="20"/>
  <c r="E85" i="20"/>
  <c r="E86" i="20"/>
  <c r="E64" i="20"/>
  <c r="E48" i="20"/>
  <c r="E35" i="20"/>
  <c r="D138" i="20" l="1"/>
  <c r="C138" i="20"/>
  <c r="E137" i="20"/>
  <c r="E133" i="20"/>
  <c r="E132" i="20"/>
  <c r="E131" i="20"/>
  <c r="E130" i="20"/>
  <c r="E129" i="20"/>
  <c r="E128" i="20"/>
  <c r="E127" i="20"/>
  <c r="E125" i="20"/>
  <c r="E124" i="20"/>
  <c r="E123" i="20"/>
  <c r="D121" i="20"/>
  <c r="C121" i="20"/>
  <c r="E120" i="20"/>
  <c r="E119" i="20"/>
  <c r="E118" i="20"/>
  <c r="C117" i="20"/>
  <c r="E116" i="20"/>
  <c r="E115" i="20"/>
  <c r="E114" i="20"/>
  <c r="E113" i="20"/>
  <c r="E112" i="20"/>
  <c r="E111" i="20"/>
  <c r="E110" i="20"/>
  <c r="E109" i="20"/>
  <c r="E108" i="20"/>
  <c r="D104" i="20"/>
  <c r="C104" i="20"/>
  <c r="E103" i="20"/>
  <c r="E102" i="20"/>
  <c r="E101" i="20"/>
  <c r="E100" i="20"/>
  <c r="E99" i="20"/>
  <c r="E96" i="20"/>
  <c r="D95" i="20"/>
  <c r="C95" i="20"/>
  <c r="E91" i="20"/>
  <c r="E90" i="20"/>
  <c r="E89" i="20"/>
  <c r="D88" i="20"/>
  <c r="C88" i="20"/>
  <c r="E87" i="20"/>
  <c r="E81" i="20"/>
  <c r="E80" i="20"/>
  <c r="C79" i="20"/>
  <c r="E79" i="20" s="1"/>
  <c r="E78" i="20"/>
  <c r="E77" i="20"/>
  <c r="E76" i="20"/>
  <c r="E75" i="20"/>
  <c r="E74" i="20"/>
  <c r="E73" i="20"/>
  <c r="E72" i="20"/>
  <c r="E71" i="20"/>
  <c r="E70" i="20"/>
  <c r="E69" i="20"/>
  <c r="E67" i="20"/>
  <c r="E66" i="20"/>
  <c r="E65" i="20"/>
  <c r="D62" i="20"/>
  <c r="C62" i="20"/>
  <c r="E58" i="20"/>
  <c r="E57" i="20"/>
  <c r="E54" i="20"/>
  <c r="E53" i="20"/>
  <c r="E52" i="20"/>
  <c r="E51" i="20"/>
  <c r="E50" i="20"/>
  <c r="E49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4" i="20"/>
  <c r="E33" i="20"/>
  <c r="E32" i="20"/>
  <c r="D30" i="20"/>
  <c r="C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D11" i="20"/>
  <c r="C11" i="20"/>
  <c r="E10" i="20"/>
  <c r="E8" i="20"/>
  <c r="E6" i="20"/>
  <c r="E5" i="20"/>
  <c r="E95" i="20" l="1"/>
  <c r="E11" i="20"/>
  <c r="D97" i="20"/>
  <c r="C139" i="20"/>
  <c r="C68" i="20"/>
  <c r="E104" i="20"/>
  <c r="E88" i="20"/>
  <c r="C97" i="20"/>
  <c r="E121" i="20"/>
  <c r="E138" i="20"/>
  <c r="D139" i="20"/>
  <c r="E62" i="20"/>
  <c r="D68" i="20"/>
  <c r="E30" i="20"/>
  <c r="E117" i="20"/>
  <c r="E68" i="20" l="1"/>
  <c r="E97" i="20"/>
  <c r="D105" i="20"/>
  <c r="E139" i="20"/>
  <c r="C105" i="20"/>
  <c r="E105" i="20" l="1"/>
</calcChain>
</file>

<file path=xl/sharedStrings.xml><?xml version="1.0" encoding="utf-8"?>
<sst xmlns="http://schemas.openxmlformats.org/spreadsheetml/2006/main" count="290" uniqueCount="257">
  <si>
    <t>Sorszám</t>
  </si>
  <si>
    <t>Önkormányzat</t>
  </si>
  <si>
    <t>Polgármesteri Hivatal</t>
  </si>
  <si>
    <t>Óvoda</t>
  </si>
  <si>
    <t>A</t>
  </si>
  <si>
    <t>B</t>
  </si>
  <si>
    <t>C</t>
  </si>
  <si>
    <t>D</t>
  </si>
  <si>
    <t>Megnevezés</t>
  </si>
  <si>
    <t>1.</t>
  </si>
  <si>
    <t>3.</t>
  </si>
  <si>
    <t>5.</t>
  </si>
  <si>
    <t>7.</t>
  </si>
  <si>
    <t>9.</t>
  </si>
  <si>
    <t>11.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</si>
  <si>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</si>
  <si>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</si>
  <si>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</si>
  <si>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</si>
  <si>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</si>
  <si>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</si>
  <si>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</si>
  <si>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</si>
  <si>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</si>
  <si>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</si>
  <si>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</si>
  <si>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</si>
  <si>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</si>
  <si>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</si>
  <si>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</si>
  <si>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</si>
  <si>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</si>
  <si>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</si>
  <si>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</si>
  <si>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</si>
  <si>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</si>
  <si>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</si>
  <si>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</si>
  <si>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</si>
  <si>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</si>
  <si>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</si>
  <si>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</si>
  <si>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</si>
  <si>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</si>
  <si>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</si>
  <si>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</si>
  <si>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</si>
  <si>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</si>
  <si>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14.</t>
  </si>
  <si>
    <t>12.</t>
  </si>
  <si>
    <t>10.</t>
  </si>
  <si>
    <t>8.</t>
  </si>
  <si>
    <t>6.</t>
  </si>
  <si>
    <t>4.</t>
  </si>
  <si>
    <t>2.</t>
  </si>
  <si>
    <t>31.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</si>
  <si>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</si>
  <si>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</si>
  <si>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</si>
  <si>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</si>
  <si>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</si>
  <si>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</si>
  <si>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</si>
  <si>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</si>
  <si>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</si>
  <si>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</si>
  <si>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</si>
  <si>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ESZKÖZÖK ÖSSZESEN:</t>
  </si>
  <si>
    <t>FORRÁSOK ÖSSZESEN:</t>
  </si>
  <si>
    <t>Bruttó érték</t>
  </si>
  <si>
    <t>Elszámolt értékcsökk. v. értékvesztés</t>
  </si>
  <si>
    <t>Nettó érték</t>
  </si>
  <si>
    <t>Szellemi termékek korl.forg.képes</t>
  </si>
  <si>
    <t>Nullára íródott szellemi termékek korl.forg.képes</t>
  </si>
  <si>
    <t>Nullára íródott vagyoni értékű j. kis értékű, korl.forg.képes</t>
  </si>
  <si>
    <t>Immateriális javak összesen:</t>
  </si>
  <si>
    <t>Kizárólag nemzeti vagyonba tartozó termőföldek</t>
  </si>
  <si>
    <t>Korlátozottan forgalomképes termőföldek</t>
  </si>
  <si>
    <t>Üzleti, forgalomképes termőföldek</t>
  </si>
  <si>
    <t>Lakótelkek, forgalomképtelen</t>
  </si>
  <si>
    <t>Korlátozottan forgalomképes egyéb telkek</t>
  </si>
  <si>
    <t>Üzleti, forgalomképes egyéb telkek</t>
  </si>
  <si>
    <t>Korlátozottan forgalomképes lakóépületek</t>
  </si>
  <si>
    <t>Kizárólag nemzeti vagyonba tartozó egyéb épületek</t>
  </si>
  <si>
    <t>Korlátozottan forgalomképes egyéb épületek</t>
  </si>
  <si>
    <t>Üzleti, forgalomképes egyéb épületek</t>
  </si>
  <si>
    <t xml:space="preserve">Korlátozottan forgalomképes ültetvények </t>
  </si>
  <si>
    <t>Üzleti, forgalomképes ültetvények</t>
  </si>
  <si>
    <t>Üzleti, forgalomképes erdők</t>
  </si>
  <si>
    <t>Kizárólag nemzeti vagyonba tartozó egyéb építmények</t>
  </si>
  <si>
    <t>Korlátozottan forgalomképes egyéb építmények</t>
  </si>
  <si>
    <t>Üzemeltetésre áta. egyéb épület, forg.képtelen, KNVT</t>
  </si>
  <si>
    <t>Üzemeltet.átad. egyéb építmény, forg.képtelen, KNVT</t>
  </si>
  <si>
    <t>Ingatlanok és kapcsolódó vagyoni értékű jogok összesen:</t>
  </si>
  <si>
    <t>Kizárólag nemzeti vagyonba tartozó egyéb gép, berendezés</t>
  </si>
  <si>
    <t>Korlátozottan forgalomképes egyéb gép, berendezés</t>
  </si>
  <si>
    <t>Kizárólag nemzeti vagyonba tartozó kulturális javak</t>
  </si>
  <si>
    <t>Üzemeltetésre áta. egyéb gép, forg.képtelen, KNVT</t>
  </si>
  <si>
    <t>Nullára íródott informatikai eszközök, korl. forg.képes</t>
  </si>
  <si>
    <t>Nullára íródott informatikai eszközök, kis értékű, korl.forg.k.</t>
  </si>
  <si>
    <t>Nullára íródott informatikai eszközök, kis értékű, forgalom k.</t>
  </si>
  <si>
    <t>Nullára íródott egyéb gép,berend., felsz. forg.képtelen, KNVT</t>
  </si>
  <si>
    <t>Nullára íródott egyéb gép,berend., felsz.,korlátozottan forg.k.</t>
  </si>
  <si>
    <t>Nullára ír. egyéb gép, ber,, felsz.,kis értékű, forgalomképes</t>
  </si>
  <si>
    <t>Nullára íródott járművek, korl. forg. képes</t>
  </si>
  <si>
    <t>Nullára írt, üzemeltet. áta. egyéb gép, forg.képtelen, KNVT</t>
  </si>
  <si>
    <t>Nullára íródott egyéb gép,ber. felsz., kis értékű, korl.forg.k.</t>
  </si>
  <si>
    <t>Nullára íródott egyéb gép,berend.,kis érékű, korl.forg.képes</t>
  </si>
  <si>
    <t>Nullára íródott egyéb gép,ber. felsz., kis é., forgalomképes</t>
  </si>
  <si>
    <t>Gépek, berendezések, felszerelések összesen:</t>
  </si>
  <si>
    <t>Befejezetlen beruházás egyéb építmények</t>
  </si>
  <si>
    <t>Befejezetlen beruházás, épületek felújítása</t>
  </si>
  <si>
    <t>Befejezetlen beruházás egyéb építmények felújítása</t>
  </si>
  <si>
    <t>Tárgyi eszközök mindösszesen:</t>
  </si>
  <si>
    <t>59.</t>
  </si>
  <si>
    <t>Kesztölci Kiserdei Óvoda pénztár</t>
  </si>
  <si>
    <t>60.</t>
  </si>
  <si>
    <t>Kesztölci Polgármesteri Hivatal pénztár</t>
  </si>
  <si>
    <t>61.</t>
  </si>
  <si>
    <t>Kesztölci Önkormányzat pénztár</t>
  </si>
  <si>
    <t>62.</t>
  </si>
  <si>
    <t>Kesztölci Önkormányzat  valutapénztár</t>
  </si>
  <si>
    <t>63.</t>
  </si>
  <si>
    <t>Költségvetési elszámolási számla</t>
  </si>
  <si>
    <t>64.</t>
  </si>
  <si>
    <t>Közfoglalkoztatási támogatás számla</t>
  </si>
  <si>
    <t>65.</t>
  </si>
  <si>
    <t>Képviselői felajánlások alszámla</t>
  </si>
  <si>
    <t>67.</t>
  </si>
  <si>
    <t>Pályázati számla MÁK-nál vezetett, kerékpárút projekt</t>
  </si>
  <si>
    <t>68.</t>
  </si>
  <si>
    <t>Kesztölci Kiserdei Óvoda bankszámla</t>
  </si>
  <si>
    <t>69.</t>
  </si>
  <si>
    <t>Kesztölci Polgármesteri Hivatal bankszámla</t>
  </si>
  <si>
    <t>70.</t>
  </si>
  <si>
    <t>Pénzeszközök mindösszesen:</t>
  </si>
  <si>
    <t>71.</t>
  </si>
  <si>
    <t>Adókövetelések önkormányzat</t>
  </si>
  <si>
    <t>72.</t>
  </si>
  <si>
    <t>Építményadó</t>
  </si>
  <si>
    <t>73.</t>
  </si>
  <si>
    <t>Telekadó</t>
  </si>
  <si>
    <t>75.</t>
  </si>
  <si>
    <t xml:space="preserve">Iparűzési adó </t>
  </si>
  <si>
    <t>77.</t>
  </si>
  <si>
    <t xml:space="preserve">Pótlék </t>
  </si>
  <si>
    <t>78.</t>
  </si>
  <si>
    <t>Bírság</t>
  </si>
  <si>
    <t>79.</t>
  </si>
  <si>
    <t xml:space="preserve">Települési adó </t>
  </si>
  <si>
    <t>80.</t>
  </si>
  <si>
    <t xml:space="preserve">Talajterhelés </t>
  </si>
  <si>
    <t>81.</t>
  </si>
  <si>
    <t>Éven belül es. követelés közhatalmi bevételekre összesen:</t>
  </si>
  <si>
    <t>82.</t>
  </si>
  <si>
    <t>Működési bevétel követelések önkormányzat</t>
  </si>
  <si>
    <t>83.</t>
  </si>
  <si>
    <t>Kiszámlázott szolg.,  közvetített szolg. miatti követelés</t>
  </si>
  <si>
    <t>84.</t>
  </si>
  <si>
    <t>Intézményi ellátási díjak miatti követelés</t>
  </si>
  <si>
    <t>Kiszámlázott ÁFA</t>
  </si>
  <si>
    <t>86.</t>
  </si>
  <si>
    <t>Éven belül esedékes követelés működési bevételre</t>
  </si>
  <si>
    <t>87.</t>
  </si>
  <si>
    <t>Forgótőke elszámolása MÁK-kal</t>
  </si>
  <si>
    <t>88.</t>
  </si>
  <si>
    <t>Követelések mindösszesen:</t>
  </si>
  <si>
    <t>89.</t>
  </si>
  <si>
    <t>90.</t>
  </si>
  <si>
    <t>ÁFA elszámolás,levonható ÁFA</t>
  </si>
  <si>
    <t>91.</t>
  </si>
  <si>
    <t>ÁFA elszámolás, fizetendő ÁFA</t>
  </si>
  <si>
    <t>92.</t>
  </si>
  <si>
    <t>93.</t>
  </si>
  <si>
    <t>94.</t>
  </si>
  <si>
    <t>95.</t>
  </si>
  <si>
    <t>Egyéb sajátos elszámolások összesen:</t>
  </si>
  <si>
    <t>96.</t>
  </si>
  <si>
    <t>97.</t>
  </si>
  <si>
    <t>Nemzeti vagyon induláskori értéke</t>
  </si>
  <si>
    <t>98.</t>
  </si>
  <si>
    <t>Nemzeti vagyon változásai</t>
  </si>
  <si>
    <t>99.</t>
  </si>
  <si>
    <t>Egyéb eszközök induláskori értéke és változásai</t>
  </si>
  <si>
    <t>100.</t>
  </si>
  <si>
    <t>Felhalmozott eredmény P.H.</t>
  </si>
  <si>
    <t>101.</t>
  </si>
  <si>
    <t>Felhalmozott eredmény  óvoda</t>
  </si>
  <si>
    <t>102.</t>
  </si>
  <si>
    <t>Felhalmozott eredmény önk.</t>
  </si>
  <si>
    <t>103.</t>
  </si>
  <si>
    <t>Mérleg szerinti eredmény P.H.</t>
  </si>
  <si>
    <t>104.</t>
  </si>
  <si>
    <t>Mérleg szerinti eredmény óvoda</t>
  </si>
  <si>
    <t>105.</t>
  </si>
  <si>
    <t>Mérleg szerinti eredmény önk.</t>
  </si>
  <si>
    <t>106.</t>
  </si>
  <si>
    <t>Saját tőke összesen:</t>
  </si>
  <si>
    <t>107.</t>
  </si>
  <si>
    <t>Évben esedékes kötelezettségek dologi kiadásra</t>
  </si>
  <si>
    <t>108.</t>
  </si>
  <si>
    <t>Évben esedékes kötelezettségek felújításból</t>
  </si>
  <si>
    <t>109.</t>
  </si>
  <si>
    <t>É ven túli kötelezettség ÁH belüli előleg visszafizetése</t>
  </si>
  <si>
    <t>110.</t>
  </si>
  <si>
    <t>Kötelezettségek összesen:</t>
  </si>
  <si>
    <t>111.</t>
  </si>
  <si>
    <t>Decemberi bérek és járulék passzív időbeli elhatárolása Önk.</t>
  </si>
  <si>
    <t>112.</t>
  </si>
  <si>
    <t>Decemberi bérek és járulék passzív időbeli elhatárolása PH.</t>
  </si>
  <si>
    <t>113.</t>
  </si>
  <si>
    <t>Decemberi bérek és járulék passzív időbeli elhat.  Óvoda</t>
  </si>
  <si>
    <t>114.</t>
  </si>
  <si>
    <t>TOP 5.3.1 Közösségfejlesztő pályázat működési célú</t>
  </si>
  <si>
    <t>115.</t>
  </si>
  <si>
    <t>VP Kis Iskola Rendezvényház pályázati bevétel</t>
  </si>
  <si>
    <t>116.</t>
  </si>
  <si>
    <t>MFP Óvoda udvar játszótéri eszközök pályázati bevétel</t>
  </si>
  <si>
    <t>117.</t>
  </si>
  <si>
    <t>MFP orvosi eszközök pályázati bevétel</t>
  </si>
  <si>
    <t>118.</t>
  </si>
  <si>
    <t>MFP járda felújítás pályázati bevétel</t>
  </si>
  <si>
    <t>119.</t>
  </si>
  <si>
    <t>MFP zöldterület karbantartásához eszközök pályázati bevétel</t>
  </si>
  <si>
    <t>120.</t>
  </si>
  <si>
    <t>121.</t>
  </si>
  <si>
    <t>122.</t>
  </si>
  <si>
    <t>Passzív időbeli elhatárolások összesen:</t>
  </si>
  <si>
    <t>123.</t>
  </si>
  <si>
    <t>Vagyonkimutatás 2020.12.31.</t>
  </si>
  <si>
    <t>Korlátozottan forg.képes kulturális javak állománya</t>
  </si>
  <si>
    <t>Nullára íródott informatikai eszközök, kis értékű, forgalomkép.</t>
  </si>
  <si>
    <t>Nullára íródott egyéb gép,ber. felsz., kis értékű</t>
  </si>
  <si>
    <t>Nullára íródott informatikai eszközök állománya KNVT</t>
  </si>
  <si>
    <t>Befejezetlen beruházás Nyár utca telekkialakítás</t>
  </si>
  <si>
    <t>MVM Next túlfizetés miatti követelés</t>
  </si>
  <si>
    <t>Közhatalmi bevétel követelések Polgármesteri Hivatal</t>
  </si>
  <si>
    <t>Nullára íródott egyéb gép, berendezés kolrlátozottan forg.kép.</t>
  </si>
  <si>
    <t>Költségek, ráfordítások időbeli elhatárolása</t>
  </si>
  <si>
    <t>Halasztott eredményszemléletű bevételek</t>
  </si>
  <si>
    <t>MFP fogorvosi nagy értékű eszközök beszerzése bevétel</t>
  </si>
  <si>
    <t>Vis maior támogatás Temető utca-Iskola utca partfal támogatás</t>
  </si>
  <si>
    <t>Vis maior támogatás Klastrompusztára vezető út támogatás</t>
  </si>
  <si>
    <t>TOP-2.1.3 pályázati bevétel csapadékvíz elvezetés pályázat</t>
  </si>
  <si>
    <t>TOP-1.2.1-16 és TOP-3.2.1 pályázati bevételek</t>
  </si>
  <si>
    <t>66.</t>
  </si>
  <si>
    <t>74.</t>
  </si>
  <si>
    <t>76.</t>
  </si>
  <si>
    <t>85.</t>
  </si>
  <si>
    <t>124.</t>
  </si>
  <si>
    <t>125.</t>
  </si>
  <si>
    <t>126.</t>
  </si>
  <si>
    <t>127.</t>
  </si>
  <si>
    <t>128.</t>
  </si>
  <si>
    <t>129.</t>
  </si>
  <si>
    <t>130.</t>
  </si>
  <si>
    <t>131.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</si>
</sst>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3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Bodoni MT Black"/>
      <family val="1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2"/>
      <name val="Calibri"/>
      <family val="2"/>
      <charset val="238"/>
      <scheme val="minor"/>
    </font>
    <font>
      <b/>
      <sz val="12"/>
      <name val="Arial Black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</borders>
  <cellStyleXfs count="28">
    <xf numFmtId="0" fontId="0" fillId="0" borderId="0"/>
    <xf numFmtId="0" fontId="16" fillId="0" borderId="1"/>
    <xf numFmtId="0" fontId="15" fillId="0" borderId="1"/>
    <xf numFmtId="164" fontId="15" fillId="0" borderId="1" applyFont="0" applyFill="0" applyBorder="0" applyAlignment="0" applyProtection="0"/>
    <xf numFmtId="0" fontId="14" fillId="0" borderId="1"/>
    <xf numFmtId="0" fontId="13" fillId="0" borderId="1"/>
    <xf numFmtId="0" fontId="12" fillId="0" borderId="1"/>
    <xf numFmtId="0" fontId="11" fillId="0" borderId="1"/>
    <xf numFmtId="0" fontId="10" fillId="0" borderId="1"/>
    <xf numFmtId="0" fontId="17" fillId="0" borderId="1"/>
    <xf numFmtId="0" fontId="9" fillId="0" borderId="1"/>
    <xf numFmtId="164" fontId="9" fillId="0" borderId="1" applyFont="0" applyFill="0" applyBorder="0" applyAlignment="0" applyProtection="0"/>
    <xf numFmtId="0" fontId="17" fillId="0" borderId="1"/>
    <xf numFmtId="0" fontId="8" fillId="0" borderId="1"/>
    <xf numFmtId="0" fontId="7" fillId="0" borderId="1"/>
    <xf numFmtId="0" fontId="20" fillId="0" borderId="1"/>
    <xf numFmtId="0" fontId="7" fillId="0" borderId="1"/>
    <xf numFmtId="0" fontId="7" fillId="0" borderId="1"/>
    <xf numFmtId="164" fontId="7" fillId="0" borderId="1" applyFont="0" applyFill="0" applyBorder="0" applyAlignment="0" applyProtection="0"/>
    <xf numFmtId="0" fontId="7" fillId="0" borderId="1"/>
    <xf numFmtId="0" fontId="17" fillId="0" borderId="1"/>
    <xf numFmtId="0" fontId="25" fillId="0" borderId="1"/>
    <xf numFmtId="0" fontId="6" fillId="0" borderId="1"/>
    <xf numFmtId="0" fontId="5" fillId="0" borderId="1"/>
    <xf numFmtId="0" fontId="20" fillId="0" borderId="1"/>
    <xf numFmtId="0" fontId="26" fillId="0" borderId="1"/>
    <xf numFmtId="0" fontId="4" fillId="0" borderId="1"/>
    <xf numFmtId="0" fontId="3" fillId="0" borderId="1"/>
  </cellStyleXfs>
  <cellXfs count="64">
    <xf numFmtId="0" fontId="0" fillId="0" borderId="0" xfId="0"/>
    <xf numFmtId="0" fontId="17" fillId="0" borderId="1" xfId="20"/>
    <xf numFmtId="3" fontId="17" fillId="0" borderId="1" xfId="20" applyNumberFormat="1"/>
    <xf numFmtId="0" fontId="28" fillId="0" borderId="6" xfId="27" applyFont="1" applyBorder="1"/>
    <xf numFmtId="0" fontId="22" fillId="0" borderId="5" xfId="27" applyFont="1" applyBorder="1"/>
    <xf numFmtId="0" fontId="22" fillId="0" borderId="6" xfId="27" applyFont="1" applyBorder="1"/>
    <xf numFmtId="3" fontId="22" fillId="0" borderId="6" xfId="27" applyNumberFormat="1" applyFont="1" applyBorder="1"/>
    <xf numFmtId="3" fontId="22" fillId="0" borderId="7" xfId="27" applyNumberFormat="1" applyFont="1" applyBorder="1"/>
    <xf numFmtId="3" fontId="28" fillId="0" borderId="6" xfId="27" applyNumberFormat="1" applyFont="1" applyBorder="1"/>
    <xf numFmtId="3" fontId="28" fillId="0" borderId="7" xfId="27" applyNumberFormat="1" applyFont="1" applyBorder="1"/>
    <xf numFmtId="0" fontId="3" fillId="0" borderId="3" xfId="27" applyBorder="1" applyAlignment="1">
      <alignment horizontal="center" vertical="center"/>
    </xf>
    <xf numFmtId="0" fontId="3" fillId="0" borderId="4" xfId="27" applyBorder="1" applyAlignment="1">
      <alignment horizontal="center" vertical="center"/>
    </xf>
    <xf numFmtId="0" fontId="18" fillId="0" borderId="6" xfId="27" applyFont="1" applyBorder="1" applyAlignment="1">
      <alignment horizontal="center" vertical="center" wrapText="1"/>
    </xf>
    <xf numFmtId="0" fontId="18" fillId="0" borderId="7" xfId="27" applyFont="1" applyBorder="1" applyAlignment="1">
      <alignment horizontal="center" vertical="center" wrapText="1"/>
    </xf>
    <xf numFmtId="0" fontId="3" fillId="0" borderId="5" xfId="27" applyBorder="1"/>
    <xf numFmtId="0" fontId="19" fillId="0" borderId="6" xfId="27" applyFont="1" applyBorder="1" applyAlignment="1">
      <alignment horizontal="left" vertical="center" wrapText="1"/>
    </xf>
    <xf numFmtId="0" fontId="3" fillId="0" borderId="6" xfId="27" applyBorder="1"/>
    <xf numFmtId="3" fontId="3" fillId="0" borderId="6" xfId="27" applyNumberFormat="1" applyBorder="1"/>
    <xf numFmtId="3" fontId="3" fillId="0" borderId="7" xfId="27" applyNumberFormat="1" applyBorder="1"/>
    <xf numFmtId="0" fontId="19" fillId="0" borderId="6" xfId="27" applyFont="1" applyBorder="1"/>
    <xf numFmtId="0" fontId="31" fillId="0" borderId="6" xfId="27" applyFont="1" applyBorder="1"/>
    <xf numFmtId="3" fontId="31" fillId="0" borderId="6" xfId="27" applyNumberFormat="1" applyFont="1" applyBorder="1"/>
    <xf numFmtId="3" fontId="31" fillId="0" borderId="7" xfId="27" applyNumberFormat="1" applyFont="1" applyBorder="1"/>
    <xf numFmtId="0" fontId="32" fillId="0" borderId="6" xfId="27" applyFont="1" applyBorder="1"/>
    <xf numFmtId="0" fontId="18" fillId="0" borderId="6" xfId="27" applyFont="1" applyBorder="1"/>
    <xf numFmtId="3" fontId="18" fillId="0" borderId="6" xfId="27" applyNumberFormat="1" applyFont="1" applyBorder="1"/>
    <xf numFmtId="3" fontId="18" fillId="0" borderId="7" xfId="27" applyNumberFormat="1" applyFont="1" applyBorder="1"/>
    <xf numFmtId="0" fontId="3" fillId="0" borderId="9" xfId="27" applyBorder="1"/>
    <xf numFmtId="3" fontId="3" fillId="0" borderId="9" xfId="27" applyNumberFormat="1" applyBorder="1"/>
    <xf numFmtId="3" fontId="3" fillId="0" borderId="10" xfId="27" applyNumberFormat="1" applyBorder="1"/>
    <xf numFmtId="0" fontId="3" fillId="0" borderId="11" xfId="27" applyBorder="1"/>
    <xf numFmtId="3" fontId="3" fillId="0" borderId="11" xfId="27" applyNumberFormat="1" applyBorder="1"/>
    <xf numFmtId="0" fontId="23" fillId="0" borderId="6" xfId="27" applyFont="1" applyBorder="1"/>
    <xf numFmtId="3" fontId="23" fillId="0" borderId="6" xfId="27" applyNumberFormat="1" applyFont="1" applyBorder="1"/>
    <xf numFmtId="3" fontId="23" fillId="0" borderId="7" xfId="27" applyNumberFormat="1" applyFont="1" applyBorder="1"/>
    <xf numFmtId="3" fontId="17" fillId="0" borderId="6" xfId="20" applyNumberFormat="1" applyBorder="1"/>
    <xf numFmtId="0" fontId="27" fillId="0" borderId="6" xfId="27" applyFont="1" applyBorder="1"/>
    <xf numFmtId="0" fontId="29" fillId="0" borderId="6" xfId="27" applyFont="1" applyBorder="1"/>
    <xf numFmtId="3" fontId="29" fillId="0" borderId="6" xfId="27" applyNumberFormat="1" applyFont="1" applyBorder="1"/>
    <xf numFmtId="3" fontId="29" fillId="0" borderId="7" xfId="27" applyNumberFormat="1" applyFont="1" applyBorder="1"/>
    <xf numFmtId="0" fontId="33" fillId="0" borderId="6" xfId="27" applyFont="1" applyBorder="1"/>
    <xf numFmtId="0" fontId="21" fillId="0" borderId="6" xfId="27" applyFont="1" applyBorder="1"/>
    <xf numFmtId="3" fontId="21" fillId="0" borderId="6" xfId="27" applyNumberFormat="1" applyFont="1" applyBorder="1"/>
    <xf numFmtId="3" fontId="21" fillId="0" borderId="7" xfId="27" applyNumberFormat="1" applyFont="1" applyBorder="1"/>
    <xf numFmtId="0" fontId="34" fillId="0" borderId="9" xfId="27" applyFont="1" applyBorder="1"/>
    <xf numFmtId="3" fontId="29" fillId="0" borderId="9" xfId="27" applyNumberFormat="1" applyFont="1" applyBorder="1"/>
    <xf numFmtId="3" fontId="29" fillId="0" borderId="10" xfId="27" applyNumberFormat="1" applyFont="1" applyBorder="1"/>
    <xf numFmtId="0" fontId="2" fillId="0" borderId="6" xfId="27" applyFont="1" applyBorder="1"/>
    <xf numFmtId="0" fontId="1" fillId="0" borderId="6" xfId="27" applyFont="1" applyBorder="1"/>
    <xf numFmtId="0" fontId="1" fillId="0" borderId="5" xfId="27" applyFont="1" applyBorder="1"/>
    <xf numFmtId="0" fontId="1" fillId="0" borderId="13" xfId="27" applyFont="1" applyBorder="1"/>
    <xf numFmtId="0" fontId="3" fillId="0" borderId="2" xfId="27" applyBorder="1" applyAlignment="1">
      <alignment horizontal="center" vertical="center"/>
    </xf>
    <xf numFmtId="0" fontId="18" fillId="0" borderId="5" xfId="27" applyFont="1" applyBorder="1" applyAlignment="1">
      <alignment horizontal="center" vertical="center" wrapText="1"/>
    </xf>
    <xf numFmtId="0" fontId="28" fillId="0" borderId="5" xfId="27" applyFont="1" applyBorder="1"/>
    <xf numFmtId="0" fontId="27" fillId="0" borderId="5" xfId="27" applyFont="1" applyBorder="1"/>
    <xf numFmtId="0" fontId="34" fillId="0" borderId="8" xfId="27" applyFont="1" applyBorder="1"/>
    <xf numFmtId="0" fontId="1" fillId="0" borderId="8" xfId="27" applyFont="1" applyBorder="1"/>
    <xf numFmtId="0" fontId="3" fillId="0" borderId="8" xfId="27" applyBorder="1"/>
    <xf numFmtId="0" fontId="22" fillId="0" borderId="1" xfId="27" applyFont="1" applyAlignment="1">
      <alignment horizontal="center"/>
    </xf>
    <xf numFmtId="0" fontId="30" fillId="0" borderId="1" xfId="27" applyFont="1" applyAlignment="1">
      <alignment horizontal="center"/>
    </xf>
    <xf numFmtId="0" fontId="3" fillId="0" borderId="2" xfId="27" applyBorder="1" applyAlignment="1">
      <alignment textRotation="90"/>
    </xf>
    <xf numFmtId="0" fontId="3" fillId="0" borderId="5" xfId="27" applyBorder="1" applyAlignment="1">
      <alignment textRotation="90"/>
    </xf>
    <xf numFmtId="0" fontId="3" fillId="0" borderId="12" xfId="27" applyBorder="1" applyAlignment="1">
      <alignment textRotation="90"/>
    </xf>
    <xf numFmtId="0" fontId="3" fillId="0" borderId="13" xfId="27" applyBorder="1" applyAlignment="1">
      <alignment textRotation="90"/>
    </xf>
  </cellXfs>
  <cellStyles count="28">
    <cellStyle name="Ezres 2" xfId="3"/>
    <cellStyle name="Ezres 3" xfId="11"/>
    <cellStyle name="Ezres 3 2" xfId="18"/>
    <cellStyle name="Normál" xfId="0" builtinId="0"/>
    <cellStyle name="Normál 10" xfId="21"/>
    <cellStyle name="Normál 11" xfId="20"/>
    <cellStyle name="Normál 12" xfId="8"/>
    <cellStyle name="Normál 12 2" xfId="16"/>
    <cellStyle name="Normál 12 2 2" xfId="26"/>
    <cellStyle name="Normál 2" xfId="1"/>
    <cellStyle name="Normál 2 2" xfId="9"/>
    <cellStyle name="Normál 2 2 2" xfId="25"/>
    <cellStyle name="Normál 2 3" xfId="12"/>
    <cellStyle name="Normál 2 4" xfId="13"/>
    <cellStyle name="Normál 2 5" xfId="14"/>
    <cellStyle name="Normál 2 6" xfId="23"/>
    <cellStyle name="Normál 3" xfId="2"/>
    <cellStyle name="Normál 3 2" xfId="19"/>
    <cellStyle name="Normál 3 2 2" xfId="22"/>
    <cellStyle name="Normál 3 2 2 2" xfId="27"/>
    <cellStyle name="Normál 3 3" xfId="24"/>
    <cellStyle name="Normál 4" xfId="4"/>
    <cellStyle name="Normál 5" xfId="5"/>
    <cellStyle name="Normál 6" xfId="6"/>
    <cellStyle name="Normál 7" xfId="7"/>
    <cellStyle name="Normál 8" xfId="10"/>
    <cellStyle name="Normál 8 2" xfId="17"/>
    <cellStyle name="Normál 9" xfId="15"/>
  </cellStyles>
  <dxfs count="0"/>
  <tableStyles count="0" defaultTableStyle="TableStyleMedium2" defaultPivotStyle="PivotStyleLight16"/>
  <colors>
    <mruColors>
      <color rgb="FFB1CDB2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39"/>
  <sheetViews>
    <sheetView tabSelected="1" view="pageLayout" topLeftCell="A142" zoomScaleNormal="100" workbookViewId="0">
      <selection activeCell="K61" sqref="K61"/>
    </sheetView>
  </sheetViews>
  <sheetFormatPr defaultColWidth="9.109375" defaultRowHeight="13.2" x14ac:dyDescent="0.25"/>
  <cols>
    <col min="1" max="1" width="4.44140625" style="1" customWidth="1"/>
    <col min="2" max="2" width="53" style="1" customWidth="1"/>
    <col min="3" max="3" width="15.6640625" style="1" customWidth="1"/>
    <col min="4" max="4" width="15.109375" style="1" customWidth="1"/>
    <col min="5" max="5" width="16.6640625" style="1" customWidth="1"/>
    <col min="6" max="6" width="10.109375" style="1" bestFit="1" customWidth="1"/>
    <col min="7" max="16384" width="9.109375" style="1"/>
  </cols>
  <sheetData>
    <row r="1" spans="1:5" ht="18.600000000000001" thickBot="1" x14ac:dyDescent="0.4">
      <c r="A1" s="59" t="s">
        <v>229</v>
      </c>
      <c r="B1" s="58"/>
      <c r="C1" s="58"/>
      <c r="D1" s="58"/>
      <c r="E1" s="58"/>
    </row>
    <row r="2" spans="1:5" ht="14.4" x14ac:dyDescent="0.25">
      <c r="A2" s="60" t="s">
        <v>0</v>
      </c>
      <c r="B2" s="10" t="s">
        <v>4</v>
      </c>
      <c r="C2" s="10" t="s">
        <v>5</v>
      </c>
      <c r="D2" s="10" t="s">
        <v>6</v>
      </c>
      <c r="E2" s="11" t="s">
        <v>7</v>
      </c>
    </row>
    <row r="3" spans="1:5" ht="40.5" customHeight="1" x14ac:dyDescent="0.25">
      <c r="A3" s="61"/>
      <c r="B3" s="12" t="s">
        <v>8</v>
      </c>
      <c r="C3" s="12" t="s">
        <v>69</v>
      </c>
      <c r="D3" s="12" t="s">
        <v>70</v>
      </c>
      <c r="E3" s="13" t="s">
        <v>71</v>
      </c>
    </row>
    <row r="4" spans="1:5" ht="14.4" x14ac:dyDescent="0.3">
      <c r="A4" s="14" t="s">
        <v>9</v>
      </c>
      <c r="B4" s="15" t="s">
        <v>1</v>
      </c>
      <c r="C4" s="12"/>
      <c r="D4" s="12"/>
      <c r="E4" s="13"/>
    </row>
    <row r="5" spans="1:5" ht="14.4" x14ac:dyDescent="0.3">
      <c r="A5" s="14" t="s">
        <v>54</v>
      </c>
      <c r="B5" s="16" t="s">
        <v>72</v>
      </c>
      <c r="C5" s="17">
        <v>6700000</v>
      </c>
      <c r="D5" s="17">
        <v>3579045</v>
      </c>
      <c r="E5" s="18">
        <f t="shared" ref="E5:E58" si="0">C5-D5</f>
        <v>3120955</v>
      </c>
    </row>
    <row r="6" spans="1:5" ht="14.4" x14ac:dyDescent="0.3">
      <c r="A6" s="14" t="s">
        <v>10</v>
      </c>
      <c r="B6" s="16" t="s">
        <v>73</v>
      </c>
      <c r="C6" s="17">
        <v>8746500</v>
      </c>
      <c r="D6" s="17">
        <v>8746500</v>
      </c>
      <c r="E6" s="18">
        <f t="shared" si="0"/>
        <v>0</v>
      </c>
    </row>
    <row r="7" spans="1:5" ht="14.4" x14ac:dyDescent="0.3">
      <c r="A7" s="14" t="s">
        <v>53</v>
      </c>
      <c r="B7" s="19" t="s">
        <v>2</v>
      </c>
      <c r="C7" s="17"/>
      <c r="D7" s="17"/>
      <c r="E7" s="18"/>
    </row>
    <row r="8" spans="1:5" ht="14.4" x14ac:dyDescent="0.3">
      <c r="A8" s="14" t="s">
        <v>11</v>
      </c>
      <c r="B8" s="16" t="s">
        <v>74</v>
      </c>
      <c r="C8" s="17">
        <v>41910</v>
      </c>
      <c r="D8" s="17">
        <v>41910</v>
      </c>
      <c r="E8" s="18">
        <f t="shared" ref="E8" si="1">C8-D8</f>
        <v>0</v>
      </c>
    </row>
    <row r="9" spans="1:5" ht="14.4" x14ac:dyDescent="0.3">
      <c r="A9" s="14" t="s">
        <v>52</v>
      </c>
      <c r="B9" s="19" t="s">
        <v>3</v>
      </c>
      <c r="C9" s="17"/>
      <c r="D9" s="17"/>
      <c r="E9" s="18"/>
    </row>
    <row r="10" spans="1:5" ht="14.4" x14ac:dyDescent="0.3">
      <c r="A10" s="14" t="s">
        <v>12</v>
      </c>
      <c r="B10" s="16" t="s">
        <v>74</v>
      </c>
      <c r="C10" s="17">
        <v>35000</v>
      </c>
      <c r="D10" s="17">
        <v>35000</v>
      </c>
      <c r="E10" s="18">
        <f t="shared" si="0"/>
        <v>0</v>
      </c>
    </row>
    <row r="11" spans="1:5" ht="14.4" x14ac:dyDescent="0.3">
      <c r="A11" s="14" t="s">
        <v>51</v>
      </c>
      <c r="B11" s="20" t="s">
        <v>75</v>
      </c>
      <c r="C11" s="21">
        <f>SUM(C5:C10)</f>
        <v>15523410</v>
      </c>
      <c r="D11" s="21">
        <f>SUM(D5:D10)</f>
        <v>12402455</v>
      </c>
      <c r="E11" s="22">
        <f>SUM(E5:E10)</f>
        <v>3120955</v>
      </c>
    </row>
    <row r="12" spans="1:5" ht="14.4" x14ac:dyDescent="0.3">
      <c r="A12" s="14" t="s">
        <v>13</v>
      </c>
      <c r="B12" s="23" t="s">
        <v>1</v>
      </c>
      <c r="C12" s="21"/>
      <c r="D12" s="21"/>
      <c r="E12" s="22"/>
    </row>
    <row r="13" spans="1:5" ht="14.4" x14ac:dyDescent="0.3">
      <c r="A13" s="14" t="s">
        <v>50</v>
      </c>
      <c r="B13" s="16" t="s">
        <v>76</v>
      </c>
      <c r="C13" s="17">
        <v>26273925</v>
      </c>
      <c r="D13" s="17"/>
      <c r="E13" s="18">
        <f t="shared" si="0"/>
        <v>26273925</v>
      </c>
    </row>
    <row r="14" spans="1:5" ht="14.4" x14ac:dyDescent="0.3">
      <c r="A14" s="14" t="s">
        <v>14</v>
      </c>
      <c r="B14" s="16" t="s">
        <v>77</v>
      </c>
      <c r="C14" s="17">
        <v>978068</v>
      </c>
      <c r="D14" s="17"/>
      <c r="E14" s="18">
        <f t="shared" si="0"/>
        <v>978068</v>
      </c>
    </row>
    <row r="15" spans="1:5" ht="14.4" x14ac:dyDescent="0.3">
      <c r="A15" s="14" t="s">
        <v>49</v>
      </c>
      <c r="B15" s="16" t="s">
        <v>78</v>
      </c>
      <c r="C15" s="17">
        <v>47358313</v>
      </c>
      <c r="D15" s="17"/>
      <c r="E15" s="18">
        <f t="shared" si="0"/>
        <v>47358313</v>
      </c>
    </row>
    <row r="16" spans="1:5" ht="14.4" x14ac:dyDescent="0.3">
      <c r="A16" s="14" t="s">
        <v>15</v>
      </c>
      <c r="B16" s="16" t="s">
        <v>79</v>
      </c>
      <c r="C16" s="17">
        <v>1425653</v>
      </c>
      <c r="D16" s="17"/>
      <c r="E16" s="18">
        <f t="shared" si="0"/>
        <v>1425653</v>
      </c>
    </row>
    <row r="17" spans="1:5" ht="14.4" x14ac:dyDescent="0.3">
      <c r="A17" s="14" t="s">
        <v>48</v>
      </c>
      <c r="B17" s="16" t="s">
        <v>80</v>
      </c>
      <c r="C17" s="17">
        <v>3417429</v>
      </c>
      <c r="D17" s="17"/>
      <c r="E17" s="18">
        <f t="shared" si="0"/>
        <v>3417429</v>
      </c>
    </row>
    <row r="18" spans="1:5" ht="14.4" x14ac:dyDescent="0.3">
      <c r="A18" s="14" t="s">
        <v>16</v>
      </c>
      <c r="B18" s="16" t="s">
        <v>81</v>
      </c>
      <c r="C18" s="17">
        <v>1268000</v>
      </c>
      <c r="D18" s="17"/>
      <c r="E18" s="18">
        <f t="shared" si="0"/>
        <v>1268000</v>
      </c>
    </row>
    <row r="19" spans="1:5" ht="14.4" x14ac:dyDescent="0.3">
      <c r="A19" s="14" t="s">
        <v>17</v>
      </c>
      <c r="B19" s="16" t="s">
        <v>82</v>
      </c>
      <c r="C19" s="17">
        <v>3485854</v>
      </c>
      <c r="D19" s="17">
        <v>677911</v>
      </c>
      <c r="E19" s="18">
        <f t="shared" si="0"/>
        <v>2807943</v>
      </c>
    </row>
    <row r="20" spans="1:5" ht="14.4" x14ac:dyDescent="0.3">
      <c r="A20" s="14" t="s">
        <v>18</v>
      </c>
      <c r="B20" s="16" t="s">
        <v>83</v>
      </c>
      <c r="C20" s="17">
        <v>4212504</v>
      </c>
      <c r="D20" s="17">
        <v>1686247</v>
      </c>
      <c r="E20" s="18">
        <f t="shared" si="0"/>
        <v>2526257</v>
      </c>
    </row>
    <row r="21" spans="1:5" ht="14.4" x14ac:dyDescent="0.3">
      <c r="A21" s="14" t="s">
        <v>19</v>
      </c>
      <c r="B21" s="16" t="s">
        <v>84</v>
      </c>
      <c r="C21" s="17">
        <v>388022579</v>
      </c>
      <c r="D21" s="17">
        <v>74333186</v>
      </c>
      <c r="E21" s="18">
        <f t="shared" si="0"/>
        <v>313689393</v>
      </c>
    </row>
    <row r="22" spans="1:5" ht="14.4" x14ac:dyDescent="0.3">
      <c r="A22" s="14" t="s">
        <v>20</v>
      </c>
      <c r="B22" s="16" t="s">
        <v>85</v>
      </c>
      <c r="C22" s="17">
        <v>670037</v>
      </c>
      <c r="D22" s="17">
        <v>66842</v>
      </c>
      <c r="E22" s="18">
        <f t="shared" si="0"/>
        <v>603195</v>
      </c>
    </row>
    <row r="23" spans="1:5" ht="14.4" x14ac:dyDescent="0.3">
      <c r="A23" s="14" t="s">
        <v>21</v>
      </c>
      <c r="B23" s="16" t="s">
        <v>86</v>
      </c>
      <c r="C23" s="17">
        <v>1194000</v>
      </c>
      <c r="D23" s="17"/>
      <c r="E23" s="18">
        <f t="shared" si="0"/>
        <v>1194000</v>
      </c>
    </row>
    <row r="24" spans="1:5" ht="14.4" x14ac:dyDescent="0.3">
      <c r="A24" s="14" t="s">
        <v>22</v>
      </c>
      <c r="B24" s="16" t="s">
        <v>87</v>
      </c>
      <c r="C24" s="17">
        <v>23615700</v>
      </c>
      <c r="D24" s="17"/>
      <c r="E24" s="18">
        <f t="shared" si="0"/>
        <v>23615700</v>
      </c>
    </row>
    <row r="25" spans="1:5" ht="14.4" x14ac:dyDescent="0.3">
      <c r="A25" s="14" t="s">
        <v>23</v>
      </c>
      <c r="B25" s="16" t="s">
        <v>88</v>
      </c>
      <c r="C25" s="17">
        <v>4117000</v>
      </c>
      <c r="D25" s="17"/>
      <c r="E25" s="18">
        <f t="shared" si="0"/>
        <v>4117000</v>
      </c>
    </row>
    <row r="26" spans="1:5" ht="14.4" x14ac:dyDescent="0.3">
      <c r="A26" s="14" t="s">
        <v>24</v>
      </c>
      <c r="B26" s="16" t="s">
        <v>89</v>
      </c>
      <c r="C26" s="17">
        <v>1408561824</v>
      </c>
      <c r="D26" s="17">
        <v>674610525</v>
      </c>
      <c r="E26" s="18">
        <f t="shared" si="0"/>
        <v>733951299</v>
      </c>
    </row>
    <row r="27" spans="1:5" ht="14.4" x14ac:dyDescent="0.3">
      <c r="A27" s="14" t="s">
        <v>25</v>
      </c>
      <c r="B27" s="16" t="s">
        <v>90</v>
      </c>
      <c r="C27" s="17">
        <v>1500000</v>
      </c>
      <c r="D27" s="17">
        <v>155014</v>
      </c>
      <c r="E27" s="18">
        <f t="shared" si="0"/>
        <v>1344986</v>
      </c>
    </row>
    <row r="28" spans="1:5" ht="14.4" x14ac:dyDescent="0.3">
      <c r="A28" s="14" t="s">
        <v>26</v>
      </c>
      <c r="B28" s="16" t="s">
        <v>91</v>
      </c>
      <c r="C28" s="17">
        <v>3585400</v>
      </c>
      <c r="D28" s="17">
        <v>1493079</v>
      </c>
      <c r="E28" s="18">
        <f t="shared" si="0"/>
        <v>2092321</v>
      </c>
    </row>
    <row r="29" spans="1:5" ht="14.4" x14ac:dyDescent="0.3">
      <c r="A29" s="14" t="s">
        <v>27</v>
      </c>
      <c r="B29" s="16" t="s">
        <v>92</v>
      </c>
      <c r="C29" s="17">
        <v>276048054</v>
      </c>
      <c r="D29" s="17">
        <v>169488683</v>
      </c>
      <c r="E29" s="18">
        <f t="shared" si="0"/>
        <v>106559371</v>
      </c>
    </row>
    <row r="30" spans="1:5" ht="14.4" x14ac:dyDescent="0.3">
      <c r="A30" s="14" t="s">
        <v>28</v>
      </c>
      <c r="B30" s="24" t="s">
        <v>93</v>
      </c>
      <c r="C30" s="25">
        <f>SUM(C13:C29)</f>
        <v>2195734340</v>
      </c>
      <c r="D30" s="25">
        <f>SUM(D13:D29)</f>
        <v>922511487</v>
      </c>
      <c r="E30" s="26">
        <f>SUM(E13:E29)</f>
        <v>1273222853</v>
      </c>
    </row>
    <row r="31" spans="1:5" ht="14.4" x14ac:dyDescent="0.3">
      <c r="A31" s="14" t="s">
        <v>29</v>
      </c>
      <c r="B31" s="19" t="s">
        <v>1</v>
      </c>
      <c r="C31" s="25"/>
      <c r="D31" s="25"/>
      <c r="E31" s="26"/>
    </row>
    <row r="32" spans="1:5" ht="14.4" x14ac:dyDescent="0.3">
      <c r="A32" s="14" t="s">
        <v>30</v>
      </c>
      <c r="B32" s="16" t="s">
        <v>94</v>
      </c>
      <c r="C32" s="17">
        <v>268860</v>
      </c>
      <c r="D32" s="17">
        <v>228777</v>
      </c>
      <c r="E32" s="18">
        <f>C32-D32</f>
        <v>40083</v>
      </c>
    </row>
    <row r="33" spans="1:5" ht="14.4" x14ac:dyDescent="0.3">
      <c r="A33" s="14" t="s">
        <v>31</v>
      </c>
      <c r="B33" s="16" t="s">
        <v>95</v>
      </c>
      <c r="C33" s="17">
        <v>24017478</v>
      </c>
      <c r="D33" s="17">
        <v>4908568</v>
      </c>
      <c r="E33" s="18">
        <f t="shared" ref="E33:E37" si="2">C33-D33</f>
        <v>19108910</v>
      </c>
    </row>
    <row r="34" spans="1:5" ht="14.4" x14ac:dyDescent="0.3">
      <c r="A34" s="14" t="s">
        <v>55</v>
      </c>
      <c r="B34" s="16" t="s">
        <v>96</v>
      </c>
      <c r="C34" s="17">
        <v>2741810</v>
      </c>
      <c r="D34" s="17"/>
      <c r="E34" s="18">
        <f t="shared" si="2"/>
        <v>2741810</v>
      </c>
    </row>
    <row r="35" spans="1:5" ht="14.4" x14ac:dyDescent="0.3">
      <c r="A35" s="14" t="s">
        <v>32</v>
      </c>
      <c r="B35" s="47" t="s">
        <v>230</v>
      </c>
      <c r="C35" s="17">
        <v>150000</v>
      </c>
      <c r="D35" s="17"/>
      <c r="E35" s="18">
        <f t="shared" si="2"/>
        <v>150000</v>
      </c>
    </row>
    <row r="36" spans="1:5" ht="14.4" x14ac:dyDescent="0.3">
      <c r="A36" s="14" t="s">
        <v>33</v>
      </c>
      <c r="B36" s="16" t="s">
        <v>97</v>
      </c>
      <c r="C36" s="17">
        <v>22377083</v>
      </c>
      <c r="D36" s="17">
        <v>11460813</v>
      </c>
      <c r="E36" s="18">
        <f t="shared" si="2"/>
        <v>10916270</v>
      </c>
    </row>
    <row r="37" spans="1:5" ht="14.4" x14ac:dyDescent="0.3">
      <c r="A37" s="14" t="s">
        <v>34</v>
      </c>
      <c r="B37" s="47" t="s">
        <v>233</v>
      </c>
      <c r="C37" s="17">
        <v>1999201</v>
      </c>
      <c r="D37" s="17">
        <v>1999201</v>
      </c>
      <c r="E37" s="18">
        <f t="shared" si="2"/>
        <v>0</v>
      </c>
    </row>
    <row r="38" spans="1:5" ht="14.4" x14ac:dyDescent="0.3">
      <c r="A38" s="14" t="s">
        <v>35</v>
      </c>
      <c r="B38" s="16" t="s">
        <v>98</v>
      </c>
      <c r="C38" s="17">
        <v>13125848</v>
      </c>
      <c r="D38" s="17">
        <v>13125848</v>
      </c>
      <c r="E38" s="18">
        <f t="shared" si="0"/>
        <v>0</v>
      </c>
    </row>
    <row r="39" spans="1:5" ht="14.4" x14ac:dyDescent="0.3">
      <c r="A39" s="14" t="s">
        <v>36</v>
      </c>
      <c r="B39" s="16" t="s">
        <v>99</v>
      </c>
      <c r="C39" s="17">
        <v>243907</v>
      </c>
      <c r="D39" s="17">
        <v>243907</v>
      </c>
      <c r="E39" s="18">
        <f t="shared" si="0"/>
        <v>0</v>
      </c>
    </row>
    <row r="40" spans="1:5" ht="14.4" x14ac:dyDescent="0.3">
      <c r="A40" s="14" t="s">
        <v>37</v>
      </c>
      <c r="B40" s="47" t="s">
        <v>231</v>
      </c>
      <c r="C40" s="17">
        <v>1415404</v>
      </c>
      <c r="D40" s="17">
        <v>1415404</v>
      </c>
      <c r="E40" s="18">
        <f t="shared" si="0"/>
        <v>0</v>
      </c>
    </row>
    <row r="41" spans="1:5" ht="14.4" x14ac:dyDescent="0.3">
      <c r="A41" s="14" t="s">
        <v>38</v>
      </c>
      <c r="B41" s="16" t="s">
        <v>101</v>
      </c>
      <c r="C41" s="17">
        <v>19513131</v>
      </c>
      <c r="D41" s="17">
        <v>19513131</v>
      </c>
      <c r="E41" s="18">
        <f t="shared" si="0"/>
        <v>0</v>
      </c>
    </row>
    <row r="42" spans="1:5" ht="14.4" x14ac:dyDescent="0.3">
      <c r="A42" s="14" t="s">
        <v>39</v>
      </c>
      <c r="B42" s="16" t="s">
        <v>102</v>
      </c>
      <c r="C42" s="17">
        <v>12106514</v>
      </c>
      <c r="D42" s="17">
        <v>12106514</v>
      </c>
      <c r="E42" s="18">
        <f t="shared" si="0"/>
        <v>0</v>
      </c>
    </row>
    <row r="43" spans="1:5" ht="14.4" x14ac:dyDescent="0.3">
      <c r="A43" s="14" t="s">
        <v>40</v>
      </c>
      <c r="B43" s="47" t="s">
        <v>106</v>
      </c>
      <c r="C43" s="17">
        <v>3437489</v>
      </c>
      <c r="D43" s="17">
        <v>3437489</v>
      </c>
      <c r="E43" s="18">
        <f t="shared" si="0"/>
        <v>0</v>
      </c>
    </row>
    <row r="44" spans="1:5" ht="14.4" x14ac:dyDescent="0.3">
      <c r="A44" s="14" t="s">
        <v>41</v>
      </c>
      <c r="B44" s="16" t="s">
        <v>103</v>
      </c>
      <c r="C44" s="17">
        <v>4232841</v>
      </c>
      <c r="D44" s="17">
        <v>4232841</v>
      </c>
      <c r="E44" s="18">
        <f t="shared" si="0"/>
        <v>0</v>
      </c>
    </row>
    <row r="45" spans="1:5" ht="14.4" x14ac:dyDescent="0.3">
      <c r="A45" s="14" t="s">
        <v>42</v>
      </c>
      <c r="B45" s="16" t="s">
        <v>104</v>
      </c>
      <c r="C45" s="17">
        <v>3741000</v>
      </c>
      <c r="D45" s="17">
        <v>3741000</v>
      </c>
      <c r="E45" s="18">
        <f t="shared" si="0"/>
        <v>0</v>
      </c>
    </row>
    <row r="46" spans="1:5" ht="14.4" x14ac:dyDescent="0.3">
      <c r="A46" s="14" t="s">
        <v>43</v>
      </c>
      <c r="B46" s="47" t="s">
        <v>232</v>
      </c>
      <c r="C46" s="17">
        <v>1021076</v>
      </c>
      <c r="D46" s="17">
        <v>1021076</v>
      </c>
      <c r="E46" s="18">
        <f t="shared" si="0"/>
        <v>0</v>
      </c>
    </row>
    <row r="47" spans="1:5" ht="14.4" x14ac:dyDescent="0.3">
      <c r="A47" s="14" t="s">
        <v>44</v>
      </c>
      <c r="B47" s="16" t="s">
        <v>105</v>
      </c>
      <c r="C47" s="17">
        <v>71978222</v>
      </c>
      <c r="D47" s="17">
        <v>71978222</v>
      </c>
      <c r="E47" s="18">
        <f t="shared" si="0"/>
        <v>0</v>
      </c>
    </row>
    <row r="48" spans="1:5" ht="14.4" x14ac:dyDescent="0.3">
      <c r="A48" s="14" t="s">
        <v>45</v>
      </c>
      <c r="B48" s="19" t="s">
        <v>2</v>
      </c>
      <c r="C48" s="17"/>
      <c r="D48" s="17"/>
      <c r="E48" s="18">
        <f>C48-D48</f>
        <v>0</v>
      </c>
    </row>
    <row r="49" spans="1:5" ht="14.4" x14ac:dyDescent="0.3">
      <c r="A49" s="14" t="s">
        <v>46</v>
      </c>
      <c r="B49" s="16" t="s">
        <v>99</v>
      </c>
      <c r="C49" s="17">
        <v>472567</v>
      </c>
      <c r="D49" s="17">
        <v>472567</v>
      </c>
      <c r="E49" s="18">
        <f t="shared" si="0"/>
        <v>0</v>
      </c>
    </row>
    <row r="50" spans="1:5" ht="14.4" x14ac:dyDescent="0.3">
      <c r="A50" s="14" t="s">
        <v>47</v>
      </c>
      <c r="B50" s="16" t="s">
        <v>100</v>
      </c>
      <c r="C50" s="17">
        <v>449915</v>
      </c>
      <c r="D50" s="17">
        <v>449915</v>
      </c>
      <c r="E50" s="18">
        <f t="shared" si="0"/>
        <v>0</v>
      </c>
    </row>
    <row r="51" spans="1:5" ht="14.4" x14ac:dyDescent="0.3">
      <c r="A51" s="14" t="s">
        <v>56</v>
      </c>
      <c r="B51" s="16" t="s">
        <v>106</v>
      </c>
      <c r="C51" s="17">
        <v>63916</v>
      </c>
      <c r="D51" s="17">
        <v>63916</v>
      </c>
      <c r="E51" s="18">
        <f t="shared" si="0"/>
        <v>0</v>
      </c>
    </row>
    <row r="52" spans="1:5" ht="14.4" x14ac:dyDescent="0.3">
      <c r="A52" s="14" t="s">
        <v>57</v>
      </c>
      <c r="B52" s="16" t="s">
        <v>103</v>
      </c>
      <c r="C52" s="17">
        <v>460970</v>
      </c>
      <c r="D52" s="17">
        <v>460970</v>
      </c>
      <c r="E52" s="18">
        <f t="shared" si="0"/>
        <v>0</v>
      </c>
    </row>
    <row r="53" spans="1:5" ht="14.4" x14ac:dyDescent="0.3">
      <c r="A53" s="14" t="s">
        <v>58</v>
      </c>
      <c r="B53" s="19" t="s">
        <v>3</v>
      </c>
      <c r="C53" s="17"/>
      <c r="D53" s="17"/>
      <c r="E53" s="18">
        <f t="shared" si="0"/>
        <v>0</v>
      </c>
    </row>
    <row r="54" spans="1:5" ht="14.4" x14ac:dyDescent="0.3">
      <c r="A54" s="14" t="s">
        <v>59</v>
      </c>
      <c r="B54" s="16" t="s">
        <v>100</v>
      </c>
      <c r="C54" s="17">
        <v>29501</v>
      </c>
      <c r="D54" s="17">
        <v>29501</v>
      </c>
      <c r="E54" s="18">
        <f t="shared" si="0"/>
        <v>0</v>
      </c>
    </row>
    <row r="55" spans="1:5" ht="14.4" x14ac:dyDescent="0.3">
      <c r="A55" s="14" t="s">
        <v>60</v>
      </c>
      <c r="B55" s="48" t="s">
        <v>99</v>
      </c>
      <c r="C55" s="17">
        <v>119594</v>
      </c>
      <c r="D55" s="17">
        <v>119594</v>
      </c>
      <c r="E55" s="18">
        <f t="shared" si="0"/>
        <v>0</v>
      </c>
    </row>
    <row r="56" spans="1:5" ht="14.4" x14ac:dyDescent="0.3">
      <c r="A56" s="14" t="s">
        <v>61</v>
      </c>
      <c r="B56" s="48" t="s">
        <v>237</v>
      </c>
      <c r="C56" s="17">
        <v>65095</v>
      </c>
      <c r="D56" s="17">
        <v>65095</v>
      </c>
      <c r="E56" s="18">
        <f t="shared" si="0"/>
        <v>0</v>
      </c>
    </row>
    <row r="57" spans="1:5" ht="14.4" x14ac:dyDescent="0.3">
      <c r="A57" s="14" t="s">
        <v>62</v>
      </c>
      <c r="B57" s="16" t="s">
        <v>107</v>
      </c>
      <c r="C57" s="17">
        <v>230642</v>
      </c>
      <c r="D57" s="17">
        <v>230642</v>
      </c>
      <c r="E57" s="18">
        <f t="shared" si="0"/>
        <v>0</v>
      </c>
    </row>
    <row r="58" spans="1:5" ht="15" thickBot="1" x14ac:dyDescent="0.35">
      <c r="A58" s="57" t="s">
        <v>63</v>
      </c>
      <c r="B58" s="27" t="s">
        <v>108</v>
      </c>
      <c r="C58" s="28">
        <v>320721</v>
      </c>
      <c r="D58" s="28">
        <v>320721</v>
      </c>
      <c r="E58" s="29">
        <f t="shared" si="0"/>
        <v>0</v>
      </c>
    </row>
    <row r="59" spans="1:5" ht="15" thickBot="1" x14ac:dyDescent="0.35">
      <c r="A59" s="30"/>
      <c r="B59" s="30"/>
      <c r="C59" s="31"/>
      <c r="D59" s="31"/>
      <c r="E59" s="31"/>
    </row>
    <row r="60" spans="1:5" ht="14.4" x14ac:dyDescent="0.25">
      <c r="A60" s="60" t="s">
        <v>0</v>
      </c>
      <c r="B60" s="10" t="s">
        <v>4</v>
      </c>
      <c r="C60" s="10" t="s">
        <v>5</v>
      </c>
      <c r="D60" s="10" t="s">
        <v>6</v>
      </c>
      <c r="E60" s="11" t="s">
        <v>7</v>
      </c>
    </row>
    <row r="61" spans="1:5" ht="43.2" x14ac:dyDescent="0.25">
      <c r="A61" s="61"/>
      <c r="B61" s="12" t="s">
        <v>8</v>
      </c>
      <c r="C61" s="12" t="s">
        <v>69</v>
      </c>
      <c r="D61" s="12" t="s">
        <v>70</v>
      </c>
      <c r="E61" s="13" t="s">
        <v>71</v>
      </c>
    </row>
    <row r="62" spans="1:5" ht="14.4" x14ac:dyDescent="0.3">
      <c r="A62" s="49" t="s">
        <v>64</v>
      </c>
      <c r="B62" s="24" t="s">
        <v>109</v>
      </c>
      <c r="C62" s="25">
        <f>SUM(C33:C47)+C32</f>
        <v>182369864</v>
      </c>
      <c r="D62" s="25">
        <f>SUM(D33:D47)+D32</f>
        <v>149412791</v>
      </c>
      <c r="E62" s="26">
        <f>SUM(E33:E47)+E32</f>
        <v>32957073</v>
      </c>
    </row>
    <row r="63" spans="1:5" ht="14.4" x14ac:dyDescent="0.3">
      <c r="A63" s="49" t="s">
        <v>65</v>
      </c>
      <c r="B63" s="19" t="s">
        <v>1</v>
      </c>
      <c r="C63" s="25"/>
      <c r="D63" s="25"/>
      <c r="E63" s="26"/>
    </row>
    <row r="64" spans="1:5" ht="14.4" x14ac:dyDescent="0.3">
      <c r="A64" s="49" t="s">
        <v>66</v>
      </c>
      <c r="B64" s="24" t="s">
        <v>234</v>
      </c>
      <c r="C64" s="25">
        <v>579562</v>
      </c>
      <c r="D64" s="25"/>
      <c r="E64" s="26">
        <f>C64-D64</f>
        <v>579562</v>
      </c>
    </row>
    <row r="65" spans="1:6" ht="14.4" x14ac:dyDescent="0.3">
      <c r="A65" s="49" t="s">
        <v>114</v>
      </c>
      <c r="B65" s="24" t="s">
        <v>110</v>
      </c>
      <c r="C65" s="25">
        <v>18760900</v>
      </c>
      <c r="D65" s="25"/>
      <c r="E65" s="26">
        <f>C65:C68-D65:D68</f>
        <v>18760900</v>
      </c>
    </row>
    <row r="66" spans="1:6" ht="14.4" x14ac:dyDescent="0.3">
      <c r="A66" s="49" t="s">
        <v>116</v>
      </c>
      <c r="B66" s="24" t="s">
        <v>111</v>
      </c>
      <c r="C66" s="25">
        <v>2312000</v>
      </c>
      <c r="D66" s="25"/>
      <c r="E66" s="26">
        <f>C66:C69-D66:D69</f>
        <v>2312000</v>
      </c>
    </row>
    <row r="67" spans="1:6" ht="14.4" x14ac:dyDescent="0.3">
      <c r="A67" s="49" t="s">
        <v>118</v>
      </c>
      <c r="B67" s="24" t="s">
        <v>112</v>
      </c>
      <c r="C67" s="25">
        <v>2611188</v>
      </c>
      <c r="D67" s="25"/>
      <c r="E67" s="26">
        <f>C67-D67</f>
        <v>2611188</v>
      </c>
      <c r="F67" s="2"/>
    </row>
    <row r="68" spans="1:6" ht="15.6" x14ac:dyDescent="0.3">
      <c r="A68" s="49" t="s">
        <v>120</v>
      </c>
      <c r="B68" s="32" t="s">
        <v>113</v>
      </c>
      <c r="C68" s="33">
        <f>C62+C65+C67+C30</f>
        <v>2399476292</v>
      </c>
      <c r="D68" s="33">
        <f>D62+D65+D67+D30</f>
        <v>1071924278</v>
      </c>
      <c r="E68" s="34">
        <f>E62+E65+E67+E30+E66+E64</f>
        <v>1330443576</v>
      </c>
    </row>
    <row r="69" spans="1:6" ht="14.4" x14ac:dyDescent="0.3">
      <c r="A69" s="49" t="s">
        <v>122</v>
      </c>
      <c r="B69" s="16" t="s">
        <v>115</v>
      </c>
      <c r="C69" s="17">
        <v>32085</v>
      </c>
      <c r="D69" s="17"/>
      <c r="E69" s="18">
        <f t="shared" ref="E69:E87" si="3">C69-D69</f>
        <v>32085</v>
      </c>
    </row>
    <row r="70" spans="1:6" ht="14.4" x14ac:dyDescent="0.3">
      <c r="A70" s="49" t="s">
        <v>124</v>
      </c>
      <c r="B70" s="16" t="s">
        <v>117</v>
      </c>
      <c r="C70" s="17">
        <v>17615</v>
      </c>
      <c r="D70" s="17"/>
      <c r="E70" s="18">
        <f t="shared" si="3"/>
        <v>17615</v>
      </c>
    </row>
    <row r="71" spans="1:6" ht="14.4" x14ac:dyDescent="0.3">
      <c r="A71" s="49" t="s">
        <v>126</v>
      </c>
      <c r="B71" s="16" t="s">
        <v>119</v>
      </c>
      <c r="C71" s="17">
        <v>228952</v>
      </c>
      <c r="D71" s="17"/>
      <c r="E71" s="18">
        <f t="shared" si="3"/>
        <v>228952</v>
      </c>
    </row>
    <row r="72" spans="1:6" ht="14.4" x14ac:dyDescent="0.3">
      <c r="A72" s="49" t="s">
        <v>245</v>
      </c>
      <c r="B72" s="16" t="s">
        <v>121</v>
      </c>
      <c r="C72" s="17">
        <v>124365</v>
      </c>
      <c r="D72" s="17"/>
      <c r="E72" s="18">
        <f t="shared" si="3"/>
        <v>124365</v>
      </c>
    </row>
    <row r="73" spans="1:6" ht="14.4" x14ac:dyDescent="0.3">
      <c r="A73" s="49" t="s">
        <v>128</v>
      </c>
      <c r="B73" s="16" t="s">
        <v>123</v>
      </c>
      <c r="C73" s="17">
        <v>111012390</v>
      </c>
      <c r="D73" s="17"/>
      <c r="E73" s="18">
        <f t="shared" si="3"/>
        <v>111012390</v>
      </c>
    </row>
    <row r="74" spans="1:6" ht="14.4" x14ac:dyDescent="0.3">
      <c r="A74" s="49" t="s">
        <v>130</v>
      </c>
      <c r="B74" s="16" t="s">
        <v>125</v>
      </c>
      <c r="C74" s="17">
        <v>3364764</v>
      </c>
      <c r="D74" s="17"/>
      <c r="E74" s="18">
        <f t="shared" si="3"/>
        <v>3364764</v>
      </c>
    </row>
    <row r="75" spans="1:6" ht="14.4" x14ac:dyDescent="0.3">
      <c r="A75" s="49" t="s">
        <v>132</v>
      </c>
      <c r="B75" s="16" t="s">
        <v>127</v>
      </c>
      <c r="C75" s="17">
        <v>3212895</v>
      </c>
      <c r="D75" s="17"/>
      <c r="E75" s="18">
        <f t="shared" si="3"/>
        <v>3212895</v>
      </c>
    </row>
    <row r="76" spans="1:6" ht="14.4" x14ac:dyDescent="0.3">
      <c r="A76" s="49" t="s">
        <v>134</v>
      </c>
      <c r="B76" s="16" t="s">
        <v>129</v>
      </c>
      <c r="C76" s="17">
        <v>59771764</v>
      </c>
      <c r="D76" s="17"/>
      <c r="E76" s="18">
        <f t="shared" si="3"/>
        <v>59771764</v>
      </c>
    </row>
    <row r="77" spans="1:6" ht="14.4" x14ac:dyDescent="0.3">
      <c r="A77" s="49" t="s">
        <v>136</v>
      </c>
      <c r="B77" s="16" t="s">
        <v>131</v>
      </c>
      <c r="C77" s="17">
        <v>56503</v>
      </c>
      <c r="D77" s="17"/>
      <c r="E77" s="18">
        <f t="shared" si="3"/>
        <v>56503</v>
      </c>
    </row>
    <row r="78" spans="1:6" ht="14.4" x14ac:dyDescent="0.3">
      <c r="A78" s="49" t="s">
        <v>138</v>
      </c>
      <c r="B78" s="16" t="s">
        <v>133</v>
      </c>
      <c r="C78" s="17">
        <v>811457</v>
      </c>
      <c r="D78" s="17"/>
      <c r="E78" s="18">
        <f t="shared" si="3"/>
        <v>811457</v>
      </c>
    </row>
    <row r="79" spans="1:6" ht="14.4" x14ac:dyDescent="0.3">
      <c r="A79" s="49" t="s">
        <v>140</v>
      </c>
      <c r="B79" s="24" t="s">
        <v>135</v>
      </c>
      <c r="C79" s="25">
        <f>SUM(C69:C78)</f>
        <v>178632790</v>
      </c>
      <c r="D79" s="25"/>
      <c r="E79" s="26">
        <f t="shared" si="3"/>
        <v>178632790</v>
      </c>
    </row>
    <row r="80" spans="1:6" ht="14.4" x14ac:dyDescent="0.3">
      <c r="A80" s="49" t="s">
        <v>246</v>
      </c>
      <c r="B80" s="19" t="s">
        <v>137</v>
      </c>
      <c r="C80" s="17"/>
      <c r="D80" s="17"/>
      <c r="E80" s="18">
        <f t="shared" si="3"/>
        <v>0</v>
      </c>
    </row>
    <row r="81" spans="1:5" ht="14.4" x14ac:dyDescent="0.3">
      <c r="A81" s="49" t="s">
        <v>142</v>
      </c>
      <c r="B81" s="16" t="s">
        <v>139</v>
      </c>
      <c r="C81" s="17">
        <v>2557520</v>
      </c>
      <c r="D81" s="17">
        <v>828110</v>
      </c>
      <c r="E81" s="18">
        <f t="shared" si="3"/>
        <v>1729410</v>
      </c>
    </row>
    <row r="82" spans="1:5" ht="14.4" x14ac:dyDescent="0.3">
      <c r="A82" s="49" t="s">
        <v>247</v>
      </c>
      <c r="B82" s="16" t="s">
        <v>141</v>
      </c>
      <c r="C82" s="17">
        <v>138321</v>
      </c>
      <c r="D82" s="17">
        <v>30558</v>
      </c>
      <c r="E82" s="18">
        <f t="shared" si="3"/>
        <v>107763</v>
      </c>
    </row>
    <row r="83" spans="1:5" ht="14.4" x14ac:dyDescent="0.3">
      <c r="A83" s="49" t="s">
        <v>144</v>
      </c>
      <c r="B83" s="16" t="s">
        <v>143</v>
      </c>
      <c r="C83" s="17">
        <v>19177934</v>
      </c>
      <c r="D83" s="17">
        <v>430682</v>
      </c>
      <c r="E83" s="18">
        <f t="shared" si="3"/>
        <v>18747252</v>
      </c>
    </row>
    <row r="84" spans="1:5" ht="14.4" x14ac:dyDescent="0.3">
      <c r="A84" s="49" t="s">
        <v>146</v>
      </c>
      <c r="B84" s="16" t="s">
        <v>145</v>
      </c>
      <c r="C84" s="17">
        <v>718755</v>
      </c>
      <c r="D84" s="17">
        <v>241071</v>
      </c>
      <c r="E84" s="18">
        <f t="shared" si="3"/>
        <v>477684</v>
      </c>
    </row>
    <row r="85" spans="1:5" ht="14.4" x14ac:dyDescent="0.3">
      <c r="A85" s="49" t="s">
        <v>148</v>
      </c>
      <c r="B85" s="16" t="s">
        <v>147</v>
      </c>
      <c r="C85" s="35">
        <v>66000</v>
      </c>
      <c r="D85" s="17">
        <v>16212</v>
      </c>
      <c r="E85" s="18">
        <f t="shared" si="3"/>
        <v>49788</v>
      </c>
    </row>
    <row r="86" spans="1:5" ht="14.4" x14ac:dyDescent="0.3">
      <c r="A86" s="49" t="s">
        <v>150</v>
      </c>
      <c r="B86" s="16" t="s">
        <v>149</v>
      </c>
      <c r="C86" s="17">
        <v>552225</v>
      </c>
      <c r="D86" s="17">
        <v>73258</v>
      </c>
      <c r="E86" s="18">
        <f t="shared" si="3"/>
        <v>478967</v>
      </c>
    </row>
    <row r="87" spans="1:5" ht="14.4" x14ac:dyDescent="0.3">
      <c r="A87" s="49" t="s">
        <v>152</v>
      </c>
      <c r="B87" s="16" t="s">
        <v>151</v>
      </c>
      <c r="C87" s="35">
        <v>204120</v>
      </c>
      <c r="D87" s="17">
        <v>121104</v>
      </c>
      <c r="E87" s="18">
        <f t="shared" si="3"/>
        <v>83016</v>
      </c>
    </row>
    <row r="88" spans="1:5" ht="14.4" x14ac:dyDescent="0.3">
      <c r="A88" s="49" t="s">
        <v>154</v>
      </c>
      <c r="B88" s="3" t="s">
        <v>153</v>
      </c>
      <c r="C88" s="8">
        <f>SUM(C80:C87)</f>
        <v>23414875</v>
      </c>
      <c r="D88" s="8">
        <f>SUM(D80:D87)</f>
        <v>1740995</v>
      </c>
      <c r="E88" s="9">
        <f>SUM(E80:E87)</f>
        <v>21673880</v>
      </c>
    </row>
    <row r="89" spans="1:5" ht="14.4" x14ac:dyDescent="0.3">
      <c r="A89" s="49" t="s">
        <v>156</v>
      </c>
      <c r="B89" s="36" t="s">
        <v>155</v>
      </c>
      <c r="C89" s="6"/>
      <c r="D89" s="6"/>
      <c r="E89" s="7">
        <f>C89-D89</f>
        <v>0</v>
      </c>
    </row>
    <row r="90" spans="1:5" ht="14.4" x14ac:dyDescent="0.3">
      <c r="A90" s="49" t="s">
        <v>158</v>
      </c>
      <c r="B90" s="5" t="s">
        <v>157</v>
      </c>
      <c r="C90" s="6">
        <v>813355</v>
      </c>
      <c r="D90" s="5"/>
      <c r="E90" s="7">
        <f>C90-D90</f>
        <v>813355</v>
      </c>
    </row>
    <row r="91" spans="1:5" ht="14.4" x14ac:dyDescent="0.3">
      <c r="A91" s="49" t="s">
        <v>248</v>
      </c>
      <c r="B91" s="5" t="s">
        <v>159</v>
      </c>
      <c r="C91" s="6">
        <v>11660</v>
      </c>
      <c r="D91" s="5"/>
      <c r="E91" s="7">
        <f>C91-D91</f>
        <v>11660</v>
      </c>
    </row>
    <row r="92" spans="1:5" ht="14.4" x14ac:dyDescent="0.3">
      <c r="A92" s="49" t="s">
        <v>161</v>
      </c>
      <c r="B92" s="5" t="s">
        <v>235</v>
      </c>
      <c r="C92" s="6">
        <v>181127</v>
      </c>
      <c r="D92" s="5"/>
      <c r="E92" s="7">
        <f>C92-D92</f>
        <v>181127</v>
      </c>
    </row>
    <row r="93" spans="1:5" ht="14.4" x14ac:dyDescent="0.3">
      <c r="A93" s="49" t="s">
        <v>163</v>
      </c>
      <c r="B93" s="5" t="s">
        <v>160</v>
      </c>
      <c r="C93" s="6">
        <v>220253</v>
      </c>
      <c r="D93" s="5"/>
      <c r="E93" s="7">
        <f t="shared" ref="E93:E94" si="4">C93-D93</f>
        <v>220253</v>
      </c>
    </row>
    <row r="94" spans="1:5" ht="14.4" x14ac:dyDescent="0.3">
      <c r="A94" s="49" t="s">
        <v>165</v>
      </c>
      <c r="B94" s="36" t="s">
        <v>236</v>
      </c>
      <c r="C94" s="6">
        <v>2653</v>
      </c>
      <c r="D94" s="5"/>
      <c r="E94" s="7">
        <f t="shared" si="4"/>
        <v>2653</v>
      </c>
    </row>
    <row r="95" spans="1:5" ht="14.4" x14ac:dyDescent="0.3">
      <c r="A95" s="49" t="s">
        <v>167</v>
      </c>
      <c r="B95" s="3" t="s">
        <v>162</v>
      </c>
      <c r="C95" s="8">
        <f>SUM(C89:C94)</f>
        <v>1229048</v>
      </c>
      <c r="D95" s="8">
        <f>SUM(D90:D94)</f>
        <v>0</v>
      </c>
      <c r="E95" s="9">
        <f>SUM(E89:E94)</f>
        <v>1229048</v>
      </c>
    </row>
    <row r="96" spans="1:5" ht="14.4" x14ac:dyDescent="0.3">
      <c r="A96" s="49" t="s">
        <v>168</v>
      </c>
      <c r="B96" s="3" t="s">
        <v>164</v>
      </c>
      <c r="C96" s="8">
        <v>149000</v>
      </c>
      <c r="D96" s="8"/>
      <c r="E96" s="9">
        <f>C96-D96</f>
        <v>149000</v>
      </c>
    </row>
    <row r="97" spans="1:5" ht="15.6" x14ac:dyDescent="0.3">
      <c r="A97" s="49" t="s">
        <v>170</v>
      </c>
      <c r="B97" s="37" t="s">
        <v>166</v>
      </c>
      <c r="C97" s="38">
        <f>C88+C95+C96</f>
        <v>24792923</v>
      </c>
      <c r="D97" s="38">
        <f>D88+D95+D96</f>
        <v>1740995</v>
      </c>
      <c r="E97" s="39">
        <f>E88+E95+E96</f>
        <v>23051928</v>
      </c>
    </row>
    <row r="98" spans="1:5" ht="15.6" x14ac:dyDescent="0.3">
      <c r="A98" s="49" t="s">
        <v>172</v>
      </c>
      <c r="B98" s="40" t="s">
        <v>1</v>
      </c>
      <c r="C98" s="38"/>
      <c r="D98" s="38"/>
      <c r="E98" s="39"/>
    </row>
    <row r="99" spans="1:5" ht="15.6" x14ac:dyDescent="0.3">
      <c r="A99" s="49" t="s">
        <v>173</v>
      </c>
      <c r="B99" s="41" t="s">
        <v>169</v>
      </c>
      <c r="C99" s="42">
        <v>1385920</v>
      </c>
      <c r="D99" s="42"/>
      <c r="E99" s="43">
        <f>C99+D99</f>
        <v>1385920</v>
      </c>
    </row>
    <row r="100" spans="1:5" ht="15.6" x14ac:dyDescent="0.3">
      <c r="A100" s="49" t="s">
        <v>174</v>
      </c>
      <c r="B100" s="5" t="s">
        <v>171</v>
      </c>
      <c r="C100" s="42">
        <v>-11518713</v>
      </c>
      <c r="D100" s="42"/>
      <c r="E100" s="43">
        <f t="shared" ref="E100:E102" si="5">C100+D100</f>
        <v>-11518713</v>
      </c>
    </row>
    <row r="101" spans="1:5" ht="15.6" x14ac:dyDescent="0.3">
      <c r="A101" s="49" t="s">
        <v>175</v>
      </c>
      <c r="B101" s="40" t="s">
        <v>2</v>
      </c>
      <c r="C101" s="42"/>
      <c r="D101" s="42"/>
      <c r="E101" s="43">
        <f t="shared" si="5"/>
        <v>0</v>
      </c>
    </row>
    <row r="102" spans="1:5" ht="15.6" x14ac:dyDescent="0.3">
      <c r="A102" s="49" t="s">
        <v>177</v>
      </c>
      <c r="B102" s="41" t="s">
        <v>169</v>
      </c>
      <c r="C102" s="42">
        <v>112457</v>
      </c>
      <c r="D102" s="38"/>
      <c r="E102" s="43">
        <f t="shared" si="5"/>
        <v>112457</v>
      </c>
    </row>
    <row r="103" spans="1:5" ht="15.6" x14ac:dyDescent="0.3">
      <c r="A103" s="49" t="s">
        <v>178</v>
      </c>
      <c r="B103" s="5" t="s">
        <v>171</v>
      </c>
      <c r="C103" s="42">
        <v>-148735</v>
      </c>
      <c r="D103" s="6"/>
      <c r="E103" s="7">
        <f>C103-D103</f>
        <v>-148735</v>
      </c>
    </row>
    <row r="104" spans="1:5" ht="15.6" x14ac:dyDescent="0.3">
      <c r="A104" s="49" t="s">
        <v>180</v>
      </c>
      <c r="B104" s="3" t="s">
        <v>176</v>
      </c>
      <c r="C104" s="38">
        <f>SUM(C99:C103)</f>
        <v>-10169071</v>
      </c>
      <c r="D104" s="38">
        <f t="shared" ref="D104:E104" si="6">SUM(D99:D103)</f>
        <v>0</v>
      </c>
      <c r="E104" s="39">
        <f t="shared" si="6"/>
        <v>-10169071</v>
      </c>
    </row>
    <row r="105" spans="1:5" ht="19.2" thickBot="1" x14ac:dyDescent="0.5">
      <c r="A105" s="56" t="s">
        <v>182</v>
      </c>
      <c r="B105" s="44" t="s">
        <v>67</v>
      </c>
      <c r="C105" s="45">
        <f>C11+C68+C97+C104+C79</f>
        <v>2608256344</v>
      </c>
      <c r="D105" s="45">
        <f>D11+D68+D97+D104+D79</f>
        <v>1086067728</v>
      </c>
      <c r="E105" s="46">
        <f>E11+E68+E97+E104+E79</f>
        <v>1525080178</v>
      </c>
    </row>
    <row r="106" spans="1:5" ht="15" customHeight="1" x14ac:dyDescent="0.25">
      <c r="A106" s="62" t="s">
        <v>0</v>
      </c>
      <c r="B106" s="51" t="s">
        <v>4</v>
      </c>
      <c r="C106" s="10" t="s">
        <v>5</v>
      </c>
      <c r="D106" s="10" t="s">
        <v>6</v>
      </c>
      <c r="E106" s="11" t="s">
        <v>7</v>
      </c>
    </row>
    <row r="107" spans="1:5" ht="43.2" x14ac:dyDescent="0.25">
      <c r="A107" s="63"/>
      <c r="B107" s="52" t="s">
        <v>8</v>
      </c>
      <c r="C107" s="12" t="s">
        <v>69</v>
      </c>
      <c r="D107" s="12" t="s">
        <v>70</v>
      </c>
      <c r="E107" s="13" t="s">
        <v>71</v>
      </c>
    </row>
    <row r="108" spans="1:5" ht="14.4" x14ac:dyDescent="0.3">
      <c r="A108" s="50" t="s">
        <v>184</v>
      </c>
      <c r="B108" s="4" t="s">
        <v>179</v>
      </c>
      <c r="C108" s="6">
        <v>1411633756</v>
      </c>
      <c r="D108" s="6"/>
      <c r="E108" s="7">
        <f t="shared" ref="E108:E120" si="7">C108-D108</f>
        <v>1411633756</v>
      </c>
    </row>
    <row r="109" spans="1:5" ht="14.4" x14ac:dyDescent="0.3">
      <c r="A109" s="50" t="s">
        <v>186</v>
      </c>
      <c r="B109" s="4" t="s">
        <v>181</v>
      </c>
      <c r="C109" s="6">
        <v>-54356487</v>
      </c>
      <c r="D109" s="6"/>
      <c r="E109" s="7">
        <f t="shared" si="7"/>
        <v>-54356487</v>
      </c>
    </row>
    <row r="110" spans="1:5" ht="14.4" x14ac:dyDescent="0.3">
      <c r="A110" s="50" t="s">
        <v>188</v>
      </c>
      <c r="B110" s="4" t="s">
        <v>183</v>
      </c>
      <c r="C110" s="6">
        <v>96358147</v>
      </c>
      <c r="D110" s="6"/>
      <c r="E110" s="7">
        <f t="shared" si="7"/>
        <v>96358147</v>
      </c>
    </row>
    <row r="111" spans="1:5" ht="14.4" x14ac:dyDescent="0.3">
      <c r="A111" s="50" t="s">
        <v>190</v>
      </c>
      <c r="B111" s="4" t="s">
        <v>185</v>
      </c>
      <c r="C111" s="6">
        <v>-2329099</v>
      </c>
      <c r="D111" s="6"/>
      <c r="E111" s="7">
        <f t="shared" si="7"/>
        <v>-2329099</v>
      </c>
    </row>
    <row r="112" spans="1:5" ht="14.4" x14ac:dyDescent="0.3">
      <c r="A112" s="50" t="s">
        <v>192</v>
      </c>
      <c r="B112" s="4" t="s">
        <v>187</v>
      </c>
      <c r="C112" s="6">
        <v>-4848934</v>
      </c>
      <c r="D112" s="6"/>
      <c r="E112" s="7">
        <f t="shared" si="7"/>
        <v>-4848934</v>
      </c>
    </row>
    <row r="113" spans="1:5" ht="14.4" x14ac:dyDescent="0.3">
      <c r="A113" s="50" t="s">
        <v>194</v>
      </c>
      <c r="B113" s="4" t="s">
        <v>189</v>
      </c>
      <c r="C113" s="6">
        <v>-90468709</v>
      </c>
      <c r="D113" s="6"/>
      <c r="E113" s="7">
        <f t="shared" si="7"/>
        <v>-90468709</v>
      </c>
    </row>
    <row r="114" spans="1:5" ht="14.4" x14ac:dyDescent="0.3">
      <c r="A114" s="50" t="s">
        <v>196</v>
      </c>
      <c r="B114" s="4" t="s">
        <v>191</v>
      </c>
      <c r="C114" s="6">
        <v>179640</v>
      </c>
      <c r="D114" s="6"/>
      <c r="E114" s="7">
        <f t="shared" si="7"/>
        <v>179640</v>
      </c>
    </row>
    <row r="115" spans="1:5" ht="14.4" x14ac:dyDescent="0.3">
      <c r="A115" s="50" t="s">
        <v>198</v>
      </c>
      <c r="B115" s="4" t="s">
        <v>193</v>
      </c>
      <c r="C115" s="6">
        <v>-171176</v>
      </c>
      <c r="D115" s="6"/>
      <c r="E115" s="7">
        <f t="shared" si="7"/>
        <v>-171176</v>
      </c>
    </row>
    <row r="116" spans="1:5" ht="14.4" x14ac:dyDescent="0.3">
      <c r="A116" s="50" t="s">
        <v>200</v>
      </c>
      <c r="B116" s="4" t="s">
        <v>195</v>
      </c>
      <c r="C116" s="6">
        <v>-34214782</v>
      </c>
      <c r="D116" s="6"/>
      <c r="E116" s="7">
        <f t="shared" si="7"/>
        <v>-34214782</v>
      </c>
    </row>
    <row r="117" spans="1:5" ht="14.4" x14ac:dyDescent="0.3">
      <c r="A117" s="50" t="s">
        <v>202</v>
      </c>
      <c r="B117" s="53" t="s">
        <v>197</v>
      </c>
      <c r="C117" s="8">
        <f>SUM(C108:C116)</f>
        <v>1321782356</v>
      </c>
      <c r="D117" s="8"/>
      <c r="E117" s="9">
        <f t="shared" si="7"/>
        <v>1321782356</v>
      </c>
    </row>
    <row r="118" spans="1:5" ht="14.4" x14ac:dyDescent="0.3">
      <c r="A118" s="50" t="s">
        <v>204</v>
      </c>
      <c r="B118" s="4" t="s">
        <v>199</v>
      </c>
      <c r="C118" s="6">
        <v>6879</v>
      </c>
      <c r="D118" s="6"/>
      <c r="E118" s="7">
        <f t="shared" si="7"/>
        <v>6879</v>
      </c>
    </row>
    <row r="119" spans="1:5" ht="14.4" x14ac:dyDescent="0.3">
      <c r="A119" s="50" t="s">
        <v>206</v>
      </c>
      <c r="B119" s="4" t="s">
        <v>201</v>
      </c>
      <c r="C119" s="6">
        <v>11251573</v>
      </c>
      <c r="D119" s="6"/>
      <c r="E119" s="7">
        <f t="shared" si="7"/>
        <v>11251573</v>
      </c>
    </row>
    <row r="120" spans="1:5" ht="14.4" x14ac:dyDescent="0.3">
      <c r="A120" s="50" t="s">
        <v>208</v>
      </c>
      <c r="B120" s="4" t="s">
        <v>203</v>
      </c>
      <c r="C120" s="6">
        <v>8389775</v>
      </c>
      <c r="D120" s="6"/>
      <c r="E120" s="7">
        <f t="shared" si="7"/>
        <v>8389775</v>
      </c>
    </row>
    <row r="121" spans="1:5" ht="14.4" x14ac:dyDescent="0.3">
      <c r="A121" s="50" t="s">
        <v>210</v>
      </c>
      <c r="B121" s="53" t="s">
        <v>205</v>
      </c>
      <c r="C121" s="8">
        <f>SUM(C118:C120)</f>
        <v>19648227</v>
      </c>
      <c r="D121" s="8">
        <f t="shared" ref="D121:E121" si="8">SUM(D118:D120)</f>
        <v>0</v>
      </c>
      <c r="E121" s="9">
        <f t="shared" si="8"/>
        <v>19648227</v>
      </c>
    </row>
    <row r="122" spans="1:5" ht="14.4" x14ac:dyDescent="0.3">
      <c r="A122" s="50" t="s">
        <v>212</v>
      </c>
      <c r="B122" s="54" t="s">
        <v>238</v>
      </c>
      <c r="C122" s="8"/>
      <c r="D122" s="8"/>
      <c r="E122" s="9"/>
    </row>
    <row r="123" spans="1:5" ht="14.4" x14ac:dyDescent="0.3">
      <c r="A123" s="50" t="s">
        <v>214</v>
      </c>
      <c r="B123" s="4" t="s">
        <v>207</v>
      </c>
      <c r="C123" s="6">
        <v>3567762</v>
      </c>
      <c r="D123" s="6"/>
      <c r="E123" s="7">
        <f t="shared" ref="E123:E137" si="9">C123-D123</f>
        <v>3567762</v>
      </c>
    </row>
    <row r="124" spans="1:5" ht="14.4" x14ac:dyDescent="0.3">
      <c r="A124" s="50" t="s">
        <v>216</v>
      </c>
      <c r="B124" s="4" t="s">
        <v>209</v>
      </c>
      <c r="C124" s="6">
        <v>2944906</v>
      </c>
      <c r="D124" s="6"/>
      <c r="E124" s="7">
        <f t="shared" si="9"/>
        <v>2944906</v>
      </c>
    </row>
    <row r="125" spans="1:5" ht="14.4" x14ac:dyDescent="0.3">
      <c r="A125" s="50" t="s">
        <v>218</v>
      </c>
      <c r="B125" s="4" t="s">
        <v>211</v>
      </c>
      <c r="C125" s="6">
        <v>5108698</v>
      </c>
      <c r="D125" s="6"/>
      <c r="E125" s="7">
        <f t="shared" si="9"/>
        <v>5108698</v>
      </c>
    </row>
    <row r="126" spans="1:5" ht="14.4" x14ac:dyDescent="0.3">
      <c r="A126" s="50" t="s">
        <v>220</v>
      </c>
      <c r="B126" s="54" t="s">
        <v>239</v>
      </c>
      <c r="C126" s="6"/>
      <c r="D126" s="6"/>
      <c r="E126" s="7"/>
    </row>
    <row r="127" spans="1:5" ht="14.4" x14ac:dyDescent="0.3">
      <c r="A127" s="50" t="s">
        <v>222</v>
      </c>
      <c r="B127" s="4" t="s">
        <v>213</v>
      </c>
      <c r="C127" s="6">
        <v>4041684</v>
      </c>
      <c r="D127" s="6"/>
      <c r="E127" s="7">
        <f t="shared" si="9"/>
        <v>4041684</v>
      </c>
    </row>
    <row r="128" spans="1:5" ht="14.4" x14ac:dyDescent="0.3">
      <c r="A128" s="50" t="s">
        <v>224</v>
      </c>
      <c r="B128" s="4" t="s">
        <v>215</v>
      </c>
      <c r="C128" s="6">
        <v>15979633</v>
      </c>
      <c r="D128" s="6"/>
      <c r="E128" s="7">
        <f t="shared" si="9"/>
        <v>15979633</v>
      </c>
    </row>
    <row r="129" spans="1:5" ht="14.4" x14ac:dyDescent="0.3">
      <c r="A129" s="50" t="s">
        <v>225</v>
      </c>
      <c r="B129" s="4" t="s">
        <v>217</v>
      </c>
      <c r="C129" s="6">
        <v>3807051</v>
      </c>
      <c r="D129" s="6"/>
      <c r="E129" s="7">
        <f t="shared" si="9"/>
        <v>3807051</v>
      </c>
    </row>
    <row r="130" spans="1:5" ht="14.4" x14ac:dyDescent="0.3">
      <c r="A130" s="50" t="s">
        <v>226</v>
      </c>
      <c r="B130" s="4" t="s">
        <v>219</v>
      </c>
      <c r="C130" s="6">
        <v>605512</v>
      </c>
      <c r="D130" s="6"/>
      <c r="E130" s="7">
        <f t="shared" si="9"/>
        <v>605512</v>
      </c>
    </row>
    <row r="131" spans="1:5" ht="14.4" x14ac:dyDescent="0.3">
      <c r="A131" s="50" t="s">
        <v>228</v>
      </c>
      <c r="B131" s="4" t="s">
        <v>221</v>
      </c>
      <c r="C131" s="6">
        <v>4940782</v>
      </c>
      <c r="D131" s="6"/>
      <c r="E131" s="7">
        <f t="shared" si="9"/>
        <v>4940782</v>
      </c>
    </row>
    <row r="132" spans="1:5" ht="14.4" x14ac:dyDescent="0.3">
      <c r="A132" s="50" t="s">
        <v>249</v>
      </c>
      <c r="B132" s="4" t="s">
        <v>223</v>
      </c>
      <c r="C132" s="6">
        <v>14827250</v>
      </c>
      <c r="D132" s="6"/>
      <c r="E132" s="7">
        <f t="shared" si="9"/>
        <v>14827250</v>
      </c>
    </row>
    <row r="133" spans="1:5" ht="14.4" x14ac:dyDescent="0.3">
      <c r="A133" s="50" t="s">
        <v>250</v>
      </c>
      <c r="B133" s="4" t="s">
        <v>241</v>
      </c>
      <c r="C133" s="6">
        <v>10633797</v>
      </c>
      <c r="D133" s="6"/>
      <c r="E133" s="7">
        <f t="shared" si="9"/>
        <v>10633797</v>
      </c>
    </row>
    <row r="134" spans="1:5" ht="14.4" x14ac:dyDescent="0.3">
      <c r="A134" s="50" t="s">
        <v>251</v>
      </c>
      <c r="B134" s="4" t="s">
        <v>242</v>
      </c>
      <c r="C134" s="6">
        <v>6388058</v>
      </c>
      <c r="D134" s="6"/>
      <c r="E134" s="7">
        <f t="shared" si="9"/>
        <v>6388058</v>
      </c>
    </row>
    <row r="135" spans="1:5" ht="14.4" x14ac:dyDescent="0.3">
      <c r="A135" s="50" t="s">
        <v>252</v>
      </c>
      <c r="B135" s="4" t="s">
        <v>243</v>
      </c>
      <c r="C135" s="6">
        <v>28400000</v>
      </c>
      <c r="D135" s="6"/>
      <c r="E135" s="7">
        <f t="shared" si="9"/>
        <v>28400000</v>
      </c>
    </row>
    <row r="136" spans="1:5" ht="14.4" x14ac:dyDescent="0.3">
      <c r="A136" s="50" t="s">
        <v>253</v>
      </c>
      <c r="B136" s="4" t="s">
        <v>240</v>
      </c>
      <c r="C136" s="6">
        <v>2102362</v>
      </c>
      <c r="D136" s="6"/>
      <c r="E136" s="7">
        <f t="shared" si="9"/>
        <v>2102362</v>
      </c>
    </row>
    <row r="137" spans="1:5" ht="14.4" x14ac:dyDescent="0.3">
      <c r="A137" s="50" t="s">
        <v>254</v>
      </c>
      <c r="B137" s="4" t="s">
        <v>244</v>
      </c>
      <c r="C137" s="6">
        <v>80302100</v>
      </c>
      <c r="D137" s="6"/>
      <c r="E137" s="7">
        <f t="shared" si="9"/>
        <v>80302100</v>
      </c>
    </row>
    <row r="138" spans="1:5" ht="14.4" x14ac:dyDescent="0.3">
      <c r="A138" s="50" t="s">
        <v>255</v>
      </c>
      <c r="B138" s="53" t="s">
        <v>227</v>
      </c>
      <c r="C138" s="8">
        <f>SUM(C123:C137)</f>
        <v>183649595</v>
      </c>
      <c r="D138" s="8">
        <f>SUM(D123:D137)</f>
        <v>0</v>
      </c>
      <c r="E138" s="9">
        <f>SUM(E123:E137)</f>
        <v>183649595</v>
      </c>
    </row>
    <row r="139" spans="1:5" ht="19.2" thickBot="1" x14ac:dyDescent="0.5">
      <c r="A139" s="50" t="s">
        <v>256</v>
      </c>
      <c r="B139" s="55" t="s">
        <v>68</v>
      </c>
      <c r="C139" s="45">
        <f>C117+C138+C121</f>
        <v>1525080178</v>
      </c>
      <c r="D139" s="45">
        <f>D117+D138+D121</f>
        <v>0</v>
      </c>
      <c r="E139" s="46">
        <f>E117+E138+E121</f>
        <v>1525080178</v>
      </c>
    </row>
  </sheetData>
  <mergeCells count="4">
    <mergeCell ref="A1:E1"/>
    <mergeCell ref="A2:A3"/>
    <mergeCell ref="A60:A61"/>
    <mergeCell ref="A106:A107"/>
  </mergeCells>
  <phoneticPr fontId="24" type="noConversion"/>
  <pageMargins left="0.7" right="0.7" top="0.75" bottom="0.75" header="0.3" footer="0.3"/>
  <pageSetup paperSize="9" scale="83" orientation="portrait" verticalDpi="0" r:id="rId1"/>
  <headerFooter>
    <oddHeader>&amp;L&amp;"-,Normál"&amp;11 11. melléklet a 3/2021.(V.26.) önkormányzati rendelethez</oddHeader>
  </headerFooter>
  <rowBreaks count="2" manualBreakCount="2">
    <brk id="58" max="4" man="1"/>
    <brk id="10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11.M Vagyon</vt:lpstr>
      <vt:lpstr>'11.M Vagyon'!Nyomtatási_terület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2021-05-06T15:02:29Z</cp:lastPrinted>
  <dcterms:created xsi:type="dcterms:W3CDTF">2017-04-03T06:15:39Z</dcterms:created>
  <dcterms:modified xsi:type="dcterms:W3CDTF">2021-05-31T21:01:53Z</dcterms:modified>
</cp:coreProperties>
</file>