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Testületi ülés\5 Május\Május 28\68 9 melléklet mellékletei\"/>
    </mc:Choice>
  </mc:AlternateContent>
  <xr:revisionPtr revIDLastSave="0" documentId="13_ncr:1_{1B4CA80F-5F5A-4B1A-AA89-91760DFC5C6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Munka1!$A$1:$K$253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G41" i="1"/>
  <c r="C120" i="1"/>
  <c r="E120" i="1"/>
  <c r="F120" i="1"/>
  <c r="H120" i="1"/>
  <c r="I120" i="1"/>
  <c r="B120" i="1"/>
  <c r="J169" i="1"/>
  <c r="J40" i="1"/>
  <c r="H206" i="1"/>
  <c r="I206" i="1"/>
  <c r="G183" i="1"/>
  <c r="G176" i="1"/>
  <c r="G160" i="1"/>
  <c r="G118" i="1"/>
  <c r="G111" i="1"/>
  <c r="G112" i="1"/>
  <c r="G113" i="1"/>
  <c r="G53" i="1"/>
  <c r="F50" i="1"/>
  <c r="G246" i="1"/>
  <c r="G198" i="1"/>
  <c r="G137" i="1"/>
  <c r="G136" i="1"/>
  <c r="G45" i="1"/>
  <c r="G44" i="1"/>
  <c r="B84" i="1"/>
  <c r="C115" i="1"/>
  <c r="E115" i="1"/>
  <c r="F115" i="1"/>
  <c r="B115" i="1"/>
  <c r="C181" i="1"/>
  <c r="E181" i="1"/>
  <c r="F181" i="1"/>
  <c r="B181" i="1"/>
  <c r="C108" i="1"/>
  <c r="E108" i="1"/>
  <c r="F108" i="1"/>
  <c r="J246" i="1" l="1"/>
  <c r="K246" i="1" s="1"/>
  <c r="J137" i="1"/>
  <c r="K137" i="1" s="1"/>
  <c r="J118" i="1"/>
  <c r="K118" i="1" s="1"/>
  <c r="J183" i="1"/>
  <c r="K183" i="1" s="1"/>
  <c r="J198" i="1"/>
  <c r="K198" i="1" s="1"/>
  <c r="B11" i="1"/>
  <c r="C11" i="1"/>
  <c r="E11" i="1"/>
  <c r="F11" i="1"/>
  <c r="C206" i="1"/>
  <c r="E206" i="1"/>
  <c r="F206" i="1"/>
  <c r="B206" i="1"/>
  <c r="C50" i="1"/>
  <c r="E50" i="1"/>
  <c r="B50" i="1"/>
  <c r="C158" i="1"/>
  <c r="E158" i="1"/>
  <c r="F158" i="1"/>
  <c r="B158" i="1"/>
  <c r="G195" i="1"/>
  <c r="G191" i="1"/>
  <c r="G186" i="1"/>
  <c r="G151" i="1"/>
  <c r="G152" i="1"/>
  <c r="G153" i="1"/>
  <c r="G103" i="1"/>
  <c r="G98" i="1"/>
  <c r="G85" i="1"/>
  <c r="G52" i="1"/>
  <c r="G202" i="1"/>
  <c r="G200" i="1"/>
  <c r="G168" i="1"/>
  <c r="G167" i="1"/>
  <c r="G135" i="1"/>
  <c r="G134" i="1"/>
  <c r="G133" i="1"/>
  <c r="G74" i="1"/>
  <c r="G73" i="1"/>
  <c r="G42" i="1"/>
  <c r="G43" i="1"/>
  <c r="J113" i="1" l="1"/>
  <c r="K113" i="1" s="1"/>
  <c r="J53" i="1"/>
  <c r="K53" i="1" s="1"/>
  <c r="J45" i="1"/>
  <c r="K45" i="1" s="1"/>
  <c r="J44" i="1"/>
  <c r="K44" i="1" s="1"/>
  <c r="J136" i="1"/>
  <c r="K136" i="1" s="1"/>
  <c r="J112" i="1"/>
  <c r="K112" i="1" s="1"/>
  <c r="J160" i="1"/>
  <c r="K160" i="1" s="1"/>
  <c r="G245" i="1" l="1"/>
  <c r="D245" i="1"/>
  <c r="J245" i="1" l="1"/>
  <c r="K245" i="1" s="1"/>
  <c r="C101" i="1"/>
  <c r="E101" i="1"/>
  <c r="F101" i="1"/>
  <c r="B101" i="1"/>
  <c r="J167" i="1" l="1"/>
  <c r="K167" i="1" s="1"/>
  <c r="B110" i="1"/>
  <c r="B108" i="1" s="1"/>
  <c r="J111" i="1" l="1"/>
  <c r="C185" i="1" l="1"/>
  <c r="D185" i="1"/>
  <c r="E185" i="1"/>
  <c r="F185" i="1"/>
  <c r="G185" i="1"/>
  <c r="B185" i="1"/>
  <c r="I185" i="1" l="1"/>
  <c r="H185" i="1"/>
  <c r="C162" i="1"/>
  <c r="E162" i="1"/>
  <c r="F162" i="1"/>
  <c r="B162" i="1"/>
  <c r="J152" i="1"/>
  <c r="K152" i="1" s="1"/>
  <c r="J191" i="1" l="1"/>
  <c r="K191" i="1" s="1"/>
  <c r="J168" i="1"/>
  <c r="K168" i="1" s="1"/>
  <c r="J186" i="1"/>
  <c r="J185" i="1" l="1"/>
  <c r="K185" i="1" s="1"/>
  <c r="K186" i="1"/>
  <c r="J43" i="1"/>
  <c r="K43" i="1" s="1"/>
  <c r="B188" i="1" l="1"/>
  <c r="B170" i="1"/>
  <c r="B147" i="1"/>
  <c r="B94" i="1"/>
  <c r="B61" i="1"/>
  <c r="I84" i="1"/>
  <c r="C84" i="1"/>
  <c r="D84" i="1"/>
  <c r="E84" i="1"/>
  <c r="F84" i="1"/>
  <c r="G84" i="1"/>
  <c r="C174" i="1"/>
  <c r="E174" i="1"/>
  <c r="F174" i="1"/>
  <c r="B174" i="1"/>
  <c r="J85" i="1" l="1"/>
  <c r="J200" i="1"/>
  <c r="K200" i="1" s="1"/>
  <c r="H84" i="1"/>
  <c r="J202" i="1"/>
  <c r="K202" i="1" s="1"/>
  <c r="J42" i="1"/>
  <c r="K42" i="1" s="1"/>
  <c r="J41" i="1"/>
  <c r="K41" i="1" s="1"/>
  <c r="J195" i="1"/>
  <c r="K195" i="1" s="1"/>
  <c r="J176" i="1"/>
  <c r="K176" i="1" s="1"/>
  <c r="J153" i="1"/>
  <c r="K153" i="1" s="1"/>
  <c r="J134" i="1"/>
  <c r="K134" i="1" s="1"/>
  <c r="J103" i="1"/>
  <c r="K103" i="1" s="1"/>
  <c r="J135" i="1"/>
  <c r="K135" i="1" s="1"/>
  <c r="J151" i="1"/>
  <c r="K151" i="1" s="1"/>
  <c r="K40" i="1"/>
  <c r="J52" i="1"/>
  <c r="K52" i="1" s="1"/>
  <c r="J133" i="1"/>
  <c r="K133" i="1" s="1"/>
  <c r="J98" i="1"/>
  <c r="K98" i="1" s="1"/>
  <c r="J224" i="1"/>
  <c r="J228" i="1"/>
  <c r="J232" i="1"/>
  <c r="K232" i="1" s="1"/>
  <c r="J236" i="1"/>
  <c r="J240" i="1"/>
  <c r="J244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7" i="1"/>
  <c r="G248" i="1"/>
  <c r="G249" i="1"/>
  <c r="G250" i="1"/>
  <c r="G251" i="1"/>
  <c r="E204" i="1"/>
  <c r="F204" i="1"/>
  <c r="J193" i="1"/>
  <c r="J194" i="1"/>
  <c r="K194" i="1" s="1"/>
  <c r="J197" i="1"/>
  <c r="J199" i="1"/>
  <c r="J201" i="1"/>
  <c r="J190" i="1"/>
  <c r="K190" i="1" s="1"/>
  <c r="G194" i="1"/>
  <c r="G196" i="1"/>
  <c r="G197" i="1"/>
  <c r="G199" i="1"/>
  <c r="G189" i="1"/>
  <c r="G190" i="1"/>
  <c r="C188" i="1"/>
  <c r="C178" i="1"/>
  <c r="E178" i="1"/>
  <c r="F178" i="1"/>
  <c r="I174" i="1"/>
  <c r="G175" i="1"/>
  <c r="G174" i="1" s="1"/>
  <c r="E170" i="1"/>
  <c r="F170" i="1"/>
  <c r="G163" i="1"/>
  <c r="G164" i="1"/>
  <c r="G165" i="1"/>
  <c r="I158" i="1"/>
  <c r="H158" i="1"/>
  <c r="G159" i="1"/>
  <c r="G158" i="1" s="1"/>
  <c r="I155" i="1"/>
  <c r="H155" i="1"/>
  <c r="G156" i="1"/>
  <c r="G155" i="1" s="1"/>
  <c r="C155" i="1"/>
  <c r="E155" i="1"/>
  <c r="F155" i="1"/>
  <c r="C147" i="1"/>
  <c r="E147" i="1"/>
  <c r="F147" i="1"/>
  <c r="D251" i="1"/>
  <c r="D250" i="1"/>
  <c r="D249" i="1"/>
  <c r="D248" i="1"/>
  <c r="D247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C216" i="1"/>
  <c r="B216" i="1"/>
  <c r="D214" i="1"/>
  <c r="D213" i="1"/>
  <c r="D212" i="1"/>
  <c r="D211" i="1"/>
  <c r="D210" i="1"/>
  <c r="D208" i="1"/>
  <c r="D207" i="1"/>
  <c r="C204" i="1"/>
  <c r="B204" i="1"/>
  <c r="D201" i="1"/>
  <c r="D199" i="1"/>
  <c r="D197" i="1"/>
  <c r="D196" i="1"/>
  <c r="D194" i="1"/>
  <c r="D193" i="1"/>
  <c r="D192" i="1"/>
  <c r="D190" i="1"/>
  <c r="D189" i="1"/>
  <c r="D182" i="1"/>
  <c r="D181" i="1" s="1"/>
  <c r="D179" i="1"/>
  <c r="D178" i="1" s="1"/>
  <c r="B178" i="1"/>
  <c r="D175" i="1"/>
  <c r="D174" i="1" s="1"/>
  <c r="D172" i="1"/>
  <c r="D171" i="1"/>
  <c r="C170" i="1"/>
  <c r="D166" i="1"/>
  <c r="D165" i="1"/>
  <c r="D164" i="1"/>
  <c r="D163" i="1"/>
  <c r="D159" i="1"/>
  <c r="D158" i="1" s="1"/>
  <c r="D156" i="1"/>
  <c r="D155" i="1" s="1"/>
  <c r="B155" i="1"/>
  <c r="D150" i="1"/>
  <c r="D149" i="1"/>
  <c r="D148" i="1"/>
  <c r="C144" i="1"/>
  <c r="E144" i="1"/>
  <c r="F144" i="1"/>
  <c r="G140" i="1"/>
  <c r="G139" i="1" s="1"/>
  <c r="F139" i="1"/>
  <c r="E139" i="1"/>
  <c r="G128" i="1"/>
  <c r="G129" i="1"/>
  <c r="G130" i="1"/>
  <c r="G131" i="1"/>
  <c r="G132" i="1"/>
  <c r="G121" i="1"/>
  <c r="G122" i="1"/>
  <c r="G123" i="1"/>
  <c r="G124" i="1"/>
  <c r="G125" i="1"/>
  <c r="G126" i="1"/>
  <c r="C105" i="1"/>
  <c r="E105" i="1"/>
  <c r="F105" i="1"/>
  <c r="C94" i="1"/>
  <c r="E94" i="1"/>
  <c r="F94" i="1"/>
  <c r="I91" i="1"/>
  <c r="G92" i="1"/>
  <c r="G91" i="1" s="1"/>
  <c r="E91" i="1"/>
  <c r="F91" i="1"/>
  <c r="C87" i="1"/>
  <c r="E87" i="1"/>
  <c r="C58" i="1"/>
  <c r="E58" i="1"/>
  <c r="F58" i="1"/>
  <c r="B58" i="1"/>
  <c r="C81" i="1"/>
  <c r="E81" i="1"/>
  <c r="F81" i="1"/>
  <c r="J64" i="1"/>
  <c r="J68" i="1"/>
  <c r="J71" i="1"/>
  <c r="C61" i="1"/>
  <c r="E61" i="1"/>
  <c r="G64" i="1"/>
  <c r="G65" i="1"/>
  <c r="G66" i="1"/>
  <c r="G67" i="1"/>
  <c r="G68" i="1"/>
  <c r="G69" i="1"/>
  <c r="G70" i="1"/>
  <c r="G71" i="1"/>
  <c r="G77" i="1"/>
  <c r="G78" i="1"/>
  <c r="G79" i="1"/>
  <c r="G82" i="1"/>
  <c r="G81" i="1" s="1"/>
  <c r="G63" i="1"/>
  <c r="C55" i="1"/>
  <c r="E55" i="1"/>
  <c r="F55" i="1"/>
  <c r="C47" i="1"/>
  <c r="E47" i="1"/>
  <c r="F47" i="1"/>
  <c r="D145" i="1"/>
  <c r="D144" i="1" s="1"/>
  <c r="B144" i="1"/>
  <c r="D140" i="1"/>
  <c r="D139" i="1" s="1"/>
  <c r="C139" i="1"/>
  <c r="B139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 s="1"/>
  <c r="D117" i="1"/>
  <c r="D116" i="1"/>
  <c r="D110" i="1"/>
  <c r="D109" i="1"/>
  <c r="D106" i="1"/>
  <c r="D105" i="1" s="1"/>
  <c r="B105" i="1"/>
  <c r="D102" i="1"/>
  <c r="D101" i="1" s="1"/>
  <c r="D99" i="1"/>
  <c r="D97" i="1"/>
  <c r="D96" i="1"/>
  <c r="D95" i="1"/>
  <c r="D92" i="1"/>
  <c r="D91" i="1" s="1"/>
  <c r="C91" i="1"/>
  <c r="B91" i="1"/>
  <c r="D89" i="1"/>
  <c r="D88" i="1"/>
  <c r="B87" i="1"/>
  <c r="D82" i="1"/>
  <c r="D81" i="1" s="1"/>
  <c r="B81" i="1"/>
  <c r="D79" i="1"/>
  <c r="D78" i="1"/>
  <c r="D77" i="1"/>
  <c r="D72" i="1"/>
  <c r="D71" i="1"/>
  <c r="D70" i="1"/>
  <c r="D69" i="1"/>
  <c r="D68" i="1"/>
  <c r="D67" i="1"/>
  <c r="D66" i="1"/>
  <c r="D65" i="1"/>
  <c r="D64" i="1"/>
  <c r="D63" i="1"/>
  <c r="D59" i="1"/>
  <c r="D58" i="1" s="1"/>
  <c r="D56" i="1"/>
  <c r="D55" i="1" s="1"/>
  <c r="B55" i="1"/>
  <c r="D51" i="1"/>
  <c r="D50" i="1" s="1"/>
  <c r="D48" i="1"/>
  <c r="D47" i="1" s="1"/>
  <c r="B47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K244" i="1" l="1"/>
  <c r="K228" i="1"/>
  <c r="K199" i="1"/>
  <c r="K240" i="1"/>
  <c r="K224" i="1"/>
  <c r="K197" i="1"/>
  <c r="K236" i="1"/>
  <c r="J84" i="1"/>
  <c r="K84" i="1" s="1"/>
  <c r="K85" i="1"/>
  <c r="J250" i="1"/>
  <c r="K250" i="1" s="1"/>
  <c r="D115" i="1"/>
  <c r="D11" i="1"/>
  <c r="D108" i="1"/>
  <c r="D206" i="1"/>
  <c r="D204" i="1" s="1"/>
  <c r="J248" i="1"/>
  <c r="K248" i="1" s="1"/>
  <c r="J242" i="1"/>
  <c r="K242" i="1" s="1"/>
  <c r="J238" i="1"/>
  <c r="K238" i="1" s="1"/>
  <c r="J234" i="1"/>
  <c r="K234" i="1" s="1"/>
  <c r="J230" i="1"/>
  <c r="K230" i="1" s="1"/>
  <c r="J226" i="1"/>
  <c r="J222" i="1"/>
  <c r="K222" i="1" s="1"/>
  <c r="B9" i="1"/>
  <c r="B253" i="1" s="1"/>
  <c r="C9" i="1"/>
  <c r="C253" i="1" s="1"/>
  <c r="D162" i="1"/>
  <c r="D147" i="1"/>
  <c r="J251" i="1"/>
  <c r="K251" i="1" s="1"/>
  <c r="J247" i="1"/>
  <c r="K247" i="1" s="1"/>
  <c r="J241" i="1"/>
  <c r="K241" i="1" s="1"/>
  <c r="J237" i="1"/>
  <c r="K237" i="1" s="1"/>
  <c r="J233" i="1"/>
  <c r="K233" i="1" s="1"/>
  <c r="J229" i="1"/>
  <c r="J225" i="1"/>
  <c r="K225" i="1" s="1"/>
  <c r="J221" i="1"/>
  <c r="J249" i="1"/>
  <c r="K249" i="1" s="1"/>
  <c r="J243" i="1"/>
  <c r="K243" i="1" s="1"/>
  <c r="J239" i="1"/>
  <c r="K239" i="1" s="1"/>
  <c r="J235" i="1"/>
  <c r="J231" i="1"/>
  <c r="K231" i="1" s="1"/>
  <c r="J227" i="1"/>
  <c r="J223" i="1"/>
  <c r="K223" i="1" s="1"/>
  <c r="J175" i="1"/>
  <c r="H174" i="1"/>
  <c r="J189" i="1"/>
  <c r="K189" i="1" s="1"/>
  <c r="J156" i="1"/>
  <c r="J159" i="1"/>
  <c r="J158" i="1" s="1"/>
  <c r="K158" i="1" s="1"/>
  <c r="J163" i="1"/>
  <c r="K163" i="1" s="1"/>
  <c r="J125" i="1"/>
  <c r="J131" i="1"/>
  <c r="K131" i="1" s="1"/>
  <c r="J127" i="1"/>
  <c r="J165" i="1"/>
  <c r="K165" i="1" s="1"/>
  <c r="J164" i="1"/>
  <c r="K164" i="1" s="1"/>
  <c r="J123" i="1"/>
  <c r="J132" i="1"/>
  <c r="J128" i="1"/>
  <c r="J124" i="1"/>
  <c r="J121" i="1"/>
  <c r="J130" i="1"/>
  <c r="J126" i="1"/>
  <c r="J122" i="1"/>
  <c r="K122" i="1" s="1"/>
  <c r="J129" i="1"/>
  <c r="J140" i="1"/>
  <c r="K140" i="1" s="1"/>
  <c r="D188" i="1"/>
  <c r="D94" i="1"/>
  <c r="D61" i="1"/>
  <c r="D87" i="1"/>
  <c r="J196" i="1"/>
  <c r="K196" i="1" s="1"/>
  <c r="D170" i="1"/>
  <c r="J92" i="1"/>
  <c r="J91" i="1" s="1"/>
  <c r="D216" i="1"/>
  <c r="H91" i="1"/>
  <c r="G150" i="1"/>
  <c r="G149" i="1"/>
  <c r="G148" i="1"/>
  <c r="G106" i="1"/>
  <c r="G105" i="1" s="1"/>
  <c r="J120" i="1" l="1"/>
  <c r="J155" i="1"/>
  <c r="K155" i="1" s="1"/>
  <c r="K156" i="1"/>
  <c r="J174" i="1"/>
  <c r="K174" i="1" s="1"/>
  <c r="K175" i="1"/>
  <c r="D9" i="1"/>
  <c r="G147" i="1"/>
  <c r="E188" i="1"/>
  <c r="F188" i="1"/>
  <c r="F61" i="1"/>
  <c r="G72" i="1" l="1"/>
  <c r="G61" i="1" s="1"/>
  <c r="E9" i="1" l="1"/>
  <c r="I105" i="1"/>
  <c r="H105" i="1"/>
  <c r="J149" i="1" l="1"/>
  <c r="J106" i="1"/>
  <c r="J150" i="1"/>
  <c r="K150" i="1" s="1"/>
  <c r="J105" i="1" l="1"/>
  <c r="K105" i="1" s="1"/>
  <c r="K106" i="1"/>
  <c r="I147" i="1"/>
  <c r="H147" i="1"/>
  <c r="J148" i="1" l="1"/>
  <c r="J147" i="1" s="1"/>
  <c r="K147" i="1" s="1"/>
  <c r="I81" i="1"/>
  <c r="H81" i="1"/>
  <c r="H61" i="1"/>
  <c r="J82" i="1" l="1"/>
  <c r="J81" i="1" s="1"/>
  <c r="J63" i="1"/>
  <c r="J218" i="1" l="1"/>
  <c r="J219" i="1"/>
  <c r="J220" i="1"/>
  <c r="G205" i="1"/>
  <c r="G207" i="1"/>
  <c r="G208" i="1"/>
  <c r="G209" i="1"/>
  <c r="G210" i="1"/>
  <c r="G211" i="1"/>
  <c r="G212" i="1"/>
  <c r="G213" i="1"/>
  <c r="G214" i="1"/>
  <c r="G217" i="1"/>
  <c r="G218" i="1"/>
  <c r="G219" i="1"/>
  <c r="G220" i="1"/>
  <c r="G201" i="1"/>
  <c r="K201" i="1" s="1"/>
  <c r="G193" i="1"/>
  <c r="G192" i="1"/>
  <c r="G179" i="1"/>
  <c r="G178" i="1" s="1"/>
  <c r="G182" i="1"/>
  <c r="G181" i="1" s="1"/>
  <c r="G172" i="1"/>
  <c r="G171" i="1"/>
  <c r="G166" i="1"/>
  <c r="G162" i="1" s="1"/>
  <c r="G145" i="1"/>
  <c r="G144" i="1" s="1"/>
  <c r="I178" i="1"/>
  <c r="I181" i="1"/>
  <c r="H178" i="1"/>
  <c r="H181" i="1"/>
  <c r="I162" i="1"/>
  <c r="H162" i="1"/>
  <c r="I144" i="1"/>
  <c r="H144" i="1"/>
  <c r="G127" i="1"/>
  <c r="G120" i="1" s="1"/>
  <c r="G95" i="1"/>
  <c r="G96" i="1"/>
  <c r="G97" i="1"/>
  <c r="G99" i="1"/>
  <c r="G102" i="1"/>
  <c r="G101" i="1" s="1"/>
  <c r="G109" i="1"/>
  <c r="G110" i="1"/>
  <c r="G116" i="1"/>
  <c r="G117" i="1"/>
  <c r="G89" i="1"/>
  <c r="I101" i="1"/>
  <c r="I108" i="1"/>
  <c r="H101" i="1"/>
  <c r="J78" i="1"/>
  <c r="K78" i="1" s="1"/>
  <c r="J79" i="1"/>
  <c r="J70" i="1"/>
  <c r="J67" i="1"/>
  <c r="K67" i="1" s="1"/>
  <c r="J66" i="1"/>
  <c r="K66" i="1" s="1"/>
  <c r="I47" i="1"/>
  <c r="I50" i="1"/>
  <c r="I55" i="1"/>
  <c r="I58" i="1"/>
  <c r="I11" i="1"/>
  <c r="H47" i="1"/>
  <c r="H50" i="1"/>
  <c r="H55" i="1"/>
  <c r="H58" i="1"/>
  <c r="E216" i="1"/>
  <c r="F216" i="1"/>
  <c r="F88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8" i="1"/>
  <c r="G47" i="1" s="1"/>
  <c r="G51" i="1"/>
  <c r="G50" i="1" s="1"/>
  <c r="G56" i="1"/>
  <c r="G55" i="1" s="1"/>
  <c r="G59" i="1"/>
  <c r="G58" i="1" s="1"/>
  <c r="G12" i="1"/>
  <c r="K220" i="1" l="1"/>
  <c r="G115" i="1"/>
  <c r="K120" i="1"/>
  <c r="K127" i="1"/>
  <c r="H11" i="1"/>
  <c r="I115" i="1"/>
  <c r="H115" i="1"/>
  <c r="H108" i="1"/>
  <c r="G108" i="1"/>
  <c r="G11" i="1"/>
  <c r="I204" i="1"/>
  <c r="G206" i="1"/>
  <c r="G204" i="1" s="1"/>
  <c r="I170" i="1"/>
  <c r="J77" i="1"/>
  <c r="K77" i="1" s="1"/>
  <c r="E253" i="1"/>
  <c r="G216" i="1"/>
  <c r="H204" i="1"/>
  <c r="H170" i="1"/>
  <c r="G170" i="1"/>
  <c r="G88" i="1"/>
  <c r="G87" i="1" s="1"/>
  <c r="F87" i="1"/>
  <c r="F9" i="1" s="1"/>
  <c r="I87" i="1"/>
  <c r="J73" i="1" s="1"/>
  <c r="K73" i="1" s="1"/>
  <c r="I94" i="1"/>
  <c r="G94" i="1"/>
  <c r="H94" i="1"/>
  <c r="J72" i="1"/>
  <c r="G188" i="1"/>
  <c r="I188" i="1"/>
  <c r="H188" i="1"/>
  <c r="J65" i="1"/>
  <c r="H139" i="1"/>
  <c r="I139" i="1"/>
  <c r="H216" i="1"/>
  <c r="I216" i="1"/>
  <c r="J27" i="1"/>
  <c r="K27" i="1" s="1"/>
  <c r="J74" i="1" l="1"/>
  <c r="K74" i="1" s="1"/>
  <c r="G9" i="1"/>
  <c r="G253" i="1" s="1"/>
  <c r="F253" i="1"/>
  <c r="J88" i="1"/>
  <c r="K88" i="1" s="1"/>
  <c r="H87" i="1"/>
  <c r="H9" i="1" s="1"/>
  <c r="J59" i="1" l="1"/>
  <c r="J58" i="1" l="1"/>
  <c r="K58" i="1" s="1"/>
  <c r="K59" i="1"/>
  <c r="J69" i="1"/>
  <c r="J61" i="1" s="1"/>
  <c r="K61" i="1" s="1"/>
  <c r="I61" i="1"/>
  <c r="I9" i="1" s="1"/>
  <c r="J172" i="1"/>
  <c r="K172" i="1" s="1"/>
  <c r="J12" i="1"/>
  <c r="J102" i="1"/>
  <c r="J101" i="1" s="1"/>
  <c r="K101" i="1" s="1"/>
  <c r="J166" i="1"/>
  <c r="J89" i="1"/>
  <c r="J87" i="1" s="1"/>
  <c r="K87" i="1" s="1"/>
  <c r="J192" i="1"/>
  <c r="J188" i="1" s="1"/>
  <c r="K188" i="1" s="1"/>
  <c r="J38" i="1"/>
  <c r="K38" i="1" s="1"/>
  <c r="J34" i="1"/>
  <c r="K34" i="1" s="1"/>
  <c r="J30" i="1"/>
  <c r="K30" i="1" s="1"/>
  <c r="J28" i="1"/>
  <c r="K28" i="1" s="1"/>
  <c r="J25" i="1"/>
  <c r="K25" i="1" s="1"/>
  <c r="J23" i="1"/>
  <c r="K23" i="1" s="1"/>
  <c r="J21" i="1"/>
  <c r="K21" i="1" s="1"/>
  <c r="J19" i="1"/>
  <c r="K19" i="1" s="1"/>
  <c r="J17" i="1"/>
  <c r="K17" i="1" s="1"/>
  <c r="J15" i="1"/>
  <c r="K15" i="1" s="1"/>
  <c r="J13" i="1"/>
  <c r="K13" i="1" s="1"/>
  <c r="J97" i="1"/>
  <c r="J109" i="1"/>
  <c r="J116" i="1"/>
  <c r="K116" i="1" s="1"/>
  <c r="J171" i="1"/>
  <c r="J170" i="1" s="1"/>
  <c r="K170" i="1" s="1"/>
  <c r="J210" i="1"/>
  <c r="J39" i="1"/>
  <c r="K39" i="1" s="1"/>
  <c r="J35" i="1"/>
  <c r="K35" i="1" s="1"/>
  <c r="J31" i="1"/>
  <c r="K31" i="1" s="1"/>
  <c r="J26" i="1"/>
  <c r="K26" i="1" s="1"/>
  <c r="J22" i="1"/>
  <c r="K22" i="1" s="1"/>
  <c r="J18" i="1"/>
  <c r="K18" i="1" s="1"/>
  <c r="J14" i="1"/>
  <c r="J56" i="1"/>
  <c r="J33" i="1"/>
  <c r="K33" i="1" s="1"/>
  <c r="J29" i="1"/>
  <c r="K29" i="1" s="1"/>
  <c r="J24" i="1"/>
  <c r="K24" i="1" s="1"/>
  <c r="J20" i="1"/>
  <c r="K20" i="1" s="1"/>
  <c r="J16" i="1"/>
  <c r="K16" i="1" s="1"/>
  <c r="J99" i="1"/>
  <c r="K99" i="1" s="1"/>
  <c r="J117" i="1"/>
  <c r="J110" i="1"/>
  <c r="K110" i="1" s="1"/>
  <c r="J211" i="1"/>
  <c r="J48" i="1"/>
  <c r="J95" i="1"/>
  <c r="K95" i="1" s="1"/>
  <c r="J145" i="1"/>
  <c r="J214" i="1"/>
  <c r="J217" i="1"/>
  <c r="K217" i="1" s="1"/>
  <c r="J182" i="1"/>
  <c r="J208" i="1"/>
  <c r="K208" i="1" s="1"/>
  <c r="J179" i="1"/>
  <c r="J209" i="1"/>
  <c r="J205" i="1"/>
  <c r="J36" i="1"/>
  <c r="K36" i="1" s="1"/>
  <c r="J32" i="1"/>
  <c r="K32" i="1" s="1"/>
  <c r="J212" i="1"/>
  <c r="J207" i="1"/>
  <c r="K207" i="1" s="1"/>
  <c r="J51" i="1"/>
  <c r="J50" i="1" s="1"/>
  <c r="K50" i="1" s="1"/>
  <c r="J37" i="1"/>
  <c r="K37" i="1" s="1"/>
  <c r="J213" i="1"/>
  <c r="J96" i="1"/>
  <c r="K12" i="1" l="1"/>
  <c r="J11" i="1"/>
  <c r="J47" i="1"/>
  <c r="K47" i="1" s="1"/>
  <c r="K48" i="1"/>
  <c r="J162" i="1"/>
  <c r="K162" i="1" s="1"/>
  <c r="K166" i="1"/>
  <c r="J178" i="1"/>
  <c r="K178" i="1" s="1"/>
  <c r="K179" i="1"/>
  <c r="J181" i="1"/>
  <c r="K181" i="1" s="1"/>
  <c r="K182" i="1"/>
  <c r="J144" i="1"/>
  <c r="K144" i="1" s="1"/>
  <c r="K145" i="1"/>
  <c r="J55" i="1"/>
  <c r="K55" i="1" s="1"/>
  <c r="K56" i="1"/>
  <c r="J115" i="1"/>
  <c r="K115" i="1" s="1"/>
  <c r="J206" i="1"/>
  <c r="K206" i="1" s="1"/>
  <c r="J108" i="1"/>
  <c r="K108" i="1" s="1"/>
  <c r="K11" i="1"/>
  <c r="J94" i="1"/>
  <c r="K94" i="1" s="1"/>
  <c r="H253" i="1"/>
  <c r="I253" i="1"/>
  <c r="J139" i="1"/>
  <c r="K139" i="1" s="1"/>
  <c r="J216" i="1"/>
  <c r="K216" i="1" s="1"/>
  <c r="J204" i="1" l="1"/>
  <c r="K204" i="1" s="1"/>
  <c r="J9" i="1"/>
  <c r="J253" i="1" l="1"/>
  <c r="K253" i="1" s="1"/>
  <c r="K9" i="1"/>
  <c r="D253" i="1"/>
</calcChain>
</file>

<file path=xl/sharedStrings.xml><?xml version="1.0" encoding="utf-8"?>
<sst xmlns="http://schemas.openxmlformats.org/spreadsheetml/2006/main" count="241" uniqueCount="215">
  <si>
    <t>Beruházás megnevezése</t>
  </si>
  <si>
    <t>Beruházási kiadások összesen</t>
  </si>
  <si>
    <t>Útépítések</t>
  </si>
  <si>
    <t>Járdaépítések</t>
  </si>
  <si>
    <t>Kötelező feladatok</t>
  </si>
  <si>
    <t>Önként vállalt feladatok</t>
  </si>
  <si>
    <t>E Ft</t>
  </si>
  <si>
    <t xml:space="preserve">Társadalmi munkás járdaépítés </t>
  </si>
  <si>
    <t>045120 Út, autópálya építése</t>
  </si>
  <si>
    <t>064010 Közvilágítás</t>
  </si>
  <si>
    <t>013350 Az önkormányzati vagyonnal való gazdálkodással kapcsolatos feladatok</t>
  </si>
  <si>
    <t>Komárom Város Önkormányzata összesen</t>
  </si>
  <si>
    <t>Kisértékű tárgyi eszköz beszerzés</t>
  </si>
  <si>
    <t>Gazdasági szervezettel működő intézmények összesen</t>
  </si>
  <si>
    <t>Gazdasági szervezettel nem rendelkező intézmények összesen</t>
  </si>
  <si>
    <t>091140 Óvodai nevelés, ellátás működési feladatai</t>
  </si>
  <si>
    <t>Járda tervezések</t>
  </si>
  <si>
    <t>Közvilágítás tervezések</t>
  </si>
  <si>
    <t>011130 Önkormányzatok és önkorm hivatalok jogalkotó és általános igazgatási tev</t>
  </si>
  <si>
    <t xml:space="preserve">Komárom Város Egészségügyi Alapellátási Szolgálata kisértékű tárgyi eszköz </t>
  </si>
  <si>
    <t>Komáromi Szivárvány Óvoda kisértékű tárgyi eszközök</t>
  </si>
  <si>
    <t>Komáromi Kistáltos Óvoda kisértékű tárgyi eszközök</t>
  </si>
  <si>
    <t>Komáromi Gesztenyés Óvoda kisértékű tárgyi eszközök</t>
  </si>
  <si>
    <t>Komáromi Napsugár Óvoda kisértékű tárgyi eszközök</t>
  </si>
  <si>
    <t>Komáromi Tóparti Óvoda kisértékű tárgyi eszközök</t>
  </si>
  <si>
    <t>Komáromi Szőnyi Színes Óvoda kisértékű tárgyi eszközök</t>
  </si>
  <si>
    <t>Komáromi Csillag Óvoda kisértékű tárgyi eszközök</t>
  </si>
  <si>
    <t>Komáromi Aprótalpak Bölcsőde kisértékű tárgyi eszközök</t>
  </si>
  <si>
    <t>Komárom Város Egyesített Szociális Intézménye kisértékű tárgyi eszköz</t>
  </si>
  <si>
    <t>Jókai Mór Városi Könyvtár kisértékű tárgyi eszköz</t>
  </si>
  <si>
    <t>Komáromi Klapka György Múzeum kisértékű tárgyi eszköz</t>
  </si>
  <si>
    <t>Komáromi Polgármesteri Hivatal:</t>
  </si>
  <si>
    <t>066020 Város-, községgazdálkodási egyéb szolgáltatások</t>
  </si>
  <si>
    <t>052080 Szennyvízcsatorna építése, fenntartása, üzemeltetése</t>
  </si>
  <si>
    <t>Komáromi Tám-Pont Család- és Gyermekjóléti Intézmény kisértékű tárgyi eszközök</t>
  </si>
  <si>
    <t>104031 Gyermekek bölcsődei ellátása</t>
  </si>
  <si>
    <t>082063 Múzeumi kiállítási tevékenység</t>
  </si>
  <si>
    <t>045161 Kerékpárutak üzemeltetése, fenntartása</t>
  </si>
  <si>
    <t>Kerékpárforgalmi hálózati terv készítése</t>
  </si>
  <si>
    <t>081071 Üdülői szálláshely szolgáltatás és étkeztetés</t>
  </si>
  <si>
    <t>047410 Ár- és belvízvédelemmel összefüggő tevékenységek</t>
  </si>
  <si>
    <t>066020 Város és községgazdálkodás</t>
  </si>
  <si>
    <t>066010 Zöldterület kezelés</t>
  </si>
  <si>
    <t>Vízrendezési tervek készítése</t>
  </si>
  <si>
    <t>Lengyár telep csapadékvíz elvezetés kiépítésének tervezése</t>
  </si>
  <si>
    <t>063080 Vízellátással kapcsolatos közmű építése, fenntartása üzemeltetése</t>
  </si>
  <si>
    <t>Közmű tervezések</t>
  </si>
  <si>
    <t>063020 Víztermelés, kezelés, ellátás</t>
  </si>
  <si>
    <t>Báthory utca levezető nyiltárok megvásárlása</t>
  </si>
  <si>
    <t>072111 Háziorvosi alapellátás</t>
  </si>
  <si>
    <t>Hardver beszerzés</t>
  </si>
  <si>
    <t>054020 Védett természeti területek és természeti értékek bemutatása, megőrzése és fenntartása</t>
  </si>
  <si>
    <t>Térfigyelő kamerák</t>
  </si>
  <si>
    <t>Koppánymonostori sportpálya körüli zöldterület parkosítás, zajvédő fasor, cserjesor telepítés</t>
  </si>
  <si>
    <t>Beruházási tervek</t>
  </si>
  <si>
    <t>Elektromos töltőállomás kialakítása támogatásból</t>
  </si>
  <si>
    <t>Brigetio öröksége látogatóközpont kialakítása támogatási előlegből</t>
  </si>
  <si>
    <t>Hardver beszerzések</t>
  </si>
  <si>
    <t>kisértékű informatikai eszközök</t>
  </si>
  <si>
    <t>kisértékű egyéb gép, berendezés</t>
  </si>
  <si>
    <t>102023 Időskorúak bentlakásos ellátása</t>
  </si>
  <si>
    <t>Geotermikus hőellátó rendszer kiépítése önerő</t>
  </si>
  <si>
    <t>Jókai Mór Gimnázium energetiki korszerűsítése önerő</t>
  </si>
  <si>
    <t>096015 Gyermekétkeztetés köznevelési intézményben</t>
  </si>
  <si>
    <t>081030 Sportlétesítmények, edzőtáborok működtetése és fejlesztése</t>
  </si>
  <si>
    <t>Geotermikus hőellátó rendszer kiépítése támogatásból</t>
  </si>
  <si>
    <t>Helyi identitás és kohézió erősítése pályázati támogatásból eszközbeszerzés</t>
  </si>
  <si>
    <t>Humán szolgáltatások fejlesztése eszközbeszerzés támogatásból</t>
  </si>
  <si>
    <t>8. melléklet</t>
  </si>
  <si>
    <t>Pályázatok és azokhoz kapcsolódó feladatok</t>
  </si>
  <si>
    <t>Immateriális javak beszerzése</t>
  </si>
  <si>
    <t>Komáromhoz köthető hírességek fala</t>
  </si>
  <si>
    <t>Akadálymentesítés gyalogátkelőhelyeknél</t>
  </si>
  <si>
    <t>092120 Köznevelési intézmény 5-8 évfolyamán tanulók nevelésével, oktatásával kapcs műk feladatok</t>
  </si>
  <si>
    <t xml:space="preserve">Komáromi Szivárvány Óvoda udvar és játszótér </t>
  </si>
  <si>
    <t xml:space="preserve">Komáromi Tóparti Óvoda udvar és játszótér </t>
  </si>
  <si>
    <t>Minivár Bölcsőde udvar és játszótér</t>
  </si>
  <si>
    <t>051020 Nem veszélyes hulladék összetevőinek válogatása, elkülönített begyűjtése, szállítása, átrakása</t>
  </si>
  <si>
    <t>Komposztáló és hulladékudvar tervei</t>
  </si>
  <si>
    <t>LED villogóval ellátott gyalogátkelők kialakítása</t>
  </si>
  <si>
    <t>042220 Erdőgazdálkodás</t>
  </si>
  <si>
    <t>Elektromos töltőállomás kialakítása önerő</t>
  </si>
  <si>
    <t>Buszvárók vásárlása</t>
  </si>
  <si>
    <t>Bozsik József Iskola mellett sportpálya kútjának házi vízművessé alakítása</t>
  </si>
  <si>
    <t>086090 Egyéb szabadidős szolgáltatás</t>
  </si>
  <si>
    <t>Ipari park védőfasor telepítés</t>
  </si>
  <si>
    <t>Városi kamerarendszer fejlesztése</t>
  </si>
  <si>
    <t>Feszty Általános Iskola sportpálya aszfaltozás</t>
  </si>
  <si>
    <t xml:space="preserve">Út tervezések </t>
  </si>
  <si>
    <t>016080 Kiemelt állami és önkormányzati rendezvények</t>
  </si>
  <si>
    <t>Komáromi Kistáltos Óvoda fénymásoló</t>
  </si>
  <si>
    <t>Komárom Város Egyesített Szociális Intézménye számítógép</t>
  </si>
  <si>
    <t>Humán szolgáltatások fejlesztése önerő</t>
  </si>
  <si>
    <t>Kubinyi program önerő</t>
  </si>
  <si>
    <t xml:space="preserve">Jókai liget játszótér támogatásból </t>
  </si>
  <si>
    <t xml:space="preserve">Komarno Komárom közösségi közlekedés javítása támogatásból </t>
  </si>
  <si>
    <t>104035 Gyermekétkeztetés bölcsődében</t>
  </si>
  <si>
    <t>Kisértékű tárgyi eszközök</t>
  </si>
  <si>
    <t>Komarno Komárom közösségi közlekedés javítása önerő</t>
  </si>
  <si>
    <t xml:space="preserve"> Eredeti ei összesen</t>
  </si>
  <si>
    <t>Módostott ei összesen</t>
  </si>
  <si>
    <t>Mentősöknek orvosi eszközök</t>
  </si>
  <si>
    <t xml:space="preserve">1/2020.(I.28.) önk rendelet eredeti ei </t>
  </si>
  <si>
    <t>Komárom Város szennyvízelvezetésének és tisztításának fejlesztése támogatásból</t>
  </si>
  <si>
    <t>Inkubátorházak fejlesztése támogatási előlegből</t>
  </si>
  <si>
    <t>Inkubátorházak fejlesztése önerő</t>
  </si>
  <si>
    <t>Zöld város kialakítása támogatásból</t>
  </si>
  <si>
    <t>Zöld város kialakítása önerő</t>
  </si>
  <si>
    <t>Jókai liget játszótér önerő</t>
  </si>
  <si>
    <t>Brigetio öröksége látogatóközpont kialakítása önerő</t>
  </si>
  <si>
    <t>Jókai Mór Gimnázium energetiki korszerűsítése támogatásból</t>
  </si>
  <si>
    <t>Klímastratégia támogatásból</t>
  </si>
  <si>
    <t>LIMES pályázat támogatásból</t>
  </si>
  <si>
    <t>LIMES önerő</t>
  </si>
  <si>
    <t>Kubinyi program támogatásból</t>
  </si>
  <si>
    <t>1782/205 hrsz műfüves grund sportpálya talajelőkészítés önerő</t>
  </si>
  <si>
    <t>Ipari park földterület kisajátítás</t>
  </si>
  <si>
    <t>Karácsonyi díszítések</t>
  </si>
  <si>
    <t>Csereerdősítés (031/20 HRSZ)</t>
  </si>
  <si>
    <t>Ipari park e-on trafóállomáshoz vezető út</t>
  </si>
  <si>
    <t>MOL városrész Varga J. utca  parkolók, útburkolatok járdák tervezése</t>
  </si>
  <si>
    <t>MOL városrész röplabda csarnok előtt akadálymentesítés, parkoló kialakítás</t>
  </si>
  <si>
    <t>Fenyves utcai buszfordulónál buszöböl építés</t>
  </si>
  <si>
    <t>Lenkei utca úttervezése</t>
  </si>
  <si>
    <t>Báthory utcai garázssor útépítése</t>
  </si>
  <si>
    <t xml:space="preserve">Ipari park KOIP állomáshoz útcsatlakozás kiépítése </t>
  </si>
  <si>
    <t>Gyanta, Toboz, Erdő utcák útépítésének tervezése</t>
  </si>
  <si>
    <t>Koppányvezér út páros oldal járda és kapubehajtók építésének tervezése</t>
  </si>
  <si>
    <t>Komárom, Szőny-Füzitői csatorna Szabadság úti közúti híd mederburkolatát kerülő kisvízi csatorna</t>
  </si>
  <si>
    <t>Szőlő köz csapadékvíz elvezetés</t>
  </si>
  <si>
    <t>Báthory utcai garázssor csapadékcsatorna építése</t>
  </si>
  <si>
    <t>Távhőszolgáltató vízbekötés kiváltása</t>
  </si>
  <si>
    <t>Közvilágítás tervezések 2019. évi számlák</t>
  </si>
  <si>
    <t>Ipari park tájékoztató táblák</t>
  </si>
  <si>
    <t>Kamerarendszerhez kapcsolódó optikai kábel kiépítése</t>
  </si>
  <si>
    <t>Frigyes laktanya játszótér kialakítás</t>
  </si>
  <si>
    <t>Tájépítészeti terv Frigyes laktanya sportpálya melletti sportpark és játszótér</t>
  </si>
  <si>
    <t>Játszótér tervezések</t>
  </si>
  <si>
    <t>Kutyaiskolába villany és vízbekötés kiépítése</t>
  </si>
  <si>
    <t xml:space="preserve">Gyerekorvosi rendelőbe klíma </t>
  </si>
  <si>
    <t>072044 Mentés</t>
  </si>
  <si>
    <t>Berecz Dezső Sporttelep  villamos hálózat bővítés</t>
  </si>
  <si>
    <t>Új fogyasztók bekapcsolási díja</t>
  </si>
  <si>
    <t>Fenyves tábor kerítés építés</t>
  </si>
  <si>
    <t>Komáromi Jókai Moziba vetítővászon</t>
  </si>
  <si>
    <t>Komáromi Tóparti Óvoda fedett kerékpártároló</t>
  </si>
  <si>
    <t xml:space="preserve">Komáromi Szivárvány Óvoda pincéjében zsomp kialakítás, és a keletkező víz kiszivattyúzásához eszközök </t>
  </si>
  <si>
    <t>Szőnyi Bozsik József Általános Iskola területén udvari tároló építés</t>
  </si>
  <si>
    <t>Komáromi Kistáltos Óvoda konyhára eszközbeszerzés</t>
  </si>
  <si>
    <t>Idősek Otthona járda szélesítés</t>
  </si>
  <si>
    <t>051020 Nem veszélyes (települési) hulladék összetevőinek válogatása, elkülönített begyűjtése</t>
  </si>
  <si>
    <t>Laptop építéshatóságra</t>
  </si>
  <si>
    <t>2 db villany meghajtású motorkerékpár közterület felügyelet részére</t>
  </si>
  <si>
    <t>Defibrillátor</t>
  </si>
  <si>
    <t>Komáromi Szivárvány Óvoda multifunkcionális nyomtató</t>
  </si>
  <si>
    <t>Komáromi Szivárvány Óvoda galéria</t>
  </si>
  <si>
    <t>Komáromi Szivárvány Óvoda hűtőszekrény</t>
  </si>
  <si>
    <t>Komáromi Szivárvány Óvoda beépített szekrény</t>
  </si>
  <si>
    <t>Komáromi Szivárvány Óvoda kamera rendszer</t>
  </si>
  <si>
    <t>Komáromi Gesztenyés Óvoda interaktív asztal</t>
  </si>
  <si>
    <t>Komáromi Gesztenyés Óvoda trambulin</t>
  </si>
  <si>
    <t>Komáromi Napsugár Óvoda napvitorla</t>
  </si>
  <si>
    <t>Komáromi Napsugár Óvoda klíma</t>
  </si>
  <si>
    <t>Komáromi Tóparti Óvoda multifunkcionális nyomtató</t>
  </si>
  <si>
    <t>Komáromi Csillag Óvoda napvitorla</t>
  </si>
  <si>
    <t>Komáromi Tám-Pont Család- és Gyermekjóléti Intézmény nagyteljesítményű nyomtató</t>
  </si>
  <si>
    <t>Jókai Mór Városi Könyvtár 3 db számítógép</t>
  </si>
  <si>
    <t>Komáromi Klapka György Múzeum 2 db számítógép</t>
  </si>
  <si>
    <t>Komárom Város Egészségügyi Alapellátási Szolgálata  3 db turbina</t>
  </si>
  <si>
    <t>Komárom Város Egészségügyi Alapellátási Szolgálata  2 db gyorsító kézidarab mikromotorhoz</t>
  </si>
  <si>
    <t>Komárom Város Egészségügyi Alapellátási Szolgálata hőlégsterilizáló</t>
  </si>
  <si>
    <t>Komárom Város Egészségügyi Alapellátási Szolgálata hallásvizsgáló készülék</t>
  </si>
  <si>
    <t>Koppány vezér u. 7126/12 HRSZ záporszivattyú hálózatfejlesztés</t>
  </si>
  <si>
    <t>081045 Szabadidősport-  (rekreációs sport-) tevékenysége és támogatása</t>
  </si>
  <si>
    <t>Defibrillátor készülék</t>
  </si>
  <si>
    <t>Gyógyfürdő előtti nyomócső</t>
  </si>
  <si>
    <t>Menza-pure szoftver</t>
  </si>
  <si>
    <t>Kerítés építés Arany János utca 17. tárasház meletti játszótéren</t>
  </si>
  <si>
    <t>Molaji sportcsarnok villámvédelmi terv</t>
  </si>
  <si>
    <t>Zöld növényzet telepítés Komáromi Mentőállomásra</t>
  </si>
  <si>
    <t>1385/181 HRSZ ingatlan vásárlás</t>
  </si>
  <si>
    <t>Járásszékhely múzeum pályázat önerő</t>
  </si>
  <si>
    <t>Téltemető utca sportpálya hálózat bővítés</t>
  </si>
  <si>
    <t>047320 Turizmisfejlesztési támogatások és tevékenységek</t>
  </si>
  <si>
    <t>Komáromi Városmarketing és Turisztikai Nonprofit  Kft törzstőke</t>
  </si>
  <si>
    <t>106010 Lakóingatlan szociális célú bérbeadása, üzemeltetése</t>
  </si>
  <si>
    <t>104030 Gyermekek napközbeni ellátása</t>
  </si>
  <si>
    <t>Kisprojekt alap</t>
  </si>
  <si>
    <t>Szálláshely fejlesztés</t>
  </si>
  <si>
    <t>CLLD Petőfi Művelődési Ház részleges átalakítás önerő</t>
  </si>
  <si>
    <t>Fekvőrendőr</t>
  </si>
  <si>
    <t>Intézményekbe mellékvízmérők</t>
  </si>
  <si>
    <t>Bérlakás átalakítások</t>
  </si>
  <si>
    <t>Zrínyi-Guyon utca közvilágítás kiépítés</t>
  </si>
  <si>
    <t>Bekötő út ipari parkban</t>
  </si>
  <si>
    <t>Óvodai játszóterek fejlesztése</t>
  </si>
  <si>
    <t>Komáromi Klapka György Múzeum detektor</t>
  </si>
  <si>
    <t>Látogató központba riasztó</t>
  </si>
  <si>
    <t>Jókai liget teljesítmény bővítés</t>
  </si>
  <si>
    <t>Riasztó rendszer  Jókai liget kiszolgáló épületébe</t>
  </si>
  <si>
    <t>Nonprofit Szolgáltató Ház kialakítása támogatási előlegből</t>
  </si>
  <si>
    <t>Nonprofit Szolgáltató Ház kialakítás önerő</t>
  </si>
  <si>
    <t>Ipari park viziközmű építés támogatásból</t>
  </si>
  <si>
    <t>Ipari park bővítés és zajvédelem támogatásból</t>
  </si>
  <si>
    <t>Szent István tér villamos fogyasztási hely kiépítés</t>
  </si>
  <si>
    <t>Juhász Gyula utcai park fém korlát</t>
  </si>
  <si>
    <t>Vízmérő beépítés</t>
  </si>
  <si>
    <t>KOMTHERÁL KFT beruházások</t>
  </si>
  <si>
    <t>Szent László utca 4-8 tömbház között zöldfelület kialakítás</t>
  </si>
  <si>
    <t>Komáromi Klapka György Múzeum pénztárgép</t>
  </si>
  <si>
    <t>Komárom Város 2020. évi beruházási kiadásai feladatonként (ÁFÁ-val)</t>
  </si>
  <si>
    <t>Teljesítés %-a</t>
  </si>
  <si>
    <t>Teljesítés</t>
  </si>
  <si>
    <t xml:space="preserve"> 11/2021. (V.29.) önk rendelet mód. ei</t>
  </si>
  <si>
    <t>11/2021. (V.29.) önk rendelet mód.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</si>
</sst>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u/>
      <sz val="8"/>
      <name val="Arial CE"/>
      <charset val="238"/>
    </font>
    <font>
      <b/>
      <sz val="9"/>
      <name val="Arial CE"/>
      <charset val="238"/>
    </font>
    <font>
      <b/>
      <u/>
      <sz val="8"/>
      <name val="Arial CE"/>
      <charset val="238"/>
    </font>
    <font>
      <b/>
      <u/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49" fontId="2" fillId="0" borderId="1" xfId="0" applyNumberFormat="1" applyFont="1" applyBorder="1"/>
    <xf numFmtId="3" fontId="2" fillId="0" borderId="1" xfId="0" applyNumberFormat="1" applyFont="1" applyBorder="1"/>
    <xf numFmtId="0" fontId="0" fillId="0" borderId="1" xfId="0" applyBorder="1"/>
    <xf numFmtId="49" fontId="3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/>
    <xf numFmtId="49" fontId="4" fillId="0" borderId="1" xfId="0" applyNumberFormat="1" applyFont="1" applyBorder="1"/>
    <xf numFmtId="3" fontId="3" fillId="0" borderId="1" xfId="0" applyNumberFormat="1" applyFont="1" applyBorder="1" applyAlignment="1"/>
    <xf numFmtId="3" fontId="3" fillId="0" borderId="1" xfId="0" applyNumberFormat="1" applyFont="1" applyFill="1" applyBorder="1" applyAlignment="1"/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/>
    <xf numFmtId="3" fontId="2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6" fillId="0" borderId="1" xfId="0" applyNumberFormat="1" applyFont="1" applyBorder="1"/>
    <xf numFmtId="3" fontId="3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49" fontId="3" fillId="4" borderId="1" xfId="0" applyNumberFormat="1" applyFont="1" applyFill="1" applyBorder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3" fontId="3" fillId="0" borderId="0" xfId="0" applyNumberFormat="1" applyFont="1"/>
    <xf numFmtId="0" fontId="1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3" fillId="4" borderId="1" xfId="0" applyNumberFormat="1" applyFont="1" applyFill="1" applyBorder="1"/>
    <xf numFmtId="3" fontId="2" fillId="4" borderId="1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4" borderId="1" xfId="0" applyFill="1" applyBorder="1"/>
    <xf numFmtId="3" fontId="4" fillId="0" borderId="1" xfId="0" applyNumberFormat="1" applyFont="1" applyBorder="1"/>
    <xf numFmtId="3" fontId="8" fillId="0" borderId="1" xfId="0" applyNumberFormat="1" applyFont="1" applyBorder="1"/>
    <xf numFmtId="0" fontId="13" fillId="0" borderId="3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/>
    <xf numFmtId="0" fontId="15" fillId="0" borderId="1" xfId="0" applyFont="1" applyBorder="1" applyAlignment="1">
      <alignment horizontal="center" vertical="center" wrapText="1"/>
    </xf>
    <xf numFmtId="3" fontId="14" fillId="0" borderId="1" xfId="1" applyNumberFormat="1" applyFont="1" applyBorder="1" applyAlignment="1">
      <alignment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/>
    <xf numFmtId="3" fontId="3" fillId="0" borderId="0" xfId="0" applyNumberFormat="1" applyFont="1" applyBorder="1" applyAlignment="1"/>
    <xf numFmtId="3" fontId="3" fillId="0" borderId="0" xfId="0" applyNumberFormat="1" applyFont="1" applyBorder="1"/>
    <xf numFmtId="3" fontId="3" fillId="0" borderId="0" xfId="0" applyNumberFormat="1" applyFont="1" applyFill="1" applyBorder="1"/>
    <xf numFmtId="3" fontId="3" fillId="3" borderId="0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0" fontId="3" fillId="0" borderId="0" xfId="0" applyNumberFormat="1" applyFont="1"/>
    <xf numFmtId="10" fontId="3" fillId="0" borderId="1" xfId="0" applyNumberFormat="1" applyFont="1" applyBorder="1"/>
    <xf numFmtId="3" fontId="3" fillId="2" borderId="1" xfId="0" applyNumberFormat="1" applyFont="1" applyFill="1" applyBorder="1" applyAlignment="1">
      <alignment horizontal="right" vertical="center" wrapText="1"/>
    </xf>
    <xf numFmtId="10" fontId="3" fillId="4" borderId="1" xfId="0" applyNumberFormat="1" applyFont="1" applyFill="1" applyBorder="1"/>
    <xf numFmtId="0" fontId="0" fillId="4" borderId="0" xfId="0" applyFill="1"/>
    <xf numFmtId="3" fontId="3" fillId="4" borderId="1" xfId="0" applyNumberFormat="1" applyFont="1" applyFill="1" applyBorder="1" applyAlignment="1"/>
    <xf numFmtId="10" fontId="3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Beruh.felú-átadott-átvett" xfId="1" xr:uid="{A7E96BB3-2561-4E3D-9B49-72232092B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5"/>
  <sheetViews>
    <sheetView tabSelected="1" zoomScaleNormal="100" workbookViewId="0">
      <pane ySplit="7" topLeftCell="A263" activePane="bottomLeft" state="frozen"/>
      <selection pane="bottomLeft" activeCell="E142" sqref="E142:G142"/>
    </sheetView>
  </sheetViews>
  <sheetFormatPr defaultRowHeight="12.75" x14ac:dyDescent="0.2"/>
  <cols>
    <col min="1" max="1" width="82.28515625" bestFit="1" customWidth="1"/>
    <col min="2" max="3" width="10.7109375" customWidth="1"/>
    <col min="4" max="4" width="11.85546875" customWidth="1"/>
    <col min="5" max="5" width="9.85546875" bestFit="1" customWidth="1"/>
    <col min="6" max="6" width="9.28515625" customWidth="1"/>
    <col min="7" max="8" width="9.85546875" bestFit="1" customWidth="1"/>
    <col min="10" max="10" width="9.85546875" bestFit="1" customWidth="1"/>
    <col min="11" max="11" width="10" customWidth="1"/>
    <col min="14" max="14" width="10.140625" bestFit="1" customWidth="1"/>
  </cols>
  <sheetData>
    <row r="1" spans="1:15" ht="11.25" customHeight="1" x14ac:dyDescent="0.2">
      <c r="B1" s="28"/>
      <c r="C1" s="28"/>
      <c r="D1" s="28"/>
      <c r="E1" s="28"/>
      <c r="F1" s="28"/>
      <c r="G1" s="28"/>
      <c r="K1" s="26" t="s">
        <v>68</v>
      </c>
    </row>
    <row r="2" spans="1:15" ht="12" customHeight="1" x14ac:dyDescent="0.2">
      <c r="A2" s="62" t="s">
        <v>210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5" ht="12" customHeight="1" x14ac:dyDescent="0.2">
      <c r="A3" s="20"/>
      <c r="C3" s="66"/>
      <c r="D3" s="66"/>
      <c r="E3" s="36"/>
      <c r="F3" s="36"/>
      <c r="G3" s="36"/>
    </row>
    <row r="4" spans="1:15" ht="12" customHeight="1" x14ac:dyDescent="0.2">
      <c r="A4" s="19"/>
      <c r="C4" s="66"/>
      <c r="D4" s="66"/>
      <c r="E4" s="36"/>
      <c r="F4" s="36"/>
      <c r="G4" s="36"/>
    </row>
    <row r="5" spans="1:15" x14ac:dyDescent="0.2">
      <c r="K5" s="12" t="s">
        <v>6</v>
      </c>
    </row>
    <row r="6" spans="1:15" ht="27.75" customHeight="1" x14ac:dyDescent="0.2">
      <c r="A6" s="63" t="s">
        <v>0</v>
      </c>
      <c r="B6" s="64" t="s">
        <v>102</v>
      </c>
      <c r="C6" s="64"/>
      <c r="D6" s="64"/>
      <c r="E6" s="65" t="s">
        <v>213</v>
      </c>
      <c r="F6" s="65"/>
      <c r="G6" s="65"/>
      <c r="H6" s="65" t="s">
        <v>212</v>
      </c>
      <c r="I6" s="65"/>
      <c r="J6" s="65"/>
      <c r="K6" s="61" t="s">
        <v>211</v>
      </c>
    </row>
    <row r="7" spans="1:15" ht="42.75" customHeight="1" x14ac:dyDescent="0.2">
      <c r="A7" s="63"/>
      <c r="B7" s="32" t="s">
        <v>4</v>
      </c>
      <c r="C7" s="32" t="s">
        <v>5</v>
      </c>
      <c r="D7" s="32" t="s">
        <v>99</v>
      </c>
      <c r="E7" s="35" t="s">
        <v>4</v>
      </c>
      <c r="F7" s="35" t="s">
        <v>5</v>
      </c>
      <c r="G7" s="35" t="s">
        <v>100</v>
      </c>
      <c r="H7" s="32" t="s">
        <v>4</v>
      </c>
      <c r="I7" s="32" t="s">
        <v>5</v>
      </c>
      <c r="J7" s="32" t="s">
        <v>100</v>
      </c>
      <c r="K7" s="61"/>
    </row>
    <row r="8" spans="1:15" ht="11.25" customHeight="1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5"/>
    </row>
    <row r="9" spans="1:15" ht="15" customHeight="1" x14ac:dyDescent="0.2">
      <c r="A9" s="13" t="s">
        <v>11</v>
      </c>
      <c r="B9" s="16">
        <f t="shared" ref="B9:J9" si="0">SUM(B11,B47,B50,B55,B58,B61,B81,B84,B87,B91,B105,B115,B120,B94,B101,B108,B139,B144,B147,B155,B158,B162,B170,B174,B178,B181,B185,B188)</f>
        <v>5388090</v>
      </c>
      <c r="C9" s="16">
        <f t="shared" si="0"/>
        <v>3325</v>
      </c>
      <c r="D9" s="16">
        <f t="shared" si="0"/>
        <v>5391415</v>
      </c>
      <c r="E9" s="16">
        <f t="shared" si="0"/>
        <v>18754036</v>
      </c>
      <c r="F9" s="16">
        <f t="shared" si="0"/>
        <v>8617</v>
      </c>
      <c r="G9" s="16">
        <f t="shared" si="0"/>
        <v>18762653</v>
      </c>
      <c r="H9" s="16">
        <f t="shared" si="0"/>
        <v>7880910</v>
      </c>
      <c r="I9" s="16">
        <f t="shared" si="0"/>
        <v>8456</v>
      </c>
      <c r="J9" s="16">
        <f t="shared" si="0"/>
        <v>7889366</v>
      </c>
      <c r="K9" s="60">
        <f>SUM(J9/G9)</f>
        <v>0.42048243390740103</v>
      </c>
      <c r="L9" s="29"/>
      <c r="M9" s="29"/>
      <c r="O9" s="46"/>
    </row>
    <row r="10" spans="1:15" ht="12.75" customHeight="1" x14ac:dyDescent="0.2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55"/>
      <c r="O10" s="46"/>
    </row>
    <row r="11" spans="1:15" ht="12.75" customHeight="1" x14ac:dyDescent="0.2">
      <c r="A11" s="3" t="s">
        <v>69</v>
      </c>
      <c r="B11" s="23">
        <f t="shared" ref="B11:J11" si="1">SUM(B12:B45)</f>
        <v>4620969</v>
      </c>
      <c r="C11" s="23">
        <f t="shared" si="1"/>
        <v>0</v>
      </c>
      <c r="D11" s="23">
        <f t="shared" si="1"/>
        <v>4620969</v>
      </c>
      <c r="E11" s="23">
        <f t="shared" si="1"/>
        <v>18456221</v>
      </c>
      <c r="F11" s="23">
        <f t="shared" si="1"/>
        <v>7660</v>
      </c>
      <c r="G11" s="23">
        <f t="shared" si="1"/>
        <v>18463881</v>
      </c>
      <c r="H11" s="23">
        <f t="shared" si="1"/>
        <v>7668991</v>
      </c>
      <c r="I11" s="23">
        <f t="shared" si="1"/>
        <v>7632</v>
      </c>
      <c r="J11" s="23">
        <f t="shared" si="1"/>
        <v>7676623</v>
      </c>
      <c r="K11" s="55">
        <f>SUM(J11/G11)</f>
        <v>0.41576432387102147</v>
      </c>
      <c r="M11" s="46"/>
      <c r="O11" s="46"/>
    </row>
    <row r="12" spans="1:15" ht="12.75" customHeight="1" x14ac:dyDescent="0.2">
      <c r="A12" s="6" t="s">
        <v>103</v>
      </c>
      <c r="B12" s="22">
        <v>293502</v>
      </c>
      <c r="C12" s="22"/>
      <c r="D12" s="22">
        <f t="shared" ref="D12:D39" si="2">SUM(B12:C12)</f>
        <v>293502</v>
      </c>
      <c r="E12" s="22">
        <v>5267083</v>
      </c>
      <c r="F12" s="22"/>
      <c r="G12" s="22">
        <f>SUM(E12:F12)</f>
        <v>5267083</v>
      </c>
      <c r="H12" s="22">
        <v>5267083</v>
      </c>
      <c r="I12" s="22"/>
      <c r="J12" s="24">
        <f t="shared" ref="J12:J45" si="3">SUM(H12:I12)</f>
        <v>5267083</v>
      </c>
      <c r="K12" s="55">
        <f t="shared" ref="K12:K74" si="4">SUM(J12/G12)</f>
        <v>1</v>
      </c>
    </row>
    <row r="13" spans="1:15" ht="12.75" customHeight="1" x14ac:dyDescent="0.2">
      <c r="A13" s="6" t="s">
        <v>65</v>
      </c>
      <c r="B13" s="22">
        <v>469888</v>
      </c>
      <c r="C13" s="22"/>
      <c r="D13" s="22">
        <f t="shared" si="2"/>
        <v>469888</v>
      </c>
      <c r="E13" s="22">
        <v>469888</v>
      </c>
      <c r="F13" s="22"/>
      <c r="G13" s="22">
        <f t="shared" ref="G13:G59" si="5">SUM(E13:F13)</f>
        <v>469888</v>
      </c>
      <c r="H13" s="22"/>
      <c r="I13" s="22"/>
      <c r="J13" s="24">
        <f t="shared" si="3"/>
        <v>0</v>
      </c>
      <c r="K13" s="55">
        <f t="shared" si="4"/>
        <v>0</v>
      </c>
    </row>
    <row r="14" spans="1:15" ht="12.75" customHeight="1" x14ac:dyDescent="0.2">
      <c r="A14" s="6" t="s">
        <v>61</v>
      </c>
      <c r="B14" s="22">
        <v>337599</v>
      </c>
      <c r="C14" s="22"/>
      <c r="D14" s="22">
        <f t="shared" si="2"/>
        <v>337599</v>
      </c>
      <c r="E14" s="22">
        <v>0</v>
      </c>
      <c r="F14" s="22"/>
      <c r="G14" s="22">
        <f t="shared" si="5"/>
        <v>0</v>
      </c>
      <c r="H14" s="22"/>
      <c r="I14" s="22"/>
      <c r="J14" s="24">
        <f t="shared" si="3"/>
        <v>0</v>
      </c>
      <c r="K14" s="55"/>
    </row>
    <row r="15" spans="1:15" ht="12.75" customHeight="1" x14ac:dyDescent="0.2">
      <c r="A15" s="6" t="s">
        <v>104</v>
      </c>
      <c r="B15" s="22">
        <v>346052</v>
      </c>
      <c r="C15" s="22"/>
      <c r="D15" s="22">
        <f t="shared" si="2"/>
        <v>346052</v>
      </c>
      <c r="E15" s="22">
        <v>346052</v>
      </c>
      <c r="F15" s="22"/>
      <c r="G15" s="22">
        <f t="shared" si="5"/>
        <v>346052</v>
      </c>
      <c r="H15" s="22">
        <v>299917</v>
      </c>
      <c r="I15" s="22"/>
      <c r="J15" s="24">
        <f t="shared" si="3"/>
        <v>299917</v>
      </c>
      <c r="K15" s="55">
        <f t="shared" si="4"/>
        <v>0.8666818859593356</v>
      </c>
    </row>
    <row r="16" spans="1:15" ht="12.75" customHeight="1" x14ac:dyDescent="0.2">
      <c r="A16" s="6" t="s">
        <v>105</v>
      </c>
      <c r="B16" s="22">
        <v>573982</v>
      </c>
      <c r="C16" s="22"/>
      <c r="D16" s="22">
        <f t="shared" si="2"/>
        <v>573982</v>
      </c>
      <c r="E16" s="22">
        <v>420575</v>
      </c>
      <c r="F16" s="22"/>
      <c r="G16" s="22">
        <f t="shared" si="5"/>
        <v>420575</v>
      </c>
      <c r="H16" s="22">
        <v>300865</v>
      </c>
      <c r="I16" s="22"/>
      <c r="J16" s="24">
        <f t="shared" si="3"/>
        <v>300865</v>
      </c>
      <c r="K16" s="55">
        <f t="shared" si="4"/>
        <v>0.71536586815669023</v>
      </c>
    </row>
    <row r="17" spans="1:11" ht="12.75" customHeight="1" x14ac:dyDescent="0.2">
      <c r="A17" s="6" t="s">
        <v>106</v>
      </c>
      <c r="B17" s="22">
        <v>164396</v>
      </c>
      <c r="C17" s="22"/>
      <c r="D17" s="22">
        <f t="shared" si="2"/>
        <v>164396</v>
      </c>
      <c r="E17" s="22">
        <v>166403</v>
      </c>
      <c r="F17" s="22"/>
      <c r="G17" s="22">
        <f t="shared" si="5"/>
        <v>166403</v>
      </c>
      <c r="H17" s="22">
        <v>149992</v>
      </c>
      <c r="I17" s="22"/>
      <c r="J17" s="24">
        <f t="shared" si="3"/>
        <v>149992</v>
      </c>
      <c r="K17" s="55">
        <f t="shared" si="4"/>
        <v>0.90137797996430358</v>
      </c>
    </row>
    <row r="18" spans="1:11" ht="12.75" customHeight="1" x14ac:dyDescent="0.2">
      <c r="A18" s="6" t="s">
        <v>107</v>
      </c>
      <c r="B18" s="22">
        <v>204488</v>
      </c>
      <c r="C18" s="22"/>
      <c r="D18" s="22">
        <f t="shared" si="2"/>
        <v>204488</v>
      </c>
      <c r="E18" s="22">
        <v>201054</v>
      </c>
      <c r="F18" s="22"/>
      <c r="G18" s="22">
        <f t="shared" si="5"/>
        <v>201054</v>
      </c>
      <c r="H18" s="22">
        <v>179943</v>
      </c>
      <c r="I18" s="22"/>
      <c r="J18" s="24">
        <f t="shared" si="3"/>
        <v>179943</v>
      </c>
      <c r="K18" s="55">
        <f t="shared" si="4"/>
        <v>0.89499835864991495</v>
      </c>
    </row>
    <row r="19" spans="1:11" ht="12.75" customHeight="1" x14ac:dyDescent="0.2">
      <c r="A19" s="7" t="s">
        <v>200</v>
      </c>
      <c r="B19" s="22">
        <v>335021</v>
      </c>
      <c r="C19" s="22"/>
      <c r="D19" s="22">
        <f t="shared" si="2"/>
        <v>335021</v>
      </c>
      <c r="E19" s="22">
        <v>352468</v>
      </c>
      <c r="F19" s="22"/>
      <c r="G19" s="22">
        <f t="shared" si="5"/>
        <v>352468</v>
      </c>
      <c r="H19" s="22">
        <v>352468</v>
      </c>
      <c r="I19" s="22"/>
      <c r="J19" s="24">
        <f t="shared" si="3"/>
        <v>352468</v>
      </c>
      <c r="K19" s="55">
        <f t="shared" si="4"/>
        <v>1</v>
      </c>
    </row>
    <row r="20" spans="1:11" ht="12.75" customHeight="1" x14ac:dyDescent="0.2">
      <c r="A20" s="7" t="s">
        <v>201</v>
      </c>
      <c r="B20" s="22">
        <v>370389</v>
      </c>
      <c r="C20" s="22"/>
      <c r="D20" s="22">
        <f t="shared" si="2"/>
        <v>370389</v>
      </c>
      <c r="E20" s="22">
        <v>254152</v>
      </c>
      <c r="F20" s="22"/>
      <c r="G20" s="22">
        <f t="shared" si="5"/>
        <v>254152</v>
      </c>
      <c r="H20" s="22">
        <v>208565</v>
      </c>
      <c r="I20" s="22"/>
      <c r="J20" s="24">
        <f t="shared" si="3"/>
        <v>208565</v>
      </c>
      <c r="K20" s="55">
        <f t="shared" si="4"/>
        <v>0.82063096099971666</v>
      </c>
    </row>
    <row r="21" spans="1:11" ht="12.75" customHeight="1" x14ac:dyDescent="0.2">
      <c r="A21" s="7" t="s">
        <v>94</v>
      </c>
      <c r="B21" s="22">
        <v>54936</v>
      </c>
      <c r="C21" s="22"/>
      <c r="D21" s="22">
        <f t="shared" si="2"/>
        <v>54936</v>
      </c>
      <c r="E21" s="22">
        <v>54936</v>
      </c>
      <c r="F21" s="22"/>
      <c r="G21" s="22">
        <f t="shared" si="5"/>
        <v>54936</v>
      </c>
      <c r="H21" s="22">
        <v>39728</v>
      </c>
      <c r="I21" s="22"/>
      <c r="J21" s="24">
        <f t="shared" si="3"/>
        <v>39728</v>
      </c>
      <c r="K21" s="55">
        <f t="shared" si="4"/>
        <v>0.72316877821464975</v>
      </c>
    </row>
    <row r="22" spans="1:11" ht="12.75" customHeight="1" x14ac:dyDescent="0.2">
      <c r="A22" s="7" t="s">
        <v>108</v>
      </c>
      <c r="B22" s="24">
        <v>20</v>
      </c>
      <c r="C22" s="24"/>
      <c r="D22" s="24">
        <f t="shared" si="2"/>
        <v>20</v>
      </c>
      <c r="E22" s="24">
        <v>14907</v>
      </c>
      <c r="F22" s="22"/>
      <c r="G22" s="22">
        <f t="shared" si="5"/>
        <v>14907</v>
      </c>
      <c r="H22" s="22">
        <v>14832</v>
      </c>
      <c r="I22" s="22"/>
      <c r="J22" s="24">
        <f t="shared" si="3"/>
        <v>14832</v>
      </c>
      <c r="K22" s="55">
        <f t="shared" si="4"/>
        <v>0.99496880660092579</v>
      </c>
    </row>
    <row r="23" spans="1:11" ht="12.75" customHeight="1" x14ac:dyDescent="0.2">
      <c r="A23" s="7" t="s">
        <v>95</v>
      </c>
      <c r="B23" s="22">
        <v>83412</v>
      </c>
      <c r="C23" s="22"/>
      <c r="D23" s="22">
        <f t="shared" si="2"/>
        <v>83412</v>
      </c>
      <c r="E23" s="22">
        <v>5164</v>
      </c>
      <c r="F23" s="22"/>
      <c r="G23" s="22">
        <f t="shared" si="5"/>
        <v>5164</v>
      </c>
      <c r="H23" s="22"/>
      <c r="I23" s="22"/>
      <c r="J23" s="24">
        <f t="shared" si="3"/>
        <v>0</v>
      </c>
      <c r="K23" s="55">
        <f t="shared" si="4"/>
        <v>0</v>
      </c>
    </row>
    <row r="24" spans="1:11" ht="12.75" customHeight="1" x14ac:dyDescent="0.2">
      <c r="A24" s="7" t="s">
        <v>98</v>
      </c>
      <c r="B24" s="22">
        <v>4391</v>
      </c>
      <c r="C24" s="22"/>
      <c r="D24" s="22">
        <f t="shared" si="2"/>
        <v>4391</v>
      </c>
      <c r="E24" s="22">
        <v>49722</v>
      </c>
      <c r="F24" s="22"/>
      <c r="G24" s="22">
        <f t="shared" si="5"/>
        <v>49722</v>
      </c>
      <c r="H24" s="22"/>
      <c r="I24" s="22"/>
      <c r="J24" s="24">
        <f t="shared" si="3"/>
        <v>0</v>
      </c>
      <c r="K24" s="55">
        <f t="shared" si="4"/>
        <v>0</v>
      </c>
    </row>
    <row r="25" spans="1:11" ht="12.75" customHeight="1" x14ac:dyDescent="0.2">
      <c r="A25" s="6" t="s">
        <v>56</v>
      </c>
      <c r="B25" s="22">
        <v>83286</v>
      </c>
      <c r="C25" s="22"/>
      <c r="D25" s="22">
        <f t="shared" si="2"/>
        <v>83286</v>
      </c>
      <c r="E25" s="22">
        <v>193047</v>
      </c>
      <c r="F25" s="22"/>
      <c r="G25" s="22">
        <f t="shared" si="5"/>
        <v>193047</v>
      </c>
      <c r="H25" s="22">
        <v>193047</v>
      </c>
      <c r="I25" s="22"/>
      <c r="J25" s="24">
        <f t="shared" si="3"/>
        <v>193047</v>
      </c>
      <c r="K25" s="55">
        <f t="shared" si="4"/>
        <v>1</v>
      </c>
    </row>
    <row r="26" spans="1:11" ht="12.75" customHeight="1" x14ac:dyDescent="0.2">
      <c r="A26" s="6" t="s">
        <v>109</v>
      </c>
      <c r="B26" s="22">
        <v>880690</v>
      </c>
      <c r="C26" s="22"/>
      <c r="D26" s="22">
        <f t="shared" si="2"/>
        <v>880690</v>
      </c>
      <c r="E26" s="22">
        <v>513616</v>
      </c>
      <c r="F26" s="22"/>
      <c r="G26" s="22">
        <f t="shared" si="5"/>
        <v>513616</v>
      </c>
      <c r="H26" s="22">
        <v>513540</v>
      </c>
      <c r="I26" s="22"/>
      <c r="J26" s="24">
        <f t="shared" si="3"/>
        <v>513540</v>
      </c>
      <c r="K26" s="55">
        <f t="shared" si="4"/>
        <v>0.99985202953179031</v>
      </c>
    </row>
    <row r="27" spans="1:11" ht="12.75" customHeight="1" x14ac:dyDescent="0.2">
      <c r="A27" s="6" t="s">
        <v>66</v>
      </c>
      <c r="B27" s="22">
        <v>2089</v>
      </c>
      <c r="C27" s="22"/>
      <c r="D27" s="24">
        <f t="shared" si="2"/>
        <v>2089</v>
      </c>
      <c r="E27" s="22">
        <v>4695</v>
      </c>
      <c r="F27" s="22"/>
      <c r="G27" s="22">
        <f t="shared" si="5"/>
        <v>4695</v>
      </c>
      <c r="H27" s="22">
        <v>3139</v>
      </c>
      <c r="I27" s="22"/>
      <c r="J27" s="24">
        <f t="shared" si="3"/>
        <v>3139</v>
      </c>
      <c r="K27" s="55">
        <f t="shared" si="4"/>
        <v>0.66858359957401492</v>
      </c>
    </row>
    <row r="28" spans="1:11" ht="12.75" customHeight="1" x14ac:dyDescent="0.2">
      <c r="A28" s="6" t="s">
        <v>110</v>
      </c>
      <c r="B28" s="22">
        <v>8389</v>
      </c>
      <c r="C28" s="22"/>
      <c r="D28" s="22">
        <f t="shared" si="2"/>
        <v>8389</v>
      </c>
      <c r="E28" s="22">
        <v>21144</v>
      </c>
      <c r="F28" s="22"/>
      <c r="G28" s="22">
        <f t="shared" si="5"/>
        <v>21144</v>
      </c>
      <c r="H28" s="22">
        <v>21144</v>
      </c>
      <c r="I28" s="22"/>
      <c r="J28" s="24">
        <f t="shared" si="3"/>
        <v>21144</v>
      </c>
      <c r="K28" s="55">
        <f t="shared" si="4"/>
        <v>1</v>
      </c>
    </row>
    <row r="29" spans="1:11" ht="12.75" customHeight="1" x14ac:dyDescent="0.2">
      <c r="A29" s="6" t="s">
        <v>62</v>
      </c>
      <c r="B29" s="22">
        <v>94950</v>
      </c>
      <c r="C29" s="22"/>
      <c r="D29" s="22">
        <f t="shared" si="2"/>
        <v>94950</v>
      </c>
      <c r="E29" s="22">
        <v>111353</v>
      </c>
      <c r="F29" s="22"/>
      <c r="G29" s="22">
        <f t="shared" si="5"/>
        <v>111353</v>
      </c>
      <c r="H29" s="22">
        <v>88100</v>
      </c>
      <c r="I29" s="22"/>
      <c r="J29" s="24">
        <f t="shared" si="3"/>
        <v>88100</v>
      </c>
      <c r="K29" s="55">
        <f t="shared" si="4"/>
        <v>0.79117760635097389</v>
      </c>
    </row>
    <row r="30" spans="1:11" ht="12.75" customHeight="1" x14ac:dyDescent="0.2">
      <c r="A30" s="6" t="s">
        <v>67</v>
      </c>
      <c r="B30" s="22">
        <v>7028</v>
      </c>
      <c r="C30" s="22"/>
      <c r="D30" s="22">
        <f t="shared" si="2"/>
        <v>7028</v>
      </c>
      <c r="E30" s="22">
        <v>7028</v>
      </c>
      <c r="F30" s="22"/>
      <c r="G30" s="22">
        <f t="shared" si="5"/>
        <v>7028</v>
      </c>
      <c r="H30" s="22">
        <v>6211</v>
      </c>
      <c r="I30" s="22"/>
      <c r="J30" s="24">
        <f t="shared" si="3"/>
        <v>6211</v>
      </c>
      <c r="K30" s="55">
        <f t="shared" si="4"/>
        <v>0.88375071143995443</v>
      </c>
    </row>
    <row r="31" spans="1:11" ht="12.75" customHeight="1" x14ac:dyDescent="0.2">
      <c r="A31" s="6" t="s">
        <v>92</v>
      </c>
      <c r="B31" s="22">
        <v>1554</v>
      </c>
      <c r="C31" s="22"/>
      <c r="D31" s="22">
        <f t="shared" si="2"/>
        <v>1554</v>
      </c>
      <c r="E31" s="22">
        <v>1554</v>
      </c>
      <c r="F31" s="22"/>
      <c r="G31" s="22">
        <f t="shared" si="5"/>
        <v>1554</v>
      </c>
      <c r="H31" s="22">
        <v>1319</v>
      </c>
      <c r="I31" s="22"/>
      <c r="J31" s="24">
        <f t="shared" si="3"/>
        <v>1319</v>
      </c>
      <c r="K31" s="55">
        <f t="shared" si="4"/>
        <v>0.84877734877734878</v>
      </c>
    </row>
    <row r="32" spans="1:11" ht="12.75" customHeight="1" x14ac:dyDescent="0.2">
      <c r="A32" s="6" t="s">
        <v>111</v>
      </c>
      <c r="B32" s="22">
        <v>2907</v>
      </c>
      <c r="C32" s="22"/>
      <c r="D32" s="22">
        <f t="shared" si="2"/>
        <v>2907</v>
      </c>
      <c r="E32" s="22">
        <v>3334</v>
      </c>
      <c r="F32" s="22"/>
      <c r="G32" s="22">
        <f t="shared" si="5"/>
        <v>3334</v>
      </c>
      <c r="H32" s="22">
        <v>3333</v>
      </c>
      <c r="I32" s="22"/>
      <c r="J32" s="24">
        <f t="shared" si="3"/>
        <v>3333</v>
      </c>
      <c r="K32" s="55">
        <f t="shared" si="4"/>
        <v>0.99970005998800238</v>
      </c>
    </row>
    <row r="33" spans="1:11" ht="12.75" customHeight="1" x14ac:dyDescent="0.2">
      <c r="A33" s="6" t="s">
        <v>112</v>
      </c>
      <c r="B33" s="22">
        <v>226410</v>
      </c>
      <c r="C33" s="22"/>
      <c r="D33" s="22">
        <f t="shared" si="2"/>
        <v>226410</v>
      </c>
      <c r="E33" s="22">
        <v>226410</v>
      </c>
      <c r="F33" s="22"/>
      <c r="G33" s="22">
        <f t="shared" si="5"/>
        <v>226410</v>
      </c>
      <c r="H33" s="22"/>
      <c r="I33" s="22"/>
      <c r="J33" s="24">
        <f t="shared" si="3"/>
        <v>0</v>
      </c>
      <c r="K33" s="55">
        <f t="shared" si="4"/>
        <v>0</v>
      </c>
    </row>
    <row r="34" spans="1:11" ht="12.75" customHeight="1" x14ac:dyDescent="0.2">
      <c r="A34" s="6" t="s">
        <v>113</v>
      </c>
      <c r="B34" s="7">
        <v>55356</v>
      </c>
      <c r="C34" s="7"/>
      <c r="D34" s="7">
        <f t="shared" si="2"/>
        <v>55356</v>
      </c>
      <c r="E34" s="7">
        <v>1356</v>
      </c>
      <c r="F34" s="24"/>
      <c r="G34" s="22">
        <f t="shared" si="5"/>
        <v>1356</v>
      </c>
      <c r="H34" s="22">
        <v>1356</v>
      </c>
      <c r="I34" s="22"/>
      <c r="J34" s="24">
        <f t="shared" si="3"/>
        <v>1356</v>
      </c>
      <c r="K34" s="55">
        <f t="shared" si="4"/>
        <v>1</v>
      </c>
    </row>
    <row r="35" spans="1:11" ht="12.75" customHeight="1" x14ac:dyDescent="0.2">
      <c r="A35" s="6" t="s">
        <v>114</v>
      </c>
      <c r="B35" s="22">
        <v>8321</v>
      </c>
      <c r="C35" s="22"/>
      <c r="D35" s="22">
        <f t="shared" si="2"/>
        <v>8321</v>
      </c>
      <c r="E35" s="22">
        <v>2320</v>
      </c>
      <c r="F35" s="22"/>
      <c r="G35" s="22">
        <f t="shared" si="5"/>
        <v>2320</v>
      </c>
      <c r="H35" s="22">
        <v>2320</v>
      </c>
      <c r="I35" s="22"/>
      <c r="J35" s="24">
        <f t="shared" si="3"/>
        <v>2320</v>
      </c>
      <c r="K35" s="55">
        <f t="shared" si="4"/>
        <v>1</v>
      </c>
    </row>
    <row r="36" spans="1:11" ht="12.75" customHeight="1" x14ac:dyDescent="0.2">
      <c r="A36" s="6" t="s">
        <v>93</v>
      </c>
      <c r="B36" s="22">
        <v>925</v>
      </c>
      <c r="C36" s="22"/>
      <c r="D36" s="22">
        <f t="shared" si="2"/>
        <v>925</v>
      </c>
      <c r="E36" s="22">
        <v>258</v>
      </c>
      <c r="F36" s="22"/>
      <c r="G36" s="22">
        <f t="shared" si="5"/>
        <v>258</v>
      </c>
      <c r="H36" s="22">
        <v>258</v>
      </c>
      <c r="I36" s="22"/>
      <c r="J36" s="24">
        <f t="shared" si="3"/>
        <v>258</v>
      </c>
      <c r="K36" s="55">
        <f t="shared" si="4"/>
        <v>1</v>
      </c>
    </row>
    <row r="37" spans="1:11" ht="12.75" customHeight="1" x14ac:dyDescent="0.2">
      <c r="A37" s="7" t="s">
        <v>115</v>
      </c>
      <c r="B37" s="24">
        <v>3577</v>
      </c>
      <c r="C37" s="24"/>
      <c r="D37" s="24">
        <f t="shared" si="2"/>
        <v>3577</v>
      </c>
      <c r="E37" s="24">
        <v>3577</v>
      </c>
      <c r="F37" s="22"/>
      <c r="G37" s="22">
        <f t="shared" si="5"/>
        <v>3577</v>
      </c>
      <c r="H37" s="22">
        <v>3576</v>
      </c>
      <c r="I37" s="22"/>
      <c r="J37" s="24">
        <f t="shared" si="3"/>
        <v>3576</v>
      </c>
      <c r="K37" s="55">
        <f t="shared" si="4"/>
        <v>0.99972043611965333</v>
      </c>
    </row>
    <row r="38" spans="1:11" ht="12.75" customHeight="1" x14ac:dyDescent="0.2">
      <c r="A38" s="7" t="s">
        <v>55</v>
      </c>
      <c r="B38" s="24">
        <v>3800</v>
      </c>
      <c r="C38" s="24"/>
      <c r="D38" s="24">
        <f t="shared" si="2"/>
        <v>3800</v>
      </c>
      <c r="E38" s="24">
        <v>3800</v>
      </c>
      <c r="F38" s="22"/>
      <c r="G38" s="22">
        <f t="shared" si="5"/>
        <v>3800</v>
      </c>
      <c r="H38" s="22">
        <v>3800</v>
      </c>
      <c r="I38" s="22"/>
      <c r="J38" s="22">
        <f t="shared" si="3"/>
        <v>3800</v>
      </c>
      <c r="K38" s="55">
        <f t="shared" si="4"/>
        <v>1</v>
      </c>
    </row>
    <row r="39" spans="1:11" ht="12.75" customHeight="1" x14ac:dyDescent="0.2">
      <c r="A39" s="7" t="s">
        <v>81</v>
      </c>
      <c r="B39" s="24">
        <v>3611</v>
      </c>
      <c r="C39" s="24"/>
      <c r="D39" s="24">
        <f t="shared" si="2"/>
        <v>3611</v>
      </c>
      <c r="E39" s="24">
        <v>5658</v>
      </c>
      <c r="F39" s="22"/>
      <c r="G39" s="22">
        <f t="shared" si="5"/>
        <v>5658</v>
      </c>
      <c r="H39" s="22">
        <v>5658</v>
      </c>
      <c r="I39" s="22"/>
      <c r="J39" s="22">
        <f t="shared" si="3"/>
        <v>5658</v>
      </c>
      <c r="K39" s="55">
        <f t="shared" si="4"/>
        <v>1</v>
      </c>
    </row>
    <row r="40" spans="1:11" ht="12.75" customHeight="1" x14ac:dyDescent="0.2">
      <c r="A40" s="7" t="s">
        <v>181</v>
      </c>
      <c r="B40" s="24"/>
      <c r="C40" s="24"/>
      <c r="D40" s="24"/>
      <c r="E40" s="24">
        <v>4222</v>
      </c>
      <c r="F40" s="22"/>
      <c r="G40" s="22">
        <f t="shared" si="5"/>
        <v>4222</v>
      </c>
      <c r="H40" s="24">
        <v>2362</v>
      </c>
      <c r="I40" s="24"/>
      <c r="J40" s="22">
        <f t="shared" si="3"/>
        <v>2362</v>
      </c>
      <c r="K40" s="57">
        <f t="shared" si="4"/>
        <v>0.55945049739459973</v>
      </c>
    </row>
    <row r="41" spans="1:11" ht="12.75" customHeight="1" x14ac:dyDescent="0.2">
      <c r="A41" s="7" t="s">
        <v>187</v>
      </c>
      <c r="B41" s="24"/>
      <c r="C41" s="24"/>
      <c r="D41" s="24"/>
      <c r="E41" s="24">
        <v>7490</v>
      </c>
      <c r="F41" s="22"/>
      <c r="G41" s="22">
        <f t="shared" si="5"/>
        <v>7490</v>
      </c>
      <c r="H41" s="22">
        <v>6054</v>
      </c>
      <c r="I41" s="22"/>
      <c r="J41" s="22">
        <f t="shared" si="3"/>
        <v>6054</v>
      </c>
      <c r="K41" s="55">
        <f t="shared" si="4"/>
        <v>0.80827770360480644</v>
      </c>
    </row>
    <row r="42" spans="1:11" ht="12.75" customHeight="1" x14ac:dyDescent="0.2">
      <c r="A42" s="7" t="s">
        <v>188</v>
      </c>
      <c r="B42" s="24"/>
      <c r="C42" s="24"/>
      <c r="D42" s="24"/>
      <c r="E42" s="24"/>
      <c r="F42" s="22">
        <v>7660</v>
      </c>
      <c r="G42" s="22">
        <f t="shared" si="5"/>
        <v>7660</v>
      </c>
      <c r="H42" s="22"/>
      <c r="I42" s="22">
        <v>7632</v>
      </c>
      <c r="J42" s="22">
        <f t="shared" si="3"/>
        <v>7632</v>
      </c>
      <c r="K42" s="55">
        <f t="shared" si="4"/>
        <v>0.99634464751958229</v>
      </c>
    </row>
    <row r="43" spans="1:11" ht="12.75" customHeight="1" x14ac:dyDescent="0.2">
      <c r="A43" s="7" t="s">
        <v>189</v>
      </c>
      <c r="B43" s="24"/>
      <c r="C43" s="24"/>
      <c r="D43" s="24"/>
      <c r="E43" s="24">
        <v>381</v>
      </c>
      <c r="F43" s="22"/>
      <c r="G43" s="22">
        <f t="shared" si="5"/>
        <v>381</v>
      </c>
      <c r="H43" s="22">
        <v>381</v>
      </c>
      <c r="I43" s="22"/>
      <c r="J43" s="22">
        <f t="shared" si="3"/>
        <v>381</v>
      </c>
      <c r="K43" s="55">
        <f t="shared" si="4"/>
        <v>1</v>
      </c>
    </row>
    <row r="44" spans="1:11" ht="12.75" customHeight="1" x14ac:dyDescent="0.2">
      <c r="A44" s="7" t="s">
        <v>203</v>
      </c>
      <c r="B44" s="24"/>
      <c r="C44" s="24"/>
      <c r="D44" s="24"/>
      <c r="E44" s="24">
        <v>1399760</v>
      </c>
      <c r="F44" s="22"/>
      <c r="G44" s="22">
        <f t="shared" si="5"/>
        <v>1399760</v>
      </c>
      <c r="H44" s="22"/>
      <c r="I44" s="22"/>
      <c r="J44" s="22">
        <f t="shared" si="3"/>
        <v>0</v>
      </c>
      <c r="K44" s="55">
        <f t="shared" si="4"/>
        <v>0</v>
      </c>
    </row>
    <row r="45" spans="1:11" ht="12.75" customHeight="1" x14ac:dyDescent="0.2">
      <c r="A45" s="7" t="s">
        <v>202</v>
      </c>
      <c r="B45" s="24"/>
      <c r="C45" s="24"/>
      <c r="D45" s="24"/>
      <c r="E45" s="24">
        <v>8342814</v>
      </c>
      <c r="F45" s="22"/>
      <c r="G45" s="22">
        <f t="shared" si="5"/>
        <v>8342814</v>
      </c>
      <c r="H45" s="22"/>
      <c r="I45" s="22"/>
      <c r="J45" s="22">
        <f t="shared" si="3"/>
        <v>0</v>
      </c>
      <c r="K45" s="55">
        <f t="shared" si="4"/>
        <v>0</v>
      </c>
    </row>
    <row r="46" spans="1:11" ht="12.75" customHeight="1" x14ac:dyDescent="0.2">
      <c r="A46" s="7"/>
      <c r="B46" s="18"/>
      <c r="C46" s="18"/>
      <c r="D46" s="18"/>
      <c r="E46" s="22"/>
      <c r="F46" s="22"/>
      <c r="G46" s="22"/>
      <c r="H46" s="22"/>
      <c r="I46" s="22"/>
      <c r="J46" s="22"/>
      <c r="K46" s="55"/>
    </row>
    <row r="47" spans="1:11" ht="12.75" customHeight="1" x14ac:dyDescent="0.2">
      <c r="A47" s="3" t="s">
        <v>18</v>
      </c>
      <c r="B47" s="4">
        <f>SUM(B48:B48)</f>
        <v>2500</v>
      </c>
      <c r="C47" s="4">
        <f t="shared" ref="C47:J47" si="6">SUM(C48:C48)</f>
        <v>0</v>
      </c>
      <c r="D47" s="4">
        <f t="shared" si="6"/>
        <v>2500</v>
      </c>
      <c r="E47" s="4">
        <f t="shared" si="6"/>
        <v>2500</v>
      </c>
      <c r="F47" s="4">
        <f t="shared" si="6"/>
        <v>0</v>
      </c>
      <c r="G47" s="4">
        <f t="shared" si="6"/>
        <v>2500</v>
      </c>
      <c r="H47" s="4">
        <f t="shared" si="6"/>
        <v>320</v>
      </c>
      <c r="I47" s="4">
        <f t="shared" si="6"/>
        <v>0</v>
      </c>
      <c r="J47" s="4">
        <f t="shared" si="6"/>
        <v>320</v>
      </c>
      <c r="K47" s="55">
        <f t="shared" si="4"/>
        <v>0.128</v>
      </c>
    </row>
    <row r="48" spans="1:11" ht="12.75" customHeight="1" x14ac:dyDescent="0.2">
      <c r="A48" s="6" t="s">
        <v>50</v>
      </c>
      <c r="B48" s="7">
        <v>2500</v>
      </c>
      <c r="C48" s="7"/>
      <c r="D48" s="7">
        <f>SUM(B48:C48)</f>
        <v>2500</v>
      </c>
      <c r="E48" s="7">
        <v>2500</v>
      </c>
      <c r="F48" s="7"/>
      <c r="G48" s="22">
        <f t="shared" si="5"/>
        <v>2500</v>
      </c>
      <c r="H48" s="22">
        <v>320</v>
      </c>
      <c r="I48" s="22"/>
      <c r="J48" s="7">
        <f>SUM(H48:I48)</f>
        <v>320</v>
      </c>
      <c r="K48" s="55">
        <f t="shared" si="4"/>
        <v>0.128</v>
      </c>
    </row>
    <row r="49" spans="1:11" ht="12.75" customHeight="1" x14ac:dyDescent="0.2">
      <c r="A49" s="6"/>
      <c r="B49" s="7"/>
      <c r="C49" s="7"/>
      <c r="D49" s="7"/>
      <c r="E49" s="22"/>
      <c r="F49" s="22"/>
      <c r="G49" s="22"/>
      <c r="H49" s="22"/>
      <c r="I49" s="22"/>
      <c r="J49" s="22"/>
      <c r="K49" s="55"/>
    </row>
    <row r="50" spans="1:11" ht="12.75" customHeight="1" x14ac:dyDescent="0.2">
      <c r="A50" s="3" t="s">
        <v>10</v>
      </c>
      <c r="B50" s="4">
        <f>SUM(B51:B53)</f>
        <v>325013</v>
      </c>
      <c r="C50" s="4">
        <f t="shared" ref="C50:J50" si="7">SUM(C51:C53)</f>
        <v>0</v>
      </c>
      <c r="D50" s="4">
        <f t="shared" si="7"/>
        <v>325013</v>
      </c>
      <c r="E50" s="4">
        <f t="shared" si="7"/>
        <v>7443</v>
      </c>
      <c r="F50" s="4">
        <f t="shared" si="7"/>
        <v>0</v>
      </c>
      <c r="G50" s="4">
        <f t="shared" si="7"/>
        <v>7443</v>
      </c>
      <c r="H50" s="4">
        <f t="shared" si="7"/>
        <v>7443</v>
      </c>
      <c r="I50" s="4">
        <f t="shared" si="7"/>
        <v>0</v>
      </c>
      <c r="J50" s="4">
        <f t="shared" si="7"/>
        <v>7443</v>
      </c>
      <c r="K50" s="55">
        <f t="shared" si="4"/>
        <v>1</v>
      </c>
    </row>
    <row r="51" spans="1:11" ht="12.75" customHeight="1" x14ac:dyDescent="0.2">
      <c r="A51" s="6" t="s">
        <v>116</v>
      </c>
      <c r="B51" s="7">
        <v>325013</v>
      </c>
      <c r="C51" s="7"/>
      <c r="D51" s="7">
        <f>SUM(B51:C51)</f>
        <v>325013</v>
      </c>
      <c r="E51" s="22">
        <v>0</v>
      </c>
      <c r="F51" s="22"/>
      <c r="G51" s="22">
        <f t="shared" si="5"/>
        <v>0</v>
      </c>
      <c r="H51" s="22"/>
      <c r="I51" s="22"/>
      <c r="J51" s="22">
        <f t="shared" ref="J51:J59" si="8">SUM(H51:I51)</f>
        <v>0</v>
      </c>
      <c r="K51" s="55"/>
    </row>
    <row r="52" spans="1:11" ht="12.75" customHeight="1" x14ac:dyDescent="0.2">
      <c r="A52" s="6" t="s">
        <v>180</v>
      </c>
      <c r="B52" s="7"/>
      <c r="C52" s="7"/>
      <c r="D52" s="7"/>
      <c r="E52" s="22">
        <v>2208</v>
      </c>
      <c r="F52" s="22"/>
      <c r="G52" s="22">
        <f t="shared" si="5"/>
        <v>2208</v>
      </c>
      <c r="H52" s="22">
        <v>2207</v>
      </c>
      <c r="I52" s="22"/>
      <c r="J52" s="22">
        <f t="shared" si="8"/>
        <v>2207</v>
      </c>
      <c r="K52" s="55">
        <f t="shared" si="4"/>
        <v>0.99954710144927539</v>
      </c>
    </row>
    <row r="53" spans="1:11" ht="12.75" customHeight="1" x14ac:dyDescent="0.2">
      <c r="A53" s="6" t="s">
        <v>207</v>
      </c>
      <c r="B53" s="7"/>
      <c r="C53" s="7"/>
      <c r="D53" s="7"/>
      <c r="E53" s="22">
        <v>5235</v>
      </c>
      <c r="F53" s="22"/>
      <c r="G53" s="22">
        <f t="shared" si="5"/>
        <v>5235</v>
      </c>
      <c r="H53" s="22">
        <v>5236</v>
      </c>
      <c r="I53" s="22"/>
      <c r="J53" s="22">
        <f t="shared" si="8"/>
        <v>5236</v>
      </c>
      <c r="K53" s="55">
        <f t="shared" si="4"/>
        <v>1.0001910219675263</v>
      </c>
    </row>
    <row r="54" spans="1:11" ht="12.75" customHeight="1" x14ac:dyDescent="0.2">
      <c r="A54" s="6"/>
      <c r="B54" s="7"/>
      <c r="C54" s="7"/>
      <c r="D54" s="7"/>
      <c r="E54" s="22"/>
      <c r="F54" s="22"/>
      <c r="G54" s="22"/>
      <c r="H54" s="22"/>
      <c r="I54" s="22"/>
      <c r="J54" s="22"/>
      <c r="K54" s="55"/>
    </row>
    <row r="55" spans="1:11" ht="12.75" customHeight="1" x14ac:dyDescent="0.2">
      <c r="A55" s="34" t="s">
        <v>89</v>
      </c>
      <c r="B55" s="4">
        <f>SUM(B56:B56)</f>
        <v>11407</v>
      </c>
      <c r="C55" s="4">
        <f t="shared" ref="C55:J55" si="9">SUM(C56:C56)</f>
        <v>0</v>
      </c>
      <c r="D55" s="4">
        <f t="shared" si="9"/>
        <v>11407</v>
      </c>
      <c r="E55" s="4">
        <f t="shared" si="9"/>
        <v>8424</v>
      </c>
      <c r="F55" s="4">
        <f t="shared" si="9"/>
        <v>0</v>
      </c>
      <c r="G55" s="4">
        <f t="shared" si="9"/>
        <v>8424</v>
      </c>
      <c r="H55" s="4">
        <f t="shared" si="9"/>
        <v>8423</v>
      </c>
      <c r="I55" s="4">
        <f t="shared" si="9"/>
        <v>0</v>
      </c>
      <c r="J55" s="4">
        <f t="shared" si="9"/>
        <v>8423</v>
      </c>
      <c r="K55" s="55">
        <f t="shared" si="4"/>
        <v>0.99988129154795824</v>
      </c>
    </row>
    <row r="56" spans="1:11" ht="12.75" customHeight="1" x14ac:dyDescent="0.2">
      <c r="A56" s="6" t="s">
        <v>117</v>
      </c>
      <c r="B56" s="7">
        <v>11407</v>
      </c>
      <c r="C56" s="7"/>
      <c r="D56" s="7">
        <f>SUM(B56:C56)</f>
        <v>11407</v>
      </c>
      <c r="E56" s="22">
        <v>8424</v>
      </c>
      <c r="F56" s="22"/>
      <c r="G56" s="22">
        <f t="shared" si="5"/>
        <v>8424</v>
      </c>
      <c r="H56" s="22">
        <v>8423</v>
      </c>
      <c r="I56" s="22"/>
      <c r="J56" s="22">
        <f t="shared" si="8"/>
        <v>8423</v>
      </c>
      <c r="K56" s="55">
        <f t="shared" si="4"/>
        <v>0.99988129154795824</v>
      </c>
    </row>
    <row r="57" spans="1:11" ht="12.75" customHeight="1" x14ac:dyDescent="0.2">
      <c r="A57" s="6"/>
      <c r="B57" s="7"/>
      <c r="C57" s="7"/>
      <c r="D57" s="7"/>
      <c r="E57" s="22"/>
      <c r="F57" s="22"/>
      <c r="G57" s="22"/>
      <c r="H57" s="22"/>
      <c r="I57" s="22"/>
      <c r="J57" s="22"/>
      <c r="K57" s="55"/>
    </row>
    <row r="58" spans="1:11" ht="12.75" customHeight="1" x14ac:dyDescent="0.2">
      <c r="A58" s="3" t="s">
        <v>80</v>
      </c>
      <c r="B58" s="4">
        <f>SUM(B59)</f>
        <v>15000</v>
      </c>
      <c r="C58" s="4">
        <f t="shared" ref="C58:J58" si="10">SUM(C59)</f>
        <v>0</v>
      </c>
      <c r="D58" s="4">
        <f t="shared" si="10"/>
        <v>15000</v>
      </c>
      <c r="E58" s="4">
        <f t="shared" si="10"/>
        <v>2654</v>
      </c>
      <c r="F58" s="4">
        <f t="shared" si="10"/>
        <v>0</v>
      </c>
      <c r="G58" s="4">
        <f t="shared" si="10"/>
        <v>2654</v>
      </c>
      <c r="H58" s="4">
        <f t="shared" si="10"/>
        <v>2654</v>
      </c>
      <c r="I58" s="4">
        <f t="shared" si="10"/>
        <v>0</v>
      </c>
      <c r="J58" s="4">
        <f t="shared" si="10"/>
        <v>2654</v>
      </c>
      <c r="K58" s="55">
        <f t="shared" si="4"/>
        <v>1</v>
      </c>
    </row>
    <row r="59" spans="1:11" ht="12.75" customHeight="1" x14ac:dyDescent="0.2">
      <c r="A59" s="6" t="s">
        <v>118</v>
      </c>
      <c r="B59" s="7">
        <v>15000</v>
      </c>
      <c r="C59" s="7"/>
      <c r="D59" s="33">
        <f>SUM(B59:C59)</f>
        <v>15000</v>
      </c>
      <c r="E59" s="22">
        <v>2654</v>
      </c>
      <c r="F59" s="22"/>
      <c r="G59" s="22">
        <f t="shared" si="5"/>
        <v>2654</v>
      </c>
      <c r="H59" s="22">
        <v>2654</v>
      </c>
      <c r="I59" s="22"/>
      <c r="J59" s="22">
        <f t="shared" si="8"/>
        <v>2654</v>
      </c>
      <c r="K59" s="55">
        <f t="shared" si="4"/>
        <v>1</v>
      </c>
    </row>
    <row r="60" spans="1:11" ht="12.75" customHeight="1" x14ac:dyDescent="0.2">
      <c r="A60" s="6"/>
      <c r="B60" s="7"/>
      <c r="C60" s="7"/>
      <c r="D60" s="33"/>
      <c r="E60" s="22"/>
      <c r="F60" s="22"/>
      <c r="G60" s="22"/>
      <c r="H60" s="22"/>
      <c r="I60" s="22"/>
      <c r="J60" s="22"/>
      <c r="K60" s="55"/>
    </row>
    <row r="61" spans="1:11" ht="12.75" customHeight="1" x14ac:dyDescent="0.2">
      <c r="A61" s="3" t="s">
        <v>8</v>
      </c>
      <c r="B61" s="4">
        <f>SUM(B63:B79)</f>
        <v>86186</v>
      </c>
      <c r="C61" s="4">
        <f t="shared" ref="C61:I61" si="11">SUM(C63:C79)</f>
        <v>0</v>
      </c>
      <c r="D61" s="4">
        <f t="shared" si="11"/>
        <v>86186</v>
      </c>
      <c r="E61" s="4">
        <f t="shared" si="11"/>
        <v>32529</v>
      </c>
      <c r="F61" s="4">
        <f t="shared" si="11"/>
        <v>0</v>
      </c>
      <c r="G61" s="4">
        <f t="shared" si="11"/>
        <v>32529</v>
      </c>
      <c r="H61" s="4">
        <f t="shared" si="11"/>
        <v>8906</v>
      </c>
      <c r="I61" s="4">
        <f t="shared" si="11"/>
        <v>0</v>
      </c>
      <c r="J61" s="4">
        <f>SUM(J63:J79)</f>
        <v>8906</v>
      </c>
      <c r="K61" s="55">
        <f t="shared" si="4"/>
        <v>0.27378646745980512</v>
      </c>
    </row>
    <row r="62" spans="1:11" ht="12.75" customHeight="1" x14ac:dyDescent="0.2">
      <c r="A62" s="9" t="s">
        <v>2</v>
      </c>
      <c r="B62" s="4"/>
      <c r="C62" s="5"/>
      <c r="D62" s="38"/>
      <c r="E62" s="10"/>
      <c r="F62" s="10"/>
      <c r="G62" s="22"/>
      <c r="H62" s="22"/>
      <c r="I62" s="22"/>
      <c r="J62" s="10"/>
      <c r="K62" s="55"/>
    </row>
    <row r="63" spans="1:11" ht="12.75" customHeight="1" x14ac:dyDescent="0.2">
      <c r="A63" s="7" t="s">
        <v>88</v>
      </c>
      <c r="B63" s="7">
        <v>6000</v>
      </c>
      <c r="C63" s="7"/>
      <c r="D63" s="33">
        <f t="shared" ref="D63:D72" si="12">SUM(B63:C63)</f>
        <v>6000</v>
      </c>
      <c r="E63" s="7">
        <v>0</v>
      </c>
      <c r="F63" s="10"/>
      <c r="G63" s="7">
        <f t="shared" ref="G63:G82" si="13">SUM(E63:F63)</f>
        <v>0</v>
      </c>
      <c r="H63" s="22"/>
      <c r="I63" s="22"/>
      <c r="J63" s="10">
        <f>SUM(H63:I63)</f>
        <v>0</v>
      </c>
      <c r="K63" s="55"/>
    </row>
    <row r="64" spans="1:11" ht="12.75" customHeight="1" x14ac:dyDescent="0.2">
      <c r="A64" s="7" t="s">
        <v>119</v>
      </c>
      <c r="B64" s="7">
        <v>7700</v>
      </c>
      <c r="C64" s="7"/>
      <c r="D64" s="33">
        <f t="shared" si="12"/>
        <v>7700</v>
      </c>
      <c r="E64" s="7">
        <v>0</v>
      </c>
      <c r="F64" s="18"/>
      <c r="G64" s="7">
        <f t="shared" si="13"/>
        <v>0</v>
      </c>
      <c r="H64" s="22"/>
      <c r="I64" s="18"/>
      <c r="J64" s="10">
        <f t="shared" ref="J64:J79" si="14">SUM(H64:I64)</f>
        <v>0</v>
      </c>
      <c r="K64" s="55"/>
    </row>
    <row r="65" spans="1:11" ht="12.75" customHeight="1" x14ac:dyDescent="0.2">
      <c r="A65" s="6" t="s">
        <v>120</v>
      </c>
      <c r="B65" s="7">
        <v>3200</v>
      </c>
      <c r="C65" s="7"/>
      <c r="D65" s="33">
        <f t="shared" si="12"/>
        <v>3200</v>
      </c>
      <c r="E65" s="7">
        <v>0</v>
      </c>
      <c r="F65" s="4"/>
      <c r="G65" s="7">
        <f t="shared" si="13"/>
        <v>0</v>
      </c>
      <c r="H65" s="22"/>
      <c r="I65" s="22"/>
      <c r="J65" s="10">
        <f t="shared" si="14"/>
        <v>0</v>
      </c>
      <c r="K65" s="55"/>
    </row>
    <row r="66" spans="1:11" ht="12.75" customHeight="1" x14ac:dyDescent="0.2">
      <c r="A66" s="6" t="s">
        <v>121</v>
      </c>
      <c r="B66" s="7">
        <v>4767</v>
      </c>
      <c r="C66" s="7"/>
      <c r="D66" s="33">
        <f t="shared" si="12"/>
        <v>4767</v>
      </c>
      <c r="E66" s="7">
        <v>4766</v>
      </c>
      <c r="F66" s="7"/>
      <c r="G66" s="7">
        <f t="shared" si="13"/>
        <v>4766</v>
      </c>
      <c r="H66" s="22">
        <v>4766</v>
      </c>
      <c r="I66" s="22"/>
      <c r="J66" s="10">
        <f t="shared" si="14"/>
        <v>4766</v>
      </c>
      <c r="K66" s="55">
        <f t="shared" si="4"/>
        <v>1</v>
      </c>
    </row>
    <row r="67" spans="1:11" ht="12.75" customHeight="1" x14ac:dyDescent="0.2">
      <c r="A67" s="6" t="s">
        <v>122</v>
      </c>
      <c r="B67" s="7">
        <v>2869</v>
      </c>
      <c r="C67" s="7"/>
      <c r="D67" s="33">
        <f t="shared" si="12"/>
        <v>2869</v>
      </c>
      <c r="E67" s="7">
        <v>2869</v>
      </c>
      <c r="F67" s="7"/>
      <c r="G67" s="7">
        <f t="shared" si="13"/>
        <v>2869</v>
      </c>
      <c r="H67" s="22">
        <v>2869</v>
      </c>
      <c r="I67" s="22"/>
      <c r="J67" s="10">
        <f t="shared" si="14"/>
        <v>2869</v>
      </c>
      <c r="K67" s="55">
        <f t="shared" si="4"/>
        <v>1</v>
      </c>
    </row>
    <row r="68" spans="1:11" ht="12.75" customHeight="1" x14ac:dyDescent="0.2">
      <c r="A68" s="7" t="s">
        <v>123</v>
      </c>
      <c r="B68" s="7">
        <v>800</v>
      </c>
      <c r="C68" s="7"/>
      <c r="D68" s="33">
        <f t="shared" si="12"/>
        <v>800</v>
      </c>
      <c r="E68" s="7">
        <v>0</v>
      </c>
      <c r="F68" s="18"/>
      <c r="G68" s="7">
        <f t="shared" si="13"/>
        <v>0</v>
      </c>
      <c r="H68" s="22"/>
      <c r="I68" s="22"/>
      <c r="J68" s="10">
        <f t="shared" si="14"/>
        <v>0</v>
      </c>
      <c r="K68" s="55"/>
    </row>
    <row r="69" spans="1:11" ht="12.75" customHeight="1" x14ac:dyDescent="0.2">
      <c r="A69" s="7" t="s">
        <v>72</v>
      </c>
      <c r="B69" s="7">
        <v>3000</v>
      </c>
      <c r="C69" s="7"/>
      <c r="D69" s="33">
        <f t="shared" si="12"/>
        <v>3000</v>
      </c>
      <c r="E69" s="7">
        <v>0</v>
      </c>
      <c r="F69" s="4"/>
      <c r="G69" s="7">
        <f t="shared" si="13"/>
        <v>0</v>
      </c>
      <c r="H69" s="22"/>
      <c r="I69" s="22"/>
      <c r="J69" s="10">
        <f t="shared" si="14"/>
        <v>0</v>
      </c>
      <c r="K69" s="55"/>
    </row>
    <row r="70" spans="1:11" ht="12.75" customHeight="1" x14ac:dyDescent="0.2">
      <c r="A70" s="7" t="s">
        <v>124</v>
      </c>
      <c r="B70" s="7">
        <v>32700</v>
      </c>
      <c r="C70" s="7"/>
      <c r="D70" s="33">
        <f t="shared" si="12"/>
        <v>32700</v>
      </c>
      <c r="E70" s="7">
        <v>0</v>
      </c>
      <c r="F70" s="7"/>
      <c r="G70" s="7">
        <f t="shared" si="13"/>
        <v>0</v>
      </c>
      <c r="H70" s="22"/>
      <c r="I70" s="22"/>
      <c r="J70" s="10">
        <f t="shared" si="14"/>
        <v>0</v>
      </c>
      <c r="K70" s="55"/>
    </row>
    <row r="71" spans="1:11" ht="12.75" customHeight="1" x14ac:dyDescent="0.2">
      <c r="A71" s="7" t="s">
        <v>125</v>
      </c>
      <c r="B71" s="7">
        <v>8500</v>
      </c>
      <c r="C71" s="7"/>
      <c r="D71" s="33">
        <f t="shared" si="12"/>
        <v>8500</v>
      </c>
      <c r="E71" s="7">
        <v>0</v>
      </c>
      <c r="F71" s="7"/>
      <c r="G71" s="7">
        <f t="shared" si="13"/>
        <v>0</v>
      </c>
      <c r="H71" s="22"/>
      <c r="I71" s="22"/>
      <c r="J71" s="10">
        <f t="shared" si="14"/>
        <v>0</v>
      </c>
      <c r="K71" s="55"/>
    </row>
    <row r="72" spans="1:11" ht="13.15" customHeight="1" x14ac:dyDescent="0.2">
      <c r="A72" s="7" t="s">
        <v>126</v>
      </c>
      <c r="B72" s="7">
        <v>2650</v>
      </c>
      <c r="C72" s="7"/>
      <c r="D72" s="33">
        <f t="shared" si="12"/>
        <v>2650</v>
      </c>
      <c r="E72" s="7">
        <v>0</v>
      </c>
      <c r="F72" s="4"/>
      <c r="G72" s="7">
        <f t="shared" si="13"/>
        <v>0</v>
      </c>
      <c r="H72" s="22"/>
      <c r="I72" s="22"/>
      <c r="J72" s="10">
        <f t="shared" si="14"/>
        <v>0</v>
      </c>
      <c r="K72" s="55"/>
    </row>
    <row r="73" spans="1:11" ht="13.15" customHeight="1" x14ac:dyDescent="0.2">
      <c r="A73" s="7" t="s">
        <v>190</v>
      </c>
      <c r="B73" s="7"/>
      <c r="C73" s="7"/>
      <c r="D73" s="33"/>
      <c r="E73" s="7">
        <v>394</v>
      </c>
      <c r="F73" s="4"/>
      <c r="G73" s="7">
        <f t="shared" si="13"/>
        <v>394</v>
      </c>
      <c r="H73" s="22">
        <v>394</v>
      </c>
      <c r="I73" s="22"/>
      <c r="J73" s="10">
        <f t="shared" si="14"/>
        <v>394</v>
      </c>
      <c r="K73" s="55">
        <f t="shared" si="4"/>
        <v>1</v>
      </c>
    </row>
    <row r="74" spans="1:11" ht="13.15" customHeight="1" x14ac:dyDescent="0.2">
      <c r="A74" s="7" t="s">
        <v>194</v>
      </c>
      <c r="B74" s="7"/>
      <c r="C74" s="7"/>
      <c r="D74" s="33"/>
      <c r="E74" s="7">
        <v>21000</v>
      </c>
      <c r="F74" s="4"/>
      <c r="G74" s="7">
        <f t="shared" si="13"/>
        <v>21000</v>
      </c>
      <c r="H74" s="22"/>
      <c r="I74" s="22"/>
      <c r="J74" s="10">
        <f t="shared" si="14"/>
        <v>0</v>
      </c>
      <c r="K74" s="55">
        <f t="shared" si="4"/>
        <v>0</v>
      </c>
    </row>
    <row r="75" spans="1:11" ht="13.15" customHeight="1" x14ac:dyDescent="0.2">
      <c r="A75" s="7"/>
      <c r="B75" s="7"/>
      <c r="C75" s="7"/>
      <c r="D75" s="33"/>
      <c r="E75" s="7"/>
      <c r="F75" s="7"/>
      <c r="G75" s="7"/>
      <c r="H75" s="22"/>
      <c r="I75" s="22"/>
      <c r="J75" s="10"/>
      <c r="K75" s="55"/>
    </row>
    <row r="76" spans="1:11" ht="13.15" customHeight="1" x14ac:dyDescent="0.2">
      <c r="A76" s="39" t="s">
        <v>3</v>
      </c>
      <c r="B76" s="7"/>
      <c r="C76" s="7"/>
      <c r="D76" s="7"/>
      <c r="E76" s="7"/>
      <c r="F76" s="7"/>
      <c r="G76" s="7"/>
      <c r="H76" s="22"/>
      <c r="I76" s="22"/>
      <c r="J76" s="10"/>
      <c r="K76" s="55"/>
    </row>
    <row r="77" spans="1:11" ht="13.15" customHeight="1" x14ac:dyDescent="0.2">
      <c r="A77" s="7" t="s">
        <v>7</v>
      </c>
      <c r="B77" s="7">
        <v>2000</v>
      </c>
      <c r="C77" s="7"/>
      <c r="D77" s="33">
        <f>SUM(B77:C77)</f>
        <v>2000</v>
      </c>
      <c r="E77" s="7">
        <v>2000</v>
      </c>
      <c r="F77" s="7"/>
      <c r="G77" s="7">
        <f t="shared" si="13"/>
        <v>2000</v>
      </c>
      <c r="H77" s="22">
        <v>877</v>
      </c>
      <c r="I77" s="22"/>
      <c r="J77" s="10">
        <f t="shared" si="14"/>
        <v>877</v>
      </c>
      <c r="K77" s="55">
        <f t="shared" ref="K77:K137" si="15">SUM(J77/G77)</f>
        <v>0.4385</v>
      </c>
    </row>
    <row r="78" spans="1:11" ht="13.15" customHeight="1" x14ac:dyDescent="0.2">
      <c r="A78" s="7" t="s">
        <v>16</v>
      </c>
      <c r="B78" s="7">
        <v>7500</v>
      </c>
      <c r="C78" s="7"/>
      <c r="D78" s="33">
        <f>SUM(B78:C78)</f>
        <v>7500</v>
      </c>
      <c r="E78" s="7">
        <v>1500</v>
      </c>
      <c r="F78" s="7"/>
      <c r="G78" s="7">
        <f t="shared" si="13"/>
        <v>1500</v>
      </c>
      <c r="H78" s="22"/>
      <c r="I78" s="22"/>
      <c r="J78" s="10">
        <f t="shared" si="14"/>
        <v>0</v>
      </c>
      <c r="K78" s="55">
        <f t="shared" si="15"/>
        <v>0</v>
      </c>
    </row>
    <row r="79" spans="1:11" ht="13.15" customHeight="1" x14ac:dyDescent="0.2">
      <c r="A79" s="7" t="s">
        <v>127</v>
      </c>
      <c r="B79" s="7">
        <v>4500</v>
      </c>
      <c r="C79" s="7"/>
      <c r="D79" s="33">
        <f>SUM(B79:C79)</f>
        <v>4500</v>
      </c>
      <c r="E79" s="7">
        <v>0</v>
      </c>
      <c r="F79" s="7"/>
      <c r="G79" s="7">
        <f t="shared" si="13"/>
        <v>0</v>
      </c>
      <c r="H79" s="22"/>
      <c r="I79" s="22"/>
      <c r="J79" s="10">
        <f t="shared" si="14"/>
        <v>0</v>
      </c>
      <c r="K79" s="55"/>
    </row>
    <row r="80" spans="1:11" ht="13.15" customHeight="1" x14ac:dyDescent="0.2">
      <c r="A80" s="7"/>
      <c r="B80" s="7"/>
      <c r="C80" s="7"/>
      <c r="D80" s="33"/>
      <c r="E80" s="7"/>
      <c r="F80" s="7"/>
      <c r="G80" s="7"/>
      <c r="H80" s="22"/>
      <c r="I80" s="22"/>
      <c r="J80" s="7"/>
      <c r="K80" s="55"/>
    </row>
    <row r="81" spans="1:11" ht="13.15" customHeight="1" x14ac:dyDescent="0.2">
      <c r="A81" s="4" t="s">
        <v>37</v>
      </c>
      <c r="B81" s="4">
        <f>SUM(B82)</f>
        <v>5000</v>
      </c>
      <c r="C81" s="4">
        <f t="shared" ref="C81:J81" si="16">SUM(C82)</f>
        <v>0</v>
      </c>
      <c r="D81" s="4">
        <f t="shared" si="16"/>
        <v>5000</v>
      </c>
      <c r="E81" s="4">
        <f t="shared" si="16"/>
        <v>0</v>
      </c>
      <c r="F81" s="4">
        <f t="shared" si="16"/>
        <v>0</v>
      </c>
      <c r="G81" s="4">
        <f t="shared" si="16"/>
        <v>0</v>
      </c>
      <c r="H81" s="4">
        <f t="shared" si="16"/>
        <v>0</v>
      </c>
      <c r="I81" s="4">
        <f t="shared" si="16"/>
        <v>0</v>
      </c>
      <c r="J81" s="4">
        <f t="shared" si="16"/>
        <v>0</v>
      </c>
      <c r="K81" s="55"/>
    </row>
    <row r="82" spans="1:11" ht="13.15" customHeight="1" x14ac:dyDescent="0.2">
      <c r="A82" s="7" t="s">
        <v>38</v>
      </c>
      <c r="B82" s="7">
        <v>5000</v>
      </c>
      <c r="C82" s="7"/>
      <c r="D82" s="33">
        <f>SUM(B82:C82)</f>
        <v>5000</v>
      </c>
      <c r="E82" s="7">
        <v>0</v>
      </c>
      <c r="F82" s="7"/>
      <c r="G82" s="7">
        <f t="shared" si="13"/>
        <v>0</v>
      </c>
      <c r="H82" s="22"/>
      <c r="I82" s="22"/>
      <c r="J82" s="7">
        <f t="shared" ref="J82" si="17">SUM(H82:I82)</f>
        <v>0</v>
      </c>
      <c r="K82" s="55"/>
    </row>
    <row r="83" spans="1:11" ht="13.15" customHeight="1" x14ac:dyDescent="0.2">
      <c r="A83" s="7"/>
      <c r="B83" s="7"/>
      <c r="C83" s="7"/>
      <c r="D83" s="33"/>
      <c r="E83" s="7"/>
      <c r="F83" s="7"/>
      <c r="G83" s="7"/>
      <c r="H83" s="22"/>
      <c r="I83" s="22"/>
      <c r="J83" s="7"/>
      <c r="K83" s="55"/>
    </row>
    <row r="84" spans="1:11" ht="13.15" customHeight="1" x14ac:dyDescent="0.2">
      <c r="A84" s="4" t="s">
        <v>183</v>
      </c>
      <c r="B84" s="4">
        <f>SUM(B85)</f>
        <v>0</v>
      </c>
      <c r="C84" s="4">
        <f t="shared" ref="C84:J84" si="18">SUM(C85)</f>
        <v>0</v>
      </c>
      <c r="D84" s="4">
        <f t="shared" si="18"/>
        <v>0</v>
      </c>
      <c r="E84" s="4">
        <f t="shared" si="18"/>
        <v>1000</v>
      </c>
      <c r="F84" s="4">
        <f t="shared" si="18"/>
        <v>0</v>
      </c>
      <c r="G84" s="4">
        <f t="shared" si="18"/>
        <v>1000</v>
      </c>
      <c r="H84" s="4">
        <f t="shared" si="18"/>
        <v>1000</v>
      </c>
      <c r="I84" s="4">
        <f t="shared" si="18"/>
        <v>0</v>
      </c>
      <c r="J84" s="4">
        <f t="shared" si="18"/>
        <v>1000</v>
      </c>
      <c r="K84" s="55">
        <f t="shared" si="15"/>
        <v>1</v>
      </c>
    </row>
    <row r="85" spans="1:11" ht="13.15" customHeight="1" x14ac:dyDescent="0.2">
      <c r="A85" s="7" t="s">
        <v>184</v>
      </c>
      <c r="B85" s="7"/>
      <c r="C85" s="7"/>
      <c r="D85" s="33"/>
      <c r="E85" s="7">
        <v>1000</v>
      </c>
      <c r="F85" s="7"/>
      <c r="G85" s="7">
        <f>SUM(E85:F85)</f>
        <v>1000</v>
      </c>
      <c r="H85" s="22">
        <v>1000</v>
      </c>
      <c r="I85" s="22"/>
      <c r="J85" s="22">
        <f>SUM(H85:I85)</f>
        <v>1000</v>
      </c>
      <c r="K85" s="55">
        <f t="shared" si="15"/>
        <v>1</v>
      </c>
    </row>
    <row r="86" spans="1:11" ht="13.15" customHeight="1" x14ac:dyDescent="0.2">
      <c r="A86" s="7"/>
      <c r="B86" s="7"/>
      <c r="C86" s="7"/>
      <c r="D86" s="7"/>
      <c r="E86" s="7"/>
      <c r="F86" s="7"/>
      <c r="G86" s="7"/>
      <c r="H86" s="22"/>
      <c r="I86" s="22"/>
      <c r="J86" s="7"/>
      <c r="K86" s="55"/>
    </row>
    <row r="87" spans="1:11" ht="13.15" customHeight="1" x14ac:dyDescent="0.2">
      <c r="A87" s="4" t="s">
        <v>40</v>
      </c>
      <c r="B87" s="4">
        <f>SUM(B88:B89)</f>
        <v>11480</v>
      </c>
      <c r="C87" s="4">
        <f t="shared" ref="C87:J87" si="19">SUM(C88:C89)</f>
        <v>0</v>
      </c>
      <c r="D87" s="4">
        <f t="shared" si="19"/>
        <v>11480</v>
      </c>
      <c r="E87" s="4">
        <f t="shared" si="19"/>
        <v>4780</v>
      </c>
      <c r="F87" s="4">
        <f t="shared" si="19"/>
        <v>0</v>
      </c>
      <c r="G87" s="4">
        <f t="shared" si="19"/>
        <v>4780</v>
      </c>
      <c r="H87" s="4">
        <f t="shared" si="19"/>
        <v>4780</v>
      </c>
      <c r="I87" s="4">
        <f t="shared" si="19"/>
        <v>0</v>
      </c>
      <c r="J87" s="4">
        <f t="shared" si="19"/>
        <v>4780</v>
      </c>
      <c r="K87" s="55">
        <f t="shared" si="15"/>
        <v>1</v>
      </c>
    </row>
    <row r="88" spans="1:11" ht="13.15" customHeight="1" x14ac:dyDescent="0.2">
      <c r="A88" s="6" t="s">
        <v>128</v>
      </c>
      <c r="B88" s="7">
        <v>4780</v>
      </c>
      <c r="C88" s="7"/>
      <c r="D88" s="33">
        <f>SUM(B88:C88)</f>
        <v>4780</v>
      </c>
      <c r="E88" s="7">
        <v>4780</v>
      </c>
      <c r="F88" s="7">
        <f t="shared" ref="F88" si="20">SUM(F89:F90)</f>
        <v>0</v>
      </c>
      <c r="G88" s="7">
        <f>SUM(E88:F88)</f>
        <v>4780</v>
      </c>
      <c r="H88" s="22">
        <v>4780</v>
      </c>
      <c r="I88" s="22"/>
      <c r="J88" s="7">
        <f>SUM(H88:I88)</f>
        <v>4780</v>
      </c>
      <c r="K88" s="55">
        <f t="shared" si="15"/>
        <v>1</v>
      </c>
    </row>
    <row r="89" spans="1:11" ht="13.15" customHeight="1" x14ac:dyDescent="0.2">
      <c r="A89" s="7" t="s">
        <v>43</v>
      </c>
      <c r="B89" s="7">
        <v>6700</v>
      </c>
      <c r="C89" s="5"/>
      <c r="D89" s="33">
        <f>SUM(B89:C89)</f>
        <v>6700</v>
      </c>
      <c r="E89" s="7">
        <v>0</v>
      </c>
      <c r="F89" s="7"/>
      <c r="G89" s="7">
        <f>SUM(E89:F89)</f>
        <v>0</v>
      </c>
      <c r="H89" s="22"/>
      <c r="I89" s="22"/>
      <c r="J89" s="7">
        <f>SUM(H89:I89)</f>
        <v>0</v>
      </c>
      <c r="K89" s="55"/>
    </row>
    <row r="90" spans="1:11" ht="13.15" customHeight="1" x14ac:dyDescent="0.2">
      <c r="A90" s="7"/>
      <c r="B90" s="7"/>
      <c r="C90" s="5"/>
      <c r="D90" s="33"/>
      <c r="E90" s="7"/>
      <c r="F90" s="7"/>
      <c r="G90" s="7"/>
      <c r="H90" s="22"/>
      <c r="I90" s="22"/>
      <c r="J90" s="7"/>
      <c r="K90" s="55"/>
    </row>
    <row r="91" spans="1:11" ht="13.15" customHeight="1" x14ac:dyDescent="0.2">
      <c r="A91" s="4" t="s">
        <v>77</v>
      </c>
      <c r="B91" s="4">
        <f>SUM(B92)</f>
        <v>14500</v>
      </c>
      <c r="C91" s="4">
        <f>SUM(C92)</f>
        <v>0</v>
      </c>
      <c r="D91" s="34">
        <f>SUM(D92)</f>
        <v>14500</v>
      </c>
      <c r="E91" s="34">
        <f t="shared" ref="E91:J91" si="21">SUM(E92)</f>
        <v>0</v>
      </c>
      <c r="F91" s="34">
        <f t="shared" si="21"/>
        <v>0</v>
      </c>
      <c r="G91" s="34">
        <f t="shared" si="21"/>
        <v>0</v>
      </c>
      <c r="H91" s="34">
        <f t="shared" si="21"/>
        <v>0</v>
      </c>
      <c r="I91" s="34">
        <f t="shared" si="21"/>
        <v>0</v>
      </c>
      <c r="J91" s="34">
        <f t="shared" si="21"/>
        <v>0</v>
      </c>
      <c r="K91" s="55"/>
    </row>
    <row r="92" spans="1:11" ht="13.15" customHeight="1" x14ac:dyDescent="0.2">
      <c r="A92" s="7" t="s">
        <v>78</v>
      </c>
      <c r="B92" s="7">
        <v>14500</v>
      </c>
      <c r="C92" s="5"/>
      <c r="D92" s="33">
        <f>SUM(B92:C92)</f>
        <v>14500</v>
      </c>
      <c r="E92" s="7">
        <v>0</v>
      </c>
      <c r="F92" s="7"/>
      <c r="G92" s="7">
        <f>SUM(E92:F92)</f>
        <v>0</v>
      </c>
      <c r="H92" s="7"/>
      <c r="I92" s="7"/>
      <c r="J92" s="7">
        <f>SUM(H92:I92)</f>
        <v>0</v>
      </c>
      <c r="K92" s="55"/>
    </row>
    <row r="93" spans="1:11" x14ac:dyDescent="0.2">
      <c r="A93" s="7"/>
      <c r="B93" s="7"/>
      <c r="C93" s="7"/>
      <c r="D93" s="33"/>
      <c r="E93" s="5"/>
      <c r="F93" s="5"/>
      <c r="G93" s="5"/>
      <c r="H93" s="4"/>
      <c r="I93" s="5"/>
      <c r="J93" s="5"/>
      <c r="K93" s="55"/>
    </row>
    <row r="94" spans="1:11" x14ac:dyDescent="0.2">
      <c r="A94" s="3" t="s">
        <v>33</v>
      </c>
      <c r="B94" s="4">
        <f>SUM(B95:B99)</f>
        <v>40157</v>
      </c>
      <c r="C94" s="4">
        <f t="shared" ref="C94:I94" si="22">SUM(C95:C99)</f>
        <v>0</v>
      </c>
      <c r="D94" s="4">
        <f t="shared" si="22"/>
        <v>40157</v>
      </c>
      <c r="E94" s="4">
        <f t="shared" si="22"/>
        <v>3233</v>
      </c>
      <c r="F94" s="4">
        <f t="shared" si="22"/>
        <v>0</v>
      </c>
      <c r="G94" s="4">
        <f t="shared" si="22"/>
        <v>3233</v>
      </c>
      <c r="H94" s="4">
        <f t="shared" si="22"/>
        <v>2231</v>
      </c>
      <c r="I94" s="4">
        <f t="shared" si="22"/>
        <v>0</v>
      </c>
      <c r="J94" s="4">
        <f>SUM(J95:J99)</f>
        <v>2231</v>
      </c>
      <c r="K94" s="55">
        <f t="shared" si="15"/>
        <v>0.69007114135477887</v>
      </c>
    </row>
    <row r="95" spans="1:11" x14ac:dyDescent="0.2">
      <c r="A95" s="6" t="s">
        <v>129</v>
      </c>
      <c r="B95" s="7">
        <v>1807</v>
      </c>
      <c r="C95" s="7"/>
      <c r="D95" s="33">
        <f>SUM(B95:C95)</f>
        <v>1807</v>
      </c>
      <c r="E95" s="7">
        <v>1807</v>
      </c>
      <c r="F95" s="11"/>
      <c r="G95" s="11">
        <f t="shared" ref="G95:G118" si="23">SUM(E95:F95)</f>
        <v>1807</v>
      </c>
      <c r="H95" s="22">
        <v>1806</v>
      </c>
      <c r="I95" s="22"/>
      <c r="J95" s="11">
        <f t="shared" ref="J95:J106" si="24">SUM(H95:I95)</f>
        <v>1806</v>
      </c>
      <c r="K95" s="55">
        <f t="shared" si="15"/>
        <v>0.99944659656889878</v>
      </c>
    </row>
    <row r="96" spans="1:11" ht="13.5" customHeight="1" x14ac:dyDescent="0.2">
      <c r="A96" s="7" t="s">
        <v>44</v>
      </c>
      <c r="B96" s="7">
        <v>3500</v>
      </c>
      <c r="C96" s="7"/>
      <c r="D96" s="33">
        <f>SUM(B96:C96)</f>
        <v>3500</v>
      </c>
      <c r="E96" s="7">
        <v>0</v>
      </c>
      <c r="F96" s="11"/>
      <c r="G96" s="11">
        <f t="shared" si="23"/>
        <v>0</v>
      </c>
      <c r="H96" s="22"/>
      <c r="I96" s="22"/>
      <c r="J96" s="11">
        <f t="shared" si="24"/>
        <v>0</v>
      </c>
      <c r="K96" s="55"/>
    </row>
    <row r="97" spans="1:11" ht="13.5" customHeight="1" x14ac:dyDescent="0.2">
      <c r="A97" s="7" t="s">
        <v>130</v>
      </c>
      <c r="B97" s="7">
        <v>29850</v>
      </c>
      <c r="C97" s="7"/>
      <c r="D97" s="33">
        <f>SUM(B97:C97)</f>
        <v>29850</v>
      </c>
      <c r="E97" s="7">
        <v>0</v>
      </c>
      <c r="F97" s="11"/>
      <c r="G97" s="11">
        <f t="shared" si="23"/>
        <v>0</v>
      </c>
      <c r="H97" s="22"/>
      <c r="I97" s="22"/>
      <c r="J97" s="11">
        <f t="shared" si="24"/>
        <v>0</v>
      </c>
      <c r="K97" s="55"/>
    </row>
    <row r="98" spans="1:11" ht="13.5" customHeight="1" x14ac:dyDescent="0.2">
      <c r="A98" s="7" t="s">
        <v>172</v>
      </c>
      <c r="B98" s="7"/>
      <c r="C98" s="7"/>
      <c r="D98" s="33"/>
      <c r="E98" s="7">
        <v>426</v>
      </c>
      <c r="F98" s="11"/>
      <c r="G98" s="11">
        <f t="shared" si="23"/>
        <v>426</v>
      </c>
      <c r="H98" s="22">
        <v>425</v>
      </c>
      <c r="I98" s="22"/>
      <c r="J98" s="11">
        <f t="shared" si="24"/>
        <v>425</v>
      </c>
      <c r="K98" s="55">
        <f t="shared" si="15"/>
        <v>0.99765258215962438</v>
      </c>
    </row>
    <row r="99" spans="1:11" ht="13.5" customHeight="1" x14ac:dyDescent="0.2">
      <c r="A99" s="7" t="s">
        <v>46</v>
      </c>
      <c r="B99" s="7">
        <v>5000</v>
      </c>
      <c r="C99" s="7"/>
      <c r="D99" s="33">
        <f>SUM(B99:C99)</f>
        <v>5000</v>
      </c>
      <c r="E99" s="7">
        <v>1000</v>
      </c>
      <c r="F99" s="11"/>
      <c r="G99" s="11">
        <f t="shared" si="23"/>
        <v>1000</v>
      </c>
      <c r="H99" s="22"/>
      <c r="I99" s="22"/>
      <c r="J99" s="11">
        <f t="shared" si="24"/>
        <v>0</v>
      </c>
      <c r="K99" s="55">
        <f t="shared" si="15"/>
        <v>0</v>
      </c>
    </row>
    <row r="100" spans="1:11" x14ac:dyDescent="0.2">
      <c r="A100" s="7"/>
      <c r="B100" s="7"/>
      <c r="C100" s="7"/>
      <c r="D100" s="33"/>
      <c r="E100" s="11"/>
      <c r="F100" s="11"/>
      <c r="G100" s="11"/>
      <c r="H100" s="22"/>
      <c r="I100" s="22"/>
      <c r="J100" s="11"/>
      <c r="K100" s="55"/>
    </row>
    <row r="101" spans="1:11" x14ac:dyDescent="0.2">
      <c r="A101" s="4" t="s">
        <v>47</v>
      </c>
      <c r="B101" s="4">
        <f>SUM(B102:B103)</f>
        <v>4000</v>
      </c>
      <c r="C101" s="4">
        <f t="shared" ref="C101:J101" si="25">SUM(C102:C103)</f>
        <v>0</v>
      </c>
      <c r="D101" s="4">
        <f t="shared" si="25"/>
        <v>4000</v>
      </c>
      <c r="E101" s="4">
        <f t="shared" si="25"/>
        <v>42605</v>
      </c>
      <c r="F101" s="4">
        <f t="shared" si="25"/>
        <v>0</v>
      </c>
      <c r="G101" s="4">
        <f t="shared" si="25"/>
        <v>42605</v>
      </c>
      <c r="H101" s="4">
        <f t="shared" si="25"/>
        <v>42605</v>
      </c>
      <c r="I101" s="4">
        <f t="shared" si="25"/>
        <v>0</v>
      </c>
      <c r="J101" s="4">
        <f t="shared" si="25"/>
        <v>42605</v>
      </c>
      <c r="K101" s="55">
        <f t="shared" si="15"/>
        <v>1</v>
      </c>
    </row>
    <row r="102" spans="1:11" x14ac:dyDescent="0.2">
      <c r="A102" s="7" t="s">
        <v>48</v>
      </c>
      <c r="B102" s="7">
        <v>4000</v>
      </c>
      <c r="C102" s="7"/>
      <c r="D102" s="33">
        <f>SUM(B102:C102)</f>
        <v>4000</v>
      </c>
      <c r="E102" s="11">
        <v>0</v>
      </c>
      <c r="F102" s="11"/>
      <c r="G102" s="11">
        <f t="shared" si="23"/>
        <v>0</v>
      </c>
      <c r="H102" s="22"/>
      <c r="I102" s="22"/>
      <c r="J102" s="11">
        <f t="shared" si="24"/>
        <v>0</v>
      </c>
      <c r="K102" s="55"/>
    </row>
    <row r="103" spans="1:11" x14ac:dyDescent="0.2">
      <c r="A103" s="6" t="s">
        <v>175</v>
      </c>
      <c r="B103" s="7"/>
      <c r="C103" s="7"/>
      <c r="D103" s="33"/>
      <c r="E103" s="7">
        <v>42605</v>
      </c>
      <c r="F103" s="7"/>
      <c r="G103" s="11">
        <f t="shared" si="23"/>
        <v>42605</v>
      </c>
      <c r="H103" s="7">
        <v>42605</v>
      </c>
      <c r="I103" s="7"/>
      <c r="J103" s="7">
        <f>SUM(H103:I103)</f>
        <v>42605</v>
      </c>
      <c r="K103" s="55">
        <f t="shared" si="15"/>
        <v>1</v>
      </c>
    </row>
    <row r="104" spans="1:11" x14ac:dyDescent="0.2">
      <c r="A104" s="7"/>
      <c r="B104" s="7"/>
      <c r="C104" s="7"/>
      <c r="D104" s="33"/>
      <c r="E104" s="11"/>
      <c r="F104" s="11"/>
      <c r="G104" s="11"/>
      <c r="H104" s="22"/>
      <c r="I104" s="22"/>
      <c r="J104" s="11"/>
      <c r="K104" s="55"/>
    </row>
    <row r="105" spans="1:11" x14ac:dyDescent="0.2">
      <c r="A105" s="4" t="s">
        <v>45</v>
      </c>
      <c r="B105" s="4">
        <f>SUM(B106:B106)</f>
        <v>31660</v>
      </c>
      <c r="C105" s="4">
        <f t="shared" ref="C105:J105" si="26">SUM(C106:C106)</f>
        <v>0</v>
      </c>
      <c r="D105" s="4">
        <f t="shared" si="26"/>
        <v>31660</v>
      </c>
      <c r="E105" s="4">
        <f t="shared" si="26"/>
        <v>31660</v>
      </c>
      <c r="F105" s="4">
        <f t="shared" si="26"/>
        <v>0</v>
      </c>
      <c r="G105" s="4">
        <f t="shared" si="26"/>
        <v>31660</v>
      </c>
      <c r="H105" s="4">
        <f t="shared" si="26"/>
        <v>31660</v>
      </c>
      <c r="I105" s="4">
        <f t="shared" si="26"/>
        <v>0</v>
      </c>
      <c r="J105" s="4">
        <f t="shared" si="26"/>
        <v>31660</v>
      </c>
      <c r="K105" s="55">
        <f t="shared" si="15"/>
        <v>1</v>
      </c>
    </row>
    <row r="106" spans="1:11" x14ac:dyDescent="0.2">
      <c r="A106" s="7" t="s">
        <v>131</v>
      </c>
      <c r="B106" s="7">
        <v>31660</v>
      </c>
      <c r="C106" s="7"/>
      <c r="D106" s="33">
        <f>SUM(B106:C106)</f>
        <v>31660</v>
      </c>
      <c r="E106" s="11">
        <v>31660</v>
      </c>
      <c r="F106" s="11"/>
      <c r="G106" s="11">
        <f t="shared" si="23"/>
        <v>31660</v>
      </c>
      <c r="H106" s="22">
        <v>31660</v>
      </c>
      <c r="I106" s="22"/>
      <c r="J106" s="11">
        <f t="shared" si="24"/>
        <v>31660</v>
      </c>
      <c r="K106" s="55">
        <f t="shared" si="15"/>
        <v>1</v>
      </c>
    </row>
    <row r="107" spans="1:11" x14ac:dyDescent="0.2">
      <c r="A107" s="7"/>
      <c r="B107" s="7"/>
      <c r="C107" s="7"/>
      <c r="D107" s="33"/>
      <c r="E107" s="11"/>
      <c r="F107" s="11"/>
      <c r="G107" s="11"/>
      <c r="H107" s="22"/>
      <c r="I107" s="22"/>
      <c r="J107" s="11"/>
      <c r="K107" s="55"/>
    </row>
    <row r="108" spans="1:11" x14ac:dyDescent="0.2">
      <c r="A108" s="3" t="s">
        <v>9</v>
      </c>
      <c r="B108" s="4">
        <f>SUM(B109:B113)</f>
        <v>10557</v>
      </c>
      <c r="C108" s="4">
        <f t="shared" ref="C108:J108" si="27">SUM(C109:C113)</f>
        <v>0</v>
      </c>
      <c r="D108" s="4">
        <f t="shared" si="27"/>
        <v>10557</v>
      </c>
      <c r="E108" s="4">
        <f t="shared" si="27"/>
        <v>4544</v>
      </c>
      <c r="F108" s="4">
        <f t="shared" si="27"/>
        <v>0</v>
      </c>
      <c r="G108" s="4">
        <f t="shared" si="27"/>
        <v>4544</v>
      </c>
      <c r="H108" s="4">
        <f t="shared" si="27"/>
        <v>4543</v>
      </c>
      <c r="I108" s="4">
        <f t="shared" si="27"/>
        <v>0</v>
      </c>
      <c r="J108" s="4">
        <f t="shared" si="27"/>
        <v>4543</v>
      </c>
      <c r="K108" s="55">
        <f t="shared" si="15"/>
        <v>0.99977992957746475</v>
      </c>
    </row>
    <row r="109" spans="1:11" x14ac:dyDescent="0.2">
      <c r="A109" s="6" t="s">
        <v>17</v>
      </c>
      <c r="B109" s="7">
        <v>6500</v>
      </c>
      <c r="C109" s="7"/>
      <c r="D109" s="33">
        <f>SUM(B109:C109)</f>
        <v>6500</v>
      </c>
      <c r="E109" s="10">
        <v>0</v>
      </c>
      <c r="F109" s="10"/>
      <c r="G109" s="11">
        <f t="shared" si="23"/>
        <v>0</v>
      </c>
      <c r="H109" s="22"/>
      <c r="I109" s="22"/>
      <c r="J109" s="10">
        <f>SUM(H109:I109)</f>
        <v>0</v>
      </c>
      <c r="K109" s="55"/>
    </row>
    <row r="110" spans="1:11" x14ac:dyDescent="0.2">
      <c r="A110" s="6" t="s">
        <v>132</v>
      </c>
      <c r="B110" s="7">
        <f>3263+794</f>
        <v>4057</v>
      </c>
      <c r="C110" s="7"/>
      <c r="D110" s="33">
        <f>SUM(B110:C110)</f>
        <v>4057</v>
      </c>
      <c r="E110" s="10">
        <v>4057</v>
      </c>
      <c r="F110" s="10"/>
      <c r="G110" s="11">
        <f t="shared" si="23"/>
        <v>4057</v>
      </c>
      <c r="H110" s="22">
        <v>4056</v>
      </c>
      <c r="I110" s="22"/>
      <c r="J110" s="10">
        <f t="shared" ref="J110:J118" si="28">SUM(H110:I110)</f>
        <v>4056</v>
      </c>
      <c r="K110" s="55">
        <f t="shared" si="15"/>
        <v>0.99975351244762134</v>
      </c>
    </row>
    <row r="111" spans="1:11" x14ac:dyDescent="0.2">
      <c r="A111" s="6" t="s">
        <v>193</v>
      </c>
      <c r="B111" s="7"/>
      <c r="C111" s="7"/>
      <c r="D111" s="33"/>
      <c r="E111" s="10">
        <v>0</v>
      </c>
      <c r="F111" s="10"/>
      <c r="G111" s="11">
        <f t="shared" si="23"/>
        <v>0</v>
      </c>
      <c r="H111" s="22"/>
      <c r="I111" s="22"/>
      <c r="J111" s="10">
        <f t="shared" si="28"/>
        <v>0</v>
      </c>
      <c r="K111" s="55"/>
    </row>
    <row r="112" spans="1:11" x14ac:dyDescent="0.2">
      <c r="A112" s="6" t="s">
        <v>198</v>
      </c>
      <c r="B112" s="7"/>
      <c r="C112" s="7"/>
      <c r="D112" s="33"/>
      <c r="E112" s="10">
        <v>96</v>
      </c>
      <c r="F112" s="10"/>
      <c r="G112" s="11">
        <f t="shared" si="23"/>
        <v>96</v>
      </c>
      <c r="H112" s="22">
        <v>96</v>
      </c>
      <c r="I112" s="22"/>
      <c r="J112" s="10">
        <f t="shared" si="28"/>
        <v>96</v>
      </c>
      <c r="K112" s="55">
        <f t="shared" si="15"/>
        <v>1</v>
      </c>
    </row>
    <row r="113" spans="1:12" x14ac:dyDescent="0.2">
      <c r="A113" s="6" t="s">
        <v>204</v>
      </c>
      <c r="B113" s="7"/>
      <c r="C113" s="7"/>
      <c r="D113" s="33"/>
      <c r="E113" s="10">
        <v>391</v>
      </c>
      <c r="F113" s="10"/>
      <c r="G113" s="11">
        <f t="shared" si="23"/>
        <v>391</v>
      </c>
      <c r="H113" s="22">
        <v>391</v>
      </c>
      <c r="I113" s="22"/>
      <c r="J113" s="10">
        <f t="shared" si="28"/>
        <v>391</v>
      </c>
      <c r="K113" s="55">
        <f t="shared" si="15"/>
        <v>1</v>
      </c>
    </row>
    <row r="114" spans="1:12" x14ac:dyDescent="0.2">
      <c r="A114" s="6"/>
      <c r="B114" s="7"/>
      <c r="C114" s="7"/>
      <c r="D114" s="7"/>
      <c r="E114" s="10"/>
      <c r="F114" s="10"/>
      <c r="G114" s="11"/>
      <c r="H114" s="22"/>
      <c r="I114" s="22"/>
      <c r="J114" s="10"/>
      <c r="K114" s="55"/>
    </row>
    <row r="115" spans="1:12" x14ac:dyDescent="0.2">
      <c r="A115" s="3" t="s">
        <v>42</v>
      </c>
      <c r="B115" s="4">
        <f>SUM(B116:B118)</f>
        <v>12000</v>
      </c>
      <c r="C115" s="4">
        <f t="shared" ref="C115:J115" si="29">SUM(C116:C118)</f>
        <v>0</v>
      </c>
      <c r="D115" s="4">
        <f t="shared" si="29"/>
        <v>12000</v>
      </c>
      <c r="E115" s="4">
        <f t="shared" si="29"/>
        <v>19149</v>
      </c>
      <c r="F115" s="4">
        <f t="shared" si="29"/>
        <v>0</v>
      </c>
      <c r="G115" s="4">
        <f t="shared" si="29"/>
        <v>19149</v>
      </c>
      <c r="H115" s="4">
        <f t="shared" si="29"/>
        <v>295</v>
      </c>
      <c r="I115" s="4">
        <f t="shared" si="29"/>
        <v>0</v>
      </c>
      <c r="J115" s="4">
        <f t="shared" si="29"/>
        <v>295</v>
      </c>
      <c r="K115" s="55">
        <f t="shared" si="15"/>
        <v>1.5405504203874876E-2</v>
      </c>
    </row>
    <row r="116" spans="1:12" x14ac:dyDescent="0.2">
      <c r="A116" s="6" t="s">
        <v>53</v>
      </c>
      <c r="B116" s="7">
        <v>5000</v>
      </c>
      <c r="C116" s="7"/>
      <c r="D116" s="33">
        <f>SUM(B116:C116)</f>
        <v>5000</v>
      </c>
      <c r="E116" s="10">
        <v>295</v>
      </c>
      <c r="F116" s="10"/>
      <c r="G116" s="11">
        <f t="shared" si="23"/>
        <v>295</v>
      </c>
      <c r="H116" s="22">
        <v>295</v>
      </c>
      <c r="I116" s="22"/>
      <c r="J116" s="10">
        <f t="shared" si="28"/>
        <v>295</v>
      </c>
      <c r="K116" s="55">
        <f t="shared" si="15"/>
        <v>1</v>
      </c>
    </row>
    <row r="117" spans="1:12" x14ac:dyDescent="0.2">
      <c r="A117" s="6" t="s">
        <v>85</v>
      </c>
      <c r="B117" s="7">
        <v>7000</v>
      </c>
      <c r="C117" s="7"/>
      <c r="D117" s="33">
        <f>SUM(B117:C117)</f>
        <v>7000</v>
      </c>
      <c r="E117" s="10">
        <v>0</v>
      </c>
      <c r="F117" s="10"/>
      <c r="G117" s="11">
        <f t="shared" si="23"/>
        <v>0</v>
      </c>
      <c r="H117" s="22"/>
      <c r="I117" s="22"/>
      <c r="J117" s="10">
        <f t="shared" si="28"/>
        <v>0</v>
      </c>
      <c r="K117" s="55"/>
    </row>
    <row r="118" spans="1:12" x14ac:dyDescent="0.2">
      <c r="A118" s="6" t="s">
        <v>208</v>
      </c>
      <c r="B118" s="7"/>
      <c r="C118" s="7"/>
      <c r="D118" s="33"/>
      <c r="E118" s="10">
        <v>18854</v>
      </c>
      <c r="F118" s="10"/>
      <c r="G118" s="59">
        <f t="shared" si="23"/>
        <v>18854</v>
      </c>
      <c r="H118" s="24"/>
      <c r="I118" s="24"/>
      <c r="J118" s="59">
        <f t="shared" si="28"/>
        <v>0</v>
      </c>
      <c r="K118" s="57">
        <f t="shared" si="15"/>
        <v>0</v>
      </c>
      <c r="L118" s="58"/>
    </row>
    <row r="119" spans="1:12" x14ac:dyDescent="0.2">
      <c r="A119" s="6"/>
      <c r="B119" s="7"/>
      <c r="C119" s="7"/>
      <c r="D119" s="33"/>
      <c r="E119" s="10"/>
      <c r="F119" s="10"/>
      <c r="G119" s="10"/>
      <c r="H119" s="22"/>
      <c r="I119" s="10"/>
      <c r="J119" s="10"/>
      <c r="K119" s="55"/>
    </row>
    <row r="120" spans="1:12" ht="12.75" customHeight="1" x14ac:dyDescent="0.2">
      <c r="A120" s="4" t="s">
        <v>32</v>
      </c>
      <c r="B120" s="4">
        <f t="shared" ref="B120:J120" si="30">SUM(B121:B137)</f>
        <v>77223</v>
      </c>
      <c r="C120" s="4">
        <f t="shared" si="30"/>
        <v>0</v>
      </c>
      <c r="D120" s="4">
        <f t="shared" si="30"/>
        <v>77223</v>
      </c>
      <c r="E120" s="4">
        <f t="shared" si="30"/>
        <v>7475</v>
      </c>
      <c r="F120" s="4">
        <f t="shared" si="30"/>
        <v>0</v>
      </c>
      <c r="G120" s="4">
        <f t="shared" si="30"/>
        <v>7475</v>
      </c>
      <c r="H120" s="4">
        <f t="shared" si="30"/>
        <v>6189</v>
      </c>
      <c r="I120" s="4">
        <f t="shared" si="30"/>
        <v>0</v>
      </c>
      <c r="J120" s="4">
        <f t="shared" si="30"/>
        <v>6189</v>
      </c>
      <c r="K120" s="55">
        <f t="shared" si="15"/>
        <v>0.82795986622073581</v>
      </c>
    </row>
    <row r="121" spans="1:12" ht="12.75" customHeight="1" x14ac:dyDescent="0.2">
      <c r="A121" s="7" t="s">
        <v>54</v>
      </c>
      <c r="B121" s="7">
        <v>5000</v>
      </c>
      <c r="C121" s="7"/>
      <c r="D121" s="33">
        <f t="shared" ref="D121:D132" si="31">SUM(B121:C121)</f>
        <v>5000</v>
      </c>
      <c r="E121" s="7">
        <v>0</v>
      </c>
      <c r="F121" s="35"/>
      <c r="G121" s="10">
        <f t="shared" ref="G121:G126" si="32">SUM(E121:F121)</f>
        <v>0</v>
      </c>
      <c r="H121" s="7"/>
      <c r="I121" s="7"/>
      <c r="J121" s="7">
        <f>SUM(H121:I121)</f>
        <v>0</v>
      </c>
      <c r="K121" s="55"/>
    </row>
    <row r="122" spans="1:12" x14ac:dyDescent="0.2">
      <c r="A122" s="7" t="s">
        <v>133</v>
      </c>
      <c r="B122" s="7">
        <v>2883</v>
      </c>
      <c r="C122" s="7"/>
      <c r="D122" s="33">
        <f t="shared" si="31"/>
        <v>2883</v>
      </c>
      <c r="E122" s="7">
        <v>2883</v>
      </c>
      <c r="F122" s="41"/>
      <c r="G122" s="10">
        <f t="shared" si="32"/>
        <v>2883</v>
      </c>
      <c r="H122" s="7">
        <v>2883</v>
      </c>
      <c r="I122" s="7"/>
      <c r="J122" s="7">
        <f t="shared" ref="J122:J137" si="33">SUM(H122:I122)</f>
        <v>2883</v>
      </c>
      <c r="K122" s="55">
        <f t="shared" si="15"/>
        <v>1</v>
      </c>
    </row>
    <row r="123" spans="1:12" x14ac:dyDescent="0.2">
      <c r="A123" s="7" t="s">
        <v>52</v>
      </c>
      <c r="B123" s="7">
        <v>6000</v>
      </c>
      <c r="C123" s="7"/>
      <c r="D123" s="33">
        <f t="shared" si="31"/>
        <v>6000</v>
      </c>
      <c r="E123" s="7">
        <v>0</v>
      </c>
      <c r="F123" s="7"/>
      <c r="G123" s="10">
        <f t="shared" si="32"/>
        <v>0</v>
      </c>
      <c r="H123" s="7"/>
      <c r="I123" s="7"/>
      <c r="J123" s="7">
        <f t="shared" si="33"/>
        <v>0</v>
      </c>
      <c r="K123" s="55"/>
    </row>
    <row r="124" spans="1:12" x14ac:dyDescent="0.2">
      <c r="A124" s="7" t="s">
        <v>134</v>
      </c>
      <c r="B124" s="7">
        <v>400</v>
      </c>
      <c r="C124" s="7"/>
      <c r="D124" s="33">
        <f t="shared" si="31"/>
        <v>400</v>
      </c>
      <c r="E124" s="7">
        <v>0</v>
      </c>
      <c r="F124" s="10"/>
      <c r="G124" s="10">
        <f t="shared" si="32"/>
        <v>0</v>
      </c>
      <c r="H124" s="7"/>
      <c r="I124" s="7"/>
      <c r="J124" s="7">
        <f t="shared" si="33"/>
        <v>0</v>
      </c>
      <c r="K124" s="55"/>
    </row>
    <row r="125" spans="1:12" x14ac:dyDescent="0.2">
      <c r="A125" s="7" t="s">
        <v>82</v>
      </c>
      <c r="B125" s="7">
        <v>6000</v>
      </c>
      <c r="C125" s="7"/>
      <c r="D125" s="33">
        <f t="shared" si="31"/>
        <v>6000</v>
      </c>
      <c r="E125" s="7">
        <v>0</v>
      </c>
      <c r="F125" s="10"/>
      <c r="G125" s="10">
        <f t="shared" si="32"/>
        <v>0</v>
      </c>
      <c r="H125" s="7"/>
      <c r="I125" s="7"/>
      <c r="J125" s="7">
        <f t="shared" si="33"/>
        <v>0</v>
      </c>
      <c r="K125" s="55"/>
    </row>
    <row r="126" spans="1:12" x14ac:dyDescent="0.2">
      <c r="A126" s="7" t="s">
        <v>79</v>
      </c>
      <c r="B126" s="7">
        <v>5000</v>
      </c>
      <c r="C126" s="7"/>
      <c r="D126" s="33">
        <f t="shared" si="31"/>
        <v>5000</v>
      </c>
      <c r="E126" s="7">
        <v>0</v>
      </c>
      <c r="F126" s="7"/>
      <c r="G126" s="10">
        <f t="shared" si="32"/>
        <v>0</v>
      </c>
      <c r="H126" s="7"/>
      <c r="I126" s="7"/>
      <c r="J126" s="7">
        <f t="shared" si="33"/>
        <v>0</v>
      </c>
      <c r="K126" s="55"/>
    </row>
    <row r="127" spans="1:12" x14ac:dyDescent="0.2">
      <c r="A127" s="6" t="s">
        <v>135</v>
      </c>
      <c r="B127" s="40">
        <v>31750</v>
      </c>
      <c r="C127" s="7"/>
      <c r="D127" s="33">
        <f t="shared" si="31"/>
        <v>31750</v>
      </c>
      <c r="E127" s="40">
        <v>1750</v>
      </c>
      <c r="F127" s="10"/>
      <c r="G127" s="10">
        <f>SUM(E127:F127)</f>
        <v>1750</v>
      </c>
      <c r="H127" s="7">
        <v>610</v>
      </c>
      <c r="I127" s="7"/>
      <c r="J127" s="7">
        <f t="shared" si="33"/>
        <v>610</v>
      </c>
      <c r="K127" s="55">
        <f t="shared" si="15"/>
        <v>0.34857142857142859</v>
      </c>
    </row>
    <row r="128" spans="1:12" x14ac:dyDescent="0.2">
      <c r="A128" s="6" t="s">
        <v>136</v>
      </c>
      <c r="B128" s="40">
        <v>610</v>
      </c>
      <c r="C128" s="7"/>
      <c r="D128" s="33">
        <f t="shared" si="31"/>
        <v>610</v>
      </c>
      <c r="E128" s="40">
        <v>0</v>
      </c>
      <c r="F128" s="10"/>
      <c r="G128" s="10">
        <f t="shared" ref="G128:G137" si="34">SUM(E128:F128)</f>
        <v>0</v>
      </c>
      <c r="H128" s="33"/>
      <c r="I128" s="33"/>
      <c r="J128" s="33">
        <f t="shared" si="33"/>
        <v>0</v>
      </c>
      <c r="K128" s="57"/>
      <c r="L128" s="58"/>
    </row>
    <row r="129" spans="1:11" x14ac:dyDescent="0.2">
      <c r="A129" s="6" t="s">
        <v>137</v>
      </c>
      <c r="B129" s="40">
        <v>3500</v>
      </c>
      <c r="C129" s="7"/>
      <c r="D129" s="33">
        <f t="shared" si="31"/>
        <v>3500</v>
      </c>
      <c r="E129" s="40">
        <v>0</v>
      </c>
      <c r="F129" s="10"/>
      <c r="G129" s="10">
        <f t="shared" si="34"/>
        <v>0</v>
      </c>
      <c r="H129" s="7"/>
      <c r="I129" s="7"/>
      <c r="J129" s="7">
        <f t="shared" si="33"/>
        <v>0</v>
      </c>
      <c r="K129" s="55"/>
    </row>
    <row r="130" spans="1:11" x14ac:dyDescent="0.2">
      <c r="A130" s="7" t="s">
        <v>86</v>
      </c>
      <c r="B130" s="7">
        <v>635</v>
      </c>
      <c r="C130" s="7"/>
      <c r="D130" s="33">
        <f t="shared" si="31"/>
        <v>635</v>
      </c>
      <c r="E130" s="7">
        <v>0</v>
      </c>
      <c r="F130" s="10"/>
      <c r="G130" s="10">
        <f t="shared" si="34"/>
        <v>0</v>
      </c>
      <c r="H130" s="7"/>
      <c r="I130" s="7"/>
      <c r="J130" s="7">
        <f t="shared" si="33"/>
        <v>0</v>
      </c>
      <c r="K130" s="55"/>
    </row>
    <row r="131" spans="1:11" x14ac:dyDescent="0.2">
      <c r="A131" s="6" t="s">
        <v>138</v>
      </c>
      <c r="B131" s="7">
        <v>11000</v>
      </c>
      <c r="C131" s="7"/>
      <c r="D131" s="33">
        <f t="shared" si="31"/>
        <v>11000</v>
      </c>
      <c r="E131" s="7">
        <v>962</v>
      </c>
      <c r="F131" s="10"/>
      <c r="G131" s="10">
        <f t="shared" si="34"/>
        <v>962</v>
      </c>
      <c r="H131" s="7">
        <v>962</v>
      </c>
      <c r="I131" s="7"/>
      <c r="J131" s="7">
        <f t="shared" si="33"/>
        <v>962</v>
      </c>
      <c r="K131" s="55">
        <f t="shared" si="15"/>
        <v>1</v>
      </c>
    </row>
    <row r="132" spans="1:11" x14ac:dyDescent="0.2">
      <c r="A132" s="6" t="s">
        <v>71</v>
      </c>
      <c r="B132" s="7">
        <v>4445</v>
      </c>
      <c r="C132" s="7"/>
      <c r="D132" s="33">
        <f t="shared" si="31"/>
        <v>4445</v>
      </c>
      <c r="E132" s="7">
        <v>0</v>
      </c>
      <c r="F132" s="7"/>
      <c r="G132" s="10">
        <f t="shared" si="34"/>
        <v>0</v>
      </c>
      <c r="H132" s="7"/>
      <c r="I132" s="7"/>
      <c r="J132" s="7">
        <f t="shared" si="33"/>
        <v>0</v>
      </c>
      <c r="K132" s="55"/>
    </row>
    <row r="133" spans="1:11" x14ac:dyDescent="0.2">
      <c r="A133" s="6" t="s">
        <v>174</v>
      </c>
      <c r="B133" s="7"/>
      <c r="C133" s="7"/>
      <c r="D133" s="33"/>
      <c r="E133" s="7">
        <v>485</v>
      </c>
      <c r="F133" s="7"/>
      <c r="G133" s="10">
        <f t="shared" si="34"/>
        <v>485</v>
      </c>
      <c r="H133" s="7">
        <v>485</v>
      </c>
      <c r="I133" s="7"/>
      <c r="J133" s="7">
        <f t="shared" si="33"/>
        <v>485</v>
      </c>
      <c r="K133" s="55">
        <f t="shared" si="15"/>
        <v>1</v>
      </c>
    </row>
    <row r="134" spans="1:11" x14ac:dyDescent="0.2">
      <c r="A134" s="6" t="s">
        <v>177</v>
      </c>
      <c r="B134" s="7"/>
      <c r="C134" s="7"/>
      <c r="D134" s="33"/>
      <c r="E134" s="7">
        <v>428</v>
      </c>
      <c r="F134" s="7"/>
      <c r="G134" s="10">
        <f t="shared" si="34"/>
        <v>428</v>
      </c>
      <c r="H134" s="7">
        <v>428</v>
      </c>
      <c r="I134" s="7"/>
      <c r="J134" s="7">
        <f t="shared" si="33"/>
        <v>428</v>
      </c>
      <c r="K134" s="55">
        <f t="shared" si="15"/>
        <v>1</v>
      </c>
    </row>
    <row r="135" spans="1:11" x14ac:dyDescent="0.2">
      <c r="A135" s="6" t="s">
        <v>179</v>
      </c>
      <c r="B135" s="7"/>
      <c r="C135" s="7"/>
      <c r="D135" s="33"/>
      <c r="E135" s="7">
        <v>317</v>
      </c>
      <c r="F135" s="7"/>
      <c r="G135" s="10">
        <f t="shared" si="34"/>
        <v>317</v>
      </c>
      <c r="H135" s="7">
        <v>317</v>
      </c>
      <c r="I135" s="7"/>
      <c r="J135" s="7">
        <f t="shared" si="33"/>
        <v>317</v>
      </c>
      <c r="K135" s="55">
        <f t="shared" si="15"/>
        <v>1</v>
      </c>
    </row>
    <row r="136" spans="1:11" x14ac:dyDescent="0.2">
      <c r="A136" s="6" t="s">
        <v>199</v>
      </c>
      <c r="B136" s="7"/>
      <c r="C136" s="7"/>
      <c r="D136" s="33"/>
      <c r="E136" s="7">
        <v>345</v>
      </c>
      <c r="F136" s="7"/>
      <c r="G136" s="10">
        <f t="shared" si="34"/>
        <v>345</v>
      </c>
      <c r="H136" s="7">
        <v>199</v>
      </c>
      <c r="I136" s="7"/>
      <c r="J136" s="7">
        <f t="shared" si="33"/>
        <v>199</v>
      </c>
      <c r="K136" s="55">
        <f t="shared" si="15"/>
        <v>0.57681159420289851</v>
      </c>
    </row>
    <row r="137" spans="1:11" x14ac:dyDescent="0.2">
      <c r="A137" s="6" t="s">
        <v>205</v>
      </c>
      <c r="B137" s="7"/>
      <c r="C137" s="7"/>
      <c r="D137" s="33"/>
      <c r="E137" s="7">
        <v>305</v>
      </c>
      <c r="F137" s="7"/>
      <c r="G137" s="10">
        <f t="shared" si="34"/>
        <v>305</v>
      </c>
      <c r="H137" s="7">
        <v>305</v>
      </c>
      <c r="I137" s="7"/>
      <c r="J137" s="7">
        <f t="shared" si="33"/>
        <v>305</v>
      </c>
      <c r="K137" s="55">
        <f t="shared" si="15"/>
        <v>1</v>
      </c>
    </row>
    <row r="138" spans="1:11" x14ac:dyDescent="0.2">
      <c r="A138" s="7"/>
      <c r="B138" s="7"/>
      <c r="C138" s="7"/>
      <c r="D138" s="33"/>
      <c r="E138" s="10"/>
      <c r="F138" s="10"/>
      <c r="G138" s="10"/>
      <c r="H138" s="22"/>
      <c r="I138" s="22"/>
      <c r="J138" s="10"/>
      <c r="K138" s="55"/>
    </row>
    <row r="139" spans="1:11" x14ac:dyDescent="0.2">
      <c r="A139" s="4" t="s">
        <v>49</v>
      </c>
      <c r="B139" s="4">
        <f>SUM(B140)</f>
        <v>350</v>
      </c>
      <c r="C139" s="4">
        <f>SUM(C140)</f>
        <v>0</v>
      </c>
      <c r="D139" s="4">
        <f>SUM(D140)</f>
        <v>350</v>
      </c>
      <c r="E139" s="4">
        <f t="shared" ref="E139" si="35">SUM(E140)</f>
        <v>1050</v>
      </c>
      <c r="F139" s="4">
        <f t="shared" ref="F139" si="36">SUM(F140)</f>
        <v>0</v>
      </c>
      <c r="G139" s="4">
        <f t="shared" ref="G139" si="37">SUM(G140)</f>
        <v>1050</v>
      </c>
      <c r="H139" s="4">
        <f t="shared" ref="H139" si="38">SUM(H140)</f>
        <v>1050</v>
      </c>
      <c r="I139" s="4">
        <f t="shared" ref="I139" si="39">SUM(I140)</f>
        <v>0</v>
      </c>
      <c r="J139" s="4">
        <f t="shared" ref="J139" si="40">SUM(J140)</f>
        <v>1050</v>
      </c>
      <c r="K139" s="55">
        <f t="shared" ref="K139:K202" si="41">SUM(J139/G139)</f>
        <v>1</v>
      </c>
    </row>
    <row r="140" spans="1:11" x14ac:dyDescent="0.2">
      <c r="A140" s="7" t="s">
        <v>139</v>
      </c>
      <c r="B140" s="7">
        <v>350</v>
      </c>
      <c r="C140" s="7"/>
      <c r="D140" s="7">
        <f>SUM(B140:C140)</f>
        <v>350</v>
      </c>
      <c r="E140" s="7">
        <v>1050</v>
      </c>
      <c r="F140" s="7"/>
      <c r="G140" s="7">
        <f>SUM(E140:F140)</f>
        <v>1050</v>
      </c>
      <c r="H140" s="7">
        <v>1050</v>
      </c>
      <c r="I140" s="7"/>
      <c r="J140" s="7">
        <f>SUM(H140:I140)</f>
        <v>1050</v>
      </c>
      <c r="K140" s="55">
        <f t="shared" si="41"/>
        <v>1</v>
      </c>
    </row>
    <row r="141" spans="1:11" x14ac:dyDescent="0.2">
      <c r="A141" s="49"/>
      <c r="B141" s="50"/>
      <c r="C141" s="50"/>
      <c r="D141" s="50"/>
      <c r="E141" s="50"/>
      <c r="F141" s="50"/>
      <c r="G141" s="51"/>
      <c r="H141" s="52"/>
      <c r="I141" s="52"/>
      <c r="J141" s="49"/>
      <c r="K141" s="54"/>
    </row>
    <row r="142" spans="1:11" ht="27" customHeight="1" x14ac:dyDescent="0.2">
      <c r="A142" s="63" t="s">
        <v>0</v>
      </c>
      <c r="B142" s="64" t="s">
        <v>102</v>
      </c>
      <c r="C142" s="64"/>
      <c r="D142" s="64"/>
      <c r="E142" s="65" t="s">
        <v>214</v>
      </c>
      <c r="F142" s="65"/>
      <c r="G142" s="65"/>
      <c r="H142" s="65" t="s">
        <v>212</v>
      </c>
      <c r="I142" s="65"/>
      <c r="J142" s="65"/>
      <c r="K142" s="61" t="s">
        <v>211</v>
      </c>
    </row>
    <row r="143" spans="1:11" ht="38.25" x14ac:dyDescent="0.2">
      <c r="A143" s="63"/>
      <c r="B143" s="47" t="s">
        <v>4</v>
      </c>
      <c r="C143" s="47" t="s">
        <v>5</v>
      </c>
      <c r="D143" s="47" t="s">
        <v>99</v>
      </c>
      <c r="E143" s="53" t="s">
        <v>4</v>
      </c>
      <c r="F143" s="53" t="s">
        <v>5</v>
      </c>
      <c r="G143" s="53" t="s">
        <v>100</v>
      </c>
      <c r="H143" s="53" t="s">
        <v>4</v>
      </c>
      <c r="I143" s="53" t="s">
        <v>5</v>
      </c>
      <c r="J143" s="53" t="s">
        <v>100</v>
      </c>
      <c r="K143" s="61"/>
    </row>
    <row r="144" spans="1:11" x14ac:dyDescent="0.2">
      <c r="A144" s="4" t="s">
        <v>140</v>
      </c>
      <c r="B144" s="4">
        <f t="shared" ref="B144:J144" si="42">B145</f>
        <v>0</v>
      </c>
      <c r="C144" s="4">
        <f t="shared" si="42"/>
        <v>425</v>
      </c>
      <c r="D144" s="4">
        <f t="shared" si="42"/>
        <v>425</v>
      </c>
      <c r="E144" s="4">
        <f t="shared" si="42"/>
        <v>0</v>
      </c>
      <c r="F144" s="4">
        <f t="shared" si="42"/>
        <v>757</v>
      </c>
      <c r="G144" s="4">
        <f t="shared" si="42"/>
        <v>757</v>
      </c>
      <c r="H144" s="4">
        <f t="shared" si="42"/>
        <v>0</v>
      </c>
      <c r="I144" s="4">
        <f t="shared" si="42"/>
        <v>757</v>
      </c>
      <c r="J144" s="4">
        <f t="shared" si="42"/>
        <v>757</v>
      </c>
      <c r="K144" s="55">
        <f t="shared" si="41"/>
        <v>1</v>
      </c>
    </row>
    <row r="145" spans="1:11" x14ac:dyDescent="0.2">
      <c r="A145" s="7" t="s">
        <v>101</v>
      </c>
      <c r="B145" s="7"/>
      <c r="C145" s="7">
        <v>425</v>
      </c>
      <c r="D145" s="7">
        <f>SUM(B145:C145)</f>
        <v>425</v>
      </c>
      <c r="E145" s="8"/>
      <c r="F145" s="8">
        <v>757</v>
      </c>
      <c r="G145" s="8">
        <f>SUM(E145:F145)</f>
        <v>757</v>
      </c>
      <c r="H145" s="22"/>
      <c r="I145" s="22">
        <v>757</v>
      </c>
      <c r="J145" s="10">
        <f>SUM(H145:I145)</f>
        <v>757</v>
      </c>
      <c r="K145" s="55">
        <f t="shared" si="41"/>
        <v>1</v>
      </c>
    </row>
    <row r="146" spans="1:11" x14ac:dyDescent="0.2">
      <c r="A146" s="37"/>
      <c r="B146" s="27"/>
      <c r="C146" s="27"/>
      <c r="D146" s="27"/>
      <c r="E146" s="7"/>
      <c r="F146" s="7"/>
      <c r="G146" s="8"/>
      <c r="H146" s="22"/>
      <c r="I146" s="22"/>
      <c r="J146" s="10"/>
      <c r="K146" s="55"/>
    </row>
    <row r="147" spans="1:11" x14ac:dyDescent="0.2">
      <c r="A147" s="3" t="s">
        <v>64</v>
      </c>
      <c r="B147" s="4">
        <f>SUM(B148:B154)</f>
        <v>12897</v>
      </c>
      <c r="C147" s="4">
        <f t="shared" ref="C147:I147" si="43">SUM(C148:C154)</f>
        <v>0</v>
      </c>
      <c r="D147" s="4">
        <f t="shared" si="43"/>
        <v>12897</v>
      </c>
      <c r="E147" s="4">
        <f t="shared" si="43"/>
        <v>8254</v>
      </c>
      <c r="F147" s="4">
        <f t="shared" si="43"/>
        <v>0</v>
      </c>
      <c r="G147" s="4">
        <f t="shared" si="43"/>
        <v>8254</v>
      </c>
      <c r="H147" s="4">
        <f t="shared" si="43"/>
        <v>7936</v>
      </c>
      <c r="I147" s="4">
        <f t="shared" si="43"/>
        <v>0</v>
      </c>
      <c r="J147" s="4">
        <f>SUM(J148:J154)</f>
        <v>7936</v>
      </c>
      <c r="K147" s="55">
        <f t="shared" si="41"/>
        <v>0.96147322510298039</v>
      </c>
    </row>
    <row r="148" spans="1:11" x14ac:dyDescent="0.2">
      <c r="A148" s="7" t="s">
        <v>141</v>
      </c>
      <c r="B148" s="7">
        <v>6500</v>
      </c>
      <c r="C148" s="7"/>
      <c r="D148" s="33">
        <f>SUM(B148:C148)</f>
        <v>6500</v>
      </c>
      <c r="E148" s="7">
        <v>0</v>
      </c>
      <c r="F148" s="7"/>
      <c r="G148" s="8">
        <f t="shared" ref="G148:G153" si="44">SUM(E148:F148)</f>
        <v>0</v>
      </c>
      <c r="H148" s="22"/>
      <c r="I148" s="22"/>
      <c r="J148" s="10">
        <f t="shared" ref="J148:J153" si="45">SUM(H148:I148)</f>
        <v>0</v>
      </c>
      <c r="K148" s="55"/>
    </row>
    <row r="149" spans="1:11" x14ac:dyDescent="0.2">
      <c r="A149" s="7" t="s">
        <v>83</v>
      </c>
      <c r="B149" s="7">
        <v>4700</v>
      </c>
      <c r="C149" s="7"/>
      <c r="D149" s="33">
        <f>SUM(B149:C149)</f>
        <v>4700</v>
      </c>
      <c r="E149" s="7">
        <v>0</v>
      </c>
      <c r="F149" s="7"/>
      <c r="G149" s="8">
        <f t="shared" si="44"/>
        <v>0</v>
      </c>
      <c r="H149" s="22"/>
      <c r="I149" s="22"/>
      <c r="J149" s="10">
        <f t="shared" si="45"/>
        <v>0</v>
      </c>
      <c r="K149" s="55"/>
    </row>
    <row r="150" spans="1:11" x14ac:dyDescent="0.2">
      <c r="A150" s="7" t="s">
        <v>142</v>
      </c>
      <c r="B150" s="7">
        <v>1697</v>
      </c>
      <c r="C150" s="7"/>
      <c r="D150" s="33">
        <f>SUM(B150:C150)</f>
        <v>1697</v>
      </c>
      <c r="E150" s="7">
        <v>1697</v>
      </c>
      <c r="F150" s="7"/>
      <c r="G150" s="8">
        <f t="shared" si="44"/>
        <v>1697</v>
      </c>
      <c r="H150" s="22">
        <v>1697</v>
      </c>
      <c r="I150" s="22"/>
      <c r="J150" s="10">
        <f t="shared" si="45"/>
        <v>1697</v>
      </c>
      <c r="K150" s="55">
        <f t="shared" si="41"/>
        <v>1</v>
      </c>
    </row>
    <row r="151" spans="1:11" x14ac:dyDescent="0.2">
      <c r="A151" s="7" t="s">
        <v>178</v>
      </c>
      <c r="B151" s="7"/>
      <c r="C151" s="7"/>
      <c r="D151" s="33"/>
      <c r="E151" s="7">
        <v>318</v>
      </c>
      <c r="F151" s="7"/>
      <c r="G151" s="8">
        <f t="shared" si="44"/>
        <v>318</v>
      </c>
      <c r="H151" s="22"/>
      <c r="I151" s="22"/>
      <c r="J151" s="10">
        <f t="shared" si="45"/>
        <v>0</v>
      </c>
      <c r="K151" s="55">
        <f t="shared" si="41"/>
        <v>0</v>
      </c>
    </row>
    <row r="152" spans="1:11" x14ac:dyDescent="0.2">
      <c r="A152" s="6" t="s">
        <v>121</v>
      </c>
      <c r="B152" s="7"/>
      <c r="C152" s="7"/>
      <c r="D152" s="33"/>
      <c r="E152" s="7">
        <v>4593</v>
      </c>
      <c r="F152" s="7"/>
      <c r="G152" s="8">
        <f t="shared" si="44"/>
        <v>4593</v>
      </c>
      <c r="H152" s="22">
        <v>4593</v>
      </c>
      <c r="I152" s="22"/>
      <c r="J152" s="10">
        <f t="shared" si="45"/>
        <v>4593</v>
      </c>
      <c r="K152" s="55">
        <f t="shared" si="41"/>
        <v>1</v>
      </c>
    </row>
    <row r="153" spans="1:11" x14ac:dyDescent="0.2">
      <c r="A153" s="7" t="s">
        <v>182</v>
      </c>
      <c r="B153" s="7"/>
      <c r="C153" s="7"/>
      <c r="D153" s="33"/>
      <c r="E153" s="7">
        <v>1646</v>
      </c>
      <c r="F153" s="7"/>
      <c r="G153" s="8">
        <f t="shared" si="44"/>
        <v>1646</v>
      </c>
      <c r="H153" s="22">
        <v>1646</v>
      </c>
      <c r="I153" s="22"/>
      <c r="J153" s="10">
        <f t="shared" si="45"/>
        <v>1646</v>
      </c>
      <c r="K153" s="55">
        <f t="shared" si="41"/>
        <v>1</v>
      </c>
    </row>
    <row r="154" spans="1:11" x14ac:dyDescent="0.2">
      <c r="A154" s="37"/>
      <c r="B154" s="27"/>
      <c r="C154" s="27"/>
      <c r="D154" s="42"/>
      <c r="E154" s="7"/>
      <c r="F154" s="7"/>
      <c r="G154" s="7"/>
      <c r="H154" s="7"/>
      <c r="I154" s="7"/>
      <c r="J154" s="7"/>
      <c r="K154" s="55"/>
    </row>
    <row r="155" spans="1:11" x14ac:dyDescent="0.2">
      <c r="A155" s="34" t="s">
        <v>39</v>
      </c>
      <c r="B155" s="4">
        <f>SUM(B156)</f>
        <v>1490</v>
      </c>
      <c r="C155" s="4">
        <f t="shared" ref="C155:J155" si="46">SUM(C156)</f>
        <v>0</v>
      </c>
      <c r="D155" s="4">
        <f t="shared" si="46"/>
        <v>1490</v>
      </c>
      <c r="E155" s="4">
        <f t="shared" si="46"/>
        <v>1490</v>
      </c>
      <c r="F155" s="4">
        <f t="shared" si="46"/>
        <v>0</v>
      </c>
      <c r="G155" s="4">
        <f t="shared" si="46"/>
        <v>1490</v>
      </c>
      <c r="H155" s="4">
        <f t="shared" si="46"/>
        <v>1489</v>
      </c>
      <c r="I155" s="4">
        <f t="shared" si="46"/>
        <v>0</v>
      </c>
      <c r="J155" s="4">
        <f t="shared" si="46"/>
        <v>1489</v>
      </c>
      <c r="K155" s="55">
        <f t="shared" si="41"/>
        <v>0.9993288590604027</v>
      </c>
    </row>
    <row r="156" spans="1:11" x14ac:dyDescent="0.2">
      <c r="A156" s="33" t="s">
        <v>143</v>
      </c>
      <c r="B156" s="7">
        <v>1490</v>
      </c>
      <c r="C156" s="7"/>
      <c r="D156" s="7">
        <f>SUM(B156:C156)</f>
        <v>1490</v>
      </c>
      <c r="E156" s="7">
        <v>1490</v>
      </c>
      <c r="F156" s="7"/>
      <c r="G156" s="7">
        <f>SUM(E156:F156)</f>
        <v>1490</v>
      </c>
      <c r="H156" s="7">
        <v>1489</v>
      </c>
      <c r="I156" s="7"/>
      <c r="J156" s="7">
        <f>SUM(H156:I156)</f>
        <v>1489</v>
      </c>
      <c r="K156" s="55">
        <f t="shared" si="41"/>
        <v>0.9993288590604027</v>
      </c>
    </row>
    <row r="157" spans="1:11" x14ac:dyDescent="0.2">
      <c r="A157" s="7"/>
      <c r="B157" s="7"/>
      <c r="C157" s="7"/>
      <c r="D157" s="7"/>
      <c r="E157" s="7"/>
      <c r="F157" s="7"/>
      <c r="G157" s="7"/>
      <c r="H157" s="22"/>
      <c r="I157" s="22"/>
      <c r="J157" s="10"/>
      <c r="K157" s="55"/>
    </row>
    <row r="158" spans="1:11" x14ac:dyDescent="0.2">
      <c r="A158" s="3" t="s">
        <v>84</v>
      </c>
      <c r="B158" s="4">
        <f>SUM(B159:B160)</f>
        <v>0</v>
      </c>
      <c r="C158" s="4">
        <f t="shared" ref="C158:J158" si="47">SUM(C159:C160)</f>
        <v>2700</v>
      </c>
      <c r="D158" s="4">
        <f t="shared" si="47"/>
        <v>2700</v>
      </c>
      <c r="E158" s="4">
        <f t="shared" si="47"/>
        <v>317</v>
      </c>
      <c r="F158" s="4">
        <f t="shared" si="47"/>
        <v>0</v>
      </c>
      <c r="G158" s="4">
        <f t="shared" si="47"/>
        <v>317</v>
      </c>
      <c r="H158" s="4">
        <f t="shared" si="47"/>
        <v>317</v>
      </c>
      <c r="I158" s="4">
        <f t="shared" si="47"/>
        <v>0</v>
      </c>
      <c r="J158" s="4">
        <f t="shared" si="47"/>
        <v>317</v>
      </c>
      <c r="K158" s="55">
        <f t="shared" si="41"/>
        <v>1</v>
      </c>
    </row>
    <row r="159" spans="1:11" x14ac:dyDescent="0.2">
      <c r="A159" s="6" t="s">
        <v>144</v>
      </c>
      <c r="B159" s="7"/>
      <c r="C159" s="7">
        <v>2700</v>
      </c>
      <c r="D159" s="33">
        <f>SUM(B159:C159)</f>
        <v>2700</v>
      </c>
      <c r="E159" s="7">
        <v>0</v>
      </c>
      <c r="F159" s="7">
        <v>0</v>
      </c>
      <c r="G159" s="7">
        <f>SUM(E159:F159)</f>
        <v>0</v>
      </c>
      <c r="H159" s="7"/>
      <c r="I159" s="7"/>
      <c r="J159" s="7">
        <f>SUM(H159:I159)</f>
        <v>0</v>
      </c>
      <c r="K159" s="55"/>
    </row>
    <row r="160" spans="1:11" x14ac:dyDescent="0.2">
      <c r="A160" s="6" t="s">
        <v>197</v>
      </c>
      <c r="B160" s="7"/>
      <c r="C160" s="7"/>
      <c r="D160" s="33"/>
      <c r="E160" s="7">
        <v>317</v>
      </c>
      <c r="F160" s="7"/>
      <c r="G160" s="7">
        <f>SUM(E160:F160)</f>
        <v>317</v>
      </c>
      <c r="H160" s="7">
        <v>317</v>
      </c>
      <c r="I160" s="7"/>
      <c r="J160" s="7">
        <f>SUM(H160:I160)</f>
        <v>317</v>
      </c>
      <c r="K160" s="55">
        <f t="shared" si="41"/>
        <v>1</v>
      </c>
    </row>
    <row r="161" spans="1:11" x14ac:dyDescent="0.2">
      <c r="A161" s="37"/>
      <c r="B161" s="27"/>
      <c r="C161" s="27"/>
      <c r="D161" s="42"/>
      <c r="E161" s="7"/>
      <c r="F161" s="7"/>
      <c r="G161" s="7"/>
      <c r="H161" s="22"/>
      <c r="I161" s="22"/>
      <c r="J161" s="10"/>
      <c r="K161" s="55"/>
    </row>
    <row r="162" spans="1:11" x14ac:dyDescent="0.2">
      <c r="A162" s="43" t="s">
        <v>15</v>
      </c>
      <c r="B162" s="4">
        <f>SUM(B163:B168)</f>
        <v>65980</v>
      </c>
      <c r="C162" s="4">
        <f t="shared" ref="C162:I162" si="48">SUM(C163:C168)</f>
        <v>0</v>
      </c>
      <c r="D162" s="4">
        <f t="shared" si="48"/>
        <v>65980</v>
      </c>
      <c r="E162" s="4">
        <f t="shared" si="48"/>
        <v>104178</v>
      </c>
      <c r="F162" s="4">
        <f t="shared" si="48"/>
        <v>0</v>
      </c>
      <c r="G162" s="4">
        <f t="shared" si="48"/>
        <v>104178</v>
      </c>
      <c r="H162" s="4">
        <f t="shared" si="48"/>
        <v>67448</v>
      </c>
      <c r="I162" s="4">
        <f t="shared" si="48"/>
        <v>0</v>
      </c>
      <c r="J162" s="4">
        <f>SUM(J163:J168)</f>
        <v>67448</v>
      </c>
      <c r="K162" s="55">
        <f t="shared" si="41"/>
        <v>0.647430359576878</v>
      </c>
    </row>
    <row r="163" spans="1:11" x14ac:dyDescent="0.2">
      <c r="A163" s="6" t="s">
        <v>145</v>
      </c>
      <c r="B163" s="7">
        <v>1778</v>
      </c>
      <c r="C163" s="7"/>
      <c r="D163" s="33">
        <f>SUM(B163:C163)</f>
        <v>1778</v>
      </c>
      <c r="E163" s="7">
        <v>1778</v>
      </c>
      <c r="F163" s="7"/>
      <c r="G163" s="7">
        <f t="shared" ref="G163:G165" si="49">SUM(E163:F163)</f>
        <v>1778</v>
      </c>
      <c r="H163" s="22">
        <v>1778</v>
      </c>
      <c r="I163" s="22"/>
      <c r="J163" s="10">
        <f t="shared" ref="J163:J165" si="50">SUM(H163:I163)</f>
        <v>1778</v>
      </c>
      <c r="K163" s="55">
        <f t="shared" si="41"/>
        <v>1</v>
      </c>
    </row>
    <row r="164" spans="1:11" x14ac:dyDescent="0.2">
      <c r="A164" s="6" t="s">
        <v>75</v>
      </c>
      <c r="B164" s="7">
        <v>31750</v>
      </c>
      <c r="C164" s="7"/>
      <c r="D164" s="33">
        <f>SUM(B164:C164)</f>
        <v>31750</v>
      </c>
      <c r="E164" s="7">
        <v>31750</v>
      </c>
      <c r="F164" s="7"/>
      <c r="G164" s="7">
        <f t="shared" si="49"/>
        <v>31750</v>
      </c>
      <c r="H164" s="22">
        <v>31747</v>
      </c>
      <c r="I164" s="22"/>
      <c r="J164" s="10">
        <f t="shared" si="50"/>
        <v>31747</v>
      </c>
      <c r="K164" s="55">
        <f t="shared" si="41"/>
        <v>0.99990551181102361</v>
      </c>
    </row>
    <row r="165" spans="1:11" x14ac:dyDescent="0.2">
      <c r="A165" s="6" t="s">
        <v>146</v>
      </c>
      <c r="B165" s="7">
        <v>702</v>
      </c>
      <c r="C165" s="7"/>
      <c r="D165" s="33">
        <f>SUM(B165:C165)</f>
        <v>702</v>
      </c>
      <c r="E165" s="7">
        <v>702</v>
      </c>
      <c r="F165" s="7"/>
      <c r="G165" s="7">
        <f t="shared" si="49"/>
        <v>702</v>
      </c>
      <c r="H165" s="22"/>
      <c r="I165" s="22"/>
      <c r="J165" s="10">
        <f t="shared" si="50"/>
        <v>0</v>
      </c>
      <c r="K165" s="55">
        <f t="shared" si="41"/>
        <v>0</v>
      </c>
    </row>
    <row r="166" spans="1:11" x14ac:dyDescent="0.2">
      <c r="A166" s="6" t="s">
        <v>74</v>
      </c>
      <c r="B166" s="7">
        <v>31750</v>
      </c>
      <c r="C166" s="7"/>
      <c r="D166" s="33">
        <f>SUM(B166:C166)</f>
        <v>31750</v>
      </c>
      <c r="E166" s="7">
        <v>31750</v>
      </c>
      <c r="F166" s="7"/>
      <c r="G166" s="7">
        <f>SUM(E166:F166)</f>
        <v>31750</v>
      </c>
      <c r="H166" s="22">
        <v>31725</v>
      </c>
      <c r="I166" s="22"/>
      <c r="J166" s="10">
        <f t="shared" ref="J166:J169" si="51">SUM(H166:I166)</f>
        <v>31725</v>
      </c>
      <c r="K166" s="55">
        <f t="shared" si="41"/>
        <v>0.99921259842519683</v>
      </c>
    </row>
    <row r="167" spans="1:11" x14ac:dyDescent="0.2">
      <c r="A167" s="6" t="s">
        <v>195</v>
      </c>
      <c r="B167" s="7"/>
      <c r="C167" s="7"/>
      <c r="D167" s="33"/>
      <c r="E167" s="7">
        <v>36000</v>
      </c>
      <c r="F167" s="7"/>
      <c r="G167" s="7">
        <f>SUM(E167:F167)</f>
        <v>36000</v>
      </c>
      <c r="H167" s="22"/>
      <c r="I167" s="22"/>
      <c r="J167" s="10">
        <f t="shared" si="51"/>
        <v>0</v>
      </c>
      <c r="K167" s="55">
        <f t="shared" si="41"/>
        <v>0</v>
      </c>
    </row>
    <row r="168" spans="1:11" x14ac:dyDescent="0.2">
      <c r="A168" s="6" t="s">
        <v>191</v>
      </c>
      <c r="B168" s="7"/>
      <c r="C168" s="7"/>
      <c r="D168" s="33"/>
      <c r="E168" s="7">
        <v>2198</v>
      </c>
      <c r="F168" s="7"/>
      <c r="G168" s="7">
        <f>SUM(E168:F168)</f>
        <v>2198</v>
      </c>
      <c r="H168" s="22">
        <v>2198</v>
      </c>
      <c r="I168" s="22"/>
      <c r="J168" s="10">
        <f t="shared" si="51"/>
        <v>2198</v>
      </c>
      <c r="K168" s="55">
        <f t="shared" si="41"/>
        <v>1</v>
      </c>
    </row>
    <row r="169" spans="1:11" x14ac:dyDescent="0.2">
      <c r="A169" s="6"/>
      <c r="B169" s="7"/>
      <c r="C169" s="7"/>
      <c r="D169" s="33"/>
      <c r="E169" s="7"/>
      <c r="F169" s="7"/>
      <c r="G169" s="7"/>
      <c r="H169" s="7"/>
      <c r="I169" s="7"/>
      <c r="J169" s="7">
        <f t="shared" si="51"/>
        <v>0</v>
      </c>
      <c r="K169" s="55"/>
    </row>
    <row r="170" spans="1:11" x14ac:dyDescent="0.2">
      <c r="A170" s="3" t="s">
        <v>73</v>
      </c>
      <c r="B170" s="4">
        <f>SUM(B171:B172)</f>
        <v>30559</v>
      </c>
      <c r="C170" s="4">
        <f>SUM(C171:C172)</f>
        <v>0</v>
      </c>
      <c r="D170" s="4">
        <f>SUM(D171:D172)</f>
        <v>30559</v>
      </c>
      <c r="E170" s="4">
        <f t="shared" ref="E170:I170" si="52">SUM(E171:E172)</f>
        <v>1400</v>
      </c>
      <c r="F170" s="4">
        <f t="shared" si="52"/>
        <v>0</v>
      </c>
      <c r="G170" s="4">
        <f t="shared" si="52"/>
        <v>1400</v>
      </c>
      <c r="H170" s="4">
        <f t="shared" si="52"/>
        <v>1400</v>
      </c>
      <c r="I170" s="4">
        <f t="shared" si="52"/>
        <v>0</v>
      </c>
      <c r="J170" s="4">
        <f>SUM(J171:J172)</f>
        <v>1400</v>
      </c>
      <c r="K170" s="55">
        <f t="shared" si="41"/>
        <v>1</v>
      </c>
    </row>
    <row r="171" spans="1:11" x14ac:dyDescent="0.2">
      <c r="A171" s="6" t="s">
        <v>87</v>
      </c>
      <c r="B171" s="7">
        <v>29159</v>
      </c>
      <c r="C171" s="7"/>
      <c r="D171" s="33">
        <f>SUM(B171:C171)</f>
        <v>29159</v>
      </c>
      <c r="E171" s="7">
        <v>0</v>
      </c>
      <c r="F171" s="7"/>
      <c r="G171" s="7">
        <f>SUM(E171:F171)</f>
        <v>0</v>
      </c>
      <c r="H171" s="22"/>
      <c r="I171" s="22"/>
      <c r="J171" s="10">
        <f t="shared" ref="J171" si="53">SUM(H171:I171)</f>
        <v>0</v>
      </c>
      <c r="K171" s="55"/>
    </row>
    <row r="172" spans="1:11" x14ac:dyDescent="0.2">
      <c r="A172" s="6" t="s">
        <v>147</v>
      </c>
      <c r="B172" s="7">
        <v>1400</v>
      </c>
      <c r="C172" s="7"/>
      <c r="D172" s="33">
        <f>SUM(B172:C172)</f>
        <v>1400</v>
      </c>
      <c r="E172" s="7">
        <v>1400</v>
      </c>
      <c r="F172" s="7"/>
      <c r="G172" s="7">
        <f>SUM(E172:F172)</f>
        <v>1400</v>
      </c>
      <c r="H172" s="22">
        <v>1400</v>
      </c>
      <c r="I172" s="22"/>
      <c r="J172" s="10">
        <f t="shared" ref="J172" si="54">SUM(H172:I172)</f>
        <v>1400</v>
      </c>
      <c r="K172" s="55">
        <f t="shared" si="41"/>
        <v>1</v>
      </c>
    </row>
    <row r="173" spans="1:11" x14ac:dyDescent="0.2">
      <c r="A173" s="6"/>
      <c r="B173" s="7"/>
      <c r="C173" s="7"/>
      <c r="D173" s="33"/>
      <c r="E173" s="7"/>
      <c r="F173" s="7"/>
      <c r="G173" s="7"/>
      <c r="H173" s="22"/>
      <c r="I173" s="22"/>
      <c r="J173" s="10"/>
      <c r="K173" s="55"/>
    </row>
    <row r="174" spans="1:11" x14ac:dyDescent="0.2">
      <c r="A174" s="3" t="s">
        <v>63</v>
      </c>
      <c r="B174" s="4">
        <f>SUM(B175:B176)</f>
        <v>432</v>
      </c>
      <c r="C174" s="4">
        <f t="shared" ref="C174:J174" si="55">SUM(C175:C176)</f>
        <v>0</v>
      </c>
      <c r="D174" s="4">
        <f t="shared" si="55"/>
        <v>432</v>
      </c>
      <c r="E174" s="4">
        <f t="shared" si="55"/>
        <v>788</v>
      </c>
      <c r="F174" s="4">
        <f t="shared" si="55"/>
        <v>0</v>
      </c>
      <c r="G174" s="4">
        <f t="shared" si="55"/>
        <v>788</v>
      </c>
      <c r="H174" s="4">
        <f t="shared" si="55"/>
        <v>356</v>
      </c>
      <c r="I174" s="4">
        <f t="shared" si="55"/>
        <v>0</v>
      </c>
      <c r="J174" s="4">
        <f t="shared" si="55"/>
        <v>356</v>
      </c>
      <c r="K174" s="55">
        <f t="shared" si="41"/>
        <v>0.45177664974619292</v>
      </c>
    </row>
    <row r="175" spans="1:11" x14ac:dyDescent="0.2">
      <c r="A175" s="6" t="s">
        <v>148</v>
      </c>
      <c r="B175" s="7">
        <v>432</v>
      </c>
      <c r="C175" s="7"/>
      <c r="D175" s="33">
        <f>SUM(B175:C175)</f>
        <v>432</v>
      </c>
      <c r="E175" s="7">
        <v>432</v>
      </c>
      <c r="F175" s="7"/>
      <c r="G175" s="7">
        <f>SUM(E175:F175)</f>
        <v>432</v>
      </c>
      <c r="H175" s="7"/>
      <c r="I175" s="7"/>
      <c r="J175" s="7">
        <f>SUM(H175:I175)</f>
        <v>0</v>
      </c>
      <c r="K175" s="55">
        <f t="shared" si="41"/>
        <v>0</v>
      </c>
    </row>
    <row r="176" spans="1:11" x14ac:dyDescent="0.2">
      <c r="A176" s="6" t="s">
        <v>176</v>
      </c>
      <c r="B176" s="7"/>
      <c r="C176" s="7"/>
      <c r="D176" s="33"/>
      <c r="E176" s="7">
        <v>356</v>
      </c>
      <c r="F176" s="7"/>
      <c r="G176" s="7">
        <f>SUM(E176:F176)</f>
        <v>356</v>
      </c>
      <c r="H176" s="7">
        <v>356</v>
      </c>
      <c r="I176" s="7"/>
      <c r="J176" s="7">
        <f>SUM(H176:I176)</f>
        <v>356</v>
      </c>
      <c r="K176" s="55">
        <f t="shared" si="41"/>
        <v>1</v>
      </c>
    </row>
    <row r="177" spans="1:11" x14ac:dyDescent="0.2">
      <c r="A177" s="6"/>
      <c r="B177" s="7"/>
      <c r="C177" s="7"/>
      <c r="D177" s="33"/>
      <c r="E177" s="10"/>
      <c r="F177" s="10"/>
      <c r="G177" s="10"/>
      <c r="H177" s="22"/>
      <c r="I177" s="22"/>
      <c r="J177" s="10"/>
      <c r="K177" s="55"/>
    </row>
    <row r="178" spans="1:11" x14ac:dyDescent="0.2">
      <c r="A178" s="4" t="s">
        <v>60</v>
      </c>
      <c r="B178" s="4">
        <f>SUM(B179:B179)</f>
        <v>821</v>
      </c>
      <c r="C178" s="4">
        <f t="shared" ref="C178:J178" si="56">SUM(C179:C179)</f>
        <v>0</v>
      </c>
      <c r="D178" s="4">
        <f t="shared" si="56"/>
        <v>821</v>
      </c>
      <c r="E178" s="4">
        <f t="shared" si="56"/>
        <v>821</v>
      </c>
      <c r="F178" s="4">
        <f t="shared" si="56"/>
        <v>0</v>
      </c>
      <c r="G178" s="4">
        <f t="shared" si="56"/>
        <v>821</v>
      </c>
      <c r="H178" s="4">
        <f t="shared" si="56"/>
        <v>821</v>
      </c>
      <c r="I178" s="4">
        <f t="shared" si="56"/>
        <v>0</v>
      </c>
      <c r="J178" s="4">
        <f t="shared" si="56"/>
        <v>821</v>
      </c>
      <c r="K178" s="55">
        <f t="shared" si="41"/>
        <v>1</v>
      </c>
    </row>
    <row r="179" spans="1:11" x14ac:dyDescent="0.2">
      <c r="A179" s="6" t="s">
        <v>149</v>
      </c>
      <c r="B179" s="7">
        <v>821</v>
      </c>
      <c r="C179" s="7"/>
      <c r="D179" s="7">
        <f>SUM(B179:C179)</f>
        <v>821</v>
      </c>
      <c r="E179" s="10">
        <v>821</v>
      </c>
      <c r="F179" s="10"/>
      <c r="G179" s="10">
        <f t="shared" ref="G179:G183" si="57">SUM(E179:F179)</f>
        <v>821</v>
      </c>
      <c r="H179" s="22">
        <v>821</v>
      </c>
      <c r="I179" s="22"/>
      <c r="J179" s="10">
        <f t="shared" ref="J179:J183" si="58">SUM(H179:I179)</f>
        <v>821</v>
      </c>
      <c r="K179" s="55">
        <f t="shared" si="41"/>
        <v>1</v>
      </c>
    </row>
    <row r="180" spans="1:11" x14ac:dyDescent="0.2">
      <c r="A180" s="6"/>
      <c r="B180" s="7"/>
      <c r="C180" s="7"/>
      <c r="D180" s="33"/>
      <c r="E180" s="10"/>
      <c r="F180" s="10"/>
      <c r="G180" s="10"/>
      <c r="H180" s="22"/>
      <c r="I180" s="22"/>
      <c r="J180" s="10"/>
      <c r="K180" s="55"/>
    </row>
    <row r="181" spans="1:11" x14ac:dyDescent="0.2">
      <c r="A181" s="3" t="s">
        <v>35</v>
      </c>
      <c r="B181" s="4">
        <f>SUM(B182:B183)</f>
        <v>928</v>
      </c>
      <c r="C181" s="4">
        <f t="shared" ref="C181:J181" si="59">SUM(C182:C183)</f>
        <v>0</v>
      </c>
      <c r="D181" s="4">
        <f t="shared" si="59"/>
        <v>928</v>
      </c>
      <c r="E181" s="4">
        <f t="shared" si="59"/>
        <v>2190</v>
      </c>
      <c r="F181" s="4">
        <f t="shared" si="59"/>
        <v>0</v>
      </c>
      <c r="G181" s="4">
        <f t="shared" si="59"/>
        <v>2190</v>
      </c>
      <c r="H181" s="4">
        <f t="shared" si="59"/>
        <v>2190</v>
      </c>
      <c r="I181" s="4">
        <f t="shared" si="59"/>
        <v>0</v>
      </c>
      <c r="J181" s="4">
        <f t="shared" si="59"/>
        <v>2190</v>
      </c>
      <c r="K181" s="55">
        <f t="shared" si="41"/>
        <v>1</v>
      </c>
    </row>
    <row r="182" spans="1:11" x14ac:dyDescent="0.2">
      <c r="A182" s="6" t="s">
        <v>76</v>
      </c>
      <c r="B182" s="7">
        <v>928</v>
      </c>
      <c r="C182" s="7"/>
      <c r="D182" s="33">
        <f>SUM(B182:C182)</f>
        <v>928</v>
      </c>
      <c r="E182" s="10">
        <v>928</v>
      </c>
      <c r="F182" s="10"/>
      <c r="G182" s="10">
        <f t="shared" si="57"/>
        <v>928</v>
      </c>
      <c r="H182" s="22">
        <v>928</v>
      </c>
      <c r="I182" s="22"/>
      <c r="J182" s="10">
        <f t="shared" si="58"/>
        <v>928</v>
      </c>
      <c r="K182" s="55">
        <f t="shared" si="41"/>
        <v>1</v>
      </c>
    </row>
    <row r="183" spans="1:11" x14ac:dyDescent="0.2">
      <c r="A183" s="6" t="s">
        <v>206</v>
      </c>
      <c r="B183" s="7"/>
      <c r="C183" s="7"/>
      <c r="D183" s="33"/>
      <c r="E183" s="10">
        <v>1262</v>
      </c>
      <c r="F183" s="10"/>
      <c r="G183" s="10">
        <f t="shared" si="57"/>
        <v>1262</v>
      </c>
      <c r="H183" s="22">
        <v>1262</v>
      </c>
      <c r="I183" s="22"/>
      <c r="J183" s="10">
        <f t="shared" si="58"/>
        <v>1262</v>
      </c>
      <c r="K183" s="55">
        <f t="shared" si="41"/>
        <v>1</v>
      </c>
    </row>
    <row r="184" spans="1:11" x14ac:dyDescent="0.2">
      <c r="A184" s="6"/>
      <c r="B184" s="7"/>
      <c r="C184" s="7"/>
      <c r="D184" s="33"/>
      <c r="E184" s="10"/>
      <c r="F184" s="10"/>
      <c r="G184" s="10"/>
      <c r="H184" s="22"/>
      <c r="I184" s="22"/>
      <c r="J184" s="10"/>
      <c r="K184" s="55"/>
    </row>
    <row r="185" spans="1:11" x14ac:dyDescent="0.2">
      <c r="A185" s="3" t="s">
        <v>185</v>
      </c>
      <c r="B185" s="4">
        <f>SUM(B186)</f>
        <v>0</v>
      </c>
      <c r="C185" s="4">
        <f t="shared" ref="C185:J185" si="60">SUM(C186)</f>
        <v>0</v>
      </c>
      <c r="D185" s="4">
        <f t="shared" si="60"/>
        <v>0</v>
      </c>
      <c r="E185" s="4">
        <f t="shared" si="60"/>
        <v>102</v>
      </c>
      <c r="F185" s="4">
        <f t="shared" si="60"/>
        <v>0</v>
      </c>
      <c r="G185" s="4">
        <f t="shared" si="60"/>
        <v>102</v>
      </c>
      <c r="H185" s="4">
        <f t="shared" si="60"/>
        <v>102</v>
      </c>
      <c r="I185" s="4">
        <f t="shared" si="60"/>
        <v>0</v>
      </c>
      <c r="J185" s="4">
        <f t="shared" si="60"/>
        <v>102</v>
      </c>
      <c r="K185" s="55">
        <f t="shared" si="41"/>
        <v>1</v>
      </c>
    </row>
    <row r="186" spans="1:11" x14ac:dyDescent="0.2">
      <c r="A186" s="6" t="s">
        <v>192</v>
      </c>
      <c r="B186" s="7"/>
      <c r="C186" s="7"/>
      <c r="D186" s="7"/>
      <c r="E186" s="7">
        <v>102</v>
      </c>
      <c r="F186" s="7"/>
      <c r="G186" s="7">
        <f>SUM(E186:F186)</f>
        <v>102</v>
      </c>
      <c r="H186" s="7">
        <v>102</v>
      </c>
      <c r="I186" s="7"/>
      <c r="J186" s="7">
        <f>SUM(H186:I186)</f>
        <v>102</v>
      </c>
      <c r="K186" s="55">
        <f t="shared" si="41"/>
        <v>1</v>
      </c>
    </row>
    <row r="187" spans="1:11" x14ac:dyDescent="0.2">
      <c r="A187" s="6"/>
      <c r="B187" s="7"/>
      <c r="C187" s="7"/>
      <c r="D187" s="33"/>
      <c r="E187" s="10"/>
      <c r="F187" s="10"/>
      <c r="G187" s="10"/>
      <c r="H187" s="22"/>
      <c r="I187" s="22"/>
      <c r="J187" s="10"/>
      <c r="K187" s="55"/>
    </row>
    <row r="188" spans="1:11" x14ac:dyDescent="0.2">
      <c r="A188" s="4" t="s">
        <v>12</v>
      </c>
      <c r="B188" s="4">
        <f>SUM(B189:B203)</f>
        <v>6981</v>
      </c>
      <c r="C188" s="4">
        <f t="shared" ref="C188:I188" si="61">SUM(C189:C203)</f>
        <v>200</v>
      </c>
      <c r="D188" s="4">
        <f t="shared" si="61"/>
        <v>7181</v>
      </c>
      <c r="E188" s="4">
        <f t="shared" si="61"/>
        <v>9229</v>
      </c>
      <c r="F188" s="4">
        <f t="shared" si="61"/>
        <v>200</v>
      </c>
      <c r="G188" s="4">
        <f t="shared" si="61"/>
        <v>9429</v>
      </c>
      <c r="H188" s="4">
        <f t="shared" si="61"/>
        <v>7761</v>
      </c>
      <c r="I188" s="4">
        <f t="shared" si="61"/>
        <v>67</v>
      </c>
      <c r="J188" s="4">
        <f>SUM(J189:J203)</f>
        <v>7828</v>
      </c>
      <c r="K188" s="55">
        <f t="shared" si="41"/>
        <v>0.8302046876657122</v>
      </c>
    </row>
    <row r="189" spans="1:11" x14ac:dyDescent="0.2">
      <c r="A189" s="6" t="s">
        <v>18</v>
      </c>
      <c r="B189" s="7">
        <v>1000</v>
      </c>
      <c r="C189" s="7"/>
      <c r="D189" s="7">
        <f t="shared" ref="D189:D201" si="62">SUM(B189:C189)</f>
        <v>1000</v>
      </c>
      <c r="E189" s="7">
        <v>6147</v>
      </c>
      <c r="F189" s="10"/>
      <c r="G189" s="10">
        <f t="shared" ref="G189:G191" si="63">SUM(E189:F189)</f>
        <v>6147</v>
      </c>
      <c r="H189" s="22">
        <v>5283</v>
      </c>
      <c r="I189" s="22"/>
      <c r="J189" s="10">
        <f t="shared" ref="J189:J202" si="64">SUM(H189:I189)</f>
        <v>5283</v>
      </c>
      <c r="K189" s="55">
        <f t="shared" si="41"/>
        <v>0.85944363103953147</v>
      </c>
    </row>
    <row r="190" spans="1:11" x14ac:dyDescent="0.2">
      <c r="A190" s="6" t="s">
        <v>10</v>
      </c>
      <c r="B190" s="7">
        <v>53</v>
      </c>
      <c r="C190" s="7"/>
      <c r="D190" s="7">
        <f t="shared" si="62"/>
        <v>53</v>
      </c>
      <c r="E190" s="7">
        <v>53</v>
      </c>
      <c r="F190" s="4"/>
      <c r="G190" s="10">
        <f t="shared" si="63"/>
        <v>53</v>
      </c>
      <c r="H190" s="22">
        <v>53</v>
      </c>
      <c r="I190" s="22"/>
      <c r="J190" s="10">
        <f t="shared" si="64"/>
        <v>53</v>
      </c>
      <c r="K190" s="55">
        <f t="shared" si="41"/>
        <v>1</v>
      </c>
    </row>
    <row r="191" spans="1:11" x14ac:dyDescent="0.2">
      <c r="A191" s="33" t="s">
        <v>89</v>
      </c>
      <c r="B191" s="7"/>
      <c r="C191" s="7"/>
      <c r="D191" s="7"/>
      <c r="E191" s="7">
        <v>97</v>
      </c>
      <c r="F191" s="4"/>
      <c r="G191" s="10">
        <f t="shared" si="63"/>
        <v>97</v>
      </c>
      <c r="H191" s="22">
        <v>97</v>
      </c>
      <c r="I191" s="22"/>
      <c r="J191" s="10">
        <f t="shared" si="64"/>
        <v>97</v>
      </c>
      <c r="K191" s="55">
        <f t="shared" si="41"/>
        <v>1</v>
      </c>
    </row>
    <row r="192" spans="1:11" x14ac:dyDescent="0.2">
      <c r="A192" s="7" t="s">
        <v>150</v>
      </c>
      <c r="B192" s="7">
        <v>1100</v>
      </c>
      <c r="C192" s="7"/>
      <c r="D192" s="7">
        <f t="shared" si="62"/>
        <v>1100</v>
      </c>
      <c r="E192" s="7">
        <v>0</v>
      </c>
      <c r="F192" s="10"/>
      <c r="G192" s="10">
        <f>SUM(E192:F192)</f>
        <v>0</v>
      </c>
      <c r="H192" s="22"/>
      <c r="I192" s="22"/>
      <c r="J192" s="10">
        <f t="shared" si="64"/>
        <v>0</v>
      </c>
      <c r="K192" s="55"/>
    </row>
    <row r="193" spans="1:11" x14ac:dyDescent="0.2">
      <c r="A193" s="33" t="s">
        <v>51</v>
      </c>
      <c r="B193" s="7">
        <v>4000</v>
      </c>
      <c r="C193" s="4"/>
      <c r="D193" s="7">
        <f t="shared" si="62"/>
        <v>4000</v>
      </c>
      <c r="E193" s="7">
        <v>0</v>
      </c>
      <c r="F193" s="10"/>
      <c r="G193" s="10">
        <f t="shared" ref="G193:G200" si="65">SUM(E193:F193)</f>
        <v>0</v>
      </c>
      <c r="H193" s="22"/>
      <c r="I193" s="22"/>
      <c r="J193" s="10">
        <f t="shared" si="64"/>
        <v>0</v>
      </c>
      <c r="K193" s="55"/>
    </row>
    <row r="194" spans="1:11" x14ac:dyDescent="0.2">
      <c r="A194" s="33" t="s">
        <v>41</v>
      </c>
      <c r="B194" s="7">
        <v>400</v>
      </c>
      <c r="C194" s="4"/>
      <c r="D194" s="33">
        <f t="shared" si="62"/>
        <v>400</v>
      </c>
      <c r="E194" s="7">
        <v>764</v>
      </c>
      <c r="F194" s="10"/>
      <c r="G194" s="10">
        <f t="shared" si="65"/>
        <v>764</v>
      </c>
      <c r="H194" s="22">
        <v>449</v>
      </c>
      <c r="I194" s="22"/>
      <c r="J194" s="10">
        <f t="shared" si="64"/>
        <v>449</v>
      </c>
      <c r="K194" s="55">
        <f t="shared" si="41"/>
        <v>0.58769633507853403</v>
      </c>
    </row>
    <row r="195" spans="1:11" x14ac:dyDescent="0.2">
      <c r="A195" s="33" t="s">
        <v>173</v>
      </c>
      <c r="B195" s="7"/>
      <c r="C195" s="4"/>
      <c r="D195" s="33"/>
      <c r="E195" s="7">
        <v>65</v>
      </c>
      <c r="F195" s="10"/>
      <c r="G195" s="10">
        <f t="shared" si="65"/>
        <v>65</v>
      </c>
      <c r="H195" s="22">
        <v>65</v>
      </c>
      <c r="I195" s="22"/>
      <c r="J195" s="10">
        <f t="shared" si="64"/>
        <v>65</v>
      </c>
      <c r="K195" s="55">
        <f t="shared" si="41"/>
        <v>1</v>
      </c>
    </row>
    <row r="196" spans="1:11" x14ac:dyDescent="0.2">
      <c r="A196" s="33" t="s">
        <v>39</v>
      </c>
      <c r="B196" s="7"/>
      <c r="C196" s="7">
        <v>200</v>
      </c>
      <c r="D196" s="7">
        <f t="shared" si="62"/>
        <v>200</v>
      </c>
      <c r="E196" s="7">
        <v>0</v>
      </c>
      <c r="F196" s="10">
        <v>200</v>
      </c>
      <c r="G196" s="10">
        <f t="shared" si="65"/>
        <v>200</v>
      </c>
      <c r="H196" s="22"/>
      <c r="I196" s="22">
        <v>67</v>
      </c>
      <c r="J196" s="10">
        <f t="shared" si="64"/>
        <v>67</v>
      </c>
      <c r="K196" s="55">
        <f t="shared" si="41"/>
        <v>0.33500000000000002</v>
      </c>
    </row>
    <row r="197" spans="1:11" x14ac:dyDescent="0.2">
      <c r="A197" s="6" t="s">
        <v>36</v>
      </c>
      <c r="B197" s="7">
        <v>28</v>
      </c>
      <c r="C197" s="7"/>
      <c r="D197" s="7">
        <f t="shared" si="62"/>
        <v>28</v>
      </c>
      <c r="E197" s="7">
        <v>286</v>
      </c>
      <c r="F197" s="10"/>
      <c r="G197" s="10">
        <f t="shared" si="65"/>
        <v>286</v>
      </c>
      <c r="H197" s="22">
        <v>286</v>
      </c>
      <c r="I197" s="22"/>
      <c r="J197" s="10">
        <f t="shared" si="64"/>
        <v>286</v>
      </c>
      <c r="K197" s="55">
        <f t="shared" si="41"/>
        <v>1</v>
      </c>
    </row>
    <row r="198" spans="1:11" x14ac:dyDescent="0.2">
      <c r="A198" s="48" t="s">
        <v>15</v>
      </c>
      <c r="B198" s="7"/>
      <c r="C198" s="7"/>
      <c r="D198" s="7"/>
      <c r="E198" s="7">
        <v>431</v>
      </c>
      <c r="F198" s="10"/>
      <c r="G198" s="10">
        <f t="shared" si="65"/>
        <v>431</v>
      </c>
      <c r="H198" s="22">
        <v>431</v>
      </c>
      <c r="I198" s="22"/>
      <c r="J198" s="10">
        <f t="shared" si="64"/>
        <v>431</v>
      </c>
      <c r="K198" s="55">
        <f t="shared" si="41"/>
        <v>1</v>
      </c>
    </row>
    <row r="199" spans="1:11" x14ac:dyDescent="0.2">
      <c r="A199" s="25" t="s">
        <v>63</v>
      </c>
      <c r="B199" s="7">
        <v>300</v>
      </c>
      <c r="C199" s="7"/>
      <c r="D199" s="7">
        <f t="shared" si="62"/>
        <v>300</v>
      </c>
      <c r="E199" s="7">
        <v>483</v>
      </c>
      <c r="F199" s="7"/>
      <c r="G199" s="10">
        <f t="shared" si="65"/>
        <v>483</v>
      </c>
      <c r="H199" s="22">
        <v>195</v>
      </c>
      <c r="I199" s="22"/>
      <c r="J199" s="10">
        <f t="shared" si="64"/>
        <v>195</v>
      </c>
      <c r="K199" s="55">
        <f t="shared" si="41"/>
        <v>0.40372670807453415</v>
      </c>
    </row>
    <row r="200" spans="1:11" x14ac:dyDescent="0.2">
      <c r="A200" s="25" t="s">
        <v>186</v>
      </c>
      <c r="B200" s="7"/>
      <c r="C200" s="7"/>
      <c r="D200" s="7"/>
      <c r="E200" s="7">
        <v>8</v>
      </c>
      <c r="F200" s="7"/>
      <c r="G200" s="10">
        <f t="shared" si="65"/>
        <v>8</v>
      </c>
      <c r="H200" s="22">
        <v>8</v>
      </c>
      <c r="I200" s="22"/>
      <c r="J200" s="10">
        <f t="shared" si="64"/>
        <v>8</v>
      </c>
      <c r="K200" s="55">
        <f t="shared" si="41"/>
        <v>1</v>
      </c>
    </row>
    <row r="201" spans="1:11" x14ac:dyDescent="0.2">
      <c r="A201" s="33" t="s">
        <v>96</v>
      </c>
      <c r="B201" s="7">
        <v>100</v>
      </c>
      <c r="C201" s="7"/>
      <c r="D201" s="7">
        <f t="shared" si="62"/>
        <v>100</v>
      </c>
      <c r="E201" s="7">
        <v>147</v>
      </c>
      <c r="F201" s="7"/>
      <c r="G201" s="7">
        <f>SUM(E201:F201)</f>
        <v>147</v>
      </c>
      <c r="H201" s="22">
        <v>147</v>
      </c>
      <c r="I201" s="22"/>
      <c r="J201" s="10">
        <f t="shared" si="64"/>
        <v>147</v>
      </c>
      <c r="K201" s="55">
        <f t="shared" si="41"/>
        <v>1</v>
      </c>
    </row>
    <row r="202" spans="1:11" x14ac:dyDescent="0.2">
      <c r="A202" s="6" t="s">
        <v>185</v>
      </c>
      <c r="B202" s="7"/>
      <c r="C202" s="7"/>
      <c r="D202" s="7"/>
      <c r="E202" s="7">
        <v>748</v>
      </c>
      <c r="F202" s="7"/>
      <c r="G202" s="7">
        <f>SUM(E202:F202)</f>
        <v>748</v>
      </c>
      <c r="H202" s="22">
        <v>747</v>
      </c>
      <c r="I202" s="22"/>
      <c r="J202" s="10">
        <f t="shared" si="64"/>
        <v>747</v>
      </c>
      <c r="K202" s="55">
        <f t="shared" si="41"/>
        <v>0.99866310160427807</v>
      </c>
    </row>
    <row r="203" spans="1:11" x14ac:dyDescent="0.2">
      <c r="A203" s="7"/>
      <c r="B203" s="7"/>
      <c r="C203" s="7"/>
      <c r="D203" s="7"/>
      <c r="E203" s="7"/>
      <c r="F203" s="7"/>
      <c r="G203" s="7"/>
      <c r="H203" s="22"/>
      <c r="I203" s="22"/>
      <c r="J203" s="10"/>
      <c r="K203" s="55"/>
    </row>
    <row r="204" spans="1:11" x14ac:dyDescent="0.2">
      <c r="A204" s="14" t="s">
        <v>13</v>
      </c>
      <c r="B204" s="15">
        <f>SUM(B206,B210:B214)</f>
        <v>12830</v>
      </c>
      <c r="C204" s="15">
        <f>SUM(C206,C210:C214)</f>
        <v>0</v>
      </c>
      <c r="D204" s="15">
        <f t="shared" ref="D204:J204" si="66">SUM(D206,D210:D214)</f>
        <v>12830</v>
      </c>
      <c r="E204" s="15">
        <f t="shared" si="66"/>
        <v>2012</v>
      </c>
      <c r="F204" s="15">
        <f t="shared" si="66"/>
        <v>0</v>
      </c>
      <c r="G204" s="15">
        <f t="shared" si="66"/>
        <v>2012</v>
      </c>
      <c r="H204" s="15">
        <f t="shared" si="66"/>
        <v>2011</v>
      </c>
      <c r="I204" s="15">
        <f t="shared" si="66"/>
        <v>0</v>
      </c>
      <c r="J204" s="15">
        <f t="shared" si="66"/>
        <v>2011</v>
      </c>
      <c r="K204" s="56">
        <f t="shared" ref="K204:K253" si="67">SUM(J204/G204)</f>
        <v>0.99950298210735589</v>
      </c>
    </row>
    <row r="205" spans="1:11" x14ac:dyDescent="0.2">
      <c r="A205" s="3" t="s">
        <v>31</v>
      </c>
      <c r="B205" s="4"/>
      <c r="C205" s="4"/>
      <c r="D205" s="4"/>
      <c r="E205" s="7"/>
      <c r="F205" s="7"/>
      <c r="G205" s="7">
        <f t="shared" ref="G205:G251" si="68">SUM(E205:F205)</f>
        <v>0</v>
      </c>
      <c r="H205" s="22"/>
      <c r="I205" s="22"/>
      <c r="J205" s="10">
        <f t="shared" ref="J205:J251" si="69">SUM(H205:I205)</f>
        <v>0</v>
      </c>
      <c r="K205" s="55"/>
    </row>
    <row r="206" spans="1:11" x14ac:dyDescent="0.2">
      <c r="A206" s="21" t="s">
        <v>97</v>
      </c>
      <c r="B206" s="4">
        <f>SUM(B207:B209)</f>
        <v>6080</v>
      </c>
      <c r="C206" s="4">
        <f t="shared" ref="C206:J206" si="70">SUM(C207:C209)</f>
        <v>0</v>
      </c>
      <c r="D206" s="4">
        <f t="shared" si="70"/>
        <v>6080</v>
      </c>
      <c r="E206" s="4">
        <f t="shared" si="70"/>
        <v>2012</v>
      </c>
      <c r="F206" s="4">
        <f t="shared" si="70"/>
        <v>0</v>
      </c>
      <c r="G206" s="4">
        <f t="shared" si="70"/>
        <v>2012</v>
      </c>
      <c r="H206" s="4">
        <f t="shared" si="70"/>
        <v>2011</v>
      </c>
      <c r="I206" s="4">
        <f t="shared" si="70"/>
        <v>0</v>
      </c>
      <c r="J206" s="4">
        <f t="shared" si="70"/>
        <v>2011</v>
      </c>
      <c r="K206" s="55">
        <f t="shared" si="67"/>
        <v>0.99950298210735589</v>
      </c>
    </row>
    <row r="207" spans="1:11" x14ac:dyDescent="0.2">
      <c r="A207" s="25" t="s">
        <v>58</v>
      </c>
      <c r="B207" s="7">
        <v>4200</v>
      </c>
      <c r="C207" s="7"/>
      <c r="D207" s="7">
        <f t="shared" ref="D207:D208" si="71">SUM(B207:C207)</f>
        <v>4200</v>
      </c>
      <c r="E207" s="7">
        <v>258</v>
      </c>
      <c r="F207" s="11"/>
      <c r="G207" s="7">
        <f t="shared" si="68"/>
        <v>258</v>
      </c>
      <c r="H207" s="22">
        <v>258</v>
      </c>
      <c r="I207" s="22"/>
      <c r="J207" s="10">
        <f t="shared" si="69"/>
        <v>258</v>
      </c>
      <c r="K207" s="55">
        <f t="shared" si="67"/>
        <v>1</v>
      </c>
    </row>
    <row r="208" spans="1:11" x14ac:dyDescent="0.2">
      <c r="A208" s="25" t="s">
        <v>59</v>
      </c>
      <c r="B208" s="7">
        <v>1880</v>
      </c>
      <c r="C208" s="7"/>
      <c r="D208" s="7">
        <f t="shared" si="71"/>
        <v>1880</v>
      </c>
      <c r="E208" s="7">
        <v>1754</v>
      </c>
      <c r="F208" s="11"/>
      <c r="G208" s="7">
        <f t="shared" si="68"/>
        <v>1754</v>
      </c>
      <c r="H208" s="22">
        <v>1753</v>
      </c>
      <c r="I208" s="22"/>
      <c r="J208" s="10">
        <f t="shared" si="69"/>
        <v>1753</v>
      </c>
      <c r="K208" s="55">
        <f t="shared" si="67"/>
        <v>0.99942987457240595</v>
      </c>
    </row>
    <row r="209" spans="1:11" x14ac:dyDescent="0.2">
      <c r="A209" s="6"/>
      <c r="B209" s="7"/>
      <c r="C209" s="7"/>
      <c r="D209" s="7"/>
      <c r="E209" s="7">
        <v>0</v>
      </c>
      <c r="F209" s="11"/>
      <c r="G209" s="7">
        <f t="shared" si="68"/>
        <v>0</v>
      </c>
      <c r="H209" s="22"/>
      <c r="I209" s="22"/>
      <c r="J209" s="10">
        <f t="shared" si="69"/>
        <v>0</v>
      </c>
      <c r="K209" s="55"/>
    </row>
    <row r="210" spans="1:11" x14ac:dyDescent="0.2">
      <c r="A210" s="6" t="s">
        <v>57</v>
      </c>
      <c r="B210" s="7">
        <v>3000</v>
      </c>
      <c r="C210" s="7"/>
      <c r="D210" s="7">
        <f t="shared" ref="D210:D214" si="72">SUM(B210:C210)</f>
        <v>3000</v>
      </c>
      <c r="E210" s="7">
        <v>0</v>
      </c>
      <c r="F210" s="11"/>
      <c r="G210" s="7">
        <f t="shared" si="68"/>
        <v>0</v>
      </c>
      <c r="H210" s="22"/>
      <c r="I210" s="22"/>
      <c r="J210" s="10">
        <f t="shared" si="69"/>
        <v>0</v>
      </c>
      <c r="K210" s="55"/>
    </row>
    <row r="211" spans="1:11" x14ac:dyDescent="0.2">
      <c r="A211" s="6" t="s">
        <v>70</v>
      </c>
      <c r="B211" s="7">
        <v>1000</v>
      </c>
      <c r="C211" s="7"/>
      <c r="D211" s="7">
        <f t="shared" si="72"/>
        <v>1000</v>
      </c>
      <c r="E211" s="7">
        <v>0</v>
      </c>
      <c r="F211" s="11"/>
      <c r="G211" s="7">
        <f t="shared" si="68"/>
        <v>0</v>
      </c>
      <c r="H211" s="22"/>
      <c r="I211" s="22"/>
      <c r="J211" s="10">
        <f t="shared" si="69"/>
        <v>0</v>
      </c>
      <c r="K211" s="55"/>
    </row>
    <row r="212" spans="1:11" x14ac:dyDescent="0.2">
      <c r="A212" s="6" t="s">
        <v>151</v>
      </c>
      <c r="B212" s="7">
        <v>300</v>
      </c>
      <c r="C212" s="7"/>
      <c r="D212" s="7">
        <f t="shared" si="72"/>
        <v>300</v>
      </c>
      <c r="E212" s="7">
        <v>0</v>
      </c>
      <c r="F212" s="11"/>
      <c r="G212" s="7">
        <f t="shared" si="68"/>
        <v>0</v>
      </c>
      <c r="H212" s="22"/>
      <c r="I212" s="22"/>
      <c r="J212" s="10">
        <f t="shared" si="69"/>
        <v>0</v>
      </c>
      <c r="K212" s="55"/>
    </row>
    <row r="213" spans="1:11" x14ac:dyDescent="0.2">
      <c r="A213" s="6" t="s">
        <v>152</v>
      </c>
      <c r="B213" s="7">
        <v>1800</v>
      </c>
      <c r="C213" s="7"/>
      <c r="D213" s="7">
        <f t="shared" si="72"/>
        <v>1800</v>
      </c>
      <c r="E213" s="7">
        <v>0</v>
      </c>
      <c r="F213" s="11"/>
      <c r="G213" s="7">
        <f t="shared" si="68"/>
        <v>0</v>
      </c>
      <c r="H213" s="22"/>
      <c r="I213" s="22"/>
      <c r="J213" s="10">
        <f t="shared" si="69"/>
        <v>0</v>
      </c>
      <c r="K213" s="55"/>
    </row>
    <row r="214" spans="1:11" x14ac:dyDescent="0.2">
      <c r="A214" s="6" t="s">
        <v>153</v>
      </c>
      <c r="B214" s="7">
        <v>650</v>
      </c>
      <c r="C214" s="7"/>
      <c r="D214" s="33">
        <f t="shared" si="72"/>
        <v>650</v>
      </c>
      <c r="E214" s="7">
        <v>0</v>
      </c>
      <c r="F214" s="11"/>
      <c r="G214" s="7">
        <f t="shared" si="68"/>
        <v>0</v>
      </c>
      <c r="H214" s="22"/>
      <c r="I214" s="22"/>
      <c r="J214" s="10">
        <f t="shared" si="69"/>
        <v>0</v>
      </c>
      <c r="K214" s="55"/>
    </row>
    <row r="215" spans="1:11" x14ac:dyDescent="0.2">
      <c r="A215" s="6"/>
      <c r="B215" s="7"/>
      <c r="C215" s="7"/>
      <c r="D215" s="7"/>
      <c r="E215" s="11"/>
      <c r="F215" s="11"/>
      <c r="G215" s="7"/>
      <c r="H215" s="22"/>
      <c r="I215" s="22"/>
      <c r="J215" s="10"/>
      <c r="K215" s="55"/>
    </row>
    <row r="216" spans="1:11" x14ac:dyDescent="0.2">
      <c r="A216" s="14" t="s">
        <v>14</v>
      </c>
      <c r="B216" s="15">
        <f>SUM(B217:B251)</f>
        <v>62798</v>
      </c>
      <c r="C216" s="15">
        <f>SUM(C217:C251)</f>
        <v>0</v>
      </c>
      <c r="D216" s="15">
        <f>SUM(D217:D251)</f>
        <v>62798</v>
      </c>
      <c r="E216" s="15">
        <f t="shared" ref="E216:J216" si="73">SUM(E217:E251)</f>
        <v>49123</v>
      </c>
      <c r="F216" s="15">
        <f t="shared" si="73"/>
        <v>0</v>
      </c>
      <c r="G216" s="15">
        <f t="shared" si="73"/>
        <v>49123</v>
      </c>
      <c r="H216" s="15">
        <f t="shared" si="73"/>
        <v>22015</v>
      </c>
      <c r="I216" s="15">
        <f t="shared" si="73"/>
        <v>168</v>
      </c>
      <c r="J216" s="15">
        <f t="shared" si="73"/>
        <v>22183</v>
      </c>
      <c r="K216" s="56">
        <f t="shared" si="67"/>
        <v>0.45158072593286241</v>
      </c>
    </row>
    <row r="217" spans="1:11" x14ac:dyDescent="0.2">
      <c r="A217" s="6" t="s">
        <v>20</v>
      </c>
      <c r="B217" s="7">
        <v>1276</v>
      </c>
      <c r="C217" s="7"/>
      <c r="D217" s="7">
        <f t="shared" ref="D217:D251" si="74">SUM(B217:C217)</f>
        <v>1276</v>
      </c>
      <c r="E217" s="7">
        <v>1276</v>
      </c>
      <c r="F217" s="11"/>
      <c r="G217" s="7">
        <f t="shared" si="68"/>
        <v>1276</v>
      </c>
      <c r="H217" s="22">
        <v>543</v>
      </c>
      <c r="I217" s="22"/>
      <c r="J217" s="10">
        <f t="shared" si="69"/>
        <v>543</v>
      </c>
      <c r="K217" s="55">
        <f t="shared" si="67"/>
        <v>0.42554858934169276</v>
      </c>
    </row>
    <row r="218" spans="1:11" x14ac:dyDescent="0.2">
      <c r="A218" s="6" t="s">
        <v>154</v>
      </c>
      <c r="B218" s="7">
        <v>445</v>
      </c>
      <c r="C218" s="7"/>
      <c r="D218" s="7">
        <f t="shared" si="74"/>
        <v>445</v>
      </c>
      <c r="E218" s="7">
        <v>0</v>
      </c>
      <c r="F218" s="11"/>
      <c r="G218" s="7">
        <f t="shared" si="68"/>
        <v>0</v>
      </c>
      <c r="H218" s="22"/>
      <c r="I218" s="22"/>
      <c r="J218" s="10">
        <f t="shared" si="69"/>
        <v>0</v>
      </c>
      <c r="K218" s="55"/>
    </row>
    <row r="219" spans="1:11" x14ac:dyDescent="0.2">
      <c r="A219" s="6" t="s">
        <v>155</v>
      </c>
      <c r="B219" s="7">
        <v>481</v>
      </c>
      <c r="C219" s="7"/>
      <c r="D219" s="7">
        <f t="shared" si="74"/>
        <v>481</v>
      </c>
      <c r="E219" s="7">
        <v>0</v>
      </c>
      <c r="F219" s="11"/>
      <c r="G219" s="7">
        <f t="shared" si="68"/>
        <v>0</v>
      </c>
      <c r="H219" s="22"/>
      <c r="I219" s="22"/>
      <c r="J219" s="10">
        <f t="shared" si="69"/>
        <v>0</v>
      </c>
      <c r="K219" s="55"/>
    </row>
    <row r="220" spans="1:11" x14ac:dyDescent="0.2">
      <c r="A220" s="6" t="s">
        <v>156</v>
      </c>
      <c r="B220" s="7">
        <v>381</v>
      </c>
      <c r="C220" s="7"/>
      <c r="D220" s="7">
        <f t="shared" si="74"/>
        <v>381</v>
      </c>
      <c r="E220" s="7">
        <v>381</v>
      </c>
      <c r="F220" s="11"/>
      <c r="G220" s="7">
        <f t="shared" si="68"/>
        <v>381</v>
      </c>
      <c r="H220" s="22">
        <v>95</v>
      </c>
      <c r="I220" s="22"/>
      <c r="J220" s="10">
        <f t="shared" si="69"/>
        <v>95</v>
      </c>
      <c r="K220" s="55">
        <f t="shared" si="67"/>
        <v>0.24934383202099739</v>
      </c>
    </row>
    <row r="221" spans="1:11" x14ac:dyDescent="0.2">
      <c r="A221" s="6" t="s">
        <v>157</v>
      </c>
      <c r="B221" s="7">
        <v>850</v>
      </c>
      <c r="C221" s="7"/>
      <c r="D221" s="7">
        <f t="shared" si="74"/>
        <v>850</v>
      </c>
      <c r="E221" s="7">
        <v>0</v>
      </c>
      <c r="F221" s="11"/>
      <c r="G221" s="7">
        <f t="shared" si="68"/>
        <v>0</v>
      </c>
      <c r="H221" s="22"/>
      <c r="I221" s="22"/>
      <c r="J221" s="10">
        <f t="shared" si="69"/>
        <v>0</v>
      </c>
      <c r="K221" s="55"/>
    </row>
    <row r="222" spans="1:11" x14ac:dyDescent="0.2">
      <c r="A222" s="6" t="s">
        <v>158</v>
      </c>
      <c r="B222" s="7">
        <v>611</v>
      </c>
      <c r="C222" s="7"/>
      <c r="D222" s="7">
        <f t="shared" si="74"/>
        <v>611</v>
      </c>
      <c r="E222" s="7">
        <v>611</v>
      </c>
      <c r="F222" s="11"/>
      <c r="G222" s="7">
        <f t="shared" si="68"/>
        <v>611</v>
      </c>
      <c r="H222" s="22"/>
      <c r="I222" s="22"/>
      <c r="J222" s="10">
        <f t="shared" si="69"/>
        <v>0</v>
      </c>
      <c r="K222" s="55">
        <f t="shared" si="67"/>
        <v>0</v>
      </c>
    </row>
    <row r="223" spans="1:11" x14ac:dyDescent="0.2">
      <c r="A223" s="6" t="s">
        <v>21</v>
      </c>
      <c r="B223" s="7">
        <v>3891</v>
      </c>
      <c r="C223" s="7"/>
      <c r="D223" s="7">
        <f t="shared" si="74"/>
        <v>3891</v>
      </c>
      <c r="E223" s="7">
        <v>1110</v>
      </c>
      <c r="F223" s="11"/>
      <c r="G223" s="7">
        <f t="shared" si="68"/>
        <v>1110</v>
      </c>
      <c r="H223" s="22">
        <v>439</v>
      </c>
      <c r="I223" s="22"/>
      <c r="J223" s="10">
        <f t="shared" si="69"/>
        <v>439</v>
      </c>
      <c r="K223" s="55">
        <f t="shared" si="67"/>
        <v>0.39549549549549551</v>
      </c>
    </row>
    <row r="224" spans="1:11" x14ac:dyDescent="0.2">
      <c r="A224" s="6" t="s">
        <v>90</v>
      </c>
      <c r="B224" s="7">
        <v>300</v>
      </c>
      <c r="C224" s="7"/>
      <c r="D224" s="7">
        <f t="shared" si="74"/>
        <v>300</v>
      </c>
      <c r="E224" s="7">
        <v>300</v>
      </c>
      <c r="F224" s="7"/>
      <c r="G224" s="7">
        <f t="shared" si="68"/>
        <v>300</v>
      </c>
      <c r="H224" s="22"/>
      <c r="I224" s="22"/>
      <c r="J224" s="10">
        <f t="shared" si="69"/>
        <v>0</v>
      </c>
      <c r="K224" s="55">
        <f t="shared" si="67"/>
        <v>0</v>
      </c>
    </row>
    <row r="225" spans="1:11" x14ac:dyDescent="0.2">
      <c r="A225" s="6" t="s">
        <v>22</v>
      </c>
      <c r="B225" s="7">
        <v>1422</v>
      </c>
      <c r="C225" s="7"/>
      <c r="D225" s="7">
        <f t="shared" si="74"/>
        <v>1422</v>
      </c>
      <c r="E225" s="7">
        <v>1110</v>
      </c>
      <c r="F225" s="11"/>
      <c r="G225" s="7">
        <f t="shared" si="68"/>
        <v>1110</v>
      </c>
      <c r="H225" s="22">
        <v>480</v>
      </c>
      <c r="I225" s="22"/>
      <c r="J225" s="10">
        <f t="shared" si="69"/>
        <v>480</v>
      </c>
      <c r="K225" s="55">
        <f t="shared" si="67"/>
        <v>0.43243243243243246</v>
      </c>
    </row>
    <row r="226" spans="1:11" x14ac:dyDescent="0.2">
      <c r="A226" s="6" t="s">
        <v>159</v>
      </c>
      <c r="B226" s="7">
        <v>5461</v>
      </c>
      <c r="C226" s="7"/>
      <c r="D226" s="7">
        <f t="shared" si="74"/>
        <v>5461</v>
      </c>
      <c r="E226" s="7">
        <v>0</v>
      </c>
      <c r="F226" s="11"/>
      <c r="G226" s="7">
        <f t="shared" si="68"/>
        <v>0</v>
      </c>
      <c r="H226" s="22"/>
      <c r="I226" s="22"/>
      <c r="J226" s="10">
        <f t="shared" si="69"/>
        <v>0</v>
      </c>
      <c r="K226" s="55"/>
    </row>
    <row r="227" spans="1:11" x14ac:dyDescent="0.2">
      <c r="A227" s="6" t="s">
        <v>160</v>
      </c>
      <c r="B227" s="7">
        <v>3175</v>
      </c>
      <c r="C227" s="7"/>
      <c r="D227" s="7">
        <f t="shared" si="74"/>
        <v>3175</v>
      </c>
      <c r="E227" s="7">
        <v>0</v>
      </c>
      <c r="F227" s="11"/>
      <c r="G227" s="7">
        <f t="shared" si="68"/>
        <v>0</v>
      </c>
      <c r="H227" s="22"/>
      <c r="I227" s="22"/>
      <c r="J227" s="10">
        <f t="shared" si="69"/>
        <v>0</v>
      </c>
      <c r="K227" s="55"/>
    </row>
    <row r="228" spans="1:11" x14ac:dyDescent="0.2">
      <c r="A228" s="6" t="s">
        <v>23</v>
      </c>
      <c r="B228" s="7">
        <v>2286</v>
      </c>
      <c r="C228" s="7"/>
      <c r="D228" s="7">
        <f t="shared" si="74"/>
        <v>2286</v>
      </c>
      <c r="E228" s="7">
        <v>1500</v>
      </c>
      <c r="F228" s="11"/>
      <c r="G228" s="7">
        <f t="shared" si="68"/>
        <v>1500</v>
      </c>
      <c r="H228" s="22">
        <v>480</v>
      </c>
      <c r="I228" s="22"/>
      <c r="J228" s="10">
        <f t="shared" si="69"/>
        <v>480</v>
      </c>
      <c r="K228" s="55">
        <f t="shared" si="67"/>
        <v>0.32</v>
      </c>
    </row>
    <row r="229" spans="1:11" x14ac:dyDescent="0.2">
      <c r="A229" s="6" t="s">
        <v>161</v>
      </c>
      <c r="B229" s="7">
        <v>1524</v>
      </c>
      <c r="C229" s="7"/>
      <c r="D229" s="7">
        <f t="shared" si="74"/>
        <v>1524</v>
      </c>
      <c r="E229" s="7">
        <v>0</v>
      </c>
      <c r="F229" s="33"/>
      <c r="G229" s="7">
        <f t="shared" si="68"/>
        <v>0</v>
      </c>
      <c r="H229" s="22"/>
      <c r="I229" s="22"/>
      <c r="J229" s="10">
        <f t="shared" si="69"/>
        <v>0</v>
      </c>
      <c r="K229" s="55"/>
    </row>
    <row r="230" spans="1:11" x14ac:dyDescent="0.2">
      <c r="A230" s="6" t="s">
        <v>162</v>
      </c>
      <c r="B230" s="7">
        <v>445</v>
      </c>
      <c r="C230" s="7"/>
      <c r="D230" s="7">
        <f t="shared" si="74"/>
        <v>445</v>
      </c>
      <c r="E230" s="7">
        <v>445</v>
      </c>
      <c r="F230" s="11"/>
      <c r="G230" s="7">
        <f t="shared" si="68"/>
        <v>445</v>
      </c>
      <c r="H230" s="22"/>
      <c r="I230" s="22"/>
      <c r="J230" s="10">
        <f t="shared" si="69"/>
        <v>0</v>
      </c>
      <c r="K230" s="55">
        <f t="shared" si="67"/>
        <v>0</v>
      </c>
    </row>
    <row r="231" spans="1:11" x14ac:dyDescent="0.2">
      <c r="A231" s="6" t="s">
        <v>163</v>
      </c>
      <c r="B231" s="7">
        <v>500</v>
      </c>
      <c r="C231" s="7"/>
      <c r="D231" s="7">
        <f t="shared" si="74"/>
        <v>500</v>
      </c>
      <c r="E231" s="7">
        <v>500</v>
      </c>
      <c r="F231" s="11"/>
      <c r="G231" s="7">
        <f t="shared" si="68"/>
        <v>500</v>
      </c>
      <c r="H231" s="22"/>
      <c r="I231" s="22"/>
      <c r="J231" s="10">
        <f t="shared" si="69"/>
        <v>0</v>
      </c>
      <c r="K231" s="55">
        <f t="shared" si="67"/>
        <v>0</v>
      </c>
    </row>
    <row r="232" spans="1:11" x14ac:dyDescent="0.2">
      <c r="A232" s="6" t="s">
        <v>24</v>
      </c>
      <c r="B232" s="7">
        <v>3501</v>
      </c>
      <c r="C232" s="7"/>
      <c r="D232" s="7">
        <f t="shared" si="74"/>
        <v>3501</v>
      </c>
      <c r="E232" s="7">
        <v>2199</v>
      </c>
      <c r="F232" s="7"/>
      <c r="G232" s="7">
        <f t="shared" si="68"/>
        <v>2199</v>
      </c>
      <c r="H232" s="22">
        <v>170</v>
      </c>
      <c r="I232" s="22"/>
      <c r="J232" s="10">
        <f t="shared" si="69"/>
        <v>170</v>
      </c>
      <c r="K232" s="55">
        <f t="shared" si="67"/>
        <v>7.7307867212369263E-2</v>
      </c>
    </row>
    <row r="233" spans="1:11" x14ac:dyDescent="0.2">
      <c r="A233" s="7" t="s">
        <v>25</v>
      </c>
      <c r="B233" s="7">
        <v>1334</v>
      </c>
      <c r="C233" s="7"/>
      <c r="D233" s="7">
        <f t="shared" si="74"/>
        <v>1334</v>
      </c>
      <c r="E233" s="7">
        <v>954</v>
      </c>
      <c r="F233" s="11"/>
      <c r="G233" s="7">
        <f t="shared" si="68"/>
        <v>954</v>
      </c>
      <c r="H233" s="22">
        <v>441</v>
      </c>
      <c r="I233" s="22"/>
      <c r="J233" s="10">
        <f t="shared" si="69"/>
        <v>441</v>
      </c>
      <c r="K233" s="55">
        <f t="shared" si="67"/>
        <v>0.46226415094339623</v>
      </c>
    </row>
    <row r="234" spans="1:11" x14ac:dyDescent="0.2">
      <c r="A234" s="7" t="s">
        <v>26</v>
      </c>
      <c r="B234" s="7">
        <v>1905</v>
      </c>
      <c r="C234" s="7"/>
      <c r="D234" s="7">
        <f t="shared" si="74"/>
        <v>1905</v>
      </c>
      <c r="E234" s="7">
        <v>500</v>
      </c>
      <c r="F234" s="11"/>
      <c r="G234" s="7">
        <f t="shared" si="68"/>
        <v>500</v>
      </c>
      <c r="H234" s="22">
        <v>133</v>
      </c>
      <c r="I234" s="22"/>
      <c r="J234" s="10">
        <f t="shared" si="69"/>
        <v>133</v>
      </c>
      <c r="K234" s="55">
        <f t="shared" si="67"/>
        <v>0.26600000000000001</v>
      </c>
    </row>
    <row r="235" spans="1:11" x14ac:dyDescent="0.2">
      <c r="A235" s="7" t="s">
        <v>164</v>
      </c>
      <c r="B235" s="7">
        <v>1778</v>
      </c>
      <c r="C235" s="7"/>
      <c r="D235" s="7">
        <f t="shared" si="74"/>
        <v>1778</v>
      </c>
      <c r="E235" s="7">
        <v>0</v>
      </c>
      <c r="F235" s="7"/>
      <c r="G235" s="7">
        <f t="shared" si="68"/>
        <v>0</v>
      </c>
      <c r="H235" s="22"/>
      <c r="I235" s="22"/>
      <c r="J235" s="10">
        <f t="shared" si="69"/>
        <v>0</v>
      </c>
      <c r="K235" s="55"/>
    </row>
    <row r="236" spans="1:11" x14ac:dyDescent="0.2">
      <c r="A236" s="7" t="s">
        <v>27</v>
      </c>
      <c r="B236" s="7">
        <v>2267</v>
      </c>
      <c r="C236" s="7"/>
      <c r="D236" s="7">
        <f t="shared" si="74"/>
        <v>2267</v>
      </c>
      <c r="E236" s="7">
        <v>1500</v>
      </c>
      <c r="F236" s="11"/>
      <c r="G236" s="7">
        <f t="shared" si="68"/>
        <v>1500</v>
      </c>
      <c r="H236" s="22">
        <v>1121</v>
      </c>
      <c r="I236" s="22"/>
      <c r="J236" s="10">
        <f t="shared" si="69"/>
        <v>1121</v>
      </c>
      <c r="K236" s="55">
        <f t="shared" si="67"/>
        <v>0.74733333333333329</v>
      </c>
    </row>
    <row r="237" spans="1:11" x14ac:dyDescent="0.2">
      <c r="A237" s="7" t="s">
        <v>34</v>
      </c>
      <c r="B237" s="7">
        <v>2248</v>
      </c>
      <c r="C237" s="7"/>
      <c r="D237" s="7">
        <f t="shared" si="74"/>
        <v>2248</v>
      </c>
      <c r="E237" s="7">
        <v>2248</v>
      </c>
      <c r="F237" s="11"/>
      <c r="G237" s="7">
        <f t="shared" si="68"/>
        <v>2248</v>
      </c>
      <c r="H237" s="22">
        <v>551</v>
      </c>
      <c r="I237" s="22"/>
      <c r="J237" s="10">
        <f t="shared" si="69"/>
        <v>551</v>
      </c>
      <c r="K237" s="55">
        <f t="shared" si="67"/>
        <v>0.2451067615658363</v>
      </c>
    </row>
    <row r="238" spans="1:11" x14ac:dyDescent="0.2">
      <c r="A238" s="7" t="s">
        <v>165</v>
      </c>
      <c r="B238" s="7">
        <v>500</v>
      </c>
      <c r="C238" s="7"/>
      <c r="D238" s="7">
        <f t="shared" si="74"/>
        <v>500</v>
      </c>
      <c r="E238" s="7">
        <v>500</v>
      </c>
      <c r="F238" s="7"/>
      <c r="G238" s="7">
        <f t="shared" si="68"/>
        <v>500</v>
      </c>
      <c r="H238" s="22"/>
      <c r="I238" s="22"/>
      <c r="J238" s="10">
        <f t="shared" si="69"/>
        <v>0</v>
      </c>
      <c r="K238" s="55">
        <f t="shared" si="67"/>
        <v>0</v>
      </c>
    </row>
    <row r="239" spans="1:11" x14ac:dyDescent="0.2">
      <c r="A239" s="7" t="s">
        <v>28</v>
      </c>
      <c r="B239" s="7">
        <v>12790</v>
      </c>
      <c r="C239" s="7"/>
      <c r="D239" s="7">
        <f t="shared" si="74"/>
        <v>12790</v>
      </c>
      <c r="E239" s="7">
        <v>12790</v>
      </c>
      <c r="F239" s="11"/>
      <c r="G239" s="7">
        <f t="shared" si="68"/>
        <v>12790</v>
      </c>
      <c r="H239" s="22">
        <v>4908</v>
      </c>
      <c r="I239" s="22">
        <v>168</v>
      </c>
      <c r="J239" s="10">
        <f t="shared" si="69"/>
        <v>5076</v>
      </c>
      <c r="K239" s="55">
        <f t="shared" si="67"/>
        <v>0.39687255668491006</v>
      </c>
    </row>
    <row r="240" spans="1:11" x14ac:dyDescent="0.2">
      <c r="A240" s="7" t="s">
        <v>91</v>
      </c>
      <c r="B240" s="7">
        <v>291</v>
      </c>
      <c r="C240" s="7"/>
      <c r="D240" s="7">
        <f t="shared" si="74"/>
        <v>291</v>
      </c>
      <c r="E240" s="7">
        <v>291</v>
      </c>
      <c r="F240" s="11"/>
      <c r="G240" s="7">
        <f t="shared" si="68"/>
        <v>291</v>
      </c>
      <c r="H240" s="22">
        <v>270</v>
      </c>
      <c r="I240" s="22"/>
      <c r="J240" s="10">
        <f t="shared" si="69"/>
        <v>270</v>
      </c>
      <c r="K240" s="55">
        <f t="shared" si="67"/>
        <v>0.92783505154639179</v>
      </c>
    </row>
    <row r="241" spans="1:14" x14ac:dyDescent="0.2">
      <c r="A241" s="7" t="s">
        <v>29</v>
      </c>
      <c r="B241" s="7">
        <v>7297</v>
      </c>
      <c r="C241" s="7"/>
      <c r="D241" s="7">
        <f t="shared" si="74"/>
        <v>7297</v>
      </c>
      <c r="E241" s="7">
        <v>9725</v>
      </c>
      <c r="F241" s="10"/>
      <c r="G241" s="7">
        <f t="shared" si="68"/>
        <v>9725</v>
      </c>
      <c r="H241" s="22">
        <v>5441</v>
      </c>
      <c r="I241" s="22"/>
      <c r="J241" s="10">
        <f t="shared" si="69"/>
        <v>5441</v>
      </c>
      <c r="K241" s="55">
        <f t="shared" si="67"/>
        <v>0.55948586118251931</v>
      </c>
    </row>
    <row r="242" spans="1:14" ht="12.75" customHeight="1" x14ac:dyDescent="0.2">
      <c r="A242" s="7" t="s">
        <v>166</v>
      </c>
      <c r="B242" s="7">
        <v>770</v>
      </c>
      <c r="C242" s="7"/>
      <c r="D242" s="7">
        <f t="shared" si="74"/>
        <v>770</v>
      </c>
      <c r="E242" s="7">
        <v>770</v>
      </c>
      <c r="F242" s="45"/>
      <c r="G242" s="7">
        <f t="shared" si="68"/>
        <v>770</v>
      </c>
      <c r="H242" s="22">
        <v>130</v>
      </c>
      <c r="I242" s="22"/>
      <c r="J242" s="10">
        <f t="shared" si="69"/>
        <v>130</v>
      </c>
      <c r="K242" s="55">
        <f t="shared" si="67"/>
        <v>0.16883116883116883</v>
      </c>
    </row>
    <row r="243" spans="1:14" x14ac:dyDescent="0.2">
      <c r="A243" s="7" t="s">
        <v>30</v>
      </c>
      <c r="B243" s="7">
        <v>508</v>
      </c>
      <c r="C243" s="7"/>
      <c r="D243" s="7">
        <f t="shared" si="74"/>
        <v>508</v>
      </c>
      <c r="E243" s="7">
        <v>5204</v>
      </c>
      <c r="F243" s="44"/>
      <c r="G243" s="7">
        <f t="shared" si="68"/>
        <v>5204</v>
      </c>
      <c r="H243" s="22">
        <v>5204</v>
      </c>
      <c r="I243" s="22"/>
      <c r="J243" s="10">
        <f t="shared" si="69"/>
        <v>5204</v>
      </c>
      <c r="K243" s="55">
        <f t="shared" si="67"/>
        <v>1</v>
      </c>
    </row>
    <row r="244" spans="1:14" x14ac:dyDescent="0.2">
      <c r="A244" s="33" t="s">
        <v>167</v>
      </c>
      <c r="B244" s="7">
        <v>635</v>
      </c>
      <c r="C244" s="7"/>
      <c r="D244" s="7">
        <f t="shared" si="74"/>
        <v>635</v>
      </c>
      <c r="E244" s="7">
        <v>307</v>
      </c>
      <c r="F244" s="31"/>
      <c r="G244" s="7">
        <f t="shared" si="68"/>
        <v>307</v>
      </c>
      <c r="H244" s="22">
        <v>248</v>
      </c>
      <c r="I244" s="22"/>
      <c r="J244" s="10">
        <f t="shared" si="69"/>
        <v>248</v>
      </c>
      <c r="K244" s="55">
        <f t="shared" si="67"/>
        <v>0.80781758957654726</v>
      </c>
    </row>
    <row r="245" spans="1:14" x14ac:dyDescent="0.2">
      <c r="A245" s="7" t="s">
        <v>196</v>
      </c>
      <c r="B245" s="7"/>
      <c r="C245" s="7"/>
      <c r="D245" s="7">
        <f t="shared" si="74"/>
        <v>0</v>
      </c>
      <c r="E245" s="7">
        <v>500</v>
      </c>
      <c r="F245" s="31"/>
      <c r="G245" s="7">
        <f t="shared" si="68"/>
        <v>500</v>
      </c>
      <c r="H245" s="22"/>
      <c r="I245" s="22"/>
      <c r="J245" s="10">
        <f t="shared" si="69"/>
        <v>0</v>
      </c>
      <c r="K245" s="55">
        <f t="shared" si="67"/>
        <v>0</v>
      </c>
    </row>
    <row r="246" spans="1:14" x14ac:dyDescent="0.2">
      <c r="A246" s="7" t="s">
        <v>209</v>
      </c>
      <c r="B246" s="7"/>
      <c r="C246" s="7"/>
      <c r="D246" s="7"/>
      <c r="E246" s="7">
        <v>476</v>
      </c>
      <c r="F246" s="31"/>
      <c r="G246" s="7">
        <f t="shared" si="68"/>
        <v>476</v>
      </c>
      <c r="H246" s="22">
        <v>476</v>
      </c>
      <c r="I246" s="22"/>
      <c r="J246" s="10">
        <f t="shared" si="69"/>
        <v>476</v>
      </c>
      <c r="K246" s="55">
        <f t="shared" si="67"/>
        <v>1</v>
      </c>
    </row>
    <row r="247" spans="1:14" x14ac:dyDescent="0.2">
      <c r="A247" s="7" t="s">
        <v>19</v>
      </c>
      <c r="B247" s="7">
        <v>1576</v>
      </c>
      <c r="C247" s="7"/>
      <c r="D247" s="7">
        <f t="shared" si="74"/>
        <v>1576</v>
      </c>
      <c r="E247" s="7">
        <v>1576</v>
      </c>
      <c r="F247" s="27"/>
      <c r="G247" s="7">
        <f t="shared" si="68"/>
        <v>1576</v>
      </c>
      <c r="H247" s="22">
        <v>754</v>
      </c>
      <c r="I247" s="22"/>
      <c r="J247" s="10">
        <f t="shared" si="69"/>
        <v>754</v>
      </c>
      <c r="K247" s="55">
        <f t="shared" si="67"/>
        <v>0.47842639593908631</v>
      </c>
    </row>
    <row r="248" spans="1:14" x14ac:dyDescent="0.2">
      <c r="A248" s="7" t="s">
        <v>168</v>
      </c>
      <c r="B248" s="7">
        <v>900</v>
      </c>
      <c r="C248" s="7"/>
      <c r="D248" s="7">
        <f t="shared" si="74"/>
        <v>900</v>
      </c>
      <c r="E248" s="7">
        <v>900</v>
      </c>
      <c r="F248" s="7"/>
      <c r="G248" s="7">
        <f t="shared" si="68"/>
        <v>900</v>
      </c>
      <c r="H248" s="22">
        <v>131</v>
      </c>
      <c r="I248" s="22"/>
      <c r="J248" s="10">
        <f t="shared" si="69"/>
        <v>131</v>
      </c>
      <c r="K248" s="55">
        <f t="shared" si="67"/>
        <v>0.14555555555555555</v>
      </c>
    </row>
    <row r="249" spans="1:14" x14ac:dyDescent="0.2">
      <c r="A249" s="7" t="s">
        <v>169</v>
      </c>
      <c r="B249" s="7">
        <v>600</v>
      </c>
      <c r="C249" s="7"/>
      <c r="D249" s="7">
        <f t="shared" si="74"/>
        <v>600</v>
      </c>
      <c r="E249" s="7">
        <v>600</v>
      </c>
      <c r="F249" s="7"/>
      <c r="G249" s="7">
        <f t="shared" si="68"/>
        <v>600</v>
      </c>
      <c r="H249" s="22"/>
      <c r="I249" s="22"/>
      <c r="J249" s="10">
        <f t="shared" si="69"/>
        <v>0</v>
      </c>
      <c r="K249" s="55">
        <f t="shared" si="67"/>
        <v>0</v>
      </c>
    </row>
    <row r="250" spans="1:14" x14ac:dyDescent="0.2">
      <c r="A250" s="7" t="s">
        <v>170</v>
      </c>
      <c r="B250" s="7">
        <v>600</v>
      </c>
      <c r="C250" s="7"/>
      <c r="D250" s="7">
        <f t="shared" si="74"/>
        <v>600</v>
      </c>
      <c r="E250" s="7">
        <v>600</v>
      </c>
      <c r="F250" s="7"/>
      <c r="G250" s="7">
        <f t="shared" si="68"/>
        <v>600</v>
      </c>
      <c r="H250" s="22"/>
      <c r="I250" s="22"/>
      <c r="J250" s="10">
        <f t="shared" si="69"/>
        <v>0</v>
      </c>
      <c r="K250" s="55">
        <f t="shared" si="67"/>
        <v>0</v>
      </c>
    </row>
    <row r="251" spans="1:14" x14ac:dyDescent="0.2">
      <c r="A251" s="7" t="s">
        <v>171</v>
      </c>
      <c r="B251" s="7">
        <v>250</v>
      </c>
      <c r="C251" s="7"/>
      <c r="D251" s="7">
        <f t="shared" si="74"/>
        <v>250</v>
      </c>
      <c r="E251" s="7">
        <v>250</v>
      </c>
      <c r="F251" s="10"/>
      <c r="G251" s="7">
        <f t="shared" si="68"/>
        <v>250</v>
      </c>
      <c r="H251" s="22"/>
      <c r="I251" s="22"/>
      <c r="J251" s="10">
        <f t="shared" si="69"/>
        <v>0</v>
      </c>
      <c r="K251" s="55">
        <f t="shared" si="67"/>
        <v>0</v>
      </c>
    </row>
    <row r="252" spans="1:14" x14ac:dyDescent="0.2">
      <c r="A252" s="6"/>
      <c r="B252" s="7"/>
      <c r="C252" s="7"/>
      <c r="D252" s="7"/>
      <c r="E252" s="7"/>
      <c r="F252" s="10"/>
      <c r="G252" s="7"/>
      <c r="H252" s="22"/>
      <c r="I252" s="22"/>
      <c r="J252" s="10"/>
      <c r="K252" s="55"/>
    </row>
    <row r="253" spans="1:14" x14ac:dyDescent="0.2">
      <c r="A253" s="3" t="s">
        <v>1</v>
      </c>
      <c r="B253" s="4">
        <f t="shared" ref="B253:J253" si="75">SUM(B9,B204,B216)</f>
        <v>5463718</v>
      </c>
      <c r="C253" s="4">
        <f t="shared" si="75"/>
        <v>3325</v>
      </c>
      <c r="D253" s="4">
        <f t="shared" si="75"/>
        <v>5467043</v>
      </c>
      <c r="E253" s="4">
        <f t="shared" si="75"/>
        <v>18805171</v>
      </c>
      <c r="F253" s="4">
        <f t="shared" si="75"/>
        <v>8617</v>
      </c>
      <c r="G253" s="4">
        <f t="shared" si="75"/>
        <v>18813788</v>
      </c>
      <c r="H253" s="4">
        <f t="shared" si="75"/>
        <v>7904936</v>
      </c>
      <c r="I253" s="4">
        <f t="shared" si="75"/>
        <v>8624</v>
      </c>
      <c r="J253" s="4">
        <f t="shared" si="75"/>
        <v>7913560</v>
      </c>
      <c r="K253" s="55">
        <f t="shared" si="67"/>
        <v>0.42062555398200513</v>
      </c>
    </row>
    <row r="254" spans="1:14" x14ac:dyDescent="0.2">
      <c r="A254" s="2"/>
    </row>
    <row r="255" spans="1:14" x14ac:dyDescent="0.2">
      <c r="A255" s="2"/>
    </row>
    <row r="256" spans="1:14" x14ac:dyDescent="0.2">
      <c r="A256" s="2"/>
      <c r="N256" s="46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3" spans="1:1" x14ac:dyDescent="0.2">
      <c r="A263" s="2"/>
    </row>
    <row r="264" spans="1:1" x14ac:dyDescent="0.2">
      <c r="A264" s="2"/>
    </row>
    <row r="265" spans="1:1" x14ac:dyDescent="0.2">
      <c r="A265" s="2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</sheetData>
  <mergeCells count="13">
    <mergeCell ref="K6:K7"/>
    <mergeCell ref="K142:K143"/>
    <mergeCell ref="A2:K2"/>
    <mergeCell ref="A142:A143"/>
    <mergeCell ref="A6:A7"/>
    <mergeCell ref="B6:D6"/>
    <mergeCell ref="H6:J6"/>
    <mergeCell ref="E6:G6"/>
    <mergeCell ref="B142:D142"/>
    <mergeCell ref="E142:G142"/>
    <mergeCell ref="H142:J142"/>
    <mergeCell ref="C3:D3"/>
    <mergeCell ref="C4:D4"/>
  </mergeCells>
  <phoneticPr fontId="0" type="noConversion"/>
  <printOptions horizontalCentered="1"/>
  <pageMargins left="0.59055118110236227" right="0.59055118110236227" top="0.39370078740157483" bottom="0" header="0.51181102362204722" footer="0"/>
  <pageSetup paperSize="9" scale="44" orientation="portrait" r:id="rId1"/>
  <headerFooter alignWithMargins="0">
    <oddFooter xml:space="preserve">&amp;C&amp;P&amp;R
</oddFooter>
  </headerFooter>
  <rowBreaks count="1" manualBreakCount="1">
    <brk id="14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2021-05-13T08:26:10Z</cp:lastPrinted>
  <dcterms:created xsi:type="dcterms:W3CDTF">1997-01-17T14:02:09Z</dcterms:created>
  <dcterms:modified xsi:type="dcterms:W3CDTF">2021-05-31T12:37:52Z</dcterms:modified>
</cp:coreProperties>
</file>