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BD60E397-F6EB-49E5-A6FF-5419060E4BA7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E61" i="1"/>
  <c r="E50" i="1"/>
  <c r="E110" i="1"/>
  <c r="E106" i="1"/>
  <c r="D64" i="1"/>
  <c r="E63" i="1"/>
  <c r="E96" i="1"/>
  <c r="D118" i="1"/>
  <c r="C118" i="1"/>
  <c r="E93" i="1"/>
  <c r="E124" i="1"/>
  <c r="E105" i="1"/>
  <c r="E104" i="1"/>
  <c r="C69" i="1"/>
  <c r="D69" i="1"/>
  <c r="E66" i="1"/>
  <c r="E67" i="1"/>
  <c r="D9" i="1"/>
  <c r="C9" i="1"/>
  <c r="E6" i="1"/>
  <c r="E7" i="1"/>
  <c r="C64" i="1"/>
  <c r="E83" i="1"/>
  <c r="E115" i="1"/>
  <c r="D88" i="1"/>
  <c r="E88" i="1"/>
  <c r="D98" i="1"/>
  <c r="E49" i="1"/>
  <c r="E41" i="1"/>
  <c r="C125" i="1"/>
  <c r="D125" i="1"/>
  <c r="E123" i="1"/>
  <c r="E122" i="1"/>
  <c r="D36" i="1"/>
  <c r="C36" i="1"/>
  <c r="E101" i="1"/>
  <c r="E102" i="1"/>
  <c r="E107" i="1"/>
  <c r="E99" i="1"/>
  <c r="E89" i="1"/>
  <c r="E87" i="1"/>
  <c r="C73" i="1"/>
  <c r="D73" i="1"/>
  <c r="E73" i="1"/>
  <c r="E58" i="1"/>
  <c r="E70" i="1"/>
  <c r="E71" i="1"/>
  <c r="E48" i="1"/>
  <c r="C88" i="1"/>
  <c r="D108" i="1"/>
  <c r="E108" i="1"/>
  <c r="C98" i="1"/>
  <c r="C108" i="1"/>
  <c r="E111" i="1"/>
  <c r="E109" i="1"/>
  <c r="E92" i="1"/>
  <c r="E94" i="1"/>
  <c r="E95" i="1"/>
  <c r="E91" i="1"/>
  <c r="E85" i="1"/>
  <c r="E84" i="1"/>
  <c r="E82" i="1"/>
  <c r="D15" i="1"/>
  <c r="E15" i="1"/>
  <c r="D19" i="1"/>
  <c r="D27" i="1"/>
  <c r="D31" i="1"/>
  <c r="D45" i="1"/>
  <c r="E45" i="1"/>
  <c r="D54" i="1"/>
  <c r="E54" i="1"/>
  <c r="C15" i="1"/>
  <c r="C19" i="1"/>
  <c r="C27" i="1"/>
  <c r="C31" i="1"/>
  <c r="C45" i="1"/>
  <c r="C65" i="1"/>
  <c r="C54" i="1"/>
  <c r="E55" i="1"/>
  <c r="E52" i="1"/>
  <c r="E42" i="1"/>
  <c r="E43" i="1"/>
  <c r="E40" i="1"/>
  <c r="E39" i="1"/>
  <c r="E34" i="1"/>
  <c r="E36" i="1"/>
  <c r="E10" i="1"/>
  <c r="E11" i="1"/>
  <c r="E13" i="1"/>
  <c r="E16" i="1"/>
  <c r="E22" i="1"/>
  <c r="D119" i="1"/>
  <c r="D127" i="1"/>
  <c r="E118" i="1"/>
  <c r="E64" i="1"/>
  <c r="C21" i="1"/>
  <c r="C75" i="1"/>
  <c r="E69" i="1"/>
  <c r="C119" i="1"/>
  <c r="E125" i="1"/>
  <c r="E98" i="1"/>
  <c r="C127" i="1"/>
  <c r="D65" i="1"/>
  <c r="E65" i="1"/>
  <c r="E27" i="1"/>
  <c r="E9" i="1"/>
  <c r="E31" i="1"/>
  <c r="E19" i="1"/>
  <c r="D21" i="1"/>
  <c r="E21" i="1"/>
  <c r="E119" i="1"/>
  <c r="E127" i="1"/>
  <c r="D75" i="1"/>
  <c r="E75" i="1"/>
</calcChain>
</file>

<file path=xl/sharedStrings.xml><?xml version="1.0" encoding="utf-8"?>
<sst xmlns="http://schemas.openxmlformats.org/spreadsheetml/2006/main" count="242" uniqueCount="155">
  <si>
    <t>Eszközök</t>
  </si>
  <si>
    <t>I.</t>
  </si>
  <si>
    <t>Immateriális javak</t>
  </si>
  <si>
    <t>1.</t>
  </si>
  <si>
    <t>2.</t>
  </si>
  <si>
    <t>3.</t>
  </si>
  <si>
    <t>4.</t>
  </si>
  <si>
    <t>Tenyészállatok</t>
  </si>
  <si>
    <t>5.</t>
  </si>
  <si>
    <t>Beruházások, felújítások</t>
  </si>
  <si>
    <t>II.</t>
  </si>
  <si>
    <t>III.</t>
  </si>
  <si>
    <t>IV.</t>
  </si>
  <si>
    <t>A.</t>
  </si>
  <si>
    <t>Pénztárak, csekkek, betétkönyvek</t>
  </si>
  <si>
    <t>V.</t>
  </si>
  <si>
    <t>B.</t>
  </si>
  <si>
    <t>Eszközök összesen</t>
  </si>
  <si>
    <t>Források</t>
  </si>
  <si>
    <t>D.</t>
  </si>
  <si>
    <t>E.</t>
  </si>
  <si>
    <t>F.</t>
  </si>
  <si>
    <t>Források összesen</t>
  </si>
  <si>
    <t>Komárom Város mérlege</t>
  </si>
  <si>
    <t>Változás %-a</t>
  </si>
  <si>
    <t>Tárgyi eszközök értékhelyesbítése</t>
  </si>
  <si>
    <t>Tartós részesedések</t>
  </si>
  <si>
    <t>Tartós hitelviszonyt megtestesítő értékpapírok</t>
  </si>
  <si>
    <t>Befektetett pénzügyi eszközök értékhelyesbítése</t>
  </si>
  <si>
    <t>Ingatlanok és a kapcsolódó vagyoni értékű jogok</t>
  </si>
  <si>
    <t>Gépek, berendezések, felszerelések, járművek</t>
  </si>
  <si>
    <t>Koncesszióba, vagyonkezelésbe adott eszközök</t>
  </si>
  <si>
    <t xml:space="preserve">Tárgyi eszközök </t>
  </si>
  <si>
    <t xml:space="preserve">Befektetett pü-i eszközök </t>
  </si>
  <si>
    <t xml:space="preserve">Nemzeti vagyonba tartozó befektetett eszközök 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</si>
  <si>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</si>
  <si>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</si>
  <si>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</si>
  <si>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</si>
  <si>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</si>
  <si>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 xml:space="preserve">Készletek </t>
  </si>
  <si>
    <t>Nem tartós részesedések</t>
  </si>
  <si>
    <t>Forgatási célú hitelviszonyt megtestesítő értékpapírok</t>
  </si>
  <si>
    <t xml:space="preserve">Értékpapírok </t>
  </si>
  <si>
    <t>Nemzeti vagyonba tartozó forgóeszközök</t>
  </si>
  <si>
    <t>Forintszámlák</t>
  </si>
  <si>
    <t>Devizaszámlák</t>
  </si>
  <si>
    <t>C.</t>
  </si>
  <si>
    <t xml:space="preserve">Pénzeszközök </t>
  </si>
  <si>
    <t>Ktgvi évben esedékes követelés működési célú támogatások bevételeire áhb</t>
  </si>
  <si>
    <t>Ktgvi évben esedékes követelés felhalmozási célú támogatások bevételeire áhb</t>
  </si>
  <si>
    <t>Költségvetési évben esedékes követelések közhatalmi bevételre</t>
  </si>
  <si>
    <t>Költségvetési évben esedékes követelések működési bevételre</t>
  </si>
  <si>
    <t>6.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</si>
  <si>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</si>
  <si>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</si>
  <si>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</si>
  <si>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</si>
  <si>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7.</t>
  </si>
  <si>
    <t>8.</t>
  </si>
  <si>
    <t>D. I.</t>
  </si>
  <si>
    <t>Költségvetési évben esedékes követelések</t>
  </si>
  <si>
    <t>Ktgvi évet követően esedékes követelés működési célú támogatások bevételeire áhb</t>
  </si>
  <si>
    <t>Ktgvi évet követően esedékes követelés felhalmozási célú támogatások bevételeire áhb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</si>
  <si>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</si>
  <si>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</si>
  <si>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</si>
  <si>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</si>
  <si>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>Költségvetési évet követően esedékes követelések felhalmozási célú átvett pénzeszközre</t>
  </si>
  <si>
    <t>Költségvetési évet követően esedékes követelések finanszírozási bevételekre</t>
  </si>
  <si>
    <t>D. II.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</si>
  <si>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</si>
  <si>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</si>
  <si>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</si>
  <si>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</si>
  <si>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</si>
  <si>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Nem társadalombiztosítás pénzügyi alapját terhelő kifizetett ellátások megtér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</si>
  <si>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</si>
  <si>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</si>
  <si>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</si>
  <si>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</si>
  <si>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</si>
  <si>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</si>
  <si>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</si>
  <si>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Előző időszak</t>
  </si>
  <si>
    <t>Tárgyi időszak</t>
  </si>
  <si>
    <t>Nemzeti vagyon induláskori értéke</t>
  </si>
  <si>
    <t>Egyéb eszközök induláskori értéke és változásai</t>
  </si>
  <si>
    <t>Felhalmozott eredmény</t>
  </si>
  <si>
    <t>Eszközök értékhelyesbítésének forrásai</t>
  </si>
  <si>
    <t>G.</t>
  </si>
  <si>
    <t xml:space="preserve">Saját tőke </t>
  </si>
  <si>
    <t>Nemzeti vagyon változásai</t>
  </si>
  <si>
    <t>Költségvetési évben esedékes kötelezettségek személyi juttatásokra</t>
  </si>
  <si>
    <t>Költségvetési évben esedékes kötelezettségek munkaadókat terhelő jár és szoc hozzájár adóra</t>
  </si>
  <si>
    <t>Költségvetési évben esedékes kötelezettségek dologi kiadásokra</t>
  </si>
  <si>
    <t>Költségvetési évben esedékes kötelezettségek ellátottak pénzbeli juttatásaira</t>
  </si>
  <si>
    <t>9.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</si>
  <si>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</si>
  <si>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</si>
  <si>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</si>
  <si>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</si>
  <si>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</si>
  <si>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H.I.</t>
  </si>
  <si>
    <t>Költségvetési évben esedékes kötelezettségek</t>
  </si>
  <si>
    <t>Költségvetési évet követően esedékes kötelezettségek személyi juttatásokra</t>
  </si>
  <si>
    <t>Költségvetési évet követően esedékes köt munkaadókat terhelő jár és szoc hjár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</si>
  <si>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</si>
  <si>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</si>
  <si>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</si>
  <si>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</si>
  <si>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</si>
  <si>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</si>
  <si>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</si>
  <si>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</si>
  <si>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H.II.</t>
  </si>
  <si>
    <t>Kapott előlegek</t>
  </si>
  <si>
    <t>Más szervezetet megillető bevételek elszámolása</t>
  </si>
  <si>
    <t>Vagyonkezelésbe vett eszközökkel kapcsolatos visszapótlási kötelezettség elszámolása</t>
  </si>
  <si>
    <t>Nem társadalombiztosítás pénzügyi alapjait terhelő kifizetett ellátások megtérítésnek elsz</t>
  </si>
  <si>
    <t>H.III.</t>
  </si>
  <si>
    <t>Kötelezettség jellegű sajátos elszámolások</t>
  </si>
  <si>
    <t>H.</t>
  </si>
  <si>
    <t>Kötelezettségek</t>
  </si>
  <si>
    <t>Egyéb sajátos forrásoldali elszámolások</t>
  </si>
  <si>
    <t>J.</t>
  </si>
  <si>
    <t>Kincstári számlavezetéssel kapcsolatos elszámolások</t>
  </si>
  <si>
    <t>Eredményszemléletű bevételek paszív időbeli elhatárolása</t>
  </si>
  <si>
    <t>Költségek, ráfordítások passzív időbeli elhatárolása</t>
  </si>
  <si>
    <t>Halasztott eredményszemléletű bevételek</t>
  </si>
  <si>
    <t>K.</t>
  </si>
  <si>
    <t>Passzív időbeli elhatárolások</t>
  </si>
  <si>
    <t>Vagyonkezelésbe adott eszközökkel kapcsolatos visszapótlási követelés elszámolása</t>
  </si>
  <si>
    <t>VI.</t>
  </si>
  <si>
    <t>Mérleg szerinti eredmény</t>
  </si>
  <si>
    <t>Letétre, megőrzésre, fedezetkezelésre átvett pénzeszközök, biztosítékok</t>
  </si>
  <si>
    <t>Lekötött bankbetétek</t>
  </si>
  <si>
    <t>E Ft</t>
  </si>
  <si>
    <t>Részesedésszerzés esetén átadott eszközök</t>
  </si>
  <si>
    <t>Letétre, megőrzésre, fedezetkezelésre átadott pénzeszközök, biztosítékok</t>
  </si>
  <si>
    <t>Fizetendő általános forgalmi adó elszámolása</t>
  </si>
  <si>
    <t>D. III.</t>
  </si>
  <si>
    <t>E. I.</t>
  </si>
  <si>
    <t>E. II.</t>
  </si>
  <si>
    <t>E. III.</t>
  </si>
  <si>
    <t>Egyéb sajátos elszámolások</t>
  </si>
  <si>
    <t>Vagyoni értékű jogok</t>
  </si>
  <si>
    <t>Szellemi termékek</t>
  </si>
  <si>
    <t>Immateriális javak értékhelyesbítése</t>
  </si>
  <si>
    <t>22.  melléklet</t>
  </si>
  <si>
    <t>Nemzetközi támogatási programok pénzeszközei</t>
  </si>
  <si>
    <t>Előzetesen felszámított levonható általános forgalmi adó elszámolása</t>
  </si>
  <si>
    <t>2020.</t>
  </si>
  <si>
    <t>Folyósított, megelőlegzett társadalombiztosítási és családtámogatási ellátások elszámolása</t>
  </si>
  <si>
    <t>Államadósság Kezelő Központ Zrt.-nél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</si>
</sst>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3" fontId="2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3" fillId="0" borderId="5" xfId="0" applyFont="1" applyBorder="1"/>
    <xf numFmtId="0" fontId="0" fillId="0" borderId="3" xfId="0" applyBorder="1" applyAlignment="1">
      <alignment horizontal="left"/>
    </xf>
    <xf numFmtId="3" fontId="3" fillId="0" borderId="1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3" fontId="0" fillId="0" borderId="12" xfId="0" applyNumberFormat="1" applyBorder="1"/>
    <xf numFmtId="3" fontId="3" fillId="0" borderId="13" xfId="0" applyNumberFormat="1" applyFont="1" applyBorder="1"/>
    <xf numFmtId="3" fontId="0" fillId="0" borderId="14" xfId="0" applyNumberFormat="1" applyBorder="1"/>
    <xf numFmtId="0" fontId="3" fillId="0" borderId="15" xfId="0" applyFont="1" applyBorder="1"/>
    <xf numFmtId="0" fontId="3" fillId="0" borderId="16" xfId="0" applyFont="1" applyBorder="1"/>
    <xf numFmtId="3" fontId="0" fillId="0" borderId="17" xfId="0" applyNumberFormat="1" applyBorder="1"/>
    <xf numFmtId="0" fontId="0" fillId="0" borderId="3" xfId="0" applyBorder="1" applyAlignment="1"/>
    <xf numFmtId="3" fontId="4" fillId="0" borderId="18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/>
    <xf numFmtId="3" fontId="0" fillId="0" borderId="19" xfId="0" applyNumberFormat="1" applyBorder="1"/>
    <xf numFmtId="0" fontId="4" fillId="0" borderId="6" xfId="0" applyFont="1" applyBorder="1" applyAlignment="1">
      <alignment horizontal="center" vertical="center" wrapText="1"/>
    </xf>
    <xf numFmtId="3" fontId="3" fillId="0" borderId="20" xfId="0" applyNumberFormat="1" applyFont="1" applyBorder="1"/>
    <xf numFmtId="3" fontId="0" fillId="0" borderId="0" xfId="0" applyNumberFormat="1" applyBorder="1"/>
    <xf numFmtId="0" fontId="0" fillId="0" borderId="0" xfId="0" applyBorder="1"/>
    <xf numFmtId="10" fontId="1" fillId="0" borderId="17" xfId="0" applyNumberFormat="1" applyFont="1" applyBorder="1"/>
    <xf numFmtId="10" fontId="1" fillId="0" borderId="12" xfId="0" applyNumberFormat="1" applyFont="1" applyBorder="1"/>
    <xf numFmtId="10" fontId="1" fillId="0" borderId="14" xfId="0" applyNumberFormat="1" applyFont="1" applyBorder="1"/>
    <xf numFmtId="0" fontId="0" fillId="0" borderId="21" xfId="0" applyBorder="1"/>
    <xf numFmtId="0" fontId="0" fillId="0" borderId="22" xfId="0" applyBorder="1"/>
    <xf numFmtId="10" fontId="1" fillId="0" borderId="20" xfId="0" applyNumberFormat="1" applyFont="1" applyBorder="1"/>
    <xf numFmtId="10" fontId="1" fillId="0" borderId="1" xfId="0" applyNumberFormat="1" applyFont="1" applyBorder="1"/>
    <xf numFmtId="3" fontId="2" fillId="0" borderId="20" xfId="0" applyNumberFormat="1" applyFont="1" applyBorder="1"/>
    <xf numFmtId="10" fontId="1" fillId="0" borderId="18" xfId="0" applyNumberFormat="1" applyFont="1" applyBorder="1"/>
    <xf numFmtId="10" fontId="1" fillId="0" borderId="13" xfId="0" applyNumberFormat="1" applyFont="1" applyBorder="1"/>
    <xf numFmtId="3" fontId="2" fillId="0" borderId="23" xfId="0" applyNumberFormat="1" applyFont="1" applyBorder="1"/>
    <xf numFmtId="0" fontId="4" fillId="0" borderId="14" xfId="0" applyFont="1" applyFill="1" applyBorder="1" applyAlignment="1">
      <alignment horizontal="center" vertical="center" wrapText="1"/>
    </xf>
    <xf numFmtId="10" fontId="4" fillId="0" borderId="0" xfId="0" applyNumberFormat="1" applyFont="1" applyBorder="1"/>
    <xf numFmtId="3" fontId="2" fillId="0" borderId="24" xfId="0" applyNumberFormat="1" applyFont="1" applyBorder="1"/>
    <xf numFmtId="0" fontId="2" fillId="0" borderId="24" xfId="0" applyFont="1" applyBorder="1"/>
    <xf numFmtId="0" fontId="2" fillId="0" borderId="25" xfId="0" applyFont="1" applyBorder="1"/>
    <xf numFmtId="0" fontId="5" fillId="0" borderId="8" xfId="0" applyFont="1" applyBorder="1"/>
    <xf numFmtId="0" fontId="5" fillId="0" borderId="5" xfId="0" applyFont="1" applyBorder="1"/>
    <xf numFmtId="3" fontId="5" fillId="0" borderId="8" xfId="0" applyNumberFormat="1" applyFont="1" applyBorder="1"/>
    <xf numFmtId="10" fontId="6" fillId="0" borderId="13" xfId="0" applyNumberFormat="1" applyFont="1" applyBorder="1"/>
    <xf numFmtId="0" fontId="5" fillId="0" borderId="6" xfId="0" applyFont="1" applyBorder="1"/>
    <xf numFmtId="0" fontId="5" fillId="0" borderId="2" xfId="0" applyFont="1" applyBorder="1"/>
    <xf numFmtId="0" fontId="1" fillId="0" borderId="0" xfId="0" applyFont="1" applyBorder="1"/>
    <xf numFmtId="3" fontId="1" fillId="0" borderId="17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3" fontId="5" fillId="0" borderId="1" xfId="0" applyNumberFormat="1" applyFont="1" applyBorder="1"/>
    <xf numFmtId="0" fontId="5" fillId="0" borderId="0" xfId="0" applyFont="1" applyBorder="1"/>
    <xf numFmtId="0" fontId="5" fillId="0" borderId="19" xfId="0" applyFont="1" applyBorder="1"/>
    <xf numFmtId="0" fontId="5" fillId="0" borderId="24" xfId="0" applyFont="1" applyBorder="1"/>
    <xf numFmtId="0" fontId="5" fillId="0" borderId="26" xfId="0" applyFont="1" applyBorder="1"/>
    <xf numFmtId="3" fontId="5" fillId="0" borderId="18" xfId="0" applyNumberFormat="1" applyFont="1" applyBorder="1"/>
    <xf numFmtId="0" fontId="0" fillId="0" borderId="27" xfId="0" applyBorder="1"/>
    <xf numFmtId="3" fontId="0" fillId="0" borderId="23" xfId="0" applyNumberFormat="1" applyBorder="1"/>
    <xf numFmtId="0" fontId="5" fillId="0" borderId="23" xfId="0" applyFont="1" applyBorder="1"/>
    <xf numFmtId="0" fontId="5" fillId="0" borderId="27" xfId="0" applyFont="1" applyBorder="1"/>
    <xf numFmtId="3" fontId="5" fillId="0" borderId="23" xfId="0" applyNumberFormat="1" applyFont="1" applyBorder="1"/>
    <xf numFmtId="0" fontId="4" fillId="0" borderId="6" xfId="0" applyFont="1" applyBorder="1"/>
    <xf numFmtId="0" fontId="4" fillId="0" borderId="28" xfId="0" applyFont="1" applyBorder="1"/>
    <xf numFmtId="3" fontId="4" fillId="0" borderId="1" xfId="0" applyNumberFormat="1" applyFont="1" applyBorder="1"/>
    <xf numFmtId="3" fontId="4" fillId="0" borderId="28" xfId="0" applyNumberFormat="1" applyFont="1" applyBorder="1"/>
    <xf numFmtId="0" fontId="4" fillId="0" borderId="26" xfId="0" applyFont="1" applyFill="1" applyBorder="1"/>
    <xf numFmtId="0" fontId="1" fillId="0" borderId="29" xfId="0" applyFont="1" applyFill="1" applyBorder="1"/>
    <xf numFmtId="3" fontId="1" fillId="0" borderId="20" xfId="0" applyNumberFormat="1" applyFont="1" applyBorder="1"/>
    <xf numFmtId="3" fontId="1" fillId="0" borderId="12" xfId="0" applyNumberFormat="1" applyFont="1" applyBorder="1"/>
    <xf numFmtId="0" fontId="5" fillId="0" borderId="29" xfId="0" applyFont="1" applyFill="1" applyBorder="1"/>
    <xf numFmtId="3" fontId="5" fillId="0" borderId="20" xfId="0" applyNumberFormat="1" applyFont="1" applyBorder="1"/>
    <xf numFmtId="0" fontId="5" fillId="0" borderId="29" xfId="0" applyFont="1" applyBorder="1"/>
    <xf numFmtId="3" fontId="5" fillId="0" borderId="17" xfId="0" applyNumberFormat="1" applyFont="1" applyBorder="1"/>
    <xf numFmtId="3" fontId="5" fillId="0" borderId="19" xfId="0" applyNumberFormat="1" applyFont="1" applyBorder="1"/>
    <xf numFmtId="3" fontId="5" fillId="0" borderId="13" xfId="0" applyNumberFormat="1" applyFont="1" applyBorder="1"/>
    <xf numFmtId="10" fontId="5" fillId="0" borderId="13" xfId="0" applyNumberFormat="1" applyFont="1" applyBorder="1"/>
    <xf numFmtId="3" fontId="0" fillId="0" borderId="7" xfId="0" applyNumberFormat="1" applyBorder="1"/>
    <xf numFmtId="3" fontId="1" fillId="0" borderId="3" xfId="0" applyNumberFormat="1" applyFont="1" applyBorder="1"/>
    <xf numFmtId="3" fontId="1" fillId="0" borderId="14" xfId="0" applyNumberFormat="1" applyFont="1" applyBorder="1"/>
    <xf numFmtId="10" fontId="5" fillId="0" borderId="5" xfId="0" applyNumberFormat="1" applyFont="1" applyBorder="1"/>
    <xf numFmtId="3" fontId="5" fillId="0" borderId="5" xfId="0" applyNumberFormat="1" applyFont="1" applyBorder="1"/>
    <xf numFmtId="0" fontId="5" fillId="0" borderId="5" xfId="0" applyFont="1" applyFill="1" applyBorder="1"/>
    <xf numFmtId="0" fontId="4" fillId="0" borderId="24" xfId="0" applyFont="1" applyFill="1" applyBorder="1"/>
    <xf numFmtId="0" fontId="5" fillId="0" borderId="8" xfId="0" applyFont="1" applyFill="1" applyBorder="1"/>
    <xf numFmtId="3" fontId="1" fillId="0" borderId="19" xfId="0" applyNumberFormat="1" applyFont="1" applyBorder="1"/>
    <xf numFmtId="3" fontId="1" fillId="0" borderId="23" xfId="0" applyNumberFormat="1" applyFont="1" applyBorder="1"/>
    <xf numFmtId="0" fontId="5" fillId="0" borderId="28" xfId="0" applyFont="1" applyBorder="1"/>
    <xf numFmtId="3" fontId="0" fillId="0" borderId="17" xfId="0" applyNumberFormat="1" applyFont="1" applyBorder="1"/>
    <xf numFmtId="0" fontId="0" fillId="0" borderId="0" xfId="0" applyFont="1" applyFill="1" applyBorder="1"/>
    <xf numFmtId="10" fontId="1" fillId="0" borderId="30" xfId="0" applyNumberFormat="1" applyFont="1" applyBorder="1"/>
    <xf numFmtId="0" fontId="4" fillId="0" borderId="31" xfId="0" applyFont="1" applyFill="1" applyBorder="1"/>
    <xf numFmtId="3" fontId="4" fillId="0" borderId="30" xfId="0" applyNumberFormat="1" applyFont="1" applyBorder="1"/>
    <xf numFmtId="0" fontId="4" fillId="0" borderId="28" xfId="0" applyFont="1" applyFill="1" applyBorder="1"/>
    <xf numFmtId="0" fontId="2" fillId="0" borderId="2" xfId="0" applyFont="1" applyBorder="1" applyAlignment="1">
      <alignment horizontal="left"/>
    </xf>
    <xf numFmtId="3" fontId="2" fillId="0" borderId="6" xfId="0" applyNumberFormat="1" applyFont="1" applyBorder="1"/>
    <xf numFmtId="10" fontId="0" fillId="0" borderId="20" xfId="0" applyNumberFormat="1" applyFont="1" applyBorder="1"/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2" fillId="0" borderId="1" xfId="0" applyFont="1" applyBorder="1"/>
    <xf numFmtId="0" fontId="0" fillId="0" borderId="14" xfId="0" applyBorder="1"/>
    <xf numFmtId="0" fontId="0" fillId="0" borderId="17" xfId="0" applyBorder="1"/>
    <xf numFmtId="0" fontId="0" fillId="0" borderId="12" xfId="0" applyBorder="1"/>
    <xf numFmtId="0" fontId="0" fillId="0" borderId="32" xfId="0" applyBorder="1"/>
    <xf numFmtId="0" fontId="0" fillId="0" borderId="20" xfId="0" applyBorder="1"/>
    <xf numFmtId="0" fontId="1" fillId="0" borderId="14" xfId="0" applyFont="1" applyBorder="1"/>
    <xf numFmtId="0" fontId="1" fillId="0" borderId="17" xfId="0" applyFont="1" applyBorder="1"/>
    <xf numFmtId="0" fontId="1" fillId="0" borderId="12" xfId="0" applyFont="1" applyBorder="1"/>
    <xf numFmtId="0" fontId="1" fillId="0" borderId="17" xfId="0" applyFont="1" applyFill="1" applyBorder="1"/>
    <xf numFmtId="0" fontId="1" fillId="0" borderId="12" xfId="0" applyFont="1" applyFill="1" applyBorder="1"/>
    <xf numFmtId="0" fontId="4" fillId="0" borderId="30" xfId="0" applyFont="1" applyBorder="1"/>
    <xf numFmtId="0" fontId="4" fillId="0" borderId="1" xfId="0" applyFont="1" applyBorder="1"/>
    <xf numFmtId="0" fontId="4" fillId="0" borderId="18" xfId="0" applyFont="1" applyBorder="1"/>
    <xf numFmtId="0" fontId="1" fillId="0" borderId="32" xfId="0" applyFont="1" applyBorder="1"/>
    <xf numFmtId="0" fontId="1" fillId="0" borderId="20" xfId="0" applyFont="1" applyBorder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zoomScaleNormal="100" workbookViewId="0">
      <selection activeCell="D125" sqref="D125"/>
    </sheetView>
  </sheetViews>
  <sheetFormatPr defaultRowHeight="12.75" x14ac:dyDescent="0.2"/>
  <cols>
    <col min="1" max="1" width="5.28515625" customWidth="1"/>
    <col min="2" max="2" width="80" customWidth="1"/>
    <col min="3" max="4" width="10.28515625" customWidth="1"/>
    <col min="5" max="5" width="12.28515625" customWidth="1"/>
    <col min="6" max="6" width="10.140625" bestFit="1" customWidth="1"/>
    <col min="7" max="7" width="15.42578125" bestFit="1" customWidth="1"/>
  </cols>
  <sheetData>
    <row r="1" spans="1:7" x14ac:dyDescent="0.2">
      <c r="C1" s="122" t="s">
        <v>149</v>
      </c>
      <c r="D1" s="123"/>
      <c r="E1" s="123"/>
    </row>
    <row r="2" spans="1:7" ht="17.25" customHeight="1" x14ac:dyDescent="0.2">
      <c r="A2" s="129" t="s">
        <v>23</v>
      </c>
      <c r="B2" s="129"/>
      <c r="C2" s="129"/>
      <c r="D2" s="129"/>
      <c r="E2" s="129"/>
    </row>
    <row r="3" spans="1:7" ht="12.75" customHeight="1" x14ac:dyDescent="0.2">
      <c r="A3" s="129" t="s">
        <v>152</v>
      </c>
      <c r="B3" s="129"/>
      <c r="C3" s="129"/>
      <c r="D3" s="129"/>
      <c r="E3" s="129"/>
    </row>
    <row r="4" spans="1:7" x14ac:dyDescent="0.2">
      <c r="E4" s="22" t="s">
        <v>137</v>
      </c>
    </row>
    <row r="5" spans="1:7" ht="37.5" customHeight="1" x14ac:dyDescent="0.2">
      <c r="A5" s="125" t="s">
        <v>0</v>
      </c>
      <c r="B5" s="126"/>
      <c r="C5" s="25" t="s">
        <v>84</v>
      </c>
      <c r="D5" s="25" t="s">
        <v>85</v>
      </c>
      <c r="E5" s="40" t="s">
        <v>24</v>
      </c>
    </row>
    <row r="6" spans="1:7" ht="12.75" customHeight="1" x14ac:dyDescent="0.2">
      <c r="A6" s="104" t="s">
        <v>3</v>
      </c>
      <c r="B6" s="101" t="s">
        <v>146</v>
      </c>
      <c r="C6" s="24">
        <v>39212</v>
      </c>
      <c r="D6" s="24">
        <v>30232</v>
      </c>
      <c r="E6" s="31">
        <f>D6/C6</f>
        <v>0.77098847291645412</v>
      </c>
    </row>
    <row r="7" spans="1:7" ht="12.75" customHeight="1" x14ac:dyDescent="0.2">
      <c r="A7" s="105" t="s">
        <v>4</v>
      </c>
      <c r="B7" s="102" t="s">
        <v>147</v>
      </c>
      <c r="C7" s="24">
        <v>14604</v>
      </c>
      <c r="D7" s="24">
        <v>4087</v>
      </c>
      <c r="E7" s="29">
        <f>D7/C7</f>
        <v>0.27985483429197477</v>
      </c>
    </row>
    <row r="8" spans="1:7" ht="12.75" customHeight="1" x14ac:dyDescent="0.2">
      <c r="A8" s="105" t="s">
        <v>5</v>
      </c>
      <c r="B8" s="103" t="s">
        <v>148</v>
      </c>
      <c r="C8" s="24"/>
      <c r="D8" s="24"/>
      <c r="E8" s="30"/>
    </row>
    <row r="9" spans="1:7" x14ac:dyDescent="0.2">
      <c r="A9" s="106" t="s">
        <v>1</v>
      </c>
      <c r="B9" s="98" t="s">
        <v>2</v>
      </c>
      <c r="C9" s="99">
        <f>SUM(C6:C8)</f>
        <v>53816</v>
      </c>
      <c r="D9" s="99">
        <f>SUM(D6:D8)</f>
        <v>34319</v>
      </c>
      <c r="E9" s="30">
        <f>D9/C9</f>
        <v>0.63770997472870516</v>
      </c>
    </row>
    <row r="10" spans="1:7" x14ac:dyDescent="0.2">
      <c r="A10" s="107" t="s">
        <v>3</v>
      </c>
      <c r="B10" s="6" t="s">
        <v>29</v>
      </c>
      <c r="C10" s="24">
        <v>27417131</v>
      </c>
      <c r="D10" s="24">
        <v>30295638</v>
      </c>
      <c r="E10" s="31">
        <f>D10/C10</f>
        <v>1.1049893586604667</v>
      </c>
      <c r="G10" s="23"/>
    </row>
    <row r="11" spans="1:7" x14ac:dyDescent="0.2">
      <c r="A11" s="108" t="s">
        <v>4</v>
      </c>
      <c r="B11" s="6" t="s">
        <v>30</v>
      </c>
      <c r="C11" s="24">
        <v>182176</v>
      </c>
      <c r="D11" s="24">
        <v>196413</v>
      </c>
      <c r="E11" s="29">
        <f>D11/C11</f>
        <v>1.0781497013876691</v>
      </c>
    </row>
    <row r="12" spans="1:7" x14ac:dyDescent="0.2">
      <c r="A12" s="108" t="s">
        <v>5</v>
      </c>
      <c r="B12" s="6" t="s">
        <v>7</v>
      </c>
      <c r="C12" s="24"/>
      <c r="D12" s="24"/>
      <c r="E12" s="29"/>
    </row>
    <row r="13" spans="1:7" x14ac:dyDescent="0.2">
      <c r="A13" s="108" t="s">
        <v>6</v>
      </c>
      <c r="B13" s="6" t="s">
        <v>9</v>
      </c>
      <c r="C13" s="24">
        <v>1578929</v>
      </c>
      <c r="D13" s="24">
        <v>5914820</v>
      </c>
      <c r="E13" s="29">
        <f>D13/C13</f>
        <v>3.7460962462529981</v>
      </c>
    </row>
    <row r="14" spans="1:7" x14ac:dyDescent="0.2">
      <c r="A14" s="109" t="s">
        <v>8</v>
      </c>
      <c r="B14" s="6" t="s">
        <v>25</v>
      </c>
      <c r="C14" s="24"/>
      <c r="D14" s="24"/>
      <c r="E14" s="30"/>
    </row>
    <row r="15" spans="1:7" x14ac:dyDescent="0.2">
      <c r="A15" s="8" t="s">
        <v>10</v>
      </c>
      <c r="B15" s="2" t="s">
        <v>32</v>
      </c>
      <c r="C15" s="1">
        <f>SUM(C10:C14)</f>
        <v>29178236</v>
      </c>
      <c r="D15" s="1">
        <f>SUM(D10:D14)</f>
        <v>36406871</v>
      </c>
      <c r="E15" s="35">
        <f>D15/C15</f>
        <v>1.247740644773728</v>
      </c>
    </row>
    <row r="16" spans="1:7" x14ac:dyDescent="0.2">
      <c r="A16" s="107" t="s">
        <v>3</v>
      </c>
      <c r="B16" s="20" t="s">
        <v>26</v>
      </c>
      <c r="C16" s="24">
        <v>720661</v>
      </c>
      <c r="D16" s="24">
        <v>721661</v>
      </c>
      <c r="E16" s="31">
        <f>D16/C16</f>
        <v>1.0013876149812464</v>
      </c>
    </row>
    <row r="17" spans="1:5" x14ac:dyDescent="0.2">
      <c r="A17" s="108" t="s">
        <v>4</v>
      </c>
      <c r="B17" s="20" t="s">
        <v>27</v>
      </c>
      <c r="C17" s="24"/>
      <c r="D17" s="24"/>
      <c r="E17" s="29"/>
    </row>
    <row r="18" spans="1:5" x14ac:dyDescent="0.2">
      <c r="A18" s="109" t="s">
        <v>5</v>
      </c>
      <c r="B18" s="6" t="s">
        <v>28</v>
      </c>
      <c r="C18" s="24"/>
      <c r="D18" s="24"/>
      <c r="E18" s="29"/>
    </row>
    <row r="19" spans="1:5" x14ac:dyDescent="0.2">
      <c r="A19" s="8" t="s">
        <v>11</v>
      </c>
      <c r="B19" s="2" t="s">
        <v>33</v>
      </c>
      <c r="C19" s="1">
        <f>SUM(C16:C18)</f>
        <v>720661</v>
      </c>
      <c r="D19" s="1">
        <f>SUM(D16:D18)</f>
        <v>721661</v>
      </c>
      <c r="E19" s="35">
        <f>D19/C19</f>
        <v>1.0013876149812464</v>
      </c>
    </row>
    <row r="20" spans="1:5" ht="13.5" thickBot="1" x14ac:dyDescent="0.25">
      <c r="A20" s="9" t="s">
        <v>12</v>
      </c>
      <c r="B20" s="4" t="s">
        <v>31</v>
      </c>
      <c r="C20" s="36"/>
      <c r="D20" s="39"/>
      <c r="E20" s="37"/>
    </row>
    <row r="21" spans="1:5" ht="14.25" thickTop="1" thickBot="1" x14ac:dyDescent="0.25">
      <c r="A21" s="10" t="s">
        <v>13</v>
      </c>
      <c r="B21" s="13" t="s">
        <v>34</v>
      </c>
      <c r="C21" s="26">
        <f>C9+C15+C19+C20</f>
        <v>29952713</v>
      </c>
      <c r="D21" s="26">
        <f>D9+D15+D19+D20</f>
        <v>37162851</v>
      </c>
      <c r="E21" s="38">
        <f>D21/C21</f>
        <v>1.2407173600601722</v>
      </c>
    </row>
    <row r="22" spans="1:5" ht="13.5" thickTop="1" x14ac:dyDescent="0.2">
      <c r="A22" s="110" t="s">
        <v>3</v>
      </c>
      <c r="B22" s="3" t="s">
        <v>35</v>
      </c>
      <c r="C22" s="24">
        <v>3753</v>
      </c>
      <c r="D22" s="24">
        <v>7107</v>
      </c>
      <c r="E22" s="29">
        <f>D22/C22</f>
        <v>1.8936850519584332</v>
      </c>
    </row>
    <row r="23" spans="1:5" x14ac:dyDescent="0.2">
      <c r="A23" s="108" t="s">
        <v>4</v>
      </c>
      <c r="B23" s="3" t="s">
        <v>36</v>
      </c>
      <c r="C23" s="24"/>
      <c r="D23" s="24"/>
      <c r="E23" s="29"/>
    </row>
    <row r="24" spans="1:5" x14ac:dyDescent="0.2">
      <c r="A24" s="108" t="s">
        <v>5</v>
      </c>
      <c r="B24" s="3" t="s">
        <v>37</v>
      </c>
      <c r="C24" s="24"/>
      <c r="D24" s="24"/>
      <c r="E24" s="29"/>
    </row>
    <row r="25" spans="1:5" x14ac:dyDescent="0.2">
      <c r="A25" s="108" t="s">
        <v>6</v>
      </c>
      <c r="B25" s="3" t="s">
        <v>38</v>
      </c>
      <c r="C25" s="24"/>
      <c r="D25" s="24"/>
      <c r="E25" s="29"/>
    </row>
    <row r="26" spans="1:5" x14ac:dyDescent="0.2">
      <c r="A26" s="109" t="s">
        <v>8</v>
      </c>
      <c r="B26" s="3" t="s">
        <v>39</v>
      </c>
      <c r="C26" s="24"/>
      <c r="D26" s="24"/>
      <c r="E26" s="29"/>
    </row>
    <row r="27" spans="1:5" x14ac:dyDescent="0.2">
      <c r="A27" s="8" t="s">
        <v>1</v>
      </c>
      <c r="B27" s="2" t="s">
        <v>40</v>
      </c>
      <c r="C27" s="1">
        <f>SUM(C22:C26)</f>
        <v>3753</v>
      </c>
      <c r="D27" s="1">
        <f>SUM(D22:D26)</f>
        <v>7107</v>
      </c>
      <c r="E27" s="35">
        <f>D27/C27</f>
        <v>1.8936850519584332</v>
      </c>
    </row>
    <row r="28" spans="1:5" x14ac:dyDescent="0.2">
      <c r="A28" s="107" t="s">
        <v>3</v>
      </c>
      <c r="B28" s="3" t="s">
        <v>41</v>
      </c>
      <c r="C28" s="24"/>
      <c r="D28" s="24"/>
      <c r="E28" s="31"/>
    </row>
    <row r="29" spans="1:5" x14ac:dyDescent="0.2">
      <c r="A29" s="109" t="s">
        <v>4</v>
      </c>
      <c r="B29" s="3" t="s">
        <v>42</v>
      </c>
      <c r="C29" s="24"/>
      <c r="D29" s="24"/>
      <c r="E29" s="29"/>
    </row>
    <row r="30" spans="1:5" ht="13.5" thickBot="1" x14ac:dyDescent="0.25">
      <c r="A30" s="43" t="s">
        <v>10</v>
      </c>
      <c r="B30" s="44" t="s">
        <v>43</v>
      </c>
      <c r="C30" s="42"/>
      <c r="D30" s="42"/>
      <c r="E30" s="37"/>
    </row>
    <row r="31" spans="1:5" ht="14.25" thickTop="1" thickBot="1" x14ac:dyDescent="0.25">
      <c r="A31" s="45" t="s">
        <v>16</v>
      </c>
      <c r="B31" s="46" t="s">
        <v>44</v>
      </c>
      <c r="C31" s="47">
        <f>SUM(C27,C30)</f>
        <v>3753</v>
      </c>
      <c r="D31" s="47">
        <f>SUM(D27,D30)</f>
        <v>7107</v>
      </c>
      <c r="E31" s="48">
        <f>D31/C31</f>
        <v>1.8936850519584332</v>
      </c>
    </row>
    <row r="32" spans="1:5" ht="13.5" thickTop="1" x14ac:dyDescent="0.2">
      <c r="A32" s="110" t="s">
        <v>1</v>
      </c>
      <c r="B32" s="3" t="s">
        <v>136</v>
      </c>
      <c r="C32" s="24"/>
      <c r="D32" s="24"/>
      <c r="E32" s="31"/>
    </row>
    <row r="33" spans="1:5" x14ac:dyDescent="0.2">
      <c r="A33" s="108" t="s">
        <v>10</v>
      </c>
      <c r="B33" s="3" t="s">
        <v>14</v>
      </c>
      <c r="C33" s="24">
        <v>53</v>
      </c>
      <c r="D33" s="24"/>
      <c r="E33" s="29"/>
    </row>
    <row r="34" spans="1:5" x14ac:dyDescent="0.2">
      <c r="A34" s="108" t="s">
        <v>11</v>
      </c>
      <c r="B34" s="3" t="s">
        <v>45</v>
      </c>
      <c r="C34" s="24">
        <v>1422905</v>
      </c>
      <c r="D34" s="24">
        <v>10257794</v>
      </c>
      <c r="E34" s="29">
        <f>D34/C34</f>
        <v>7.2090504988035038</v>
      </c>
    </row>
    <row r="35" spans="1:5" ht="13.5" thickBot="1" x14ac:dyDescent="0.25">
      <c r="A35" s="111" t="s">
        <v>12</v>
      </c>
      <c r="B35" s="61" t="s">
        <v>46</v>
      </c>
      <c r="C35" s="62">
        <v>11204</v>
      </c>
      <c r="D35" s="62">
        <v>18545</v>
      </c>
      <c r="E35" s="34"/>
    </row>
    <row r="36" spans="1:5" ht="14.25" thickTop="1" thickBot="1" x14ac:dyDescent="0.25">
      <c r="A36" s="63" t="s">
        <v>47</v>
      </c>
      <c r="B36" s="64" t="s">
        <v>48</v>
      </c>
      <c r="C36" s="65">
        <f>SUM(C32:C35)</f>
        <v>1434162</v>
      </c>
      <c r="D36" s="65">
        <f>SUM(D32:D35)</f>
        <v>10276339</v>
      </c>
      <c r="E36" s="34">
        <f>SUM(E33:E35)</f>
        <v>7.2090504988035038</v>
      </c>
    </row>
    <row r="37" spans="1:5" ht="13.5" thickTop="1" x14ac:dyDescent="0.2">
      <c r="A37" s="110" t="s">
        <v>3</v>
      </c>
      <c r="B37" s="28" t="s">
        <v>49</v>
      </c>
      <c r="C37" s="19"/>
      <c r="D37" s="27"/>
      <c r="E37" s="29"/>
    </row>
    <row r="38" spans="1:5" x14ac:dyDescent="0.2">
      <c r="A38" s="108" t="s">
        <v>4</v>
      </c>
      <c r="B38" s="28" t="s">
        <v>50</v>
      </c>
      <c r="C38" s="19"/>
      <c r="D38" s="27"/>
      <c r="E38" s="29"/>
    </row>
    <row r="39" spans="1:5" x14ac:dyDescent="0.2">
      <c r="A39" s="108" t="s">
        <v>5</v>
      </c>
      <c r="B39" s="28" t="s">
        <v>51</v>
      </c>
      <c r="C39" s="19">
        <v>124343</v>
      </c>
      <c r="D39" s="27">
        <v>130709</v>
      </c>
      <c r="E39" s="29">
        <f>D39/C39</f>
        <v>1.0511970919151057</v>
      </c>
    </row>
    <row r="40" spans="1:5" x14ac:dyDescent="0.2">
      <c r="A40" s="108" t="s">
        <v>6</v>
      </c>
      <c r="B40" s="28" t="s">
        <v>52</v>
      </c>
      <c r="C40" s="19">
        <v>66991</v>
      </c>
      <c r="D40" s="27">
        <v>216789</v>
      </c>
      <c r="E40" s="29">
        <f>D40/C40</f>
        <v>3.2360914152647369</v>
      </c>
    </row>
    <row r="41" spans="1:5" x14ac:dyDescent="0.2">
      <c r="A41" s="108" t="s">
        <v>8</v>
      </c>
      <c r="B41" s="28" t="s">
        <v>54</v>
      </c>
      <c r="C41" s="19">
        <v>52</v>
      </c>
      <c r="D41" s="27"/>
      <c r="E41" s="29">
        <f>D41/C41</f>
        <v>0</v>
      </c>
    </row>
    <row r="42" spans="1:5" x14ac:dyDescent="0.2">
      <c r="A42" s="108" t="s">
        <v>53</v>
      </c>
      <c r="B42" s="28" t="s">
        <v>55</v>
      </c>
      <c r="C42" s="19">
        <v>30000</v>
      </c>
      <c r="D42" s="27"/>
      <c r="E42" s="29">
        <f>D42/C42</f>
        <v>0</v>
      </c>
    </row>
    <row r="43" spans="1:5" x14ac:dyDescent="0.2">
      <c r="A43" s="108" t="s">
        <v>58</v>
      </c>
      <c r="B43" s="28" t="s">
        <v>56</v>
      </c>
      <c r="C43" s="19">
        <v>5446</v>
      </c>
      <c r="D43" s="27">
        <v>1277</v>
      </c>
      <c r="E43" s="29">
        <f>D43/C43</f>
        <v>0.23448402497245685</v>
      </c>
    </row>
    <row r="44" spans="1:5" x14ac:dyDescent="0.2">
      <c r="A44" s="109" t="s">
        <v>59</v>
      </c>
      <c r="B44" s="28" t="s">
        <v>57</v>
      </c>
      <c r="C44" s="19"/>
      <c r="D44" s="27"/>
      <c r="E44" s="29"/>
    </row>
    <row r="45" spans="1:5" x14ac:dyDescent="0.2">
      <c r="A45" s="66" t="s">
        <v>60</v>
      </c>
      <c r="B45" s="67" t="s">
        <v>61</v>
      </c>
      <c r="C45" s="68">
        <f>SUM(C37:C44)</f>
        <v>226832</v>
      </c>
      <c r="D45" s="69">
        <f>SUM(D37:D44)</f>
        <v>348775</v>
      </c>
      <c r="E45" s="35">
        <f>D45/C45</f>
        <v>1.5375916978204134</v>
      </c>
    </row>
    <row r="46" spans="1:5" x14ac:dyDescent="0.2">
      <c r="A46" s="112" t="s">
        <v>3</v>
      </c>
      <c r="B46" s="28" t="s">
        <v>62</v>
      </c>
      <c r="C46" s="52"/>
      <c r="D46" s="54"/>
      <c r="E46" s="29"/>
    </row>
    <row r="47" spans="1:5" x14ac:dyDescent="0.2">
      <c r="A47" s="113" t="s">
        <v>4</v>
      </c>
      <c r="B47" s="28" t="s">
        <v>63</v>
      </c>
      <c r="C47" s="52"/>
      <c r="D47" s="54"/>
      <c r="E47" s="29"/>
    </row>
    <row r="48" spans="1:5" x14ac:dyDescent="0.2">
      <c r="A48" s="113" t="s">
        <v>5</v>
      </c>
      <c r="B48" s="28" t="s">
        <v>64</v>
      </c>
      <c r="C48" s="52">
        <v>1106965</v>
      </c>
      <c r="D48" s="54">
        <v>1265044</v>
      </c>
      <c r="E48" s="29">
        <f>SUM(D48/C48)</f>
        <v>1.1428039730253441</v>
      </c>
    </row>
    <row r="49" spans="1:5" x14ac:dyDescent="0.2">
      <c r="A49" s="113" t="s">
        <v>6</v>
      </c>
      <c r="B49" s="28" t="s">
        <v>65</v>
      </c>
      <c r="C49" s="52">
        <v>98504</v>
      </c>
      <c r="D49" s="54">
        <v>13861</v>
      </c>
      <c r="E49" s="29">
        <f>SUM(D49/C49)</f>
        <v>0.14071509786404612</v>
      </c>
    </row>
    <row r="50" spans="1:5" x14ac:dyDescent="0.2">
      <c r="A50" s="113" t="s">
        <v>8</v>
      </c>
      <c r="B50" s="28" t="s">
        <v>66</v>
      </c>
      <c r="C50" s="52">
        <v>11527</v>
      </c>
      <c r="D50" s="54">
        <v>3053</v>
      </c>
      <c r="E50" s="29">
        <f>SUM(D50/C50)</f>
        <v>0.26485642404788756</v>
      </c>
    </row>
    <row r="51" spans="1:5" x14ac:dyDescent="0.2">
      <c r="A51" s="113" t="s">
        <v>53</v>
      </c>
      <c r="B51" s="28" t="s">
        <v>67</v>
      </c>
      <c r="C51" s="52"/>
      <c r="D51" s="54">
        <v>18600</v>
      </c>
      <c r="E51" s="29"/>
    </row>
    <row r="52" spans="1:5" x14ac:dyDescent="0.2">
      <c r="A52" s="113" t="s">
        <v>58</v>
      </c>
      <c r="B52" s="28" t="s">
        <v>68</v>
      </c>
      <c r="C52" s="52">
        <v>127</v>
      </c>
      <c r="D52" s="54">
        <v>106</v>
      </c>
      <c r="E52" s="29">
        <f>SUM(D52/C52)</f>
        <v>0.83464566929133854</v>
      </c>
    </row>
    <row r="53" spans="1:5" x14ac:dyDescent="0.2">
      <c r="A53" s="114" t="s">
        <v>59</v>
      </c>
      <c r="B53" s="28" t="s">
        <v>69</v>
      </c>
      <c r="C53" s="52"/>
      <c r="D53" s="54"/>
      <c r="E53" s="29"/>
    </row>
    <row r="54" spans="1:5" x14ac:dyDescent="0.2">
      <c r="A54" s="66" t="s">
        <v>70</v>
      </c>
      <c r="B54" s="67" t="s">
        <v>71</v>
      </c>
      <c r="C54" s="68">
        <f>SUM(C46:C53)</f>
        <v>1217123</v>
      </c>
      <c r="D54" s="69">
        <f>SUM(D46:D53)</f>
        <v>1300664</v>
      </c>
      <c r="E54" s="35">
        <f>SUM(D54/C54)</f>
        <v>1.0686380916308376</v>
      </c>
    </row>
    <row r="55" spans="1:5" x14ac:dyDescent="0.2">
      <c r="A55" s="112" t="s">
        <v>3</v>
      </c>
      <c r="B55" s="51" t="s">
        <v>72</v>
      </c>
      <c r="C55" s="83">
        <v>600527</v>
      </c>
      <c r="D55" s="54">
        <v>42037</v>
      </c>
      <c r="E55" s="31">
        <f>D55/C55</f>
        <v>7.000018317244687E-2</v>
      </c>
    </row>
    <row r="56" spans="1:5" x14ac:dyDescent="0.2">
      <c r="A56" s="113" t="s">
        <v>4</v>
      </c>
      <c r="B56" s="53" t="s">
        <v>73</v>
      </c>
      <c r="C56" s="52"/>
      <c r="D56" s="54"/>
      <c r="E56" s="29"/>
    </row>
    <row r="57" spans="1:5" x14ac:dyDescent="0.2">
      <c r="A57" s="113" t="s">
        <v>5</v>
      </c>
      <c r="B57" s="53" t="s">
        <v>74</v>
      </c>
      <c r="C57" s="52"/>
      <c r="D57" s="54"/>
      <c r="E57" s="29"/>
    </row>
    <row r="58" spans="1:5" x14ac:dyDescent="0.2">
      <c r="A58" s="115" t="s">
        <v>6</v>
      </c>
      <c r="B58" s="53" t="s">
        <v>75</v>
      </c>
      <c r="C58" s="52">
        <v>1003</v>
      </c>
      <c r="D58" s="54">
        <v>1035</v>
      </c>
      <c r="E58" s="29">
        <f>SUM(D58/C58)</f>
        <v>1.0319042871385842</v>
      </c>
    </row>
    <row r="59" spans="1:5" x14ac:dyDescent="0.2">
      <c r="A59" s="115" t="s">
        <v>8</v>
      </c>
      <c r="B59" s="53" t="s">
        <v>132</v>
      </c>
      <c r="C59" s="52"/>
      <c r="D59" s="54"/>
      <c r="E59" s="29"/>
    </row>
    <row r="60" spans="1:5" x14ac:dyDescent="0.2">
      <c r="A60" s="115" t="s">
        <v>53</v>
      </c>
      <c r="B60" s="53" t="s">
        <v>76</v>
      </c>
      <c r="C60" s="52"/>
      <c r="D60" s="54"/>
      <c r="E60" s="29"/>
    </row>
    <row r="61" spans="1:5" x14ac:dyDescent="0.2">
      <c r="A61" s="115" t="s">
        <v>58</v>
      </c>
      <c r="B61" s="93" t="s">
        <v>153</v>
      </c>
      <c r="C61" s="52">
        <v>2722</v>
      </c>
      <c r="D61" s="54">
        <v>5146</v>
      </c>
      <c r="E61" s="29">
        <f>SUM(D61/C61)</f>
        <v>1.890521675238795</v>
      </c>
    </row>
    <row r="62" spans="1:5" x14ac:dyDescent="0.2">
      <c r="A62" s="115" t="s">
        <v>59</v>
      </c>
      <c r="B62" s="93" t="s">
        <v>138</v>
      </c>
      <c r="C62" s="52"/>
      <c r="D62" s="54"/>
      <c r="E62" s="29"/>
    </row>
    <row r="63" spans="1:5" x14ac:dyDescent="0.2">
      <c r="A63" s="116" t="s">
        <v>97</v>
      </c>
      <c r="B63" s="93" t="s">
        <v>139</v>
      </c>
      <c r="C63" s="73">
        <v>224</v>
      </c>
      <c r="D63" s="54">
        <v>224</v>
      </c>
      <c r="E63" s="29">
        <f>SUM(D63/C63)</f>
        <v>1</v>
      </c>
    </row>
    <row r="64" spans="1:5" ht="13.5" thickBot="1" x14ac:dyDescent="0.25">
      <c r="A64" s="87" t="s">
        <v>141</v>
      </c>
      <c r="B64" s="70" t="s">
        <v>77</v>
      </c>
      <c r="C64" s="21">
        <f>SUM(C55:C63)</f>
        <v>604476</v>
      </c>
      <c r="D64" s="21">
        <f>SUM(D55:D63)</f>
        <v>48442</v>
      </c>
      <c r="E64" s="37">
        <f>SUM(D64/C64)</f>
        <v>8.0138830987499923E-2</v>
      </c>
    </row>
    <row r="65" spans="1:5" ht="14.25" thickTop="1" thickBot="1" x14ac:dyDescent="0.25">
      <c r="A65" s="63" t="s">
        <v>19</v>
      </c>
      <c r="B65" s="74" t="s">
        <v>78</v>
      </c>
      <c r="C65" s="75">
        <f>SUM(C45,C54,C64)</f>
        <v>2048431</v>
      </c>
      <c r="D65" s="75">
        <f>SUM(D45,D54,D64)</f>
        <v>1697881</v>
      </c>
      <c r="E65" s="38">
        <f t="shared" ref="E65:E71" si="0">D65/C65</f>
        <v>0.82886902219308334</v>
      </c>
    </row>
    <row r="66" spans="1:5" ht="13.5" thickTop="1" x14ac:dyDescent="0.2">
      <c r="A66" s="117" t="s">
        <v>142</v>
      </c>
      <c r="B66" s="95" t="s">
        <v>151</v>
      </c>
      <c r="C66" s="96">
        <v>9671</v>
      </c>
      <c r="D66" s="96">
        <v>1483136</v>
      </c>
      <c r="E66" s="94">
        <f t="shared" si="0"/>
        <v>153.35911487953675</v>
      </c>
    </row>
    <row r="67" spans="1:5" x14ac:dyDescent="0.2">
      <c r="A67" s="118" t="s">
        <v>143</v>
      </c>
      <c r="B67" s="97" t="s">
        <v>140</v>
      </c>
      <c r="C67" s="68">
        <v>-3562</v>
      </c>
      <c r="D67" s="68">
        <v>-1820269</v>
      </c>
      <c r="E67" s="35">
        <f t="shared" si="0"/>
        <v>511.02442448062885</v>
      </c>
    </row>
    <row r="68" spans="1:5" ht="13.5" thickBot="1" x14ac:dyDescent="0.25">
      <c r="A68" s="119" t="s">
        <v>144</v>
      </c>
      <c r="B68" s="70" t="s">
        <v>79</v>
      </c>
      <c r="C68" s="21">
        <v>843</v>
      </c>
      <c r="D68" s="21">
        <v>2796</v>
      </c>
      <c r="E68" s="34"/>
    </row>
    <row r="69" spans="1:5" ht="14.25" thickTop="1" thickBot="1" x14ac:dyDescent="0.25">
      <c r="A69" s="63" t="s">
        <v>20</v>
      </c>
      <c r="B69" s="74" t="s">
        <v>145</v>
      </c>
      <c r="C69" s="75">
        <f>SUM(C66:C68)</f>
        <v>6952</v>
      </c>
      <c r="D69" s="75">
        <f>SUM(D66:D68)</f>
        <v>-334337</v>
      </c>
      <c r="E69" s="37">
        <f t="shared" si="0"/>
        <v>-48.092203682393553</v>
      </c>
    </row>
    <row r="70" spans="1:5" ht="13.5" thickTop="1" x14ac:dyDescent="0.2">
      <c r="A70" s="120" t="s">
        <v>3</v>
      </c>
      <c r="B70" s="53" t="s">
        <v>80</v>
      </c>
      <c r="C70" s="52">
        <v>2525</v>
      </c>
      <c r="D70" s="89">
        <v>2165</v>
      </c>
      <c r="E70" s="29">
        <f t="shared" si="0"/>
        <v>0.85742574257425741</v>
      </c>
    </row>
    <row r="71" spans="1:5" x14ac:dyDescent="0.2">
      <c r="A71" s="113" t="s">
        <v>4</v>
      </c>
      <c r="B71" s="53" t="s">
        <v>81</v>
      </c>
      <c r="C71" s="52">
        <v>1795</v>
      </c>
      <c r="D71" s="89">
        <v>2268</v>
      </c>
      <c r="E71" s="29">
        <f t="shared" si="0"/>
        <v>1.2635097493036211</v>
      </c>
    </row>
    <row r="72" spans="1:5" ht="13.5" thickBot="1" x14ac:dyDescent="0.25">
      <c r="A72" s="121" t="s">
        <v>5</v>
      </c>
      <c r="B72" s="71" t="s">
        <v>82</v>
      </c>
      <c r="C72" s="72"/>
      <c r="D72" s="90"/>
      <c r="E72" s="34"/>
    </row>
    <row r="73" spans="1:5" ht="14.25" thickTop="1" thickBot="1" x14ac:dyDescent="0.25">
      <c r="A73" s="63" t="s">
        <v>21</v>
      </c>
      <c r="B73" s="76" t="s">
        <v>83</v>
      </c>
      <c r="C73" s="75">
        <f>SUM(C70:C72)</f>
        <v>4320</v>
      </c>
      <c r="D73" s="75">
        <f>SUM(D70:D72)</f>
        <v>4433</v>
      </c>
      <c r="E73" s="100">
        <f>SUM(D73/C73)</f>
        <v>1.0261574074074074</v>
      </c>
    </row>
    <row r="74" spans="1:5" ht="13.5" thickTop="1" x14ac:dyDescent="0.2">
      <c r="A74" s="57"/>
      <c r="B74" s="56"/>
      <c r="C74" s="77"/>
      <c r="D74" s="78"/>
      <c r="E74" s="77"/>
    </row>
    <row r="75" spans="1:5" ht="15.75" customHeight="1" x14ac:dyDescent="0.2">
      <c r="A75" s="127" t="s">
        <v>17</v>
      </c>
      <c r="B75" s="128"/>
      <c r="C75" s="7">
        <f>SUM(C21,C31,C36,C65,C69,C73)</f>
        <v>33450331</v>
      </c>
      <c r="D75" s="7">
        <f>SUM(D21,D31,D36,D65,D69,D73)</f>
        <v>48814274</v>
      </c>
      <c r="E75" s="35">
        <f>D75/C75</f>
        <v>1.4593061575384709</v>
      </c>
    </row>
    <row r="76" spans="1:5" x14ac:dyDescent="0.2">
      <c r="C76" s="32"/>
      <c r="D76" s="32"/>
      <c r="E76" s="41"/>
    </row>
    <row r="77" spans="1:5" x14ac:dyDescent="0.2">
      <c r="C77" s="122" t="s">
        <v>149</v>
      </c>
      <c r="D77" s="123"/>
      <c r="E77" s="123"/>
    </row>
    <row r="78" spans="1:5" x14ac:dyDescent="0.2">
      <c r="A78" s="129" t="s">
        <v>23</v>
      </c>
      <c r="B78" s="129"/>
      <c r="C78" s="129"/>
      <c r="D78" s="129"/>
      <c r="E78" s="129"/>
    </row>
    <row r="79" spans="1:5" x14ac:dyDescent="0.2">
      <c r="A79" s="129" t="s">
        <v>152</v>
      </c>
      <c r="B79" s="129"/>
      <c r="C79" s="129"/>
      <c r="D79" s="129"/>
      <c r="E79" s="129"/>
    </row>
    <row r="80" spans="1:5" x14ac:dyDescent="0.2">
      <c r="C80" s="33"/>
      <c r="D80" s="33"/>
      <c r="E80" s="22" t="s">
        <v>137</v>
      </c>
    </row>
    <row r="81" spans="1:5" ht="37.5" customHeight="1" x14ac:dyDescent="0.2">
      <c r="A81" s="124" t="s">
        <v>18</v>
      </c>
      <c r="B81" s="124"/>
      <c r="C81" s="25" t="s">
        <v>84</v>
      </c>
      <c r="D81" s="25" t="s">
        <v>85</v>
      </c>
      <c r="E81" s="40" t="s">
        <v>24</v>
      </c>
    </row>
    <row r="82" spans="1:5" x14ac:dyDescent="0.2">
      <c r="A82" s="107" t="s">
        <v>1</v>
      </c>
      <c r="B82" s="3" t="s">
        <v>86</v>
      </c>
      <c r="C82" s="16">
        <v>32049205</v>
      </c>
      <c r="D82" s="81">
        <v>32049205</v>
      </c>
      <c r="E82" s="31">
        <f>SUM(D82/C82)</f>
        <v>1</v>
      </c>
    </row>
    <row r="83" spans="1:5" x14ac:dyDescent="0.2">
      <c r="A83" s="108" t="s">
        <v>10</v>
      </c>
      <c r="B83" s="3" t="s">
        <v>92</v>
      </c>
      <c r="C83" s="19">
        <v>3149904</v>
      </c>
      <c r="D83" s="24">
        <v>3149904</v>
      </c>
      <c r="E83" s="29">
        <f>SUM(D83/C83)</f>
        <v>1</v>
      </c>
    </row>
    <row r="84" spans="1:5" x14ac:dyDescent="0.2">
      <c r="A84" s="108" t="s">
        <v>11</v>
      </c>
      <c r="B84" s="3" t="s">
        <v>87</v>
      </c>
      <c r="C84" s="19">
        <v>365410</v>
      </c>
      <c r="D84" s="24">
        <v>365410</v>
      </c>
      <c r="E84" s="29">
        <f>SUM(D84/C84)</f>
        <v>1</v>
      </c>
    </row>
    <row r="85" spans="1:5" x14ac:dyDescent="0.2">
      <c r="A85" s="108" t="s">
        <v>12</v>
      </c>
      <c r="B85" s="3" t="s">
        <v>88</v>
      </c>
      <c r="C85" s="19">
        <v>-8693391</v>
      </c>
      <c r="D85" s="24">
        <v>-9595584</v>
      </c>
      <c r="E85" s="29">
        <f>SUM(D85/C85)</f>
        <v>1.1037791812193884</v>
      </c>
    </row>
    <row r="86" spans="1:5" x14ac:dyDescent="0.2">
      <c r="A86" s="108" t="s">
        <v>15</v>
      </c>
      <c r="B86" s="3" t="s">
        <v>89</v>
      </c>
      <c r="C86" s="19"/>
      <c r="D86" s="24"/>
      <c r="E86" s="29"/>
    </row>
    <row r="87" spans="1:5" ht="13.5" thickBot="1" x14ac:dyDescent="0.25">
      <c r="A87" s="111" t="s">
        <v>133</v>
      </c>
      <c r="B87" s="3" t="s">
        <v>134</v>
      </c>
      <c r="C87" s="19">
        <v>-902193</v>
      </c>
      <c r="D87" s="24">
        <v>-655982</v>
      </c>
      <c r="E87" s="34">
        <f>SUM(D87/C87)</f>
        <v>0.72709719538945661</v>
      </c>
    </row>
    <row r="88" spans="1:5" ht="14.25" thickTop="1" thickBot="1" x14ac:dyDescent="0.25">
      <c r="A88" s="10" t="s">
        <v>90</v>
      </c>
      <c r="B88" s="5" t="s">
        <v>91</v>
      </c>
      <c r="C88" s="15">
        <f>SUM(C82:C87)</f>
        <v>25968935</v>
      </c>
      <c r="D88" s="15">
        <f>SUM(D82:D87)</f>
        <v>25312953</v>
      </c>
      <c r="E88" s="34">
        <f>SUM(D88/C88)</f>
        <v>0.97473974192626689</v>
      </c>
    </row>
    <row r="89" spans="1:5" ht="13.5" thickTop="1" x14ac:dyDescent="0.2">
      <c r="A89" s="110" t="s">
        <v>3</v>
      </c>
      <c r="B89" s="3" t="s">
        <v>93</v>
      </c>
      <c r="C89" s="19">
        <v>3476</v>
      </c>
      <c r="D89" s="19"/>
      <c r="E89" s="29">
        <f>SUM(D89/C89)</f>
        <v>0</v>
      </c>
    </row>
    <row r="90" spans="1:5" x14ac:dyDescent="0.2">
      <c r="A90" s="108" t="s">
        <v>4</v>
      </c>
      <c r="B90" s="3" t="s">
        <v>94</v>
      </c>
      <c r="C90" s="19"/>
      <c r="D90" s="19"/>
      <c r="E90" s="29"/>
    </row>
    <row r="91" spans="1:5" x14ac:dyDescent="0.2">
      <c r="A91" s="108" t="s">
        <v>5</v>
      </c>
      <c r="B91" s="3" t="s">
        <v>95</v>
      </c>
      <c r="C91" s="19">
        <v>44728</v>
      </c>
      <c r="D91" s="19">
        <v>152677</v>
      </c>
      <c r="E91" s="29">
        <f>SUM(D91/C91)</f>
        <v>3.4134546592738331</v>
      </c>
    </row>
    <row r="92" spans="1:5" x14ac:dyDescent="0.2">
      <c r="A92" s="108" t="s">
        <v>6</v>
      </c>
      <c r="B92" s="3" t="s">
        <v>96</v>
      </c>
      <c r="C92" s="19">
        <v>713</v>
      </c>
      <c r="D92" s="19">
        <v>12</v>
      </c>
      <c r="E92" s="29">
        <f t="shared" ref="E92:E98" si="1">SUM(D92/C92)</f>
        <v>1.6830294530154277E-2</v>
      </c>
    </row>
    <row r="93" spans="1:5" x14ac:dyDescent="0.2">
      <c r="A93" s="108" t="s">
        <v>8</v>
      </c>
      <c r="B93" s="3" t="s">
        <v>98</v>
      </c>
      <c r="C93" s="19">
        <v>207681</v>
      </c>
      <c r="D93" s="19">
        <v>75314</v>
      </c>
      <c r="E93" s="29">
        <f t="shared" si="1"/>
        <v>0.36264270684366889</v>
      </c>
    </row>
    <row r="94" spans="1:5" x14ac:dyDescent="0.2">
      <c r="A94" s="108" t="s">
        <v>53</v>
      </c>
      <c r="B94" s="3" t="s">
        <v>99</v>
      </c>
      <c r="C94" s="19">
        <v>112795</v>
      </c>
      <c r="D94" s="19">
        <v>3463</v>
      </c>
      <c r="E94" s="29">
        <f t="shared" si="1"/>
        <v>3.0701715501573652E-2</v>
      </c>
    </row>
    <row r="95" spans="1:5" x14ac:dyDescent="0.2">
      <c r="A95" s="108" t="s">
        <v>58</v>
      </c>
      <c r="B95" s="3" t="s">
        <v>100</v>
      </c>
      <c r="C95" s="19">
        <v>60857</v>
      </c>
      <c r="D95" s="19">
        <v>41081</v>
      </c>
      <c r="E95" s="29">
        <f t="shared" si="1"/>
        <v>0.67504149070772468</v>
      </c>
    </row>
    <row r="96" spans="1:5" x14ac:dyDescent="0.2">
      <c r="A96" s="108" t="s">
        <v>59</v>
      </c>
      <c r="B96" s="3" t="s">
        <v>101</v>
      </c>
      <c r="C96" s="19">
        <v>57533</v>
      </c>
      <c r="D96" s="19"/>
      <c r="E96" s="29">
        <f t="shared" si="1"/>
        <v>0</v>
      </c>
    </row>
    <row r="97" spans="1:5" x14ac:dyDescent="0.2">
      <c r="A97" s="109" t="s">
        <v>97</v>
      </c>
      <c r="B97" s="3" t="s">
        <v>102</v>
      </c>
      <c r="C97" s="19"/>
      <c r="D97" s="19"/>
      <c r="E97" s="29"/>
    </row>
    <row r="98" spans="1:5" x14ac:dyDescent="0.2">
      <c r="A98" s="49" t="s">
        <v>103</v>
      </c>
      <c r="B98" s="91" t="s">
        <v>104</v>
      </c>
      <c r="C98" s="55">
        <f>SUM(C89:C97)</f>
        <v>487783</v>
      </c>
      <c r="D98" s="55">
        <f>SUM(D89:D97)</f>
        <v>272547</v>
      </c>
      <c r="E98" s="35">
        <f t="shared" si="1"/>
        <v>0.55874640977647849</v>
      </c>
    </row>
    <row r="99" spans="1:5" x14ac:dyDescent="0.2">
      <c r="A99" s="107" t="s">
        <v>3</v>
      </c>
      <c r="B99" s="28" t="s">
        <v>105</v>
      </c>
      <c r="C99" s="52">
        <v>1162</v>
      </c>
      <c r="D99" s="82">
        <v>116</v>
      </c>
      <c r="E99" s="29">
        <f>SUM(D99/C99)</f>
        <v>9.9827882960413075E-2</v>
      </c>
    </row>
    <row r="100" spans="1:5" x14ac:dyDescent="0.2">
      <c r="A100" s="108" t="s">
        <v>4</v>
      </c>
      <c r="B100" s="28" t="s">
        <v>106</v>
      </c>
      <c r="C100" s="52"/>
      <c r="D100" s="82"/>
      <c r="E100" s="29"/>
    </row>
    <row r="101" spans="1:5" x14ac:dyDescent="0.2">
      <c r="A101" s="108" t="s">
        <v>5</v>
      </c>
      <c r="B101" s="28" t="s">
        <v>107</v>
      </c>
      <c r="C101" s="52">
        <v>205303</v>
      </c>
      <c r="D101" s="82">
        <v>51962</v>
      </c>
      <c r="E101" s="29">
        <f t="shared" ref="E101:E111" si="2">SUM(D101/C101)</f>
        <v>0.25309907794820341</v>
      </c>
    </row>
    <row r="102" spans="1:5" x14ac:dyDescent="0.2">
      <c r="A102" s="108" t="s">
        <v>6</v>
      </c>
      <c r="B102" s="28" t="s">
        <v>108</v>
      </c>
      <c r="C102" s="52">
        <v>557</v>
      </c>
      <c r="D102" s="82">
        <v>1019</v>
      </c>
      <c r="E102" s="29">
        <f t="shared" si="2"/>
        <v>1.8294434470377019</v>
      </c>
    </row>
    <row r="103" spans="1:5" x14ac:dyDescent="0.2">
      <c r="A103" s="108" t="s">
        <v>8</v>
      </c>
      <c r="B103" s="28" t="s">
        <v>109</v>
      </c>
      <c r="C103" s="52"/>
      <c r="D103" s="82"/>
      <c r="E103" s="29"/>
    </row>
    <row r="104" spans="1:5" x14ac:dyDescent="0.2">
      <c r="A104" s="108" t="s">
        <v>53</v>
      </c>
      <c r="B104" s="28" t="s">
        <v>110</v>
      </c>
      <c r="C104" s="52">
        <v>319165</v>
      </c>
      <c r="D104" s="82">
        <v>167886</v>
      </c>
      <c r="E104" s="29">
        <f t="shared" si="2"/>
        <v>0.52601632384503316</v>
      </c>
    </row>
    <row r="105" spans="1:5" x14ac:dyDescent="0.2">
      <c r="A105" s="108" t="s">
        <v>58</v>
      </c>
      <c r="B105" s="28" t="s">
        <v>111</v>
      </c>
      <c r="C105" s="92">
        <v>2130</v>
      </c>
      <c r="D105" s="82">
        <v>5048</v>
      </c>
      <c r="E105" s="29">
        <f t="shared" si="2"/>
        <v>2.3699530516431926</v>
      </c>
    </row>
    <row r="106" spans="1:5" x14ac:dyDescent="0.2">
      <c r="A106" s="108" t="s">
        <v>59</v>
      </c>
      <c r="B106" s="28" t="s">
        <v>112</v>
      </c>
      <c r="C106" s="92">
        <v>32330</v>
      </c>
      <c r="D106" s="82"/>
      <c r="E106" s="29">
        <f t="shared" si="2"/>
        <v>0</v>
      </c>
    </row>
    <row r="107" spans="1:5" x14ac:dyDescent="0.2">
      <c r="A107" s="109" t="s">
        <v>97</v>
      </c>
      <c r="B107" s="28" t="s">
        <v>113</v>
      </c>
      <c r="C107" s="73">
        <v>555423</v>
      </c>
      <c r="D107" s="82">
        <v>1647577</v>
      </c>
      <c r="E107" s="30">
        <f t="shared" si="2"/>
        <v>2.9663463702439401</v>
      </c>
    </row>
    <row r="108" spans="1:5" x14ac:dyDescent="0.2">
      <c r="A108" s="49" t="s">
        <v>115</v>
      </c>
      <c r="B108" s="50" t="s">
        <v>114</v>
      </c>
      <c r="C108" s="55">
        <f>SUM(C99:C107)</f>
        <v>1116070</v>
      </c>
      <c r="D108" s="55">
        <f>SUM(D99:D107)</f>
        <v>1873608</v>
      </c>
      <c r="E108" s="30">
        <f t="shared" si="2"/>
        <v>1.6787549168062934</v>
      </c>
    </row>
    <row r="109" spans="1:5" x14ac:dyDescent="0.2">
      <c r="A109" s="112" t="s">
        <v>3</v>
      </c>
      <c r="B109" s="51" t="s">
        <v>116</v>
      </c>
      <c r="C109" s="83">
        <v>868799</v>
      </c>
      <c r="D109" s="54">
        <v>392816</v>
      </c>
      <c r="E109" s="31">
        <f t="shared" si="2"/>
        <v>0.45213680034162101</v>
      </c>
    </row>
    <row r="110" spans="1:5" x14ac:dyDescent="0.2">
      <c r="A110" s="108" t="s">
        <v>4</v>
      </c>
      <c r="B110" s="28" t="s">
        <v>73</v>
      </c>
      <c r="C110" s="19">
        <v>2722</v>
      </c>
      <c r="D110" s="27">
        <v>5146</v>
      </c>
      <c r="E110" s="29">
        <f t="shared" si="2"/>
        <v>1.890521675238795</v>
      </c>
    </row>
    <row r="111" spans="1:5" x14ac:dyDescent="0.2">
      <c r="A111" s="108" t="s">
        <v>5</v>
      </c>
      <c r="B111" s="28" t="s">
        <v>117</v>
      </c>
      <c r="C111" s="19">
        <v>5632</v>
      </c>
      <c r="D111" s="27">
        <v>1419</v>
      </c>
      <c r="E111" s="29">
        <f t="shared" si="2"/>
        <v>0.251953125</v>
      </c>
    </row>
    <row r="112" spans="1:5" x14ac:dyDescent="0.2">
      <c r="A112" s="108" t="s">
        <v>6</v>
      </c>
      <c r="B112" s="28" t="s">
        <v>75</v>
      </c>
      <c r="C112" s="19"/>
      <c r="D112" s="27"/>
      <c r="E112" s="29"/>
    </row>
    <row r="113" spans="1:5" x14ac:dyDescent="0.2">
      <c r="A113" s="108" t="s">
        <v>8</v>
      </c>
      <c r="B113" s="28" t="s">
        <v>118</v>
      </c>
      <c r="C113" s="19"/>
      <c r="D113" s="27"/>
      <c r="E113" s="29"/>
    </row>
    <row r="114" spans="1:5" x14ac:dyDescent="0.2">
      <c r="A114" s="108" t="s">
        <v>53</v>
      </c>
      <c r="B114" s="51" t="s">
        <v>119</v>
      </c>
      <c r="C114" s="52"/>
      <c r="D114" s="54"/>
      <c r="E114" s="29"/>
    </row>
    <row r="115" spans="1:5" x14ac:dyDescent="0.2">
      <c r="A115" s="108" t="s">
        <v>58</v>
      </c>
      <c r="B115" s="53" t="s">
        <v>135</v>
      </c>
      <c r="C115" s="52">
        <v>60661</v>
      </c>
      <c r="D115" s="54">
        <v>52859</v>
      </c>
      <c r="E115" s="29">
        <f>SUM(D115/C115)</f>
        <v>0.87138359077496252</v>
      </c>
    </row>
    <row r="116" spans="1:5" x14ac:dyDescent="0.2">
      <c r="A116" s="108" t="s">
        <v>59</v>
      </c>
      <c r="B116" s="93" t="s">
        <v>150</v>
      </c>
      <c r="C116" s="52">
        <v>80384</v>
      </c>
      <c r="D116" s="54">
        <v>109211</v>
      </c>
      <c r="E116" s="29">
        <f>SUM(D116/C116)</f>
        <v>1.3586161425159236</v>
      </c>
    </row>
    <row r="117" spans="1:5" x14ac:dyDescent="0.2">
      <c r="A117" s="108" t="s">
        <v>97</v>
      </c>
      <c r="B117" s="93" t="s">
        <v>154</v>
      </c>
      <c r="C117" s="52"/>
      <c r="D117" s="54"/>
      <c r="E117" s="29"/>
    </row>
    <row r="118" spans="1:5" ht="13.5" thickBot="1" x14ac:dyDescent="0.25">
      <c r="A118" s="58" t="s">
        <v>120</v>
      </c>
      <c r="B118" s="59" t="s">
        <v>121</v>
      </c>
      <c r="C118" s="60">
        <f>SUM(C109:C116)</f>
        <v>1018198</v>
      </c>
      <c r="D118" s="60">
        <f>SUM(D109:D116)</f>
        <v>561451</v>
      </c>
      <c r="E118" s="37">
        <f>SUM(D118/C118)</f>
        <v>0.55141632570482357</v>
      </c>
    </row>
    <row r="119" spans="1:5" ht="14.25" thickTop="1" thickBot="1" x14ac:dyDescent="0.25">
      <c r="A119" s="63" t="s">
        <v>122</v>
      </c>
      <c r="B119" s="76" t="s">
        <v>123</v>
      </c>
      <c r="C119" s="47">
        <f>SUM(C98,C108,C118)</f>
        <v>2622051</v>
      </c>
      <c r="D119" s="47">
        <f>SUM(D98,D108,D118)</f>
        <v>2707606</v>
      </c>
      <c r="E119" s="38">
        <f>SUM(D119/C119)</f>
        <v>1.0326290373451927</v>
      </c>
    </row>
    <row r="120" spans="1:5" ht="14.25" thickTop="1" thickBot="1" x14ac:dyDescent="0.25">
      <c r="A120" s="88" t="s">
        <v>1</v>
      </c>
      <c r="B120" s="86" t="s">
        <v>124</v>
      </c>
      <c r="C120" s="85"/>
      <c r="D120" s="85"/>
      <c r="E120" s="84"/>
    </row>
    <row r="121" spans="1:5" ht="14.25" thickTop="1" thickBot="1" x14ac:dyDescent="0.25">
      <c r="A121" s="45" t="s">
        <v>125</v>
      </c>
      <c r="B121" s="46" t="s">
        <v>126</v>
      </c>
      <c r="C121" s="79"/>
      <c r="D121" s="79"/>
      <c r="E121" s="80"/>
    </row>
    <row r="122" spans="1:5" ht="13.5" thickTop="1" x14ac:dyDescent="0.2">
      <c r="A122" s="110" t="s">
        <v>3</v>
      </c>
      <c r="B122" s="3" t="s">
        <v>127</v>
      </c>
      <c r="C122" s="19">
        <v>1110433</v>
      </c>
      <c r="D122" s="19">
        <v>1270808</v>
      </c>
      <c r="E122" s="29">
        <f>SUM(D122/C122)</f>
        <v>1.1444256429699045</v>
      </c>
    </row>
    <row r="123" spans="1:5" x14ac:dyDescent="0.2">
      <c r="A123" s="108" t="s">
        <v>4</v>
      </c>
      <c r="B123" s="3" t="s">
        <v>128</v>
      </c>
      <c r="C123" s="19">
        <v>12926</v>
      </c>
      <c r="D123" s="19">
        <v>36628</v>
      </c>
      <c r="E123" s="29">
        <f>SUM(D123/C123)</f>
        <v>2.8336685749651864</v>
      </c>
    </row>
    <row r="124" spans="1:5" ht="13.5" thickBot="1" x14ac:dyDescent="0.25">
      <c r="A124" s="111" t="s">
        <v>5</v>
      </c>
      <c r="B124" s="3" t="s">
        <v>129</v>
      </c>
      <c r="C124" s="19">
        <v>3735986</v>
      </c>
      <c r="D124" s="19">
        <v>19486279</v>
      </c>
      <c r="E124" s="29">
        <f>SUM(D124/C124)</f>
        <v>5.2158329822435094</v>
      </c>
    </row>
    <row r="125" spans="1:5" ht="14.25" thickTop="1" thickBot="1" x14ac:dyDescent="0.25">
      <c r="A125" s="45" t="s">
        <v>130</v>
      </c>
      <c r="B125" s="46" t="s">
        <v>131</v>
      </c>
      <c r="C125" s="79">
        <f>SUM(C122:C124)</f>
        <v>4859345</v>
      </c>
      <c r="D125" s="79">
        <f>SUM(D122:D124)</f>
        <v>20793715</v>
      </c>
      <c r="E125" s="38">
        <f>SUM(D125/C125)</f>
        <v>4.2791188935957418</v>
      </c>
    </row>
    <row r="126" spans="1:5" ht="13.5" thickTop="1" x14ac:dyDescent="0.2">
      <c r="A126" s="12"/>
      <c r="B126" s="11"/>
      <c r="C126" s="14"/>
      <c r="D126" s="19"/>
      <c r="E126" s="29"/>
    </row>
    <row r="127" spans="1:5" ht="13.5" customHeight="1" x14ac:dyDescent="0.2">
      <c r="A127" s="17" t="s">
        <v>22</v>
      </c>
      <c r="B127" s="18"/>
      <c r="C127" s="7">
        <f>SUM(C88,C119,C120,C121,C125)</f>
        <v>33450331</v>
      </c>
      <c r="D127" s="7">
        <f>SUM(D88,D119,D120,D121,D125)</f>
        <v>48814274</v>
      </c>
      <c r="E127" s="35">
        <f>SUM(D127/C127)</f>
        <v>1.4593061575384709</v>
      </c>
    </row>
  </sheetData>
  <mergeCells count="9">
    <mergeCell ref="C1:E1"/>
    <mergeCell ref="A81:B81"/>
    <mergeCell ref="A5:B5"/>
    <mergeCell ref="A75:B75"/>
    <mergeCell ref="A2:E2"/>
    <mergeCell ref="A3:E3"/>
    <mergeCell ref="C77:E77"/>
    <mergeCell ref="A78:E78"/>
    <mergeCell ref="A79:E79"/>
  </mergeCells>
  <phoneticPr fontId="0" type="noConversion"/>
  <pageMargins left="0.82677165354330717" right="0.78740157480314965" top="0.98425196850393704" bottom="0.98425196850393704" header="0.51181102362204722" footer="0.51181102362204722"/>
  <pageSetup paperSize="9" scale="70" orientation="portrait" useFirstPageNumber="1" r:id="rId1"/>
  <headerFooter alignWithMargins="0">
    <oddFooter>&amp;L
&amp;C&amp;P</oddFooter>
  </headerFooter>
  <rowBreaks count="1" manualBreakCount="1">
    <brk id="76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 laszt s</dc:creator>
  <cp:lastModifiedBy>Horváth Laura Liliána</cp:lastModifiedBy>
  <cp:lastPrinted>2020-06-04T09:02:09Z</cp:lastPrinted>
  <dcterms:created xsi:type="dcterms:W3CDTF">2002-03-21T08:25:43Z</dcterms:created>
  <dcterms:modified xsi:type="dcterms:W3CDTF">2021-06-09T08:49:40Z</dcterms:modified>
</cp:coreProperties>
</file>