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firstSheet="2" activeTab="4"/>
  </bookViews>
  <sheets>
    <sheet name="Összesített költségvetés" sheetId="1" r:id="rId1"/>
    <sheet name="Költségvetési bevételek" sheetId="2" r:id="rId2"/>
    <sheet name="Finanszírozási bevételek" sheetId="3" r:id="rId3"/>
    <sheet name="Önkorm.feladatell.kiad." sheetId="4" r:id="rId4"/>
    <sheet name="Polg.Hiv.feladatell.kiad." sheetId="5" r:id="rId5"/>
    <sheet name="Óvodai nevelés, közműv." sheetId="6" r:id="rId6"/>
    <sheet name="Működési célú pe." sheetId="7" r:id="rId7"/>
    <sheet name="Beruházások" sheetId="12" r:id="rId8"/>
    <sheet name="Felújítások" sheetId="13" r:id="rId9"/>
    <sheet name="Finanszírozási kiadások" sheetId="8" r:id="rId10"/>
    <sheet name="Létszámkeret" sheetId="9" r:id="rId11"/>
    <sheet name="Költségvetési mérleg" sheetId="10" r:id="rId12"/>
    <sheet name="Közvetett támogatások" sheetId="11" r:id="rId13"/>
    <sheet name="Adósságot keletk." sheetId="15" r:id="rId14"/>
    <sheet name="Kötelező és önként váll." sheetId="16" r:id="rId15"/>
    <sheet name="Államigazg.feladatok" sheetId="17" r:id="rId16"/>
  </sheets>
  <definedNames>
    <definedName name="_xlnm.Print_Area" localSheetId="7">Beruházások!$A$1:$K$73</definedName>
    <definedName name="_xlnm.Print_Area" localSheetId="8">Felújítások!$A$1:$K$29</definedName>
  </definedNames>
  <calcPr calcId="152511"/>
</workbook>
</file>

<file path=xl/calcChain.xml><?xml version="1.0" encoding="utf-8"?>
<calcChain xmlns="http://schemas.openxmlformats.org/spreadsheetml/2006/main">
  <c r="O15" i="16" l="1"/>
  <c r="O16" i="16"/>
  <c r="K49" i="12" l="1"/>
  <c r="K50" i="12"/>
  <c r="K51" i="12"/>
  <c r="K27" i="12"/>
  <c r="O12" i="12"/>
  <c r="P12" i="12"/>
  <c r="C44" i="1" l="1"/>
  <c r="C39" i="1" s="1"/>
  <c r="C56" i="1"/>
  <c r="I39" i="1" l="1"/>
  <c r="C65" i="1"/>
  <c r="I68" i="12"/>
  <c r="O48" i="16" l="1"/>
  <c r="O49" i="16"/>
  <c r="O50" i="16"/>
  <c r="O51" i="16"/>
  <c r="O52" i="16"/>
  <c r="O53" i="16"/>
  <c r="O47" i="16"/>
  <c r="O11" i="16"/>
  <c r="O12" i="16"/>
  <c r="O13" i="16"/>
  <c r="O14" i="16"/>
  <c r="O17" i="16"/>
  <c r="O18" i="16"/>
  <c r="O19" i="16"/>
  <c r="O20" i="16"/>
  <c r="O21" i="16"/>
  <c r="O22" i="16"/>
  <c r="O23" i="16"/>
  <c r="O24" i="16"/>
  <c r="O25" i="16"/>
  <c r="O26" i="16"/>
  <c r="O27" i="16"/>
  <c r="O28" i="16"/>
  <c r="O29" i="16"/>
  <c r="O30" i="16"/>
  <c r="O31" i="16"/>
  <c r="O32" i="16"/>
  <c r="O33" i="16"/>
  <c r="O34" i="16"/>
  <c r="O35" i="16"/>
  <c r="O36" i="16"/>
  <c r="O37" i="16"/>
  <c r="O10" i="16"/>
  <c r="E26" i="13"/>
  <c r="E53" i="4"/>
  <c r="F53" i="4"/>
  <c r="G53" i="4"/>
  <c r="H53" i="4"/>
  <c r="J53" i="4"/>
  <c r="K53" i="4"/>
  <c r="L53" i="4"/>
  <c r="M53" i="4"/>
  <c r="N53" i="4"/>
  <c r="O53" i="4"/>
  <c r="P53" i="4"/>
  <c r="Q53" i="4"/>
  <c r="R53" i="4"/>
  <c r="S53" i="4"/>
  <c r="T53" i="4"/>
  <c r="U53" i="4"/>
  <c r="V53" i="4"/>
  <c r="W53" i="4"/>
  <c r="X53" i="4"/>
  <c r="Y53" i="4"/>
  <c r="Z53" i="4"/>
  <c r="AA53" i="4"/>
  <c r="AB53" i="4"/>
  <c r="AC53" i="4"/>
  <c r="E44" i="4"/>
  <c r="F44" i="4"/>
  <c r="G44" i="4"/>
  <c r="H44" i="4"/>
  <c r="J44" i="4"/>
  <c r="K44" i="4"/>
  <c r="L44" i="4"/>
  <c r="M44" i="4"/>
  <c r="N44" i="4"/>
  <c r="O44" i="4"/>
  <c r="P44" i="4"/>
  <c r="Q44" i="4"/>
  <c r="R44" i="4"/>
  <c r="S44" i="4"/>
  <c r="T44" i="4"/>
  <c r="U44" i="4"/>
  <c r="V44" i="4"/>
  <c r="W44" i="4"/>
  <c r="X44" i="4"/>
  <c r="Y44" i="4"/>
  <c r="Z44" i="4"/>
  <c r="AA44" i="4"/>
  <c r="AB44" i="4"/>
  <c r="AC44" i="4"/>
  <c r="E36" i="4"/>
  <c r="F36" i="4"/>
  <c r="AD36" i="4" s="1"/>
  <c r="G36" i="4"/>
  <c r="H36" i="4"/>
  <c r="J36" i="4"/>
  <c r="K36" i="4"/>
  <c r="L36" i="4"/>
  <c r="M36" i="4"/>
  <c r="N36" i="4"/>
  <c r="O36" i="4"/>
  <c r="P36" i="4"/>
  <c r="Q36" i="4"/>
  <c r="R36" i="4"/>
  <c r="S36" i="4"/>
  <c r="T36" i="4"/>
  <c r="U36" i="4"/>
  <c r="V36" i="4"/>
  <c r="W36" i="4"/>
  <c r="X36" i="4"/>
  <c r="Y36" i="4"/>
  <c r="Z36" i="4"/>
  <c r="AA36" i="4"/>
  <c r="AB36" i="4"/>
  <c r="AC36" i="4"/>
  <c r="E33" i="4"/>
  <c r="F33" i="4"/>
  <c r="G33" i="4"/>
  <c r="H33" i="4"/>
  <c r="J33" i="4"/>
  <c r="K33" i="4"/>
  <c r="L33" i="4"/>
  <c r="M33" i="4"/>
  <c r="N33" i="4"/>
  <c r="O33" i="4"/>
  <c r="P33" i="4"/>
  <c r="Q33" i="4"/>
  <c r="R33" i="4"/>
  <c r="S33" i="4"/>
  <c r="T33" i="4"/>
  <c r="U33" i="4"/>
  <c r="V33" i="4"/>
  <c r="W33" i="4"/>
  <c r="X33" i="4"/>
  <c r="Y33" i="4"/>
  <c r="Z33" i="4"/>
  <c r="AA33" i="4"/>
  <c r="AB33" i="4"/>
  <c r="AC33" i="4"/>
  <c r="AD33" i="4"/>
  <c r="AD29" i="4"/>
  <c r="Q29" i="4"/>
  <c r="R29" i="4"/>
  <c r="S29" i="4"/>
  <c r="E28" i="4"/>
  <c r="F28" i="4"/>
  <c r="G28" i="4"/>
  <c r="H28" i="4"/>
  <c r="I28" i="4"/>
  <c r="J28" i="4"/>
  <c r="K28" i="4"/>
  <c r="L28" i="4"/>
  <c r="M28" i="4"/>
  <c r="N28" i="4"/>
  <c r="O28" i="4"/>
  <c r="P28" i="4"/>
  <c r="Q28" i="4"/>
  <c r="R28" i="4"/>
  <c r="S28" i="4"/>
  <c r="T28" i="4"/>
  <c r="U28" i="4"/>
  <c r="V28" i="4"/>
  <c r="W28" i="4"/>
  <c r="X28" i="4"/>
  <c r="Y28" i="4"/>
  <c r="Z28" i="4"/>
  <c r="AA28" i="4"/>
  <c r="AB28" i="4"/>
  <c r="AC28" i="4"/>
  <c r="AD28" i="4"/>
  <c r="E77" i="2"/>
  <c r="F77" i="2"/>
  <c r="G77" i="2"/>
  <c r="H77" i="2"/>
  <c r="I77" i="2"/>
  <c r="D58" i="2"/>
  <c r="D22" i="2"/>
  <c r="AD44" i="4" l="1"/>
  <c r="N38" i="16"/>
  <c r="T47" i="4" l="1"/>
  <c r="T54" i="4"/>
  <c r="T27" i="4"/>
  <c r="O47" i="4"/>
  <c r="O54" i="4"/>
  <c r="L54" i="4"/>
  <c r="D53" i="4"/>
  <c r="AD53" i="4" s="1"/>
  <c r="D44" i="4"/>
  <c r="D36" i="4"/>
  <c r="D33" i="4"/>
  <c r="O12" i="13"/>
  <c r="Q12" i="12"/>
  <c r="R12" i="12"/>
  <c r="H54" i="4" l="1"/>
  <c r="D54" i="4"/>
  <c r="O15" i="12"/>
  <c r="Q93" i="4"/>
  <c r="N12" i="13"/>
  <c r="F68" i="12"/>
  <c r="G68" i="12"/>
  <c r="H68" i="12"/>
  <c r="J68" i="12"/>
  <c r="F40" i="12"/>
  <c r="G40" i="12"/>
  <c r="H40" i="12"/>
  <c r="I40" i="12"/>
  <c r="J40" i="12"/>
  <c r="E40" i="12"/>
  <c r="K26" i="12"/>
  <c r="D65" i="1" l="1"/>
  <c r="F65" i="1"/>
  <c r="D55" i="5" l="1"/>
  <c r="E29" i="5"/>
  <c r="F29" i="5"/>
  <c r="D29" i="5"/>
  <c r="E28" i="5"/>
  <c r="F28" i="5"/>
  <c r="D28" i="5"/>
  <c r="E24" i="5"/>
  <c r="F24" i="5"/>
  <c r="D24" i="5"/>
  <c r="AD82" i="4" l="1"/>
  <c r="AD84" i="4"/>
  <c r="P15" i="12"/>
  <c r="AD92" i="4"/>
  <c r="Q12" i="13"/>
  <c r="P12" i="13"/>
  <c r="N15" i="13"/>
  <c r="N15" i="12"/>
  <c r="R15" i="12"/>
  <c r="D16" i="2"/>
  <c r="Q15" i="12" l="1"/>
  <c r="E11" i="12"/>
  <c r="G54" i="6"/>
  <c r="G48" i="6"/>
  <c r="G45" i="6"/>
  <c r="G37" i="6"/>
  <c r="G34" i="6"/>
  <c r="G29" i="6"/>
  <c r="G30" i="6" s="1"/>
  <c r="G28" i="6"/>
  <c r="G24" i="6"/>
  <c r="F48" i="6"/>
  <c r="F45" i="6"/>
  <c r="F37" i="6"/>
  <c r="F34" i="6"/>
  <c r="F28" i="6"/>
  <c r="F29" i="6" s="1"/>
  <c r="F24" i="6"/>
  <c r="E54" i="6"/>
  <c r="E55" i="6" s="1"/>
  <c r="E48" i="6"/>
  <c r="E45" i="6"/>
  <c r="E37" i="6"/>
  <c r="E34" i="6"/>
  <c r="E28" i="6"/>
  <c r="E29" i="6" s="1"/>
  <c r="E24" i="6"/>
  <c r="D54" i="6"/>
  <c r="D55" i="6" s="1"/>
  <c r="D48" i="6"/>
  <c r="D45" i="6"/>
  <c r="D37" i="6"/>
  <c r="D34" i="6"/>
  <c r="D28" i="6"/>
  <c r="D24" i="6"/>
  <c r="N12" i="12" l="1"/>
  <c r="D75" i="12"/>
  <c r="D29" i="6"/>
  <c r="G55" i="6"/>
  <c r="P18" i="12"/>
  <c r="AD11" i="4"/>
  <c r="AD12" i="4"/>
  <c r="AD13" i="4"/>
  <c r="AD14" i="4"/>
  <c r="AD15" i="4"/>
  <c r="AD16" i="4"/>
  <c r="AD17" i="4"/>
  <c r="AD18" i="4"/>
  <c r="AD19" i="4"/>
  <c r="AD20" i="4"/>
  <c r="AD21" i="4"/>
  <c r="AD22" i="4"/>
  <c r="AD23" i="4"/>
  <c r="AD24" i="4"/>
  <c r="AD25" i="4"/>
  <c r="AD26" i="4"/>
  <c r="AD30" i="4"/>
  <c r="AD31" i="4"/>
  <c r="AD32" i="4"/>
  <c r="AD34" i="4"/>
  <c r="AD35" i="4"/>
  <c r="AD37" i="4"/>
  <c r="AD38" i="4"/>
  <c r="AD39" i="4"/>
  <c r="AD40" i="4"/>
  <c r="AD41" i="4"/>
  <c r="AD42" i="4"/>
  <c r="AD43" i="4"/>
  <c r="AD45" i="4"/>
  <c r="AD46" i="4"/>
  <c r="AD47" i="4"/>
  <c r="AD48" i="4"/>
  <c r="AD49" i="4"/>
  <c r="AD50" i="4"/>
  <c r="AD51" i="4"/>
  <c r="AD52" i="4"/>
  <c r="AD55" i="4"/>
  <c r="AD56" i="4"/>
  <c r="AD57" i="4"/>
  <c r="AD58" i="4"/>
  <c r="AD59" i="4"/>
  <c r="AD60" i="4"/>
  <c r="AD61" i="4"/>
  <c r="AD62" i="4"/>
  <c r="AD64" i="4"/>
  <c r="AD65" i="4"/>
  <c r="AD66" i="4"/>
  <c r="AD67" i="4"/>
  <c r="AD69" i="4"/>
  <c r="AD70" i="4"/>
  <c r="AD71" i="4"/>
  <c r="AD72" i="4"/>
  <c r="AD73" i="4"/>
  <c r="AD74" i="4"/>
  <c r="AD75" i="4"/>
  <c r="AD76" i="4"/>
  <c r="AD77" i="4"/>
  <c r="AD78" i="4"/>
  <c r="AD79" i="4"/>
  <c r="AD81" i="4"/>
  <c r="AD83" i="4"/>
  <c r="AD85" i="4"/>
  <c r="AD86" i="4"/>
  <c r="AD87" i="4"/>
  <c r="AD89" i="4"/>
  <c r="AD90" i="4"/>
  <c r="AD91" i="4"/>
  <c r="AD94" i="4"/>
  <c r="AD95" i="4"/>
  <c r="AD96" i="4"/>
  <c r="AD97" i="4"/>
  <c r="AD98" i="4"/>
  <c r="AD99" i="4"/>
  <c r="AD100" i="4"/>
  <c r="AD101" i="4"/>
  <c r="AD102" i="4"/>
  <c r="AD10" i="4"/>
  <c r="AC47" i="4"/>
  <c r="AC54" i="4"/>
  <c r="AC27" i="4"/>
  <c r="AC23" i="4"/>
  <c r="AA47" i="4"/>
  <c r="AA54" i="4"/>
  <c r="AA27" i="4"/>
  <c r="AA23" i="4"/>
  <c r="Z47" i="4"/>
  <c r="Z27" i="4"/>
  <c r="Z23" i="4"/>
  <c r="V47" i="4"/>
  <c r="V54" i="4"/>
  <c r="V27" i="4"/>
  <c r="V23" i="4"/>
  <c r="U47" i="4"/>
  <c r="U54" i="4"/>
  <c r="U27" i="4"/>
  <c r="U23" i="4"/>
  <c r="S47" i="4"/>
  <c r="S48" i="4"/>
  <c r="S27" i="4"/>
  <c r="S23" i="4"/>
  <c r="R47" i="4"/>
  <c r="R48" i="4"/>
  <c r="R27" i="4"/>
  <c r="R23" i="4"/>
  <c r="Q48" i="4"/>
  <c r="Q47" i="4"/>
  <c r="Q54" i="4"/>
  <c r="Q27" i="4"/>
  <c r="Q23" i="4"/>
  <c r="P47" i="4"/>
  <c r="P54" i="4"/>
  <c r="P27" i="4"/>
  <c r="P23" i="4"/>
  <c r="O27" i="4"/>
  <c r="O23" i="4"/>
  <c r="N54" i="4"/>
  <c r="N27" i="4"/>
  <c r="N23" i="4"/>
  <c r="L27" i="4"/>
  <c r="L23" i="4"/>
  <c r="K54" i="4"/>
  <c r="K27" i="4"/>
  <c r="K23" i="4"/>
  <c r="H27" i="4"/>
  <c r="H23" i="4"/>
  <c r="G54" i="4"/>
  <c r="G27" i="4"/>
  <c r="G23" i="4"/>
  <c r="F27" i="4"/>
  <c r="F23" i="4"/>
  <c r="E54" i="4"/>
  <c r="E27" i="4"/>
  <c r="E23" i="4"/>
  <c r="D27" i="4"/>
  <c r="AD27" i="4" s="1"/>
  <c r="D23" i="4"/>
  <c r="D28" i="4" s="1"/>
  <c r="E54" i="5"/>
  <c r="E48" i="5"/>
  <c r="E45" i="5"/>
  <c r="E37" i="5"/>
  <c r="E34" i="5"/>
  <c r="E55" i="5" s="1"/>
  <c r="D54" i="5"/>
  <c r="D48" i="5"/>
  <c r="D45" i="5"/>
  <c r="D37" i="5"/>
  <c r="D34" i="5"/>
  <c r="F54" i="4" l="1"/>
  <c r="S54" i="4"/>
  <c r="R54" i="4"/>
  <c r="K52" i="12"/>
  <c r="K39" i="12"/>
  <c r="K22" i="12"/>
  <c r="K23" i="12"/>
  <c r="K23" i="13" l="1"/>
  <c r="K22" i="13"/>
  <c r="K15" i="12" l="1"/>
  <c r="F24" i="12"/>
  <c r="G24" i="12"/>
  <c r="H24" i="12"/>
  <c r="I24" i="12"/>
  <c r="J24" i="12"/>
  <c r="E24" i="12"/>
  <c r="F46" i="12" l="1"/>
  <c r="G46" i="12"/>
  <c r="H46" i="12"/>
  <c r="I46" i="12"/>
  <c r="J46" i="12"/>
  <c r="E46" i="12"/>
  <c r="F12" i="12"/>
  <c r="G12" i="12"/>
  <c r="G69" i="12" s="1"/>
  <c r="H12" i="12"/>
  <c r="I12" i="12"/>
  <c r="J12" i="12"/>
  <c r="J69" i="12" s="1"/>
  <c r="K31" i="12"/>
  <c r="I69" i="12" l="1"/>
  <c r="H69" i="12"/>
  <c r="F69" i="12"/>
  <c r="K67" i="12"/>
  <c r="E68" i="12" l="1"/>
  <c r="K30" i="12"/>
  <c r="K32" i="12"/>
  <c r="K33" i="12"/>
  <c r="K34" i="12"/>
  <c r="K35" i="12"/>
  <c r="K36" i="12"/>
  <c r="K37" i="12"/>
  <c r="K19" i="12"/>
  <c r="K20" i="12"/>
  <c r="K21" i="12"/>
  <c r="E12" i="12"/>
  <c r="E69" i="12" l="1"/>
  <c r="E70" i="12"/>
  <c r="D13" i="17"/>
  <c r="C13" i="17"/>
  <c r="P54" i="16"/>
  <c r="N54" i="16"/>
  <c r="M54" i="16"/>
  <c r="L54" i="16"/>
  <c r="K54" i="16"/>
  <c r="J54" i="16"/>
  <c r="I54" i="16"/>
  <c r="H54" i="16"/>
  <c r="G54" i="16"/>
  <c r="F54" i="16"/>
  <c r="E54" i="16"/>
  <c r="D54" i="16"/>
  <c r="C54" i="16"/>
  <c r="P38" i="16"/>
  <c r="M38" i="16"/>
  <c r="L38" i="16"/>
  <c r="K38" i="16"/>
  <c r="J38" i="16"/>
  <c r="I38" i="16"/>
  <c r="H38" i="16"/>
  <c r="G38" i="16"/>
  <c r="F38" i="16"/>
  <c r="E38" i="16"/>
  <c r="D38" i="16"/>
  <c r="C38" i="16"/>
  <c r="F24" i="15"/>
  <c r="E24" i="15"/>
  <c r="D24" i="15"/>
  <c r="C24" i="15"/>
  <c r="F14" i="15"/>
  <c r="E14" i="15"/>
  <c r="D14" i="15"/>
  <c r="C14" i="15"/>
  <c r="C20" i="11"/>
  <c r="F39" i="10"/>
  <c r="C39" i="10"/>
  <c r="F34" i="10"/>
  <c r="C34" i="10"/>
  <c r="F22" i="10"/>
  <c r="C22" i="10"/>
  <c r="F16" i="10"/>
  <c r="F23" i="10" s="1"/>
  <c r="C16" i="10"/>
  <c r="E23" i="9"/>
  <c r="E28" i="9" s="1"/>
  <c r="D23" i="9"/>
  <c r="C23" i="9"/>
  <c r="F22" i="9"/>
  <c r="F21" i="9"/>
  <c r="F20" i="9"/>
  <c r="F19" i="9"/>
  <c r="D14" i="9"/>
  <c r="D28" i="9" s="1"/>
  <c r="C14" i="9"/>
  <c r="F13" i="9"/>
  <c r="F12" i="9"/>
  <c r="F11" i="9"/>
  <c r="F10" i="9"/>
  <c r="F9" i="9"/>
  <c r="F8" i="9"/>
  <c r="I39" i="8"/>
  <c r="H39" i="8"/>
  <c r="G39" i="8"/>
  <c r="F39" i="8"/>
  <c r="E39" i="8"/>
  <c r="J38" i="8"/>
  <c r="J37" i="8"/>
  <c r="J36" i="8"/>
  <c r="J35" i="8"/>
  <c r="J34" i="8"/>
  <c r="J33" i="8"/>
  <c r="J32" i="8"/>
  <c r="J31" i="8"/>
  <c r="D30" i="8"/>
  <c r="D39" i="8" s="1"/>
  <c r="J29" i="8"/>
  <c r="J28" i="8"/>
  <c r="J27" i="8"/>
  <c r="J26" i="8"/>
  <c r="J25" i="8"/>
  <c r="J24" i="8"/>
  <c r="J23" i="8"/>
  <c r="J22" i="8"/>
  <c r="J21" i="8"/>
  <c r="J20" i="8"/>
  <c r="J19" i="8"/>
  <c r="J18" i="8"/>
  <c r="J17" i="8"/>
  <c r="J16" i="8"/>
  <c r="J15" i="8"/>
  <c r="J14" i="8"/>
  <c r="J13" i="8"/>
  <c r="J12" i="8"/>
  <c r="J11" i="8"/>
  <c r="J10" i="8"/>
  <c r="J26" i="13"/>
  <c r="I26" i="13"/>
  <c r="H26" i="13"/>
  <c r="G26" i="13"/>
  <c r="F26" i="13"/>
  <c r="K25" i="13"/>
  <c r="K24" i="13"/>
  <c r="K21" i="13"/>
  <c r="K20" i="13"/>
  <c r="K19" i="13"/>
  <c r="K18" i="13"/>
  <c r="K17" i="13"/>
  <c r="K16" i="13"/>
  <c r="K15" i="13"/>
  <c r="J13" i="13"/>
  <c r="J27" i="13" s="1"/>
  <c r="J29" i="13" s="1"/>
  <c r="I13" i="13"/>
  <c r="I27" i="13" s="1"/>
  <c r="I29" i="13" s="1"/>
  <c r="H13" i="13"/>
  <c r="G13" i="13"/>
  <c r="F13" i="13"/>
  <c r="F27" i="13" s="1"/>
  <c r="F29" i="13" s="1"/>
  <c r="E13" i="13"/>
  <c r="E27" i="13" s="1"/>
  <c r="K12" i="13"/>
  <c r="K11" i="13"/>
  <c r="K66" i="12"/>
  <c r="K65" i="12"/>
  <c r="K64" i="12"/>
  <c r="K63" i="12"/>
  <c r="K62" i="12"/>
  <c r="K61" i="12"/>
  <c r="K60" i="12"/>
  <c r="K59" i="12"/>
  <c r="K58" i="12"/>
  <c r="K57" i="12"/>
  <c r="K56" i="12"/>
  <c r="K55" i="12"/>
  <c r="K54" i="12"/>
  <c r="K53" i="12"/>
  <c r="K48" i="12"/>
  <c r="K45" i="12"/>
  <c r="K44" i="12"/>
  <c r="K43" i="12"/>
  <c r="K42" i="12"/>
  <c r="K38" i="12"/>
  <c r="K29" i="12"/>
  <c r="K28" i="12"/>
  <c r="K18" i="12"/>
  <c r="K17" i="12"/>
  <c r="K16" i="12"/>
  <c r="K14" i="12"/>
  <c r="K11" i="12"/>
  <c r="H50" i="7"/>
  <c r="G50" i="7"/>
  <c r="F50" i="7"/>
  <c r="E50" i="7"/>
  <c r="D50" i="7"/>
  <c r="C49" i="7"/>
  <c r="I49" i="7" s="1"/>
  <c r="I48" i="7"/>
  <c r="C47" i="7"/>
  <c r="I47" i="7" s="1"/>
  <c r="I46" i="7"/>
  <c r="I45" i="7"/>
  <c r="I44" i="7"/>
  <c r="I43" i="7"/>
  <c r="I42" i="7"/>
  <c r="C41" i="7"/>
  <c r="I41" i="7" s="1"/>
  <c r="I40" i="7"/>
  <c r="I39" i="7"/>
  <c r="I38" i="7"/>
  <c r="C37" i="7"/>
  <c r="I36" i="7"/>
  <c r="I35" i="7"/>
  <c r="I34" i="7"/>
  <c r="I33" i="7"/>
  <c r="I32" i="7"/>
  <c r="I31" i="7"/>
  <c r="I30" i="7"/>
  <c r="I29" i="7"/>
  <c r="I28" i="7"/>
  <c r="I27" i="7"/>
  <c r="I26" i="7"/>
  <c r="I25" i="7"/>
  <c r="I24" i="7"/>
  <c r="I23" i="7"/>
  <c r="I22" i="7"/>
  <c r="I21" i="7"/>
  <c r="I20" i="7"/>
  <c r="I19" i="7"/>
  <c r="I18" i="7"/>
  <c r="I17" i="7"/>
  <c r="I16" i="7"/>
  <c r="I15" i="7"/>
  <c r="I14" i="7"/>
  <c r="I13" i="7"/>
  <c r="I12" i="7"/>
  <c r="I11" i="7"/>
  <c r="I10" i="7"/>
  <c r="H104" i="6"/>
  <c r="H103" i="6"/>
  <c r="H102" i="6"/>
  <c r="H101" i="6"/>
  <c r="H100" i="6"/>
  <c r="H99" i="6"/>
  <c r="H98" i="6"/>
  <c r="H97" i="6"/>
  <c r="H96" i="6"/>
  <c r="H95" i="6"/>
  <c r="H94" i="6"/>
  <c r="H93" i="6"/>
  <c r="H92" i="6"/>
  <c r="H91" i="6"/>
  <c r="H90" i="6"/>
  <c r="G89" i="6"/>
  <c r="F89" i="6"/>
  <c r="E89" i="6"/>
  <c r="D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F54" i="6"/>
  <c r="H53" i="6"/>
  <c r="H52" i="6"/>
  <c r="H51" i="6"/>
  <c r="H50" i="6"/>
  <c r="H49" i="6"/>
  <c r="H47" i="6"/>
  <c r="H46" i="6"/>
  <c r="H44" i="6"/>
  <c r="H43" i="6"/>
  <c r="H42" i="6"/>
  <c r="H41" i="6"/>
  <c r="H40" i="6"/>
  <c r="H39" i="6"/>
  <c r="H38" i="6"/>
  <c r="H36" i="6"/>
  <c r="H35" i="6"/>
  <c r="H33" i="6"/>
  <c r="H32" i="6"/>
  <c r="H31" i="6"/>
  <c r="H30" i="6"/>
  <c r="H27" i="6"/>
  <c r="H26" i="6"/>
  <c r="H25" i="6"/>
  <c r="H23" i="6"/>
  <c r="H22" i="6"/>
  <c r="H21" i="6"/>
  <c r="H20" i="6"/>
  <c r="H19" i="6"/>
  <c r="H18" i="6"/>
  <c r="H17" i="6"/>
  <c r="H16" i="6"/>
  <c r="H15" i="6"/>
  <c r="H14" i="6"/>
  <c r="H13" i="6"/>
  <c r="H12" i="6"/>
  <c r="H11" i="6"/>
  <c r="F104" i="5"/>
  <c r="F103" i="5"/>
  <c r="F102" i="5"/>
  <c r="F101" i="5"/>
  <c r="F100" i="5"/>
  <c r="F99" i="5"/>
  <c r="F98" i="5"/>
  <c r="F97" i="5"/>
  <c r="F96" i="5"/>
  <c r="F95" i="5"/>
  <c r="D94" i="5"/>
  <c r="F94" i="5" s="1"/>
  <c r="F90" i="5"/>
  <c r="D89" i="5"/>
  <c r="F89" i="5" s="1"/>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3" i="5"/>
  <c r="F52" i="5"/>
  <c r="F51" i="5"/>
  <c r="F50" i="5"/>
  <c r="F49" i="5"/>
  <c r="F47" i="5"/>
  <c r="F46" i="5"/>
  <c r="F43" i="5"/>
  <c r="F42" i="5"/>
  <c r="F41" i="5"/>
  <c r="F40" i="5"/>
  <c r="F39" i="5"/>
  <c r="F38" i="5"/>
  <c r="F36" i="5"/>
  <c r="F34" i="5"/>
  <c r="F33" i="5"/>
  <c r="F32" i="5"/>
  <c r="F31" i="5"/>
  <c r="F30" i="5"/>
  <c r="F27" i="5"/>
  <c r="F26" i="5"/>
  <c r="F25" i="5"/>
  <c r="F23" i="5"/>
  <c r="F22" i="5"/>
  <c r="F21" i="5"/>
  <c r="F19" i="5"/>
  <c r="F18" i="5"/>
  <c r="F17" i="5"/>
  <c r="F16" i="5"/>
  <c r="F15" i="5"/>
  <c r="F14" i="5"/>
  <c r="F13" i="5"/>
  <c r="F12" i="5"/>
  <c r="F11" i="5"/>
  <c r="D103" i="4"/>
  <c r="AD103" i="4" s="1"/>
  <c r="AA93" i="4"/>
  <c r="Y93" i="4"/>
  <c r="U93" i="4"/>
  <c r="M93" i="4"/>
  <c r="F93" i="4"/>
  <c r="AD93" i="4" s="1"/>
  <c r="D93" i="4"/>
  <c r="AC88" i="4"/>
  <c r="AB88" i="4"/>
  <c r="AA88" i="4"/>
  <c r="Z88" i="4"/>
  <c r="Y88" i="4"/>
  <c r="X88" i="4"/>
  <c r="W88" i="4"/>
  <c r="V88" i="4"/>
  <c r="U88" i="4"/>
  <c r="T88" i="4"/>
  <c r="S88" i="4"/>
  <c r="R88" i="4"/>
  <c r="Q88" i="4"/>
  <c r="P88" i="4"/>
  <c r="O88" i="4"/>
  <c r="N88" i="4"/>
  <c r="M88" i="4"/>
  <c r="L88" i="4"/>
  <c r="K88" i="4"/>
  <c r="J88" i="4"/>
  <c r="I88" i="4"/>
  <c r="H88" i="4"/>
  <c r="G88" i="4"/>
  <c r="F88" i="4"/>
  <c r="E88" i="4"/>
  <c r="D88" i="4"/>
  <c r="AC80" i="4"/>
  <c r="AB80" i="4"/>
  <c r="AA80" i="4"/>
  <c r="Z80" i="4"/>
  <c r="X80" i="4"/>
  <c r="V80" i="4"/>
  <c r="U80" i="4"/>
  <c r="S80" i="4"/>
  <c r="R80" i="4"/>
  <c r="Q80" i="4"/>
  <c r="P80" i="4"/>
  <c r="O80" i="4"/>
  <c r="N80" i="4"/>
  <c r="M80" i="4"/>
  <c r="L80" i="4"/>
  <c r="K80" i="4"/>
  <c r="J80" i="4"/>
  <c r="H80" i="4"/>
  <c r="G80" i="4"/>
  <c r="F80" i="4"/>
  <c r="E80" i="4"/>
  <c r="D80" i="4"/>
  <c r="I68" i="4"/>
  <c r="AB63" i="4"/>
  <c r="AD63" i="4" s="1"/>
  <c r="AB47" i="4"/>
  <c r="Y47" i="4"/>
  <c r="X47" i="4"/>
  <c r="W47" i="4"/>
  <c r="AB27" i="4"/>
  <c r="Y27" i="4"/>
  <c r="X27" i="4"/>
  <c r="W27" i="4"/>
  <c r="M27" i="4"/>
  <c r="J27" i="4"/>
  <c r="AB23" i="4"/>
  <c r="Y23" i="4"/>
  <c r="X23" i="4"/>
  <c r="W23" i="4"/>
  <c r="M23" i="4"/>
  <c r="J23" i="4"/>
  <c r="J37" i="3"/>
  <c r="J36" i="3"/>
  <c r="J35" i="3"/>
  <c r="J34" i="3"/>
  <c r="J33" i="3"/>
  <c r="J32" i="3"/>
  <c r="J31" i="3"/>
  <c r="J30" i="3"/>
  <c r="J28" i="3"/>
  <c r="J27" i="3"/>
  <c r="J26" i="3"/>
  <c r="J25" i="3"/>
  <c r="J24" i="3"/>
  <c r="J23" i="3"/>
  <c r="J22" i="3"/>
  <c r="J21" i="3"/>
  <c r="I20" i="3"/>
  <c r="H20" i="3"/>
  <c r="G20" i="3"/>
  <c r="F20" i="3"/>
  <c r="E20" i="3"/>
  <c r="D20" i="3"/>
  <c r="J19" i="3"/>
  <c r="J18" i="3"/>
  <c r="I17" i="3"/>
  <c r="I29" i="3" s="1"/>
  <c r="I38" i="3" s="1"/>
  <c r="H17" i="3"/>
  <c r="H29" i="3" s="1"/>
  <c r="H38" i="3" s="1"/>
  <c r="G17" i="3"/>
  <c r="G29" i="3" s="1"/>
  <c r="G38" i="3" s="1"/>
  <c r="F17" i="3"/>
  <c r="E17" i="3"/>
  <c r="E29" i="3" s="1"/>
  <c r="E38" i="3" s="1"/>
  <c r="D17" i="3"/>
  <c r="J16" i="3"/>
  <c r="J15" i="3"/>
  <c r="J14" i="3"/>
  <c r="J13" i="3"/>
  <c r="J12" i="3"/>
  <c r="J11" i="3"/>
  <c r="J10" i="3"/>
  <c r="J9" i="3"/>
  <c r="I76" i="2"/>
  <c r="H76" i="2"/>
  <c r="G76" i="2"/>
  <c r="F76" i="2"/>
  <c r="E76" i="2"/>
  <c r="D76" i="2"/>
  <c r="J75" i="2"/>
  <c r="J74" i="2"/>
  <c r="J73" i="2"/>
  <c r="J72" i="2"/>
  <c r="J71" i="2"/>
  <c r="J70" i="2"/>
  <c r="J69" i="2"/>
  <c r="J68" i="2"/>
  <c r="J67" i="2"/>
  <c r="J66" i="2"/>
  <c r="J65" i="2"/>
  <c r="I64" i="2"/>
  <c r="H64" i="2"/>
  <c r="G64" i="2"/>
  <c r="F64" i="2"/>
  <c r="E64" i="2"/>
  <c r="D64" i="2"/>
  <c r="D77" i="2" s="1"/>
  <c r="J63" i="2"/>
  <c r="J62" i="2"/>
  <c r="J61" i="2"/>
  <c r="J60" i="2"/>
  <c r="J59" i="2"/>
  <c r="J57" i="2"/>
  <c r="J56" i="2"/>
  <c r="J55" i="2"/>
  <c r="J54" i="2"/>
  <c r="J53" i="2"/>
  <c r="I52" i="2"/>
  <c r="I58" i="2" s="1"/>
  <c r="H52" i="2"/>
  <c r="H58" i="2" s="1"/>
  <c r="G52" i="2"/>
  <c r="G58" i="2" s="1"/>
  <c r="F52" i="2"/>
  <c r="F58" i="2" s="1"/>
  <c r="E52" i="2"/>
  <c r="E58" i="2" s="1"/>
  <c r="D52" i="2"/>
  <c r="J51" i="2"/>
  <c r="J50" i="2"/>
  <c r="J49" i="2"/>
  <c r="J48" i="2"/>
  <c r="J47" i="2"/>
  <c r="J46" i="2"/>
  <c r="J45" i="2"/>
  <c r="J44" i="2"/>
  <c r="J43" i="2"/>
  <c r="J41" i="2"/>
  <c r="I40" i="2"/>
  <c r="I42" i="2" s="1"/>
  <c r="H40" i="2"/>
  <c r="H42" i="2" s="1"/>
  <c r="G40" i="2"/>
  <c r="G42" i="2" s="1"/>
  <c r="F40" i="2"/>
  <c r="F42" i="2" s="1"/>
  <c r="E40" i="2"/>
  <c r="E42" i="2" s="1"/>
  <c r="D40" i="2"/>
  <c r="D42" i="2" s="1"/>
  <c r="J39" i="2"/>
  <c r="J38" i="2"/>
  <c r="J37" i="2"/>
  <c r="J36" i="2"/>
  <c r="J35" i="2"/>
  <c r="J34" i="2"/>
  <c r="J33" i="2"/>
  <c r="J32" i="2"/>
  <c r="J31" i="2"/>
  <c r="J30" i="2"/>
  <c r="J29" i="2"/>
  <c r="I28" i="2"/>
  <c r="H28" i="2"/>
  <c r="G28" i="2"/>
  <c r="F28" i="2"/>
  <c r="E28" i="2"/>
  <c r="D28" i="2"/>
  <c r="J27" i="2"/>
  <c r="J26" i="2"/>
  <c r="J25" i="2"/>
  <c r="J24" i="2"/>
  <c r="J23" i="2"/>
  <c r="J21" i="2"/>
  <c r="J20" i="2"/>
  <c r="J19" i="2"/>
  <c r="J18" i="2"/>
  <c r="J17" i="2"/>
  <c r="I16" i="2"/>
  <c r="I22" i="2" s="1"/>
  <c r="H16" i="2"/>
  <c r="H22" i="2" s="1"/>
  <c r="G16" i="2"/>
  <c r="G22" i="2" s="1"/>
  <c r="F16" i="2"/>
  <c r="F22" i="2" s="1"/>
  <c r="E16" i="2"/>
  <c r="E22" i="2" s="1"/>
  <c r="J15" i="2"/>
  <c r="J14" i="2"/>
  <c r="J13" i="2"/>
  <c r="J12" i="2"/>
  <c r="J11" i="2"/>
  <c r="J10" i="2"/>
  <c r="I64" i="1"/>
  <c r="C61" i="1"/>
  <c r="I60" i="1"/>
  <c r="I59" i="1"/>
  <c r="I58" i="1"/>
  <c r="I57" i="1"/>
  <c r="H56" i="1"/>
  <c r="G56" i="1"/>
  <c r="G65" i="1" s="1"/>
  <c r="F56" i="1"/>
  <c r="E56" i="1"/>
  <c r="D56" i="1"/>
  <c r="I55" i="1"/>
  <c r="I54" i="1"/>
  <c r="I52" i="1"/>
  <c r="I51" i="1"/>
  <c r="I49" i="1"/>
  <c r="I48" i="1"/>
  <c r="I47" i="1"/>
  <c r="I46" i="1"/>
  <c r="I45" i="1"/>
  <c r="D44" i="1"/>
  <c r="D39" i="1" s="1"/>
  <c r="I43" i="1"/>
  <c r="I42" i="1"/>
  <c r="I41" i="1"/>
  <c r="H40" i="1"/>
  <c r="G40" i="1"/>
  <c r="G39" i="1" s="1"/>
  <c r="F40" i="1"/>
  <c r="F39" i="1" s="1"/>
  <c r="E40" i="1"/>
  <c r="E39" i="1" s="1"/>
  <c r="E65" i="1" s="1"/>
  <c r="H31" i="1"/>
  <c r="G31" i="1"/>
  <c r="F31" i="1"/>
  <c r="E31" i="1"/>
  <c r="D31" i="1"/>
  <c r="C31" i="1"/>
  <c r="I30" i="1"/>
  <c r="I28" i="1"/>
  <c r="I27" i="1"/>
  <c r="C25" i="1"/>
  <c r="I25" i="1" s="1"/>
  <c r="I24" i="1"/>
  <c r="I23" i="1"/>
  <c r="I22" i="1"/>
  <c r="I21" i="1"/>
  <c r="I20" i="1"/>
  <c r="I18" i="1"/>
  <c r="I17" i="1"/>
  <c r="I16" i="1"/>
  <c r="H15" i="1"/>
  <c r="H19" i="1" s="1"/>
  <c r="H26" i="1" s="1"/>
  <c r="G15" i="1"/>
  <c r="G19" i="1" s="1"/>
  <c r="G26" i="1" s="1"/>
  <c r="F15" i="1"/>
  <c r="F19" i="1" s="1"/>
  <c r="F26" i="1" s="1"/>
  <c r="E15" i="1"/>
  <c r="E19" i="1" s="1"/>
  <c r="E26" i="1" s="1"/>
  <c r="D15" i="1"/>
  <c r="D19" i="1" s="1"/>
  <c r="D26" i="1" s="1"/>
  <c r="C15" i="1"/>
  <c r="C19" i="1" s="1"/>
  <c r="I14" i="1"/>
  <c r="I13" i="1"/>
  <c r="I12" i="1"/>
  <c r="I11" i="1"/>
  <c r="I10" i="1"/>
  <c r="O38" i="16" l="1"/>
  <c r="O54" i="16"/>
  <c r="F40" i="10"/>
  <c r="C23" i="10"/>
  <c r="C40" i="10" s="1"/>
  <c r="I61" i="1"/>
  <c r="K68" i="12"/>
  <c r="K40" i="12"/>
  <c r="I56" i="1"/>
  <c r="D29" i="3"/>
  <c r="D38" i="3" s="1"/>
  <c r="F32" i="1"/>
  <c r="AD88" i="4"/>
  <c r="I80" i="4"/>
  <c r="AD80" i="4" s="1"/>
  <c r="AD68" i="4"/>
  <c r="F45" i="5"/>
  <c r="F48" i="5"/>
  <c r="K24" i="12"/>
  <c r="K46" i="12"/>
  <c r="K12" i="12"/>
  <c r="F29" i="3"/>
  <c r="F38" i="3" s="1"/>
  <c r="G32" i="1"/>
  <c r="H29" i="6"/>
  <c r="F23" i="9"/>
  <c r="J28" i="2"/>
  <c r="C63" i="16"/>
  <c r="G63" i="16"/>
  <c r="H34" i="6"/>
  <c r="F70" i="12"/>
  <c r="F71" i="12" s="1"/>
  <c r="F14" i="9"/>
  <c r="F28" i="9" s="1"/>
  <c r="K63" i="16"/>
  <c r="G27" i="13"/>
  <c r="G29" i="13" s="1"/>
  <c r="H27" i="13"/>
  <c r="H29" i="13" s="1"/>
  <c r="D63" i="16"/>
  <c r="E63" i="16"/>
  <c r="P63" i="16"/>
  <c r="I63" i="16"/>
  <c r="H63" i="16"/>
  <c r="L63" i="16"/>
  <c r="J63" i="16"/>
  <c r="F63" i="16"/>
  <c r="M63" i="16"/>
  <c r="N63" i="16"/>
  <c r="C28" i="9"/>
  <c r="J39" i="8"/>
  <c r="J30" i="8"/>
  <c r="K13" i="13"/>
  <c r="K26" i="13"/>
  <c r="C50" i="7"/>
  <c r="I37" i="7"/>
  <c r="I50" i="7" s="1"/>
  <c r="H45" i="6"/>
  <c r="H89" i="6"/>
  <c r="F105" i="6"/>
  <c r="H37" i="6"/>
  <c r="F55" i="6"/>
  <c r="H55" i="6" s="1"/>
  <c r="H24" i="6"/>
  <c r="H48" i="6"/>
  <c r="G105" i="6"/>
  <c r="H28" i="6"/>
  <c r="H54" i="6"/>
  <c r="E105" i="5"/>
  <c r="F54" i="5"/>
  <c r="F37" i="5"/>
  <c r="F55" i="5" s="1"/>
  <c r="D105" i="5"/>
  <c r="F35" i="5"/>
  <c r="F44" i="5"/>
  <c r="F20" i="5"/>
  <c r="I104" i="4"/>
  <c r="G104" i="4"/>
  <c r="R104" i="4"/>
  <c r="F104" i="4"/>
  <c r="J54" i="4"/>
  <c r="L104" i="4"/>
  <c r="V104" i="4"/>
  <c r="X54" i="4"/>
  <c r="AB54" i="4"/>
  <c r="W54" i="4"/>
  <c r="Y54" i="4"/>
  <c r="Z54" i="4"/>
  <c r="AD54" i="4" s="1"/>
  <c r="K104" i="4"/>
  <c r="M54" i="4"/>
  <c r="M104" i="4" s="1"/>
  <c r="O104" i="4"/>
  <c r="T104" i="4"/>
  <c r="J17" i="3"/>
  <c r="J20" i="3"/>
  <c r="J40" i="2"/>
  <c r="J42" i="2" s="1"/>
  <c r="J16" i="2"/>
  <c r="J22" i="2" s="1"/>
  <c r="J76" i="2"/>
  <c r="J64" i="2"/>
  <c r="J52" i="2"/>
  <c r="J58" i="2" s="1"/>
  <c r="J77" i="2" s="1"/>
  <c r="D32" i="1"/>
  <c r="H32" i="1"/>
  <c r="E32" i="1"/>
  <c r="I31" i="1"/>
  <c r="I40" i="1"/>
  <c r="I44" i="1"/>
  <c r="C26" i="1"/>
  <c r="C32" i="1" s="1"/>
  <c r="I19" i="1"/>
  <c r="I26" i="1" s="1"/>
  <c r="C71" i="1" s="1"/>
  <c r="I15" i="1"/>
  <c r="H39" i="1"/>
  <c r="I65" i="1" l="1"/>
  <c r="C72" i="1"/>
  <c r="K69" i="12"/>
  <c r="H65" i="1"/>
  <c r="J29" i="3"/>
  <c r="J38" i="3" s="1"/>
  <c r="AB104" i="4"/>
  <c r="F105" i="5"/>
  <c r="H70" i="12"/>
  <c r="H71" i="12" s="1"/>
  <c r="G70" i="12"/>
  <c r="G71" i="12" s="1"/>
  <c r="J70" i="12"/>
  <c r="J71" i="12" s="1"/>
  <c r="I70" i="12"/>
  <c r="I71" i="12" s="1"/>
  <c r="E28" i="13"/>
  <c r="Z104" i="4"/>
  <c r="E105" i="6"/>
  <c r="U104" i="4"/>
  <c r="AC104" i="4"/>
  <c r="X104" i="4"/>
  <c r="J104" i="4"/>
  <c r="Y104" i="4"/>
  <c r="E71" i="12"/>
  <c r="K27" i="13"/>
  <c r="O63" i="16"/>
  <c r="D105" i="6"/>
  <c r="S104" i="4"/>
  <c r="AA104" i="4"/>
  <c r="E104" i="4"/>
  <c r="P104" i="4"/>
  <c r="H104" i="4"/>
  <c r="N104" i="4"/>
  <c r="W104" i="4"/>
  <c r="Q104" i="4"/>
  <c r="I32" i="1"/>
  <c r="C73" i="1" l="1"/>
  <c r="K28" i="13"/>
  <c r="E29" i="13"/>
  <c r="K29" i="13" s="1"/>
  <c r="H105" i="6"/>
  <c r="K70" i="12"/>
  <c r="K71" i="12" s="1"/>
  <c r="D104" i="4"/>
  <c r="AD104" i="4" s="1"/>
</calcChain>
</file>

<file path=xl/comments1.xml><?xml version="1.0" encoding="utf-8"?>
<comments xmlns="http://schemas.openxmlformats.org/spreadsheetml/2006/main">
  <authors>
    <author>Szerző</author>
  </authors>
  <commentList>
    <comment ref="D10" authorId="0" shapeId="0">
      <text>
        <r>
          <rPr>
            <b/>
            <sz val="9"/>
            <color indexed="8"/>
            <rFont val="Segoe UI"/>
            <family val="2"/>
            <charset val="238"/>
          </rPr>
          <t>Csomor Ildikó:</t>
        </r>
        <r>
          <rPr>
            <b/>
            <sz val="9"/>
            <color indexed="8"/>
            <rFont val="Segoe UI"/>
            <family val="2"/>
            <charset val="238"/>
          </rPr>
          <t xml:space="preserve"> </t>
        </r>
        <r>
          <rPr>
            <sz val="9"/>
            <color indexed="8"/>
            <rFont val="Segoe UI"/>
            <family val="2"/>
            <charset val="238"/>
          </rPr>
          <t>konyhai takarítók bére</t>
        </r>
      </text>
    </comment>
    <comment ref="D13" authorId="0" shapeId="0">
      <text>
        <r>
          <rPr>
            <b/>
            <sz val="9"/>
            <color indexed="8"/>
            <rFont val="Segoe UI"/>
            <family val="2"/>
            <charset val="238"/>
          </rPr>
          <t>Csomor Ildikó:</t>
        </r>
        <r>
          <rPr>
            <sz val="9"/>
            <color indexed="8"/>
            <rFont val="Segoe UI"/>
            <family val="2"/>
            <charset val="238"/>
          </rPr>
          <t xml:space="preserve"> konyhai dolgozók
</t>
        </r>
      </text>
    </comment>
    <comment ref="D16" authorId="0" shapeId="0">
      <text>
        <r>
          <rPr>
            <b/>
            <sz val="9"/>
            <color indexed="8"/>
            <rFont val="Segoe UI"/>
            <family val="2"/>
            <charset val="238"/>
          </rPr>
          <t xml:space="preserve">Csomor Ildikó: </t>
        </r>
        <r>
          <rPr>
            <sz val="9"/>
            <color indexed="8"/>
            <rFont val="Segoe UI"/>
            <family val="2"/>
            <charset val="238"/>
          </rPr>
          <t>polgármester cafetéria juttatása nettó 257 510,</t>
        </r>
        <r>
          <rPr>
            <sz val="9"/>
            <color indexed="8"/>
            <rFont val="Segoe UI"/>
            <family val="2"/>
            <charset val="238"/>
          </rPr>
          <t xml:space="preserve">
</t>
        </r>
      </text>
    </comment>
    <comment ref="D18" authorId="0" shapeId="0">
      <text>
        <r>
          <rPr>
            <b/>
            <sz val="9"/>
            <color indexed="8"/>
            <rFont val="Segoe UI"/>
            <family val="2"/>
            <charset val="238"/>
          </rPr>
          <t>Kéri Józsefné</t>
        </r>
        <r>
          <rPr>
            <sz val="9"/>
            <color indexed="8"/>
            <rFont val="Segoe UI"/>
            <family val="2"/>
            <charset val="238"/>
          </rPr>
          <t xml:space="preserve">:konyhai dolgozók
</t>
        </r>
      </text>
    </comment>
    <comment ref="Q19" authorId="0" shapeId="0">
      <text>
        <r>
          <rPr>
            <b/>
            <sz val="9"/>
            <color indexed="81"/>
            <rFont val="Segoe UI"/>
            <family val="2"/>
            <charset val="238"/>
          </rPr>
          <t>Szerző:</t>
        </r>
        <r>
          <rPr>
            <sz val="9"/>
            <color indexed="81"/>
            <rFont val="Segoe UI"/>
            <family val="2"/>
            <charset val="238"/>
          </rPr>
          <t xml:space="preserve">
folyószámla kts.tér.
9022/fő</t>
        </r>
      </text>
    </comment>
    <comment ref="R19" authorId="0" shapeId="0">
      <text>
        <r>
          <rPr>
            <sz val="9"/>
            <color indexed="81"/>
            <rFont val="Tahoma"/>
            <family val="2"/>
            <charset val="238"/>
          </rPr>
          <t xml:space="preserve">folyószámla kts.tér.
9022/fő
</t>
        </r>
      </text>
    </comment>
    <comment ref="S19" authorId="0" shapeId="0">
      <text>
        <r>
          <rPr>
            <b/>
            <sz val="9"/>
            <color indexed="81"/>
            <rFont val="Tahoma"/>
            <family val="2"/>
            <charset val="238"/>
          </rPr>
          <t>Szerző:</t>
        </r>
        <r>
          <rPr>
            <sz val="9"/>
            <color indexed="81"/>
            <rFont val="Tahoma"/>
            <family val="2"/>
            <charset val="238"/>
          </rPr>
          <t xml:space="preserve">
folyószámla kts.tér.
9022/fő</t>
        </r>
      </text>
    </comment>
    <comment ref="D22" authorId="0" shapeId="0">
      <text>
        <r>
          <rPr>
            <b/>
            <sz val="9"/>
            <color indexed="81"/>
            <rFont val="Segoe UI"/>
            <family val="2"/>
            <charset val="238"/>
          </rPr>
          <t>Szerző:</t>
        </r>
        <r>
          <rPr>
            <sz val="9"/>
            <color indexed="81"/>
            <rFont val="Segoe UI"/>
            <family val="2"/>
            <charset val="238"/>
          </rPr>
          <t xml:space="preserve">
cafetéria</t>
        </r>
      </text>
    </comment>
    <comment ref="S22" authorId="0" shapeId="0">
      <text>
        <r>
          <rPr>
            <b/>
            <sz val="9"/>
            <color indexed="81"/>
            <rFont val="Tahoma"/>
            <family val="2"/>
            <charset val="238"/>
          </rPr>
          <t>Szerző:</t>
        </r>
        <r>
          <rPr>
            <sz val="9"/>
            <color indexed="81"/>
            <rFont val="Tahoma"/>
            <family val="2"/>
            <charset val="238"/>
          </rPr>
          <t xml:space="preserve">
Területi pótlék + változó bér+ker.kiegészítés
</t>
        </r>
      </text>
    </comment>
    <comment ref="D24" authorId="0" shapeId="0">
      <text>
        <r>
          <rPr>
            <b/>
            <sz val="9"/>
            <color indexed="8"/>
            <rFont val="Segoe UI"/>
            <family val="2"/>
            <charset val="238"/>
          </rPr>
          <t>Csomor Ildikó:</t>
        </r>
        <r>
          <rPr>
            <sz val="9"/>
            <color indexed="8"/>
            <rFont val="Segoe UI"/>
            <family val="2"/>
            <charset val="238"/>
          </rPr>
          <t xml:space="preserve">
képviselői tiszteletdíjak és költségtérítések
polgármester jutalma  1911e</t>
        </r>
      </text>
    </comment>
    <comment ref="D25" authorId="0" shapeId="0">
      <text>
        <r>
          <rPr>
            <b/>
            <sz val="9"/>
            <color indexed="8"/>
            <rFont val="Segoe UI"/>
            <family val="2"/>
            <charset val="238"/>
          </rPr>
          <t>Csomor Ildikó:</t>
        </r>
        <r>
          <rPr>
            <sz val="9"/>
            <color indexed="8"/>
            <rFont val="Segoe UI"/>
            <family val="2"/>
            <charset val="238"/>
          </rPr>
          <t xml:space="preserve">
Takarítónő megbízási jogviszonyban 700e, Nyári napközi megbizási díj 1500e, 
Bauer Mihály 840e,  
TOP-os projekt megvalósításához kapcsolódó megbízási szerződés Horváth Viktória 1200e,
Klímastratégia megvalósítása 1100e
</t>
        </r>
      </text>
    </comment>
    <comment ref="Q25" authorId="0" shapeId="0">
      <text>
        <r>
          <rPr>
            <b/>
            <sz val="9"/>
            <color indexed="81"/>
            <rFont val="Segoe UI"/>
            <family val="2"/>
            <charset val="238"/>
          </rPr>
          <t>Szerző:</t>
        </r>
        <r>
          <rPr>
            <sz val="9"/>
            <color indexed="81"/>
            <rFont val="Segoe UI"/>
            <family val="2"/>
            <charset val="238"/>
          </rPr>
          <t xml:space="preserve">
Helyettes takarítónő, helyettes laboros
</t>
        </r>
      </text>
    </comment>
    <comment ref="D26" authorId="0" shapeId="0">
      <text>
        <r>
          <rPr>
            <b/>
            <sz val="9"/>
            <color indexed="8"/>
            <rFont val="Segoe UI"/>
            <family val="2"/>
            <charset val="238"/>
          </rPr>
          <t>Csomor Ildikó:</t>
        </r>
        <r>
          <rPr>
            <sz val="9"/>
            <color indexed="8"/>
            <rFont val="Segoe UI"/>
            <family val="2"/>
            <charset val="238"/>
          </rPr>
          <t xml:space="preserve">
Kitüntetések
</t>
        </r>
      </text>
    </comment>
    <comment ref="D29" authorId="0" shapeId="0">
      <text>
        <r>
          <rPr>
            <b/>
            <sz val="9"/>
            <color indexed="8"/>
            <rFont val="Segoe UI"/>
            <family val="2"/>
            <charset val="238"/>
          </rPr>
          <t>Csomor Ildikó:</t>
        </r>
        <r>
          <rPr>
            <sz val="9"/>
            <color indexed="8"/>
            <rFont val="Segoe UI"/>
            <family val="2"/>
            <charset val="238"/>
          </rPr>
          <t xml:space="preserve">
személyi juttatások járulékai, továbbá Idősek köszöntése,babaköszöntés,karácsonyi csomag járuléka (reprezentáció után fizetendő 35,99%)
</t>
        </r>
      </text>
    </comment>
    <comment ref="Q30" authorId="0" shapeId="0">
      <text>
        <r>
          <rPr>
            <b/>
            <sz val="9"/>
            <color indexed="81"/>
            <rFont val="Segoe UI"/>
            <family val="2"/>
            <charset val="238"/>
          </rPr>
          <t>Szerző:</t>
        </r>
        <r>
          <rPr>
            <sz val="9"/>
            <color indexed="81"/>
            <rFont val="Segoe UI"/>
            <family val="2"/>
            <charset val="238"/>
          </rPr>
          <t xml:space="preserve">
prick teszt,kislabor tesz+gyógyszer</t>
        </r>
      </text>
    </comment>
    <comment ref="D31" authorId="0" shapeId="0">
      <text>
        <r>
          <rPr>
            <b/>
            <sz val="9"/>
            <color indexed="8"/>
            <rFont val="Segoe UI"/>
            <family val="2"/>
            <charset val="238"/>
          </rPr>
          <t>Csomor Ildikó:</t>
        </r>
        <r>
          <rPr>
            <sz val="9"/>
            <color indexed="8"/>
            <rFont val="Segoe UI"/>
            <family val="2"/>
            <charset val="238"/>
          </rPr>
          <t xml:space="preserve">
tisztítószer,vegyszer uszoda 900e, ph 1200e, egyéb üzm. anyag, gyermekétkeztetési feladatellátáshoz munkaruha 100e</t>
        </r>
      </text>
    </comment>
    <comment ref="O31" authorId="0" shapeId="0">
      <text>
        <r>
          <rPr>
            <b/>
            <sz val="9"/>
            <color indexed="8"/>
            <rFont val="Segoe UI"/>
            <family val="2"/>
            <charset val="238"/>
          </rPr>
          <t>Csomor ildikó:</t>
        </r>
        <r>
          <rPr>
            <sz val="9"/>
            <color indexed="8"/>
            <rFont val="Segoe UI"/>
            <family val="2"/>
            <charset val="238"/>
          </rPr>
          <t xml:space="preserve">
üzemanyag+műhely és kertészeti eszközök</t>
        </r>
      </text>
    </comment>
    <comment ref="Q31" authorId="0" shapeId="0">
      <text>
        <r>
          <rPr>
            <b/>
            <sz val="9"/>
            <color indexed="81"/>
            <rFont val="Tahoma"/>
            <family val="2"/>
            <charset val="238"/>
          </rPr>
          <t>Szerző:</t>
        </r>
        <r>
          <rPr>
            <sz val="9"/>
            <color indexed="81"/>
            <rFont val="Tahoma"/>
            <family val="2"/>
            <charset val="238"/>
          </rPr>
          <t xml:space="preserve">
irodaszer, munkaruha
</t>
        </r>
      </text>
    </comment>
    <comment ref="R31" authorId="0" shapeId="0">
      <text>
        <r>
          <rPr>
            <b/>
            <sz val="9"/>
            <color indexed="81"/>
            <rFont val="Segoe UI"/>
            <family val="2"/>
            <charset val="238"/>
          </rPr>
          <t>Szerző:</t>
        </r>
        <r>
          <rPr>
            <sz val="9"/>
            <color indexed="81"/>
            <rFont val="Segoe UI"/>
            <family val="2"/>
            <charset val="238"/>
          </rPr>
          <t xml:space="preserve">
munkaruha,irodaszer</t>
        </r>
      </text>
    </comment>
    <comment ref="S31" authorId="0" shapeId="0">
      <text>
        <r>
          <rPr>
            <b/>
            <sz val="9"/>
            <color indexed="81"/>
            <rFont val="Tahoma"/>
            <family val="2"/>
            <charset val="238"/>
          </rPr>
          <t>Szerző:</t>
        </r>
        <r>
          <rPr>
            <sz val="9"/>
            <color indexed="81"/>
            <rFont val="Tahoma"/>
            <family val="2"/>
            <charset val="238"/>
          </rPr>
          <t xml:space="preserve">
munkaruha,irodaszer</t>
        </r>
      </text>
    </comment>
    <comment ref="Z31" authorId="0" shapeId="0">
      <text>
        <r>
          <rPr>
            <b/>
            <sz val="9"/>
            <color indexed="8"/>
            <rFont val="Segoe UI"/>
            <family val="2"/>
            <charset val="238"/>
          </rPr>
          <t>Csomor Ildikó:</t>
        </r>
        <r>
          <rPr>
            <sz val="9"/>
            <color indexed="8"/>
            <rFont val="Segoe UI"/>
            <family val="2"/>
            <charset val="238"/>
          </rPr>
          <t xml:space="preserve">
tisztítószer + munkaruha, konyhai eszközök 250e</t>
        </r>
      </text>
    </comment>
    <comment ref="D34" authorId="0" shapeId="0">
      <text>
        <r>
          <rPr>
            <b/>
            <sz val="9"/>
            <color indexed="8"/>
            <rFont val="Segoe UI"/>
            <family val="2"/>
            <charset val="238"/>
          </rPr>
          <t>Csomor Ildikó:</t>
        </r>
        <r>
          <rPr>
            <sz val="9"/>
            <color indexed="8"/>
            <rFont val="Segoe UI"/>
            <family val="2"/>
            <charset val="238"/>
          </rPr>
          <t xml:space="preserve">
polisz tárhely, étkezési program, egyéb
</t>
        </r>
      </text>
    </comment>
    <comment ref="P34" authorId="0" shapeId="0">
      <text>
        <r>
          <rPr>
            <b/>
            <sz val="9"/>
            <color indexed="8"/>
            <rFont val="Segoe UI"/>
            <family val="2"/>
            <charset val="238"/>
          </rPr>
          <t>Csomor Ildikó::</t>
        </r>
        <r>
          <rPr>
            <sz val="9"/>
            <color indexed="8"/>
            <rFont val="Segoe UI"/>
            <family val="2"/>
            <charset val="238"/>
          </rPr>
          <t xml:space="preserve">
Minerva 744e, Digitális állami ingatlan-nyilvántartási térkép 200e</t>
        </r>
      </text>
    </comment>
    <comment ref="Q34" authorId="0" shapeId="0">
      <text>
        <r>
          <rPr>
            <b/>
            <sz val="9"/>
            <color indexed="81"/>
            <rFont val="Segoe UI"/>
            <family val="2"/>
            <charset val="238"/>
          </rPr>
          <t>Szerző:</t>
        </r>
        <r>
          <rPr>
            <sz val="9"/>
            <color indexed="81"/>
            <rFont val="Segoe UI"/>
            <family val="2"/>
            <charset val="238"/>
          </rPr>
          <t xml:space="preserve">
Ixamb,
nyomtató bérlés, sorszámosztó, Fehér G.megb.</t>
        </r>
      </text>
    </comment>
    <comment ref="R34" authorId="0" shapeId="0">
      <text>
        <r>
          <rPr>
            <b/>
            <sz val="9"/>
            <color indexed="81"/>
            <rFont val="Segoe UI"/>
            <family val="2"/>
            <charset val="238"/>
          </rPr>
          <t>Szerző:</t>
        </r>
        <r>
          <rPr>
            <sz val="9"/>
            <color indexed="81"/>
            <rFont val="Segoe UI"/>
            <family val="2"/>
            <charset val="238"/>
          </rPr>
          <t xml:space="preserve">
Ixnet fogászat éves díj
</t>
        </r>
      </text>
    </comment>
    <comment ref="S34" authorId="0" shapeId="0">
      <text>
        <r>
          <rPr>
            <b/>
            <sz val="9"/>
            <color indexed="81"/>
            <rFont val="Segoe UI"/>
            <family val="2"/>
            <charset val="238"/>
          </rPr>
          <t>Szerző:</t>
        </r>
        <r>
          <rPr>
            <sz val="9"/>
            <color indexed="81"/>
            <rFont val="Segoe UI"/>
            <family val="2"/>
            <charset val="238"/>
          </rPr>
          <t xml:space="preserve">
Stefánia védőnői progr.éves díj
</t>
        </r>
      </text>
    </comment>
    <comment ref="Q35" authorId="0" shapeId="0">
      <text>
        <r>
          <rPr>
            <b/>
            <sz val="9"/>
            <color indexed="81"/>
            <rFont val="Segoe UI"/>
            <family val="2"/>
            <charset val="238"/>
          </rPr>
          <t>Szerző:</t>
        </r>
        <r>
          <rPr>
            <sz val="9"/>
            <color indexed="81"/>
            <rFont val="Segoe UI"/>
            <family val="2"/>
            <charset val="238"/>
          </rPr>
          <t xml:space="preserve">
Telefondíj+internet</t>
        </r>
      </text>
    </comment>
    <comment ref="D37" authorId="0" shapeId="0">
      <text>
        <r>
          <rPr>
            <b/>
            <sz val="9"/>
            <color indexed="8"/>
            <rFont val="Segoe UI"/>
            <family val="2"/>
            <charset val="238"/>
          </rPr>
          <t>Csomor Ildikó:</t>
        </r>
        <r>
          <rPr>
            <sz val="9"/>
            <color indexed="8"/>
            <rFont val="Segoe UI"/>
            <family val="2"/>
            <charset val="238"/>
          </rPr>
          <t xml:space="preserve">
városháza 8920e,uszoda 3050e,kuckó 570e</t>
        </r>
      </text>
    </comment>
    <comment ref="F37" authorId="0" shapeId="0">
      <text>
        <r>
          <rPr>
            <b/>
            <sz val="9"/>
            <color indexed="8"/>
            <rFont val="Segoe UI"/>
            <family val="2"/>
            <charset val="238"/>
          </rPr>
          <t>Csomor Ildikó:</t>
        </r>
        <r>
          <rPr>
            <sz val="9"/>
            <color indexed="8"/>
            <rFont val="Segoe UI"/>
            <family val="2"/>
            <charset val="238"/>
          </rPr>
          <t xml:space="preserve">
lakások 700e, egyéb helyiségek 100e
konténeróvoda villanyszámlája 2800e</t>
        </r>
      </text>
    </comment>
    <comment ref="F39" authorId="0" shapeId="0">
      <text>
        <r>
          <rPr>
            <b/>
            <sz val="9"/>
            <color indexed="8"/>
            <rFont val="Segoe UI"/>
            <family val="2"/>
            <charset val="238"/>
          </rPr>
          <t>Csomor Ildikó:</t>
        </r>
        <r>
          <rPr>
            <sz val="9"/>
            <color indexed="8"/>
            <rFont val="Segoe UI"/>
            <family val="2"/>
            <charset val="238"/>
          </rPr>
          <t xml:space="preserve">
fogorvos lakásbérlet 2400e, 
rendezvénytér 60e,festmény 38e
</t>
        </r>
      </text>
    </comment>
    <comment ref="H39" authorId="0" shapeId="0">
      <text>
        <r>
          <rPr>
            <b/>
            <sz val="9"/>
            <color indexed="81"/>
            <rFont val="Segoe UI"/>
            <family val="2"/>
            <charset val="238"/>
          </rPr>
          <t>Szerző:</t>
        </r>
        <r>
          <rPr>
            <sz val="9"/>
            <color indexed="81"/>
            <rFont val="Segoe UI"/>
            <family val="2"/>
            <charset val="238"/>
          </rPr>
          <t xml:space="preserve">
karácsonyi díszkivilágítás bérleti díja</t>
        </r>
      </text>
    </comment>
    <comment ref="D40" authorId="0" shapeId="0">
      <text>
        <r>
          <rPr>
            <b/>
            <sz val="9"/>
            <color indexed="8"/>
            <rFont val="Segoe UI"/>
            <family val="2"/>
            <charset val="238"/>
          </rPr>
          <t>Csomor Ildikó</t>
        </r>
        <r>
          <rPr>
            <sz val="9"/>
            <color indexed="8"/>
            <rFont val="Segoe UI"/>
            <family val="2"/>
            <charset val="238"/>
          </rPr>
          <t xml:space="preserve">
intézményi gázkészülék karbantartás 2200e,
térfigyelő rendszer karbantartása 733e,
egyéb épület karbantartás</t>
        </r>
      </text>
    </comment>
    <comment ref="F40" authorId="0" shapeId="0">
      <text>
        <r>
          <rPr>
            <b/>
            <sz val="9"/>
            <color indexed="8"/>
            <rFont val="Segoe UI"/>
            <family val="2"/>
            <charset val="238"/>
          </rPr>
          <t xml:space="preserve">Csomor Ildikó: </t>
        </r>
        <r>
          <rPr>
            <sz val="9"/>
            <color indexed="8"/>
            <rFont val="Segoe UI"/>
            <family val="2"/>
            <charset val="238"/>
          </rPr>
          <t xml:space="preserve">városháza, melléképület kisjavítás, karbantartás 2800e,
</t>
        </r>
        <r>
          <rPr>
            <b/>
            <sz val="9"/>
            <color indexed="8"/>
            <rFont val="Segoe UI"/>
            <family val="2"/>
            <charset val="238"/>
          </rPr>
          <t>l</t>
        </r>
        <r>
          <rPr>
            <sz val="9"/>
            <color indexed="8"/>
            <rFont val="Segoe UI"/>
            <family val="2"/>
            <charset val="238"/>
          </rPr>
          <t>akásokkal kapcsolatos karbantartás 2500e, rendelőntézet gyerekrészleg tisztasági festése 1500e, tisztasági festés 2. ütem 1800e,tanuszoda karbantartása 700e,</t>
        </r>
        <r>
          <rPr>
            <sz val="9"/>
            <color indexed="8"/>
            <rFont val="Segoe UI"/>
            <family val="2"/>
            <charset val="238"/>
          </rPr>
          <t xml:space="preserve">
</t>
        </r>
      </text>
    </comment>
    <comment ref="G40" authorId="0" shapeId="0">
      <text>
        <r>
          <rPr>
            <b/>
            <sz val="9"/>
            <color indexed="8"/>
            <rFont val="Segoe UI"/>
            <family val="2"/>
            <charset val="238"/>
          </rPr>
          <t>Csomor Ildikó:</t>
        </r>
        <r>
          <rPr>
            <sz val="9"/>
            <color indexed="8"/>
            <rFont val="Segoe UI"/>
            <family val="2"/>
            <charset val="238"/>
          </rPr>
          <t xml:space="preserve">
Eternit Óvoda tűzjelző, riasztó 308e
</t>
        </r>
      </text>
    </comment>
    <comment ref="H40" authorId="0" shapeId="0">
      <text>
        <r>
          <rPr>
            <b/>
            <sz val="9"/>
            <color indexed="81"/>
            <rFont val="Segoe UI"/>
            <family val="2"/>
            <charset val="238"/>
          </rPr>
          <t>Szerző:</t>
        </r>
        <r>
          <rPr>
            <sz val="9"/>
            <color indexed="81"/>
            <rFont val="Segoe UI"/>
            <family val="2"/>
            <charset val="238"/>
          </rPr>
          <t xml:space="preserve">
karácsonyi díszkivilágítás karbantartása</t>
        </r>
      </text>
    </comment>
    <comment ref="O40" authorId="0" shapeId="0">
      <text>
        <r>
          <rPr>
            <b/>
            <sz val="9"/>
            <color indexed="81"/>
            <rFont val="Tahoma"/>
            <family val="2"/>
            <charset val="238"/>
          </rPr>
          <t xml:space="preserve">Csomor Ildikó: </t>
        </r>
        <r>
          <rPr>
            <sz val="9"/>
            <color indexed="81"/>
            <rFont val="Tahoma"/>
            <family val="2"/>
            <charset val="238"/>
          </rPr>
          <t xml:space="preserve">önkormányzati járművek, munkagépek, elektromos gépek karbantartása, szervizelése, javítása, vizsgáztatása
</t>
        </r>
      </text>
    </comment>
    <comment ref="P40" authorId="0" shapeId="0">
      <text>
        <r>
          <rPr>
            <b/>
            <sz val="9"/>
            <color indexed="8"/>
            <rFont val="Segoe UI"/>
            <family val="2"/>
            <charset val="238"/>
          </rPr>
          <t>Csomor Ildikó:</t>
        </r>
        <r>
          <rPr>
            <sz val="9"/>
            <color indexed="8"/>
            <rFont val="Segoe UI"/>
            <family val="2"/>
            <charset val="238"/>
          </rPr>
          <t xml:space="preserve">
Játszóterek karbantartása 3200e,napelemes rendszer karbantartása 575e,art mozi gép karban. 180e,rendezvénytér 250e, iskola udvarán karb. munkálatok 250e
</t>
        </r>
      </text>
    </comment>
    <comment ref="Q40" authorId="0" shapeId="0">
      <text>
        <r>
          <rPr>
            <b/>
            <sz val="9"/>
            <color indexed="81"/>
            <rFont val="Segoe UI"/>
            <family val="2"/>
            <charset val="238"/>
          </rPr>
          <t>Szerző:</t>
        </r>
        <r>
          <rPr>
            <sz val="9"/>
            <color indexed="81"/>
            <rFont val="Segoe UI"/>
            <family val="2"/>
            <charset val="238"/>
          </rPr>
          <t xml:space="preserve">
Farkasné Karalyos Krisztina:
Elktr.ajtózár,központi vízszűrő rendszer csere,kerékpártároló kialakítása és fedése,vízrendszer javítása, szalagfüggöny cseréje
</t>
        </r>
      </text>
    </comment>
    <comment ref="D42" authorId="0" shapeId="0">
      <text>
        <r>
          <rPr>
            <b/>
            <sz val="9"/>
            <color indexed="8"/>
            <rFont val="Segoe UI"/>
            <family val="2"/>
            <charset val="238"/>
          </rPr>
          <t>Csomor Ildikó:</t>
        </r>
        <r>
          <rPr>
            <sz val="9"/>
            <color indexed="8"/>
            <rFont val="Segoe UI"/>
            <family val="2"/>
            <charset val="238"/>
          </rPr>
          <t xml:space="preserve">
közbeszerzési szolgáltatás 3360e,
LIMES közbeszerzési feladatok 900e, 
főépítészi díj 494e, 
foglalkozás eü. 470e, 
Crumerum látogatóközpont kiállítási program terv készítése 2350e, 
Vadkörtefa utcai lakóterület bonyolítói munkái 2400e
</t>
        </r>
      </text>
    </comment>
    <comment ref="R42" authorId="0" shapeId="0">
      <text>
        <r>
          <rPr>
            <b/>
            <sz val="9"/>
            <color indexed="81"/>
            <rFont val="Segoe UI"/>
            <family val="2"/>
            <charset val="238"/>
          </rPr>
          <t>Szerző:</t>
        </r>
        <r>
          <rPr>
            <sz val="9"/>
            <color indexed="81"/>
            <rFont val="Segoe UI"/>
            <family val="2"/>
            <charset val="238"/>
          </rPr>
          <t xml:space="preserve">
Sugárvédelmi szakértő díja
TBC, mellkas rtg díja
</t>
        </r>
      </text>
    </comment>
    <comment ref="S42" authorId="0" shapeId="0">
      <text>
        <r>
          <rPr>
            <b/>
            <sz val="9"/>
            <color indexed="81"/>
            <rFont val="Segoe UI"/>
            <family val="2"/>
            <charset val="238"/>
          </rPr>
          <t>Szerző:</t>
        </r>
        <r>
          <rPr>
            <sz val="9"/>
            <color indexed="81"/>
            <rFont val="Segoe UI"/>
            <family val="2"/>
            <charset val="238"/>
          </rPr>
          <t xml:space="preserve">
TBC,Mellkas rtg dolgozói</t>
        </r>
      </text>
    </comment>
    <comment ref="D43" authorId="0" shapeId="0">
      <text>
        <r>
          <rPr>
            <b/>
            <sz val="9"/>
            <color indexed="8"/>
            <rFont val="Segoe UI"/>
            <family val="2"/>
            <charset val="238"/>
          </rPr>
          <t xml:space="preserve">Csomor Ildikó:
</t>
        </r>
        <r>
          <rPr>
            <sz val="9"/>
            <color indexed="8"/>
            <rFont val="Segoe UI"/>
            <family val="2"/>
            <charset val="238"/>
          </rPr>
          <t xml:space="preserve">gépjárműbiztosítások,szakmai felelősségbiz (jegyző,polgm.) vagyonbiztosítás, külterületi útbiztosítás 3700e
intézményi hulladék: 1600e, 
kéményellenőrzés 400e, 
HÉSZ 9350e, 
</t>
        </r>
        <r>
          <rPr>
            <sz val="9"/>
            <color indexed="8"/>
            <rFont val="Segoe UI"/>
            <family val="2"/>
            <charset val="238"/>
          </rPr>
          <t xml:space="preserve">munka és tűzvédelem 720e,
energia besz. eljárási díjai 1680e,
karácsonyi csomag 8000e, 
idősek köszöntése 300e, 
városi emlékltárgyak vásárlása 2000e,
titkársági reprezentáció 1500e,
városi kiadványok 2000e,
nyári napközi 2500e, 
klímastratégia megvalósítása 1200e, </t>
        </r>
        <r>
          <rPr>
            <b/>
            <sz val="9"/>
            <color indexed="8"/>
            <rFont val="Segoe UI"/>
            <family val="2"/>
            <charset val="238"/>
          </rPr>
          <t xml:space="preserve"> 
</t>
        </r>
        <r>
          <rPr>
            <sz val="9"/>
            <color indexed="8"/>
            <rFont val="Segoe UI"/>
            <family val="2"/>
            <charset val="238"/>
          </rPr>
          <t xml:space="preserve">étlehulladék elszállítás 1000e,
központi nyomtató bérlése zeneiskola részére 250e,
bankköltség 7000ee,
uszoda mintavétel 460e,
egyéb 2000e,
belső ellenőr 1200e, 
Városi TV szolgáltatás 1500e
</t>
        </r>
        <r>
          <rPr>
            <b/>
            <sz val="9"/>
            <color indexed="8"/>
            <rFont val="Segoe UI"/>
            <family val="2"/>
            <charset val="238"/>
          </rPr>
          <t>ÖSSZESEN 49 060e</t>
        </r>
        <r>
          <rPr>
            <sz val="9"/>
            <color indexed="8"/>
            <rFont val="Segoe UI"/>
            <family val="2"/>
            <charset val="238"/>
          </rPr>
          <t xml:space="preserve">
</t>
        </r>
      </text>
    </comment>
    <comment ref="E43" authorId="0" shapeId="0">
      <text>
        <r>
          <rPr>
            <b/>
            <sz val="9"/>
            <color indexed="8"/>
            <rFont val="Segoe UI"/>
            <family val="2"/>
            <charset val="238"/>
          </rPr>
          <t>Csomor ildikó:</t>
        </r>
        <r>
          <rPr>
            <sz val="9"/>
            <color indexed="8"/>
            <rFont val="Segoe UI"/>
            <family val="2"/>
            <charset val="238"/>
          </rPr>
          <t xml:space="preserve">
temetőüzemtetés 300e,hulladékelszállítás 1500e</t>
        </r>
      </text>
    </comment>
    <comment ref="F43" authorId="0" shapeId="0">
      <text>
        <r>
          <rPr>
            <b/>
            <sz val="9"/>
            <color indexed="8"/>
            <rFont val="Segoe UI"/>
            <family val="2"/>
            <charset val="238"/>
          </rPr>
          <t>Csomor Ildikó:</t>
        </r>
        <r>
          <rPr>
            <sz val="9"/>
            <color indexed="8"/>
            <rFont val="Segoe UI"/>
            <family val="2"/>
            <charset val="238"/>
          </rPr>
          <t xml:space="preserve">
lakásokkal kapcs. közös költség 7000e, hulladékszállítás, értékbecslések, energetikai tanúsítvány, rágcsálóírtás, ügyvédi díjak,  egyéb ingatlannal kapcsolatos kitűzések, vázrajzok, italautomata bérlet PH
</t>
        </r>
      </text>
    </comment>
    <comment ref="G43" authorId="0" shapeId="0">
      <text>
        <r>
          <rPr>
            <b/>
            <sz val="9"/>
            <color indexed="8"/>
            <rFont val="Segoe UI"/>
            <family val="2"/>
            <charset val="238"/>
          </rPr>
          <t xml:space="preserve">Csomor Ildikó:
</t>
        </r>
        <r>
          <rPr>
            <sz val="9"/>
            <color indexed="8"/>
            <rFont val="Segoe UI"/>
            <family val="2"/>
            <charset val="238"/>
          </rPr>
          <t xml:space="preserve">hulladék elszállítás 3200e,városháza őrzése, riasztó 3600e
</t>
        </r>
      </text>
    </comment>
    <comment ref="H43" authorId="0" shapeId="0">
      <text>
        <r>
          <rPr>
            <b/>
            <sz val="9"/>
            <color indexed="8"/>
            <rFont val="Segoe UI"/>
            <family val="2"/>
            <charset val="238"/>
          </rPr>
          <t>Csomor Ildikó:</t>
        </r>
        <r>
          <rPr>
            <sz val="9"/>
            <color indexed="8"/>
            <rFont val="Segoe UI"/>
            <family val="2"/>
            <charset val="238"/>
          </rPr>
          <t xml:space="preserve">
városi rendezvény 14000e, nemzetközi kapcsolatok 2000e,hírmondó szerkesztés 2500e, Rendezvénytámogatás Villa hét projekt  7000e, "Összefogás a családokért" program keretében kiadvány, fotózás 970e</t>
        </r>
      </text>
    </comment>
    <comment ref="L43" authorId="0" shapeId="0">
      <text>
        <r>
          <rPr>
            <b/>
            <sz val="9"/>
            <color indexed="81"/>
            <rFont val="Segoe UI"/>
            <family val="2"/>
            <charset val="238"/>
          </rPr>
          <t>Szerző:</t>
        </r>
        <r>
          <rPr>
            <sz val="9"/>
            <color indexed="81"/>
            <rFont val="Segoe UI"/>
            <family val="2"/>
            <charset val="238"/>
          </rPr>
          <t xml:space="preserve">
Útkezelés, fenntartás 12000e, </t>
        </r>
      </text>
    </comment>
    <comment ref="O43" authorId="0" shapeId="0">
      <text>
        <r>
          <rPr>
            <b/>
            <sz val="9"/>
            <color indexed="8"/>
            <rFont val="Segoe UI"/>
            <family val="2"/>
            <charset val="238"/>
          </rPr>
          <t>Csomor Ildikó:</t>
        </r>
        <r>
          <rPr>
            <sz val="9"/>
            <color indexed="8"/>
            <rFont val="Segoe UI"/>
            <family val="2"/>
            <charset val="238"/>
          </rPr>
          <t xml:space="preserve">
fűnyírás, zöldhulladék elszállítás, virágosítás, fák kivágása, fák ültetése, Életút Egyesület</t>
        </r>
      </text>
    </comment>
    <comment ref="P43" authorId="0" shapeId="0">
      <text>
        <r>
          <rPr>
            <b/>
            <sz val="9"/>
            <color indexed="8"/>
            <rFont val="Segoe UI"/>
            <family val="2"/>
            <charset val="238"/>
          </rPr>
          <t xml:space="preserve">Csomor Ildikó: 
</t>
        </r>
        <r>
          <rPr>
            <sz val="9"/>
            <color indexed="8"/>
            <rFont val="Segoe UI"/>
            <family val="2"/>
            <charset val="238"/>
          </rPr>
          <t>rágcsálóírtás 900e,ebrendészet 515e,</t>
        </r>
        <r>
          <rPr>
            <b/>
            <sz val="9"/>
            <color indexed="8"/>
            <rFont val="Segoe UI"/>
            <family val="2"/>
            <charset val="238"/>
          </rPr>
          <t xml:space="preserve"> </t>
        </r>
        <r>
          <rPr>
            <sz val="9"/>
            <color indexed="8"/>
            <rFont val="Segoe UI"/>
            <family val="2"/>
            <charset val="238"/>
          </rPr>
          <t>földmunka 3000e,lakossági térkő 2000e, hulladéklerakó környezetvédelmi jelentések 800e
,vízilétesítmények, patakmedrek fenntartása 3000e, GPRS szolgáltatás 345e</t>
        </r>
      </text>
    </comment>
    <comment ref="Q43" authorId="0" shapeId="0">
      <text>
        <r>
          <rPr>
            <b/>
            <sz val="9"/>
            <color indexed="81"/>
            <rFont val="Segoe UI"/>
            <family val="2"/>
            <charset val="238"/>
          </rPr>
          <t>Szerző:</t>
        </r>
        <r>
          <rPr>
            <sz val="9"/>
            <color indexed="81"/>
            <rFont val="Segoe UI"/>
            <family val="2"/>
            <charset val="238"/>
          </rPr>
          <t xml:space="preserve">
Artisjus,B-Angel,Veszélyes hulladék,rágcsáló),MESZK,Synlab
</t>
        </r>
      </text>
    </comment>
    <comment ref="R43" authorId="0" shapeId="0">
      <text>
        <r>
          <rPr>
            <b/>
            <sz val="9"/>
            <color indexed="81"/>
            <rFont val="Tahoma"/>
            <family val="2"/>
            <charset val="238"/>
          </rPr>
          <t>Szerző:</t>
        </r>
        <r>
          <rPr>
            <sz val="9"/>
            <color indexed="81"/>
            <rFont val="Tahoma"/>
            <family val="2"/>
            <charset val="238"/>
          </rPr>
          <t xml:space="preserve">
Orvosi Kamarai Tagdíj</t>
        </r>
      </text>
    </comment>
    <comment ref="S43" authorId="0" shapeId="0">
      <text>
        <r>
          <rPr>
            <b/>
            <sz val="9"/>
            <color indexed="81"/>
            <rFont val="Tahoma"/>
            <family val="2"/>
            <charset val="238"/>
          </rPr>
          <t>Szerző:</t>
        </r>
        <r>
          <rPr>
            <sz val="9"/>
            <color indexed="81"/>
            <rFont val="Tahoma"/>
            <family val="2"/>
            <charset val="238"/>
          </rPr>
          <t xml:space="preserve">
MAVE tagdíj + Szádóczkiné T.I.babamasszás díj</t>
        </r>
      </text>
    </comment>
    <comment ref="U43" authorId="0" shapeId="0">
      <text>
        <r>
          <rPr>
            <b/>
            <sz val="9"/>
            <color indexed="8"/>
            <rFont val="Segoe UI"/>
            <family val="2"/>
            <charset val="238"/>
          </rPr>
          <t xml:space="preserve">csomor Ildikó:
</t>
        </r>
        <r>
          <rPr>
            <sz val="9"/>
            <color indexed="8"/>
            <rFont val="Segoe UI"/>
            <family val="2"/>
            <charset val="238"/>
          </rPr>
          <t xml:space="preserve">extrém sportpálya biztosítás, egyéb 200e
</t>
        </r>
      </text>
    </comment>
    <comment ref="Z43" authorId="0" shapeId="0">
      <text>
        <r>
          <rPr>
            <b/>
            <sz val="9"/>
            <color indexed="8"/>
            <rFont val="Segoe UI"/>
            <family val="2"/>
            <charset val="238"/>
          </rPr>
          <t>Csomor Ildikó:</t>
        </r>
        <r>
          <rPr>
            <sz val="9"/>
            <color indexed="8"/>
            <rFont val="Segoe UI"/>
            <family val="2"/>
            <charset val="238"/>
          </rPr>
          <t xml:space="preserve">
Ételszállítás</t>
        </r>
      </text>
    </comment>
    <comment ref="AA43" authorId="0" shapeId="0">
      <text>
        <r>
          <rPr>
            <b/>
            <sz val="9"/>
            <color indexed="8"/>
            <rFont val="Segoe UI"/>
            <family val="2"/>
            <charset val="238"/>
          </rPr>
          <t>Csomor Ildikó:</t>
        </r>
        <r>
          <rPr>
            <sz val="9"/>
            <color indexed="8"/>
            <rFont val="Segoe UI"/>
            <family val="2"/>
            <charset val="238"/>
          </rPr>
          <t xml:space="preserve">
biztosítás 290e, hulladékszállítás 608e, , lépcsőháztakarítás, rágcsálóírtás 720e, </t>
        </r>
      </text>
    </comment>
    <comment ref="D52" authorId="0" shapeId="0">
      <text>
        <r>
          <rPr>
            <b/>
            <sz val="9"/>
            <color indexed="8"/>
            <rFont val="Segoe UI"/>
            <family val="2"/>
            <charset val="238"/>
          </rPr>
          <t>Csomor Ildikó:</t>
        </r>
        <r>
          <rPr>
            <sz val="9"/>
            <color indexed="8"/>
            <rFont val="Segoe UI"/>
            <family val="2"/>
            <charset val="238"/>
          </rPr>
          <t xml:space="preserve">
fizetési meghagyások 500e,cégautóadó 912e,hatósági díj, kerekítés,egyéb 
</t>
        </r>
      </text>
    </comment>
    <comment ref="F52" authorId="0" shapeId="0">
      <text>
        <r>
          <rPr>
            <b/>
            <sz val="9"/>
            <color indexed="8"/>
            <rFont val="Segoe UI"/>
            <family val="2"/>
            <charset val="238"/>
          </rPr>
          <t>Csomor Ildikó:</t>
        </r>
        <r>
          <rPr>
            <sz val="9"/>
            <color indexed="8"/>
            <rFont val="Segoe UI"/>
            <family val="2"/>
            <charset val="238"/>
          </rPr>
          <t xml:space="preserve">
Hatósági díak, földhivatali díj</t>
        </r>
      </text>
    </comment>
  </commentList>
</comments>
</file>

<file path=xl/comments2.xml><?xml version="1.0" encoding="utf-8"?>
<comments xmlns="http://schemas.openxmlformats.org/spreadsheetml/2006/main">
  <authors>
    <author>Szerző</author>
  </authors>
  <commentList>
    <comment ref="D20" authorId="0" shapeId="0">
      <text>
        <r>
          <rPr>
            <b/>
            <sz val="9"/>
            <color indexed="81"/>
            <rFont val="Segoe UI"/>
            <family val="2"/>
            <charset val="238"/>
          </rPr>
          <t>CsomorIldikó:</t>
        </r>
        <r>
          <rPr>
            <sz val="9"/>
            <color indexed="81"/>
            <rFont val="Segoe UI"/>
            <family val="2"/>
            <charset val="238"/>
          </rPr>
          <t xml:space="preserve">
szemüveg 250e,bankszámla kompenzáció 330e</t>
        </r>
      </text>
    </comment>
    <comment ref="D22" authorId="0" shapeId="0">
      <text>
        <r>
          <rPr>
            <b/>
            <sz val="9"/>
            <color indexed="81"/>
            <rFont val="Segoe UI"/>
            <family val="2"/>
            <charset val="238"/>
          </rPr>
          <t>Csomor Ildikó:</t>
        </r>
        <r>
          <rPr>
            <sz val="9"/>
            <color indexed="81"/>
            <rFont val="Segoe UI"/>
            <family val="2"/>
            <charset val="238"/>
          </rPr>
          <t xml:space="preserve">
nyugdíjasok kötelező kerete 300e,kegyeleti támogatás 400e</t>
        </r>
      </text>
    </comment>
    <comment ref="D23" authorId="0" shapeId="0">
      <text>
        <r>
          <rPr>
            <b/>
            <sz val="9"/>
            <color indexed="81"/>
            <rFont val="Segoe UI"/>
            <family val="2"/>
            <charset val="238"/>
          </rPr>
          <t>Csomor Ildikó:</t>
        </r>
        <r>
          <rPr>
            <sz val="9"/>
            <color indexed="81"/>
            <rFont val="Segoe UI"/>
            <family val="2"/>
            <charset val="238"/>
          </rPr>
          <t xml:space="preserve">
továbbtanulás 500e,szabadságmegváltás 1800e,</t>
        </r>
      </text>
    </comment>
    <comment ref="D26" authorId="0" shapeId="0">
      <text>
        <r>
          <rPr>
            <b/>
            <sz val="9"/>
            <color indexed="81"/>
            <rFont val="Segoe UI"/>
            <family val="2"/>
            <charset val="238"/>
          </rPr>
          <t>Csomor ildikó</t>
        </r>
        <r>
          <rPr>
            <sz val="9"/>
            <color indexed="81"/>
            <rFont val="Segoe UI"/>
            <family val="2"/>
            <charset val="238"/>
          </rPr>
          <t xml:space="preserve">
megbízási díjak
</t>
        </r>
      </text>
    </comment>
    <comment ref="D27" authorId="0" shapeId="0">
      <text>
        <r>
          <rPr>
            <b/>
            <sz val="9"/>
            <color indexed="81"/>
            <rFont val="Segoe UI"/>
            <family val="2"/>
            <charset val="238"/>
          </rPr>
          <t>Csomor Ildikó:</t>
        </r>
        <r>
          <rPr>
            <sz val="9"/>
            <color indexed="81"/>
            <rFont val="Segoe UI"/>
            <family val="2"/>
            <charset val="238"/>
          </rPr>
          <t xml:space="preserve">
nyugdíjasok juttatása, születésnapi köszöntések</t>
        </r>
      </text>
    </comment>
    <comment ref="D30" authorId="0" shapeId="0">
      <text>
        <r>
          <rPr>
            <b/>
            <sz val="9"/>
            <color indexed="81"/>
            <rFont val="Segoe UI"/>
            <family val="2"/>
            <charset val="238"/>
          </rPr>
          <t>Csomor Ildikó:</t>
        </r>
        <r>
          <rPr>
            <sz val="9"/>
            <color indexed="81"/>
            <rFont val="Segoe UI"/>
            <family val="2"/>
            <charset val="238"/>
          </rPr>
          <t xml:space="preserve">
Rehabilitációs hozzájárulás 2561e
</t>
        </r>
      </text>
    </comment>
    <comment ref="D31" authorId="0" shapeId="0">
      <text>
        <r>
          <rPr>
            <b/>
            <sz val="9"/>
            <color indexed="81"/>
            <rFont val="Segoe UI"/>
            <family val="2"/>
            <charset val="238"/>
          </rPr>
          <t>Csomor Ildikó:</t>
        </r>
        <r>
          <rPr>
            <sz val="9"/>
            <color indexed="81"/>
            <rFont val="Segoe UI"/>
            <family val="2"/>
            <charset val="238"/>
          </rPr>
          <t xml:space="preserve">
Szakkönyvek, egyéb anyagok 500e
</t>
        </r>
      </text>
    </comment>
    <comment ref="D32" authorId="0" shapeId="0">
      <text>
        <r>
          <rPr>
            <b/>
            <sz val="9"/>
            <color indexed="81"/>
            <rFont val="Segoe UI"/>
            <family val="2"/>
            <charset val="238"/>
          </rPr>
          <t>Csomor Ildikó:</t>
        </r>
        <r>
          <rPr>
            <sz val="9"/>
            <color indexed="81"/>
            <rFont val="Segoe UI"/>
            <family val="2"/>
            <charset val="238"/>
          </rPr>
          <t xml:space="preserve">
munkaruha 200e,sokszorosító festék 100e,irodaszer 2000e
</t>
        </r>
      </text>
    </comment>
    <comment ref="D35" authorId="0" shapeId="0">
      <text>
        <r>
          <rPr>
            <b/>
            <sz val="9"/>
            <color indexed="81"/>
            <rFont val="Segoe UI"/>
            <family val="2"/>
            <charset val="238"/>
          </rPr>
          <t>Csomor Ildikó:</t>
        </r>
        <r>
          <rPr>
            <sz val="9"/>
            <color indexed="81"/>
            <rFont val="Segoe UI"/>
            <family val="2"/>
            <charset val="238"/>
          </rPr>
          <t xml:space="preserve">
Borlai és társa 4800e,winszoc,adószámfigyelő,vizuál regiszter,nyomtató bérlés 3600e,virusító 400e</t>
        </r>
      </text>
    </comment>
    <comment ref="D44" authorId="0" shapeId="0">
      <text>
        <r>
          <rPr>
            <b/>
            <sz val="9"/>
            <color indexed="81"/>
            <rFont val="Segoe UI"/>
            <family val="2"/>
            <charset val="238"/>
          </rPr>
          <t>Csomor Ildikó:</t>
        </r>
        <r>
          <rPr>
            <sz val="9"/>
            <color indexed="81"/>
            <rFont val="Segoe UI"/>
            <family val="2"/>
            <charset val="238"/>
          </rPr>
          <t xml:space="preserve">
anyakönyvi kiadások 115e,postaköltség 2500e,titkársági reprezentáció1500e,hírmondó nyomtatása +postaköltsége 4000e,
továbbképzések 500e,továbbképzés normatíva 565e, iratselejtezés 500e, mosatás 200e,tulajdoni lap másolatok 200e,egyéb 250e</t>
        </r>
      </text>
    </comment>
  </commentList>
</comments>
</file>

<file path=xl/comments3.xml><?xml version="1.0" encoding="utf-8"?>
<comments xmlns="http://schemas.openxmlformats.org/spreadsheetml/2006/main">
  <authors>
    <author>Szerző</author>
  </authors>
  <commentList>
    <comment ref="E11" authorId="0" shapeId="0">
      <text>
        <r>
          <rPr>
            <b/>
            <sz val="9"/>
            <color indexed="81"/>
            <rFont val="Tahoma"/>
            <charset val="1"/>
          </rPr>
          <t>Szerző:</t>
        </r>
        <r>
          <rPr>
            <sz val="9"/>
            <color indexed="81"/>
            <rFont val="Tahoma"/>
            <charset val="1"/>
          </rPr>
          <t xml:space="preserve">
ágazati pótlék emelés miatt van bér növekedés</t>
        </r>
      </text>
    </comment>
    <comment ref="E13" authorId="0" shapeId="0">
      <text>
        <r>
          <rPr>
            <b/>
            <sz val="9"/>
            <color indexed="81"/>
            <rFont val="Tahoma"/>
            <charset val="1"/>
          </rPr>
          <t>Szerző:</t>
        </r>
        <r>
          <rPr>
            <sz val="9"/>
            <color indexed="81"/>
            <rFont val="Tahoma"/>
            <charset val="1"/>
          </rPr>
          <t xml:space="preserve">
13 hóra 1 havi bér</t>
        </r>
      </text>
    </comment>
    <comment ref="F13" authorId="0" shapeId="0">
      <text>
        <r>
          <rPr>
            <b/>
            <sz val="9"/>
            <color indexed="81"/>
            <rFont val="Tahoma"/>
            <charset val="1"/>
          </rPr>
          <t>Szerző:</t>
        </r>
        <r>
          <rPr>
            <sz val="9"/>
            <color indexed="81"/>
            <rFont val="Tahoma"/>
            <charset val="1"/>
          </rPr>
          <t xml:space="preserve">
13 hóvi bér tervezve</t>
        </r>
      </text>
    </comment>
    <comment ref="F17" authorId="0" shapeId="0">
      <text>
        <r>
          <rPr>
            <b/>
            <sz val="9"/>
            <color indexed="81"/>
            <rFont val="Tahoma"/>
            <charset val="1"/>
          </rPr>
          <t>Szerző:</t>
        </r>
        <r>
          <rPr>
            <sz val="9"/>
            <color indexed="81"/>
            <rFont val="Tahoma"/>
            <charset val="1"/>
          </rPr>
          <t xml:space="preserve">
34 fő cafetéria tecnikai 200 000 Ft óvónők     300000 Ft</t>
        </r>
      </text>
    </comment>
    <comment ref="E20" authorId="0" shapeId="0">
      <text>
        <r>
          <rPr>
            <b/>
            <sz val="9"/>
            <color indexed="81"/>
            <rFont val="Tahoma"/>
            <charset val="1"/>
          </rPr>
          <t>Szerző:</t>
        </r>
        <r>
          <rPr>
            <sz val="9"/>
            <color indexed="81"/>
            <rFont val="Tahoma"/>
            <charset val="1"/>
          </rPr>
          <t xml:space="preserve">
bankköltség</t>
        </r>
      </text>
    </comment>
    <comment ref="F20" authorId="0" shapeId="0">
      <text>
        <r>
          <rPr>
            <b/>
            <sz val="9"/>
            <color indexed="81"/>
            <rFont val="Tahoma"/>
            <charset val="1"/>
          </rPr>
          <t>Szerző:</t>
        </r>
        <r>
          <rPr>
            <sz val="9"/>
            <color indexed="81"/>
            <rFont val="Tahoma"/>
            <charset val="1"/>
          </rPr>
          <t xml:space="preserve">
bankköltség hozzájárulás</t>
        </r>
      </text>
    </comment>
    <comment ref="G20" authorId="0" shapeId="0">
      <text>
        <r>
          <rPr>
            <b/>
            <sz val="9"/>
            <color indexed="81"/>
            <rFont val="Tahoma"/>
            <family val="2"/>
            <charset val="238"/>
          </rPr>
          <t>Szerző:</t>
        </r>
        <r>
          <rPr>
            <sz val="9"/>
            <color indexed="81"/>
            <rFont val="Tahoma"/>
            <family val="2"/>
            <charset val="238"/>
          </rPr>
          <t xml:space="preserve">
bankszámla költség térítés</t>
        </r>
      </text>
    </comment>
    <comment ref="E22" authorId="0" shapeId="0">
      <text>
        <r>
          <rPr>
            <b/>
            <sz val="9"/>
            <color indexed="81"/>
            <rFont val="Tahoma"/>
            <charset val="1"/>
          </rPr>
          <t>Szerző:</t>
        </r>
        <r>
          <rPr>
            <sz val="9"/>
            <color indexed="81"/>
            <rFont val="Tahoma"/>
            <charset val="1"/>
          </rPr>
          <t xml:space="preserve">
kegyeleti támogatás</t>
        </r>
      </text>
    </comment>
    <comment ref="F22" authorId="0" shapeId="0">
      <text>
        <r>
          <rPr>
            <b/>
            <sz val="9"/>
            <color indexed="81"/>
            <rFont val="Tahoma"/>
            <charset val="1"/>
          </rPr>
          <t>Szerző:</t>
        </r>
        <r>
          <rPr>
            <sz val="9"/>
            <color indexed="81"/>
            <rFont val="Tahoma"/>
            <charset val="1"/>
          </rPr>
          <t xml:space="preserve">
kegyeleti támogatás</t>
        </r>
      </text>
    </comment>
    <comment ref="G22" authorId="0" shapeId="0">
      <text>
        <r>
          <rPr>
            <b/>
            <sz val="9"/>
            <color indexed="81"/>
            <rFont val="Tahoma"/>
            <family val="2"/>
            <charset val="238"/>
          </rPr>
          <t>Szerző:</t>
        </r>
        <r>
          <rPr>
            <sz val="9"/>
            <color indexed="81"/>
            <rFont val="Tahoma"/>
            <family val="2"/>
            <charset val="238"/>
          </rPr>
          <t xml:space="preserve">
kegyeleti támogatás</t>
        </r>
      </text>
    </comment>
    <comment ref="E23" authorId="0" shapeId="0">
      <text>
        <r>
          <rPr>
            <b/>
            <sz val="9"/>
            <color indexed="8"/>
            <rFont val="Segoe UI"/>
            <family val="2"/>
            <charset val="238"/>
          </rPr>
          <t>Szerző:</t>
        </r>
        <r>
          <rPr>
            <sz val="9"/>
            <color indexed="8"/>
            <rFont val="Segoe UI"/>
            <family val="2"/>
            <charset val="238"/>
          </rPr>
          <t xml:space="preserve">
kompenzáció,táppénz
</t>
        </r>
      </text>
    </comment>
    <comment ref="D26" authorId="0" shapeId="0">
      <text>
        <r>
          <rPr>
            <b/>
            <sz val="9"/>
            <color indexed="8"/>
            <rFont val="Segoe UI"/>
            <family val="2"/>
            <charset val="238"/>
          </rPr>
          <t>Szerző:</t>
        </r>
        <r>
          <rPr>
            <sz val="9"/>
            <color indexed="8"/>
            <rFont val="Segoe UI"/>
            <family val="2"/>
            <charset val="238"/>
          </rPr>
          <t xml:space="preserve">
sni</t>
        </r>
      </text>
    </comment>
    <comment ref="E26" authorId="0" shapeId="0">
      <text>
        <r>
          <rPr>
            <b/>
            <sz val="9"/>
            <color indexed="81"/>
            <rFont val="Tahoma"/>
            <charset val="1"/>
          </rPr>
          <t>Szerző:</t>
        </r>
        <r>
          <rPr>
            <sz val="9"/>
            <color indexed="81"/>
            <rFont val="Tahoma"/>
            <charset val="1"/>
          </rPr>
          <t xml:space="preserve">
sni megbízási díj</t>
        </r>
      </text>
    </comment>
    <comment ref="F26" authorId="0" shapeId="0">
      <text>
        <r>
          <rPr>
            <b/>
            <sz val="9"/>
            <color indexed="81"/>
            <rFont val="Tahoma"/>
            <charset val="1"/>
          </rPr>
          <t>Szerző:</t>
        </r>
        <r>
          <rPr>
            <sz val="9"/>
            <color indexed="81"/>
            <rFont val="Tahoma"/>
            <charset val="1"/>
          </rPr>
          <t xml:space="preserve">
SNI foglalkoztatő
</t>
        </r>
      </text>
    </comment>
    <comment ref="D27" authorId="0" shapeId="0">
      <text>
        <r>
          <rPr>
            <b/>
            <sz val="9"/>
            <color indexed="8"/>
            <rFont val="Segoe UI"/>
            <family val="2"/>
            <charset val="238"/>
          </rPr>
          <t>Szerző:</t>
        </r>
        <r>
          <rPr>
            <sz val="9"/>
            <color indexed="8"/>
            <rFont val="Segoe UI"/>
            <family val="2"/>
            <charset val="238"/>
          </rPr>
          <t xml:space="preserve">
gyógypedagógus</t>
        </r>
      </text>
    </comment>
    <comment ref="G28" authorId="0" shapeId="0">
      <text>
        <r>
          <rPr>
            <b/>
            <sz val="9"/>
            <color indexed="8"/>
            <rFont val="Segoe UI"/>
            <family val="2"/>
            <charset val="238"/>
          </rPr>
          <t>Szerző:</t>
        </r>
        <r>
          <rPr>
            <sz val="9"/>
            <color indexed="8"/>
            <rFont val="Segoe UI"/>
            <family val="2"/>
            <charset val="238"/>
          </rPr>
          <t xml:space="preserve">
Pinocchio bábcsoport vezető díjja 780000,
egy fő mozinál 2760000
egyéb helyttesítés 
</t>
        </r>
      </text>
    </comment>
    <comment ref="E30" authorId="0" shapeId="0">
      <text>
        <r>
          <rPr>
            <b/>
            <sz val="9"/>
            <color indexed="81"/>
            <rFont val="Tahoma"/>
            <charset val="1"/>
          </rPr>
          <t>Szerző:</t>
        </r>
        <r>
          <rPr>
            <sz val="9"/>
            <color indexed="81"/>
            <rFont val="Tahoma"/>
            <charset val="1"/>
          </rPr>
          <t xml:space="preserve">
cafetéria járulék +szochó</t>
        </r>
      </text>
    </comment>
    <comment ref="F30" authorId="0" shapeId="0">
      <text>
        <r>
          <rPr>
            <b/>
            <sz val="9"/>
            <color indexed="81"/>
            <rFont val="Tahoma"/>
            <charset val="1"/>
          </rPr>
          <t>Szerző:</t>
        </r>
        <r>
          <rPr>
            <sz val="9"/>
            <color indexed="81"/>
            <rFont val="Tahoma"/>
            <charset val="1"/>
          </rPr>
          <t xml:space="preserve">
rehabilitációs hozzájárulás +szochó+cafetéria járulékai</t>
        </r>
      </text>
    </comment>
    <comment ref="E31" authorId="0" shapeId="0">
      <text>
        <r>
          <rPr>
            <b/>
            <sz val="9"/>
            <color indexed="81"/>
            <rFont val="Tahoma"/>
            <charset val="1"/>
          </rPr>
          <t>Szerző:</t>
        </r>
        <r>
          <rPr>
            <sz val="9"/>
            <color indexed="81"/>
            <rFont val="Tahoma"/>
            <charset val="1"/>
          </rPr>
          <t xml:space="preserve">
gyógyszer könyv szakmai </t>
        </r>
      </text>
    </comment>
    <comment ref="F31" authorId="0" shapeId="0">
      <text>
        <r>
          <rPr>
            <b/>
            <sz val="9"/>
            <color indexed="81"/>
            <rFont val="Tahoma"/>
            <charset val="1"/>
          </rPr>
          <t>Szerző:</t>
        </r>
        <r>
          <rPr>
            <sz val="9"/>
            <color indexed="81"/>
            <rFont val="Tahoma"/>
            <charset val="1"/>
          </rPr>
          <t xml:space="preserve">
gyógyszer,könyv , szakmai anyag</t>
        </r>
      </text>
    </comment>
    <comment ref="G31" authorId="0" shapeId="0">
      <text>
        <r>
          <rPr>
            <b/>
            <sz val="9"/>
            <color indexed="81"/>
            <rFont val="Tahoma"/>
            <family val="2"/>
            <charset val="238"/>
          </rPr>
          <t>Szerző:</t>
        </r>
        <r>
          <rPr>
            <sz val="9"/>
            <color indexed="81"/>
            <rFont val="Tahoma"/>
            <family val="2"/>
            <charset val="238"/>
          </rPr>
          <t xml:space="preserve">
folyóirat szakmai anyag</t>
        </r>
      </text>
    </comment>
    <comment ref="E32" authorId="0" shapeId="0">
      <text>
        <r>
          <rPr>
            <b/>
            <sz val="9"/>
            <color indexed="81"/>
            <rFont val="Tahoma"/>
            <charset val="1"/>
          </rPr>
          <t>Szerző:</t>
        </r>
        <r>
          <rPr>
            <sz val="9"/>
            <color indexed="81"/>
            <rFont val="Tahoma"/>
            <charset val="1"/>
          </rPr>
          <t xml:space="preserve">
tisztítószer irodaszer, sokszorosító, munkaruha
</t>
        </r>
      </text>
    </comment>
    <comment ref="F32" authorId="0" shapeId="0">
      <text>
        <r>
          <rPr>
            <b/>
            <sz val="9"/>
            <color indexed="81"/>
            <rFont val="Tahoma"/>
            <charset val="1"/>
          </rPr>
          <t>Szerző:</t>
        </r>
        <r>
          <rPr>
            <sz val="9"/>
            <color indexed="81"/>
            <rFont val="Tahoma"/>
            <charset val="1"/>
          </rPr>
          <t xml:space="preserve">
tisztítószer, egyéb anyagok munkaruhai rodaszer, sokszorosító festék, konyhai eszközök, tisztítószer, Mikulás, Márton-nap...</t>
        </r>
      </text>
    </comment>
    <comment ref="G32" authorId="0" shapeId="0">
      <text>
        <r>
          <rPr>
            <b/>
            <sz val="9"/>
            <color indexed="8"/>
            <rFont val="Segoe UI"/>
            <family val="2"/>
            <charset val="238"/>
          </rPr>
          <t>Szerző:</t>
        </r>
        <r>
          <rPr>
            <sz val="9"/>
            <color indexed="8"/>
            <rFont val="Segoe UI"/>
            <family val="2"/>
            <charset val="238"/>
          </rPr>
          <t xml:space="preserve">
tisztítószer 380 e.
irodaszer 200 e
sokszorosító 450 e.
munkaruha és 
egyéb üz.anyag izzó csere mozigéphez 415 000</t>
        </r>
      </text>
    </comment>
    <comment ref="D35" authorId="0" shapeId="0">
      <text>
        <r>
          <rPr>
            <b/>
            <sz val="9"/>
            <color indexed="81"/>
            <rFont val="Tahoma"/>
            <charset val="1"/>
          </rPr>
          <t>Szerző:</t>
        </r>
        <r>
          <rPr>
            <sz val="9"/>
            <color indexed="81"/>
            <rFont val="Tahoma"/>
            <charset val="1"/>
          </rPr>
          <t xml:space="preserve">
másoló bérleti díj
</t>
        </r>
      </text>
    </comment>
    <comment ref="G38" authorId="0" shapeId="0">
      <text>
        <r>
          <rPr>
            <b/>
            <sz val="9"/>
            <color indexed="81"/>
            <rFont val="Tahoma"/>
            <family val="2"/>
            <charset val="238"/>
          </rPr>
          <t>Szerző:</t>
        </r>
        <r>
          <rPr>
            <sz val="9"/>
            <color indexed="81"/>
            <rFont val="Tahoma"/>
            <family val="2"/>
            <charset val="238"/>
          </rPr>
          <t xml:space="preserve">
Gellért 8 500 000 tervezet de 2020 áthúzodó 780 000</t>
        </r>
      </text>
    </comment>
    <comment ref="F43" authorId="0" shapeId="0">
      <text>
        <r>
          <rPr>
            <b/>
            <sz val="9"/>
            <color indexed="81"/>
            <rFont val="Tahoma"/>
            <charset val="1"/>
          </rPr>
          <t>Szerző:</t>
        </r>
        <r>
          <rPr>
            <sz val="9"/>
            <color indexed="81"/>
            <rFont val="Tahoma"/>
            <charset val="1"/>
          </rPr>
          <t xml:space="preserve">
üzemorvos Tbc szűrés
</t>
        </r>
      </text>
    </comment>
    <comment ref="G44" authorId="0" shapeId="0">
      <text>
        <r>
          <rPr>
            <b/>
            <sz val="9"/>
            <color indexed="81"/>
            <rFont val="Tahoma"/>
            <family val="2"/>
            <charset val="238"/>
          </rPr>
          <t>Szerző:</t>
        </r>
        <r>
          <rPr>
            <sz val="9"/>
            <color indexed="81"/>
            <rFont val="Tahoma"/>
            <family val="2"/>
            <charset val="238"/>
          </rPr>
          <t xml:space="preserve">
gyerekcsoort tám.2080000
2021 évi munkaterv alapján 6 690 000 rovar, posta 
beszélgetések a Galériában 1 500e</t>
        </r>
      </text>
    </comment>
  </commentList>
</comments>
</file>

<file path=xl/sharedStrings.xml><?xml version="1.0" encoding="utf-8"?>
<sst xmlns="http://schemas.openxmlformats.org/spreadsheetml/2006/main" count="2360" uniqueCount="995">
  <si>
    <t>ÖNKORMÁNYZAT ÉS INTÉZMÉNYEI ÖSSZESEN (forint)</t>
  </si>
  <si>
    <t>Sorszám</t>
  </si>
  <si>
    <t>A.</t>
  </si>
  <si>
    <t>B.</t>
  </si>
  <si>
    <t>C.</t>
  </si>
  <si>
    <t>D.</t>
  </si>
  <si>
    <t>E.</t>
  </si>
  <si>
    <t>F.</t>
  </si>
  <si>
    <t>G.</t>
  </si>
  <si>
    <t>H.</t>
  </si>
  <si>
    <t>I.</t>
  </si>
  <si>
    <t>J.</t>
  </si>
  <si>
    <t>K.</t>
  </si>
  <si>
    <t>L.</t>
  </si>
  <si>
    <t>M.</t>
  </si>
  <si>
    <t>N.</t>
  </si>
  <si>
    <t>O.</t>
  </si>
  <si>
    <t>Megnevezés</t>
  </si>
  <si>
    <t>Önkormányzat</t>
  </si>
  <si>
    <t>Nyergesújfalui Polgármesteri Hivatal</t>
  </si>
  <si>
    <t>Nyergesújfalui Napsugár Óvoda</t>
  </si>
  <si>
    <t>Nyergesújfalui Benedek Elek Óvoda</t>
  </si>
  <si>
    <t>Nyergesújfalui Bóbita Óvoda és Bölcsőde</t>
  </si>
  <si>
    <t>Ady Endre Művelődési Központ és Könyvtár</t>
  </si>
  <si>
    <t>Önkormányzat és intézményei összesen</t>
  </si>
  <si>
    <t>BEVÉTELEK</t>
  </si>
  <si>
    <t>Előirányzat</t>
  </si>
  <si>
    <t>Eredeti</t>
  </si>
  <si>
    <t>1.</t>
  </si>
  <si>
    <t>Működési bevételek</t>
  </si>
  <si>
    <t>2.</t>
  </si>
  <si>
    <t>- Működési bevételek</t>
  </si>
  <si>
    <t>3.</t>
  </si>
  <si>
    <t>Önkormányzat működési támogatásai</t>
  </si>
  <si>
    <t>4.</t>
  </si>
  <si>
    <t>Működési célú támogatások államháztartáson belülről</t>
  </si>
  <si>
    <t>5.</t>
  </si>
  <si>
    <t>Működési célú átvett pénzeszköz</t>
  </si>
  <si>
    <t>6.</t>
  </si>
  <si>
    <t>Közhatalmi bevételek</t>
  </si>
  <si>
    <t>7.</t>
  </si>
  <si>
    <t>Működési célú bevételek összesen</t>
  </si>
  <si>
    <t>8.</t>
  </si>
  <si>
    <t>Finanszírozási célú műveletek</t>
  </si>
  <si>
    <t>9.</t>
  </si>
  <si>
    <t>Intézményi finanszírozás bevételei</t>
  </si>
  <si>
    <t>10.</t>
  </si>
  <si>
    <t>Finanszírozási műveletek bevétele</t>
  </si>
  <si>
    <t>11.</t>
  </si>
  <si>
    <t>12.</t>
  </si>
  <si>
    <t>Felhalmozási bevételek</t>
  </si>
  <si>
    <t>13.</t>
  </si>
  <si>
    <t>- Felhalmozási és tőke jellegű bevételek</t>
  </si>
  <si>
    <t>14.</t>
  </si>
  <si>
    <t>- Helyi önkormányzat általános működéséhez és ágazati feladataihoz kapcsolódó támogatás</t>
  </si>
  <si>
    <t>15.</t>
  </si>
  <si>
    <t>- Felhalmozási célú támogatások államháztartáson belülről</t>
  </si>
  <si>
    <t>16.</t>
  </si>
  <si>
    <t>- Felhalmozási célú pénzeszközázvétel államháztartáson kívülről</t>
  </si>
  <si>
    <t>17.</t>
  </si>
  <si>
    <t>Felhalmozási célú bevételek</t>
  </si>
  <si>
    <t>18.</t>
  </si>
  <si>
    <t>KÖLTSÉGVETÉSI BEVÉTELEK ÖSSZESEN</t>
  </si>
  <si>
    <t>19.</t>
  </si>
  <si>
    <t xml:space="preserve">Forgatási célú belföldi értékpapírok beváltása, értékesítése, </t>
  </si>
  <si>
    <t>20.</t>
  </si>
  <si>
    <t>Előző évi költségvetési maradvány igénybevétele</t>
  </si>
  <si>
    <t>21.</t>
  </si>
  <si>
    <t>Államháztartáson belüli megelőlegezések teljesítése</t>
  </si>
  <si>
    <t>22.</t>
  </si>
  <si>
    <t>Központi, irányító szervi támogatás</t>
  </si>
  <si>
    <t>23.</t>
  </si>
  <si>
    <t>FINANSZÍROZÁSI BEVÉTELEK ÖSSZESEN</t>
  </si>
  <si>
    <t>24.</t>
  </si>
  <si>
    <t>KÖLTSÉGVETÉSI BEVÉTELEK MINDÖSSZESEN</t>
  </si>
  <si>
    <t>KIADÁSOK</t>
  </si>
  <si>
    <t>MŰKÖDÉSI KIADÁSOK ÖSSZESEN</t>
  </si>
  <si>
    <t>Óvodai nevelés, közművelődés és könyvtár működési kiadásai</t>
  </si>
  <si>
    <t>- Személyi juttatások</t>
  </si>
  <si>
    <t>- Munkaadókat terhelő járulékok és szoc.hj.adó</t>
  </si>
  <si>
    <t>- Dologi kiadások</t>
  </si>
  <si>
    <t>Önkormányzat és Polgármesteri Hivatal működési kiadásai</t>
  </si>
  <si>
    <t>- Működési célú támogatások államháztartáson kívülre</t>
  </si>
  <si>
    <t>- Működési célú támogatások államháztartáson belülre</t>
  </si>
  <si>
    <t>- Működési célú garancia- és kezességvállalásból származó kifizetés államháztartáson kívülre teljesítése</t>
  </si>
  <si>
    <t>- Ellátottak pénzbeli juttatásai</t>
  </si>
  <si>
    <t>- Intézményi ellátottak pénzbeli juttatásai</t>
  </si>
  <si>
    <t>Helyi önkormányzatok előző évi elszámolásából származó kiadások teljesítése</t>
  </si>
  <si>
    <t>- Egyéb működési célú kiadások</t>
  </si>
  <si>
    <t>Tartalékok</t>
  </si>
  <si>
    <t>FELHALMOZÁSI KIADÁSOK ÖSSZESEN</t>
  </si>
  <si>
    <t>- Beruházások</t>
  </si>
  <si>
    <t>- Felújítások</t>
  </si>
  <si>
    <t>- Felhalmozási célú támogatások államháztartáson belülre</t>
  </si>
  <si>
    <t>- Felhalmozási célú támogatások államháztartáson kívülre</t>
  </si>
  <si>
    <t>FINANSZÍROZÁSI KIADÁSOK ÖSSZESEN</t>
  </si>
  <si>
    <t>Befektetési jegyek vásárlásának kiadásai</t>
  </si>
  <si>
    <t>25.</t>
  </si>
  <si>
    <t>Államháztartáson belüli megelőlegezések visszafizetése teljesítése</t>
  </si>
  <si>
    <t>26.</t>
  </si>
  <si>
    <t>Központi, irányító szervi támogatások folyósítása</t>
  </si>
  <si>
    <t>27.</t>
  </si>
  <si>
    <t>KÖLTSÉGVETÉSI KIADÁSOK MINDÖSSZESEN</t>
  </si>
  <si>
    <t>MÉRLEG</t>
  </si>
  <si>
    <t xml:space="preserve">KÖLTSÉGVETÉSI BEVÉTEL ÖSSZESEN              </t>
  </si>
  <si>
    <t>KÖLTSÉGVETÉSI BEVÉTELEK (forint)</t>
  </si>
  <si>
    <t>P.</t>
  </si>
  <si>
    <t>Q.</t>
  </si>
  <si>
    <t>Sor-
szám</t>
  </si>
  <si>
    <t>Rovat
száma</t>
  </si>
  <si>
    <t>Nyergesújfalu Város Önkormányzata</t>
  </si>
  <si>
    <t>Összesen</t>
  </si>
  <si>
    <t>01</t>
  </si>
  <si>
    <t>Helyi önkormányzatok működésének általános támogatása</t>
  </si>
  <si>
    <t>B111</t>
  </si>
  <si>
    <t>02</t>
  </si>
  <si>
    <t>Települési önkormányzatok egyes köznevelési feladatainak támogatása</t>
  </si>
  <si>
    <t>B112</t>
  </si>
  <si>
    <t>03</t>
  </si>
  <si>
    <t>Települési önkormányzatok szociális gyermekjóléti és gyermekétkeztetési feladatainak támogatása</t>
  </si>
  <si>
    <t>B113</t>
  </si>
  <si>
    <t>04</t>
  </si>
  <si>
    <t>Települési önkormányzatok kulturális feladatainak támogatása</t>
  </si>
  <si>
    <t>B114</t>
  </si>
  <si>
    <t>05</t>
  </si>
  <si>
    <t>Működési célú költségvetési támogatások és kiegészítő támogatások</t>
  </si>
  <si>
    <t>B115</t>
  </si>
  <si>
    <t>06</t>
  </si>
  <si>
    <t>Elszámolásból származó bevételek</t>
  </si>
  <si>
    <t>B116</t>
  </si>
  <si>
    <t>07</t>
  </si>
  <si>
    <t>Önkormányzatok működési támogatásai (=01+…+06)</t>
  </si>
  <si>
    <t>B11</t>
  </si>
  <si>
    <t>08</t>
  </si>
  <si>
    <t>Elvonások és befizetések bevételei</t>
  </si>
  <si>
    <t>B12</t>
  </si>
  <si>
    <t>09</t>
  </si>
  <si>
    <t>Működési célú garancia- és kezességvállalásból származó megtérülések államháztartáson belülről</t>
  </si>
  <si>
    <t>B13</t>
  </si>
  <si>
    <t>10</t>
  </si>
  <si>
    <t>Működési célú visszatérítendő támogatások, kölcsönök visszatérülése államháztartáson belülről</t>
  </si>
  <si>
    <t>B14</t>
  </si>
  <si>
    <t>11</t>
  </si>
  <si>
    <t>Működési célú visszatérítendő támogatások, kölcsönök igénybevétele államháztartáson belülről</t>
  </si>
  <si>
    <t>B15</t>
  </si>
  <si>
    <t>12</t>
  </si>
  <si>
    <t>Egyéb működési célú támogatások bevételei államháztartáson belülről</t>
  </si>
  <si>
    <t>B16</t>
  </si>
  <si>
    <t>13</t>
  </si>
  <si>
    <t>Működési célú támogatások államháztartáson belülről (=07+…+12)</t>
  </si>
  <si>
    <t>B1</t>
  </si>
  <si>
    <t>14</t>
  </si>
  <si>
    <t>Felhalmozási célú önkormányzati támogatások</t>
  </si>
  <si>
    <t>B21</t>
  </si>
  <si>
    <t>15</t>
  </si>
  <si>
    <t>Felhalmozási célú garancia- és kezességvállalásból származó megtérülések államháztartáson belülről</t>
  </si>
  <si>
    <t>B22</t>
  </si>
  <si>
    <t>16</t>
  </si>
  <si>
    <t>Felhalmozási célú visszatérítendő támogatások, kölcsönök visszatérülése államháztartáson belülről</t>
  </si>
  <si>
    <t>B23</t>
  </si>
  <si>
    <t>17</t>
  </si>
  <si>
    <t>Felhalmozási célú visszatérítendő támogatások, kölcsönök igénybevétele államháztartáson belülről</t>
  </si>
  <si>
    <t>B24</t>
  </si>
  <si>
    <t>18</t>
  </si>
  <si>
    <t>Egyéb felhalmozási célú támogatások bevételei államháztartáson belülről</t>
  </si>
  <si>
    <t>B25</t>
  </si>
  <si>
    <t>19</t>
  </si>
  <si>
    <t>Felhalmozási célú támogatások államháztartáson belülről (=14+…+18)</t>
  </si>
  <si>
    <t>B2</t>
  </si>
  <si>
    <t>20</t>
  </si>
  <si>
    <t>Magánszemélyek jövedelemadói</t>
  </si>
  <si>
    <t>B311</t>
  </si>
  <si>
    <t>21</t>
  </si>
  <si>
    <t xml:space="preserve">Társaságok jövedelemadói </t>
  </si>
  <si>
    <t>B312</t>
  </si>
  <si>
    <t>22</t>
  </si>
  <si>
    <t>Jövedelemadók (=20+21)</t>
  </si>
  <si>
    <t>B31</t>
  </si>
  <si>
    <t>23</t>
  </si>
  <si>
    <t>Szociális hozzájárulási adó és járulékok</t>
  </si>
  <si>
    <t>B32</t>
  </si>
  <si>
    <t>24</t>
  </si>
  <si>
    <t>Bérhez és foglalkoztatáshoz kapcsolódó adók</t>
  </si>
  <si>
    <t>B33</t>
  </si>
  <si>
    <t>25</t>
  </si>
  <si>
    <t xml:space="preserve">Vagyoni tipusú adók </t>
  </si>
  <si>
    <t>B34</t>
  </si>
  <si>
    <t>26</t>
  </si>
  <si>
    <t xml:space="preserve">Értékesítési és forgalmi adók </t>
  </si>
  <si>
    <t>B351</t>
  </si>
  <si>
    <t>27</t>
  </si>
  <si>
    <t xml:space="preserve">Fogyasztási adók </t>
  </si>
  <si>
    <t>B352</t>
  </si>
  <si>
    <t>28</t>
  </si>
  <si>
    <t xml:space="preserve">Pénzügyi monopóliumok nyereségét terhelő adók </t>
  </si>
  <si>
    <t>B353</t>
  </si>
  <si>
    <t>29</t>
  </si>
  <si>
    <t>Gépjárműadók</t>
  </si>
  <si>
    <t>B354</t>
  </si>
  <si>
    <t>30</t>
  </si>
  <si>
    <t xml:space="preserve">Egyéb áruhasználati és szolgáltatási adók </t>
  </si>
  <si>
    <t>B355</t>
  </si>
  <si>
    <t>31</t>
  </si>
  <si>
    <t xml:space="preserve">Termékek és szolgáltatások adói (=26+…+30) </t>
  </si>
  <si>
    <t>B35</t>
  </si>
  <si>
    <t>32</t>
  </si>
  <si>
    <t xml:space="preserve">Egyéb közhatalmi bevételek </t>
  </si>
  <si>
    <t>B36</t>
  </si>
  <si>
    <t>33</t>
  </si>
  <si>
    <t>Közhatalmi bevételek (=22+...+25+31+32)</t>
  </si>
  <si>
    <t>B3</t>
  </si>
  <si>
    <t>34</t>
  </si>
  <si>
    <t>Készletértékesítés ellenértéke</t>
  </si>
  <si>
    <t>B401</t>
  </si>
  <si>
    <t>35</t>
  </si>
  <si>
    <t>Szolgáltatások ellenértéke</t>
  </si>
  <si>
    <t>B402</t>
  </si>
  <si>
    <t>36</t>
  </si>
  <si>
    <t>Közvetített szolgáltatások ellenértéke</t>
  </si>
  <si>
    <t>B403</t>
  </si>
  <si>
    <t>37</t>
  </si>
  <si>
    <t>Tulajdonosi bevételek</t>
  </si>
  <si>
    <t>B404</t>
  </si>
  <si>
    <t>38</t>
  </si>
  <si>
    <t>Ellátási díjak</t>
  </si>
  <si>
    <t>B405</t>
  </si>
  <si>
    <t>39</t>
  </si>
  <si>
    <t>Kiszámlázott általános forgalmi adó</t>
  </si>
  <si>
    <t>B406</t>
  </si>
  <si>
    <t>40</t>
  </si>
  <si>
    <t>Általános forgalmi adó visszatérítése</t>
  </si>
  <si>
    <t>B407</t>
  </si>
  <si>
    <t>41</t>
  </si>
  <si>
    <t>Befektetett pénzügyi eszközökből származó bevételek</t>
  </si>
  <si>
    <t>B4081</t>
  </si>
  <si>
    <t>Egyéb kapott (járó) kamatok és kamatjellegű bevételek</t>
  </si>
  <si>
    <t>B4082</t>
  </si>
  <si>
    <t>Kamatbevételek és más nyereségjellegű bevételek (=41+42)</t>
  </si>
  <si>
    <t>B408</t>
  </si>
  <si>
    <t>Részesedésekből származó pénzügyi műveletek bevételei</t>
  </si>
  <si>
    <t>B4091</t>
  </si>
  <si>
    <t>Más egyéb pénzügyi műveletek bevételei</t>
  </si>
  <si>
    <t>B4092</t>
  </si>
  <si>
    <t>46</t>
  </si>
  <si>
    <t>Egyéb pénzügyi műveletek bevételei (=44+45)</t>
  </si>
  <si>
    <t>B409</t>
  </si>
  <si>
    <t>47</t>
  </si>
  <si>
    <t>Biztosító által fizetett kártérítés</t>
  </si>
  <si>
    <t>B410</t>
  </si>
  <si>
    <t>48</t>
  </si>
  <si>
    <t>Egyéb működési bevételek</t>
  </si>
  <si>
    <t>B411</t>
  </si>
  <si>
    <t>49</t>
  </si>
  <si>
    <t>Működési bevételek (=34+…+40+43+46+...+48)</t>
  </si>
  <si>
    <t>B4</t>
  </si>
  <si>
    <t>50</t>
  </si>
  <si>
    <t>Immateriális javak értékesítése</t>
  </si>
  <si>
    <t>B51</t>
  </si>
  <si>
    <t>51</t>
  </si>
  <si>
    <t>Ingatlanok értékesítése</t>
  </si>
  <si>
    <t>B52</t>
  </si>
  <si>
    <t>52</t>
  </si>
  <si>
    <t>Egyéb tárgyi eszközök értékesítése</t>
  </si>
  <si>
    <t>B53</t>
  </si>
  <si>
    <t>53</t>
  </si>
  <si>
    <t>Részesedések értékesítése</t>
  </si>
  <si>
    <t>B54</t>
  </si>
  <si>
    <t>54</t>
  </si>
  <si>
    <t>Részesedések megszűnéséhez kapcsolódó bevételek</t>
  </si>
  <si>
    <t>B55</t>
  </si>
  <si>
    <t>55</t>
  </si>
  <si>
    <t>Felhalmozási bevételek (=50+…+54)</t>
  </si>
  <si>
    <t>B5</t>
  </si>
  <si>
    <t>56</t>
  </si>
  <si>
    <t>Működési célú garancia- és kezességvállalásból származó megtérülések államháztartáson kívülről</t>
  </si>
  <si>
    <t>B61</t>
  </si>
  <si>
    <t>57</t>
  </si>
  <si>
    <t>Működési célú visszatérítendő támogatások, kölcsönök visszatérülése az Európai Uniótól</t>
  </si>
  <si>
    <t>B62</t>
  </si>
  <si>
    <t>58</t>
  </si>
  <si>
    <t>Működési célú visszatérítendő támogatások, kölcsönök visszatérülése kormányoktól és más nemzetközi szervezetektől</t>
  </si>
  <si>
    <t>B63</t>
  </si>
  <si>
    <t>59</t>
  </si>
  <si>
    <t>Működési célú visszatérítendő támogatások, kölcsönök visszatérülése államháztartáson kívülről</t>
  </si>
  <si>
    <t>B64</t>
  </si>
  <si>
    <t>60</t>
  </si>
  <si>
    <t>Egyéb működési célú átvett pénzeszközök</t>
  </si>
  <si>
    <t>B65</t>
  </si>
  <si>
    <t>61</t>
  </si>
  <si>
    <t>Működési célú átvett pénzeszközök (=56+…+60)</t>
  </si>
  <si>
    <t>B6</t>
  </si>
  <si>
    <t>62</t>
  </si>
  <si>
    <t>Felhalmozási célú garancia- és kezességvállalásból származó megtérülések államháztartáson kívülről</t>
  </si>
  <si>
    <t>B71</t>
  </si>
  <si>
    <t>63</t>
  </si>
  <si>
    <t>Felhalmozási célú visszatérítendő támogatások, kölcsönök visszatérülése az Európai Uniótól</t>
  </si>
  <si>
    <t>B72</t>
  </si>
  <si>
    <t>64</t>
  </si>
  <si>
    <t>Felhalmozási célú visszatérítendő támogatások, kölcsönök visszatérülése kormányoktól és más nemzetközi szervezetektől</t>
  </si>
  <si>
    <t>B73</t>
  </si>
  <si>
    <t>65</t>
  </si>
  <si>
    <t>Felhalmozási célú visszatérítendő támogatások, kölcsönök visszatérülése államháztartáson kívülről</t>
  </si>
  <si>
    <t>B74</t>
  </si>
  <si>
    <t>66</t>
  </si>
  <si>
    <t>Egyéb felhalmozási célú átvett pénzeszközök</t>
  </si>
  <si>
    <t>B75</t>
  </si>
  <si>
    <t>67</t>
  </si>
  <si>
    <t>Felhalmozási célú átvett pénzeszközök (=62+…+66)</t>
  </si>
  <si>
    <t>B7</t>
  </si>
  <si>
    <t>68</t>
  </si>
  <si>
    <t>Költségvetési bevételek (=13+19+33+49+55+61+67)</t>
  </si>
  <si>
    <t>B1-B7</t>
  </si>
  <si>
    <t>FINANSZÍROZÁSI BEVÉTELEK (forint)</t>
  </si>
  <si>
    <t>Hosszú lejáratú hitelek, kölcsönök felvétele pénzügyi vállalkozástól</t>
  </si>
  <si>
    <t>B8111</t>
  </si>
  <si>
    <t>Likviditási célú hitelek, kölcsönök felvétele pénzügyi vállalkozástól</t>
  </si>
  <si>
    <t>B8112</t>
  </si>
  <si>
    <t>Rövid lejáratú hitelek, kölcsönök felvétele pénzügyi vállalkozástól</t>
  </si>
  <si>
    <t>B8113</t>
  </si>
  <si>
    <t>Hitel-, kölcsönfelvétel pénzügyi vállalkozástól (=01+02+03)</t>
  </si>
  <si>
    <t>B811</t>
  </si>
  <si>
    <t>Forgatási célú belföldi értékpapírok beváltása, értékesítése</t>
  </si>
  <si>
    <t>B8121</t>
  </si>
  <si>
    <t>Éven belüli lejáratú belföldi értékpapírok kibocsátása</t>
  </si>
  <si>
    <t>B8122</t>
  </si>
  <si>
    <t>Befektetési célú belföldi értékpapírok beváltása, értékesítése</t>
  </si>
  <si>
    <t>B8123</t>
  </si>
  <si>
    <t>Éven túli lejáratú belföldi értékpapírok kibocsátása</t>
  </si>
  <si>
    <t>B8124</t>
  </si>
  <si>
    <t>Belföldi értékpapírok bevételei (=05+..+08)</t>
  </si>
  <si>
    <t>B812</t>
  </si>
  <si>
    <t>Előző év költségvetési maradványának igénybevétele</t>
  </si>
  <si>
    <t>B8131</t>
  </si>
  <si>
    <t>Előző év vállalkozási maradványának igénybevétele</t>
  </si>
  <si>
    <t>B8132</t>
  </si>
  <si>
    <t>Maradvány igénybevétele (=10+11)</t>
  </si>
  <si>
    <t>B813</t>
  </si>
  <si>
    <t>Államháztartáson belüli megelőlegezések</t>
  </si>
  <si>
    <t>B814</t>
  </si>
  <si>
    <t>Államháztartáson belüli megelőlegezések törlesztése</t>
  </si>
  <si>
    <t>B815</t>
  </si>
  <si>
    <t>B816</t>
  </si>
  <si>
    <t>Lekötött bankbetétek megszüntetése</t>
  </si>
  <si>
    <t>B817</t>
  </si>
  <si>
    <t>Központi költségvetés sajátos finanszírozási bevételei</t>
  </si>
  <si>
    <t>B818</t>
  </si>
  <si>
    <t>Hosszú lejáratú tulajdonosi kölcsönök bevételei</t>
  </si>
  <si>
    <t>B8191</t>
  </si>
  <si>
    <t>Rövid lejáratú tulajdonosi kölcsönök bevételei</t>
  </si>
  <si>
    <t>B8192</t>
  </si>
  <si>
    <t>Tulajdonosi kölcsönök bevételei (=18+19)</t>
  </si>
  <si>
    <t>B819</t>
  </si>
  <si>
    <t>Belföldi finanszírozás bevételei (=04+09+12+…+17+20)</t>
  </si>
  <si>
    <t>B81</t>
  </si>
  <si>
    <t>Forgatási célú külföldi értékpapírok beváltása, értékesítése</t>
  </si>
  <si>
    <t>B821</t>
  </si>
  <si>
    <t>Befektetési célú külföldi értékpapírok beváltása, értékesítése</t>
  </si>
  <si>
    <t>B822</t>
  </si>
  <si>
    <t>Külföldi értékpapírok kibocsátása</t>
  </si>
  <si>
    <t>B823</t>
  </si>
  <si>
    <t>Hitelek, kölcsönök felvétele külföldi kormányoktól és nemzetközi szervezetektől</t>
  </si>
  <si>
    <t>B824</t>
  </si>
  <si>
    <t>Hitelek, kölcsönök felvétele külföldi pénzintézetektől</t>
  </si>
  <si>
    <t>B825</t>
  </si>
  <si>
    <t>Külföldi finanszírozás bevételei (=22+…+26)</t>
  </si>
  <si>
    <t>B82</t>
  </si>
  <si>
    <t>Adóssághoz nem kapcsolódó származékos ügyletek bevételei</t>
  </si>
  <si>
    <t>B83</t>
  </si>
  <si>
    <t>Váltóbevételek</t>
  </si>
  <si>
    <t>B84</t>
  </si>
  <si>
    <t>Finanszírozási bevételek (=21+27+28+29)</t>
  </si>
  <si>
    <t>B8</t>
  </si>
  <si>
    <t>KÖLTSÉGVETÉSI KIADÁSOK (forint)</t>
  </si>
  <si>
    <t>ÖNKORMÁNYZAT</t>
  </si>
  <si>
    <t>R.</t>
  </si>
  <si>
    <t>S.</t>
  </si>
  <si>
    <t>T.</t>
  </si>
  <si>
    <t>U.</t>
  </si>
  <si>
    <t>V.</t>
  </si>
  <si>
    <t>W.</t>
  </si>
  <si>
    <t>X.</t>
  </si>
  <si>
    <t>Y.</t>
  </si>
  <si>
    <t>Z.</t>
  </si>
  <si>
    <t>AA.</t>
  </si>
  <si>
    <t>AB.</t>
  </si>
  <si>
    <t>AC.</t>
  </si>
  <si>
    <t>AD.</t>
  </si>
  <si>
    <t>Rovat megnevezése</t>
  </si>
  <si>
    <t>011130 - Önkormányzatok és önkormányzati hivatalok jogalkotó és általános igazgatási tevékenysége</t>
  </si>
  <si>
    <t xml:space="preserve">  013360 -                         Más szerv részére végzett pénzügyi-gazdálkodási, üzemeltetési, egyéb szolgáltatások</t>
  </si>
  <si>
    <t>016080 -                  Kiemelt állami és önkormányzati rendezvények</t>
  </si>
  <si>
    <t>018030 -              Támogatási célú finanszírozási műveletek</t>
  </si>
  <si>
    <t>041233 -              Hosszabb időtartamú közfoglalkoztatás</t>
  </si>
  <si>
    <t>052080 - Szennyvízcsatorna építése, fenntartása, üzemeltetése</t>
  </si>
  <si>
    <t>064010 -          Közvilágítás</t>
  </si>
  <si>
    <t>066010 -           Zöldterület-kezelés</t>
  </si>
  <si>
    <t>072210 -              Járóbetegek gyógyító szakellátása</t>
  </si>
  <si>
    <t>072311 -           Fogorvosi alapellátás</t>
  </si>
  <si>
    <t>074031 -                Család és nővédelmi egészségügyi gondozás</t>
  </si>
  <si>
    <t>081030 - Sportlétesítmények, edzőtáborok működtetése és fejlesztése</t>
  </si>
  <si>
    <t>082091 - Közművelődés, közösségi és társadalmi részvétel fejlesztése</t>
  </si>
  <si>
    <t>082092 - Közművelődés, hagyományos közösségi, kulturális értékek gondozása</t>
  </si>
  <si>
    <t>096015 - Gyermekétkeztetés köznevelési intézményben</t>
  </si>
  <si>
    <t>106010 - Lakóingatlan szociális célú bérbeadása, üzemeltetése</t>
  </si>
  <si>
    <t>107080 - Esélyegyenlőség elősegítését célzó tevékenységek és programok</t>
  </si>
  <si>
    <t>Önkormányzati feladatellátás összesen</t>
  </si>
  <si>
    <t>Törvény szerinti illetmények, munkabérek</t>
  </si>
  <si>
    <t>K1101</t>
  </si>
  <si>
    <t>Normatív jutalmak</t>
  </si>
  <si>
    <t>K1102</t>
  </si>
  <si>
    <t>Céljuttatás, projektprémium</t>
  </si>
  <si>
    <t>K1103</t>
  </si>
  <si>
    <t>Készenléti, ügyeleti, helyettesítési díj, túlóra, túlszolgálat</t>
  </si>
  <si>
    <t>K1104</t>
  </si>
  <si>
    <t>Végkielégítés</t>
  </si>
  <si>
    <t>K1105</t>
  </si>
  <si>
    <t>Jubileumi jutalom</t>
  </si>
  <si>
    <t>K1106</t>
  </si>
  <si>
    <t>Béren kívüli juttatások</t>
  </si>
  <si>
    <t>K1107</t>
  </si>
  <si>
    <t>Ruházati költségtérítés</t>
  </si>
  <si>
    <t>K1108</t>
  </si>
  <si>
    <t>Közlekedési költségtérítés</t>
  </si>
  <si>
    <t>K1109</t>
  </si>
  <si>
    <t>Egyéb költségtérítések</t>
  </si>
  <si>
    <t>K1110</t>
  </si>
  <si>
    <t>Lakhatási támogatások</t>
  </si>
  <si>
    <t>K1111</t>
  </si>
  <si>
    <t>Szociális támogatások</t>
  </si>
  <si>
    <t>K1112</t>
  </si>
  <si>
    <t>Foglalkoztatottak egyéb személyi juttatásai</t>
  </si>
  <si>
    <t>K1113</t>
  </si>
  <si>
    <t>Foglalkoztatottak személyi juttatásai (=01+…+13)</t>
  </si>
  <si>
    <t>K11</t>
  </si>
  <si>
    <t>Választott tisztségviselők juttatásai</t>
  </si>
  <si>
    <t>K121</t>
  </si>
  <si>
    <t>Munkavégzésre irányuló egyéb jogviszonyban nem saját foglalkoztatottnak fizetett juttatások</t>
  </si>
  <si>
    <t>K122</t>
  </si>
  <si>
    <t>Egyéb külső személyi juttatások</t>
  </si>
  <si>
    <t>K123</t>
  </si>
  <si>
    <t>Külső személyi juttatások (=15+16+17)</t>
  </si>
  <si>
    <t>K12</t>
  </si>
  <si>
    <t>Személyi juttatások (=14+18)</t>
  </si>
  <si>
    <t>K1</t>
  </si>
  <si>
    <t xml:space="preserve">Munkaadókat terhelő járulékok és szociális hozzájárulási adó                                                                            </t>
  </si>
  <si>
    <t>K2</t>
  </si>
  <si>
    <t>Szakmai anyagok beszerzése</t>
  </si>
  <si>
    <t>K311</t>
  </si>
  <si>
    <t>Üzemeltetési anyagok beszerzése</t>
  </si>
  <si>
    <t>K312</t>
  </si>
  <si>
    <t>Árubeszerzés</t>
  </si>
  <si>
    <t>K313</t>
  </si>
  <si>
    <t>Készletbeszerzés (=21+22+23)</t>
  </si>
  <si>
    <t>K31</t>
  </si>
  <si>
    <t>Informatikai szolgáltatások igénybevétele</t>
  </si>
  <si>
    <t>K321</t>
  </si>
  <si>
    <t>Egyéb kommunikációs szolgáltatások</t>
  </si>
  <si>
    <t>K322</t>
  </si>
  <si>
    <t>Kommunikációs szolgáltatások (=25+26)</t>
  </si>
  <si>
    <t>K32</t>
  </si>
  <si>
    <t>Közüzemi díjak</t>
  </si>
  <si>
    <t>K331</t>
  </si>
  <si>
    <t>Vásárolt élelmezés</t>
  </si>
  <si>
    <t>K332</t>
  </si>
  <si>
    <t>Bérleti és lízing díjak</t>
  </si>
  <si>
    <t>K333</t>
  </si>
  <si>
    <t>Karbantartási, kisjavítási szolgáltatások</t>
  </si>
  <si>
    <t>K334</t>
  </si>
  <si>
    <t>Közvetített szolgáltatások</t>
  </si>
  <si>
    <t>K335</t>
  </si>
  <si>
    <t xml:space="preserve">Szakmai tevékenységet segítő szolgáltatások </t>
  </si>
  <si>
    <t>K336</t>
  </si>
  <si>
    <t>Egyéb szolgáltatások</t>
  </si>
  <si>
    <t>K337</t>
  </si>
  <si>
    <t>Szolgáltatási kiadások (=28+…+34)</t>
  </si>
  <si>
    <t>K33</t>
  </si>
  <si>
    <t>Kiküldetések kiadásai</t>
  </si>
  <si>
    <t>K341</t>
  </si>
  <si>
    <t>Reklám- és propagandakiadások</t>
  </si>
  <si>
    <t>K342</t>
  </si>
  <si>
    <t>Kiküldetések, reklám- és propagandakiadások (=36+37)</t>
  </si>
  <si>
    <t>K34</t>
  </si>
  <si>
    <t>Működési célú előzetesen felszámított általános forgalmi adó</t>
  </si>
  <si>
    <t>K351</t>
  </si>
  <si>
    <t xml:space="preserve">Fizetendő általános forgalmi adó </t>
  </si>
  <si>
    <t>K352</t>
  </si>
  <si>
    <t xml:space="preserve">Kamatkiadások </t>
  </si>
  <si>
    <t>K353</t>
  </si>
  <si>
    <t>42</t>
  </si>
  <si>
    <t>Egyéb pénzügyi műveletek kiadásai</t>
  </si>
  <si>
    <t>K354</t>
  </si>
  <si>
    <t>43</t>
  </si>
  <si>
    <t>Egyéb dologi kiadások</t>
  </si>
  <si>
    <t>K355</t>
  </si>
  <si>
    <t>44</t>
  </si>
  <si>
    <t>Különféle befizetések és egyéb dologi kiadások (=39+…+43)</t>
  </si>
  <si>
    <t>K35</t>
  </si>
  <si>
    <t>45</t>
  </si>
  <si>
    <t>Dologi kiadások (=24+27+35+38+44)</t>
  </si>
  <si>
    <t>K3</t>
  </si>
  <si>
    <t>Társadalombiztosítási ellátások</t>
  </si>
  <si>
    <t>K41</t>
  </si>
  <si>
    <t>Családi támogatások</t>
  </si>
  <si>
    <t>K42</t>
  </si>
  <si>
    <t>Pénzbeli kárpótlások, kártérítések</t>
  </si>
  <si>
    <t>K43</t>
  </si>
  <si>
    <t>Betegséggel kapcsolatos (nem társadalombiztosítási) ellátások</t>
  </si>
  <si>
    <t>K44</t>
  </si>
  <si>
    <t>Foglalkoztatással, munkanélküliséggel kapcsolatos ellátások</t>
  </si>
  <si>
    <t>K45</t>
  </si>
  <si>
    <t>Lakhatással kapcsolatos ellátások</t>
  </si>
  <si>
    <t>K46</t>
  </si>
  <si>
    <t>Intézményi ellátottak pénzbeli juttatásai</t>
  </si>
  <si>
    <t>K47</t>
  </si>
  <si>
    <t>Egyéb nem intézményi ellátások</t>
  </si>
  <si>
    <t>K48</t>
  </si>
  <si>
    <t>Ellátottak pénzbeli juttatásai (=46+...+53)</t>
  </si>
  <si>
    <t>K4</t>
  </si>
  <si>
    <t>Nemzetközi kötelezettségek</t>
  </si>
  <si>
    <t>K501</t>
  </si>
  <si>
    <t>A helyi önkormányzatok előző évi elszámolásából származó kiadások</t>
  </si>
  <si>
    <t>K5021</t>
  </si>
  <si>
    <t>A helyi önkormányzatok törvényi előíráson alapuló befizetései</t>
  </si>
  <si>
    <t>K5022</t>
  </si>
  <si>
    <t>Egyéb elvonások, befizetések</t>
  </si>
  <si>
    <t>K5023</t>
  </si>
  <si>
    <t>Elvonások és befizetések (=56+57+58)</t>
  </si>
  <si>
    <t>K502</t>
  </si>
  <si>
    <t>Működési célú garancia- és kezességvállalásból származó kifizetés államháztartáson belülre</t>
  </si>
  <si>
    <t>K503</t>
  </si>
  <si>
    <t>Működési célú visszatérítendő támogatások, kölcsönök nyújtása államháztartáson belülre</t>
  </si>
  <si>
    <t>K504</t>
  </si>
  <si>
    <t>Működési célú visszatérítendő támogatások, kölcsönök törlesztése államháztartáson belülre</t>
  </si>
  <si>
    <t>K505</t>
  </si>
  <si>
    <t>Egyéb működési célú támogatások államháztartáson belülre</t>
  </si>
  <si>
    <t>K506</t>
  </si>
  <si>
    <t>Működési célú garancia- és kezességvállalásból származó kifizetés államháztartáson kívülre</t>
  </si>
  <si>
    <t>K507</t>
  </si>
  <si>
    <t>Működési célú visszatérítendő támogatások, kölcsönök nyújtása államháztartáson kívülre</t>
  </si>
  <si>
    <t>K508</t>
  </si>
  <si>
    <t>Árkiegészítések, ártámogatások</t>
  </si>
  <si>
    <t>K509</t>
  </si>
  <si>
    <t>Kamattámogatások</t>
  </si>
  <si>
    <t>K510</t>
  </si>
  <si>
    <t>Működési célú támogatások az Európai Uniónak</t>
  </si>
  <si>
    <t>K511</t>
  </si>
  <si>
    <t>Egyéb működési célú támogatások államháztartáson kívülre</t>
  </si>
  <si>
    <t>K512</t>
  </si>
  <si>
    <t>K513</t>
  </si>
  <si>
    <t>Egyéb működési célú kiadások (=55+59+…+70)</t>
  </si>
  <si>
    <t>K5</t>
  </si>
  <si>
    <t>Immateriális javak beszerzése, létesítése</t>
  </si>
  <si>
    <t>K61</t>
  </si>
  <si>
    <t>Ingatlanok beszerzése, létesítése</t>
  </si>
  <si>
    <t>K62</t>
  </si>
  <si>
    <t>Informatikai eszközök beszerzése, létesítése</t>
  </si>
  <si>
    <t>K63</t>
  </si>
  <si>
    <t>Egyéb tárgyi eszközök beszerzése, létesítése</t>
  </si>
  <si>
    <t>K64</t>
  </si>
  <si>
    <t>Részesedések beszerzése</t>
  </si>
  <si>
    <t>K65</t>
  </si>
  <si>
    <t>Meglévő részesedések növeléséhez kapcsolódó kiadások</t>
  </si>
  <si>
    <t>K66</t>
  </si>
  <si>
    <t>Beruházási célú előzetesen felszámított általános forgalmi adó</t>
  </si>
  <si>
    <t>K67</t>
  </si>
  <si>
    <t>Beruházások (=72+…+78)</t>
  </si>
  <si>
    <t>K6</t>
  </si>
  <si>
    <t>Ingatlanok felújítása</t>
  </si>
  <si>
    <t>K71</t>
  </si>
  <si>
    <t>Informatikai eszközök felújítása</t>
  </si>
  <si>
    <t>K72</t>
  </si>
  <si>
    <t xml:space="preserve">Egyéb tárgyi eszközök felújítása </t>
  </si>
  <si>
    <t>K73</t>
  </si>
  <si>
    <t>Felújítási célú előzetesen felszámított általános forgalmi adó</t>
  </si>
  <si>
    <t>K74</t>
  </si>
  <si>
    <t>Felújítások (=80+...+83)</t>
  </si>
  <si>
    <t>K7</t>
  </si>
  <si>
    <t>Felhalmozási célú garancia- és kezességvállalásból származó kifizetés államháztartáson belülre</t>
  </si>
  <si>
    <t>K81</t>
  </si>
  <si>
    <t>Felhalmozási célú visszatérítendő támogatások, kölcsönök nyújtása államháztartáson belülre</t>
  </si>
  <si>
    <t>K82</t>
  </si>
  <si>
    <t>Felhalmozási célú visszatérítendő támogatások, kölcsönök törlesztése államháztartáson belülre</t>
  </si>
  <si>
    <t>K83</t>
  </si>
  <si>
    <t>Egyéb felhalmozási célú támogatások államháztartáson belülre</t>
  </si>
  <si>
    <t>K84</t>
  </si>
  <si>
    <t>Felhalmozási célú garancia- és kezességvállalásból származó kifizetés államháztartáson kívülre</t>
  </si>
  <si>
    <t>K85</t>
  </si>
  <si>
    <t>Felhalmozási célú visszatérítendő támogatások, kölcsönök nyújtása államháztartáson kívülre</t>
  </si>
  <si>
    <t>K86</t>
  </si>
  <si>
    <t>Lakástámogatás</t>
  </si>
  <si>
    <t>K87</t>
  </si>
  <si>
    <t>Felhalmozási célú támogatások az Európai Uniónak</t>
  </si>
  <si>
    <t>K88</t>
  </si>
  <si>
    <t xml:space="preserve">Egyéb felhalmozási célú támogatások államháztartáson kívülre </t>
  </si>
  <si>
    <t>K89</t>
  </si>
  <si>
    <t>Egyéb felhalmozási célú kiadások (=85+…+93)</t>
  </si>
  <si>
    <t>K8</t>
  </si>
  <si>
    <t>Költségvetési kiadások (=19+20+45+54+71+79+84+94)</t>
  </si>
  <si>
    <t>K1-K8</t>
  </si>
  <si>
    <t xml:space="preserve">      013350 -                        Az önkormányzati vagyonnal való gazdálkodással kapcsolatos feladatok</t>
  </si>
  <si>
    <t>107060 -            Egyéb szociális pénzbeli és természetbeni ellátások, támogatások</t>
  </si>
  <si>
    <t>091140 -                óvodai nevelés, ellátás, működtetés feladatai</t>
  </si>
  <si>
    <t>084031-                 Civil szervezetk működési támogatása</t>
  </si>
  <si>
    <t>074040 -                Fertőző megbetegedések megelőzése, járványügyi ellátás</t>
  </si>
  <si>
    <t>066020 -               Város-, községgazdálkodási egyéb szolgáltatások</t>
  </si>
  <si>
    <t>045160 -                  Közutak, hidak, alagutak üzemeltetése, fenntartása</t>
  </si>
  <si>
    <t>013320 -                   Köztemető fenntartás és -működtetés</t>
  </si>
  <si>
    <t>POLGÁRMESTERI HIVATAL</t>
  </si>
  <si>
    <t>Polgármesteri Hivatal összesen</t>
  </si>
  <si>
    <t>011130 -                      Önkormányzatok és önkormányzati hivatalok jogalkotó és általános igazgatási tevékenysége</t>
  </si>
  <si>
    <t>011220 -                       Adó-,vám- és jövedéki igazgatás</t>
  </si>
  <si>
    <t>ÓVODAI NEVELÉS ÉS KÖNYVTÁRI, KÖZMŰVELŐDÉSI FELADATELLÁTÁS</t>
  </si>
  <si>
    <t>Óvodai köznevelési, közművelődési és könyvtári feladatok kiadásai összesen</t>
  </si>
  <si>
    <t>MŰKÖDÉSI KÖLTSÉGVETÉS KIADÁSAI / MŰKÖDÉSI CÉLÚ PÉNZESZKÖZ ÁTADÁS (forint)</t>
  </si>
  <si>
    <t>Civilszervezeti pályázati önrész alap</t>
  </si>
  <si>
    <t>Nyergesújfalu Város Fejlesztéséért és Működtetéséért Közalapítvány támogatása</t>
  </si>
  <si>
    <t>Ifjúság és Sport Közhasznú Alapítvány támogatása</t>
  </si>
  <si>
    <t>Polgárőrség támogatása</t>
  </si>
  <si>
    <t>Nyergesújfalui Önkéntes Tűzoltó Egyesület</t>
  </si>
  <si>
    <t>Nyergesújfalui Négy Égtáj Túra- és Szabadidősport Egyesület támogatása</t>
  </si>
  <si>
    <t>Nyergesújfalu SE támogatása</t>
  </si>
  <si>
    <t>Nyergesújfalui Kick-Boksz Sportegyesület támogatása</t>
  </si>
  <si>
    <t>Nyergesújfalu Városi SE támogatása</t>
  </si>
  <si>
    <t>Zoltek Kajak Kenu Nyergesújfalu SE támogatása</t>
  </si>
  <si>
    <t>Eternit SE támogatása</t>
  </si>
  <si>
    <t>FutaNyerges Sportegyesület támogatása</t>
  </si>
  <si>
    <t>Aikido Shinbukan Dojo Harcművészeti Egyesület támogatása</t>
  </si>
  <si>
    <t>Hátrányos Helyzetű Tanulók Arany János Tehetséggondozó Programjában való résztvevők támogatása</t>
  </si>
  <si>
    <t>Esztergom és Nyergesújfalu Többcélú Kistérségi Társulás tagdíja</t>
  </si>
  <si>
    <t>TÖOSZ tagdíj</t>
  </si>
  <si>
    <t>Duna-Vértes köze Regionális Hulladékgazdálkodási Társulás tagdíja</t>
  </si>
  <si>
    <t>Duna-Pilis Gerecse Vidékfejlesztési Egyesület tagdíja</t>
  </si>
  <si>
    <t>Gerecse-Pilis Vízitársulat tagi hozzájárulása</t>
  </si>
  <si>
    <t>Magyar Limes Szövetség Kulturális Egyesület tagdíja</t>
  </si>
  <si>
    <t>Ister-Granum Korlátolt Felelősségű Európai Területi Együttműködési Csoport</t>
  </si>
  <si>
    <t>Hét Határ Határon Átnyúló Önkormányzati Szövetség</t>
  </si>
  <si>
    <t>Gerecse Natúrpark (Által-ér Vízgyűjtő Helyreállítási és Fejlesztési Szövetség) éves tagdíja</t>
  </si>
  <si>
    <t>Dorog és Térsége Turizmus Egyesület tagdíja</t>
  </si>
  <si>
    <t>Dorog és Térsége Turizmus Egyesület támogatása</t>
  </si>
  <si>
    <t>Pénzeszközátadás Szent Mihály Idősgondozási Központ részére (étkeztetés, házi segítségnyújtás, idősek klubja)</t>
  </si>
  <si>
    <t>Működési célú támogatások államháztartáson kívülre</t>
  </si>
  <si>
    <t>Családsegítő és Gyermekjóléti Szolgálat feladatellátásához kapcsolódó költségek</t>
  </si>
  <si>
    <t xml:space="preserve">Vaszary Kolos Kórház feladatellátásának működési támogatása gyermekgyógyászati ügyeleti feladatellátáshoz </t>
  </si>
  <si>
    <t>Szent Borbála Kórház részére támogatás biztosítása fogászati ügyeletei feladatellátáshoz</t>
  </si>
  <si>
    <t>Működési célú támogatások államháztartáson belülre</t>
  </si>
  <si>
    <t>Települési támogatás</t>
  </si>
  <si>
    <t>Kiegészítő gyermekvédelmi támogatás</t>
  </si>
  <si>
    <t>Újszülöttek köszöntése</t>
  </si>
  <si>
    <t>Idősek köszöntése</t>
  </si>
  <si>
    <t>Köztemetés</t>
  </si>
  <si>
    <t>Ellátottak pénzbeli juttatásai</t>
  </si>
  <si>
    <t>"Bursa Hungarica' támogatási rendszer</t>
  </si>
  <si>
    <t>MŰKÖDÉSI CÉLÚ PÉNZESZKÖZÁTADÁS ÖSSZESEN</t>
  </si>
  <si>
    <t>FELHALMOZÁSI KÖLTSÉGVETÉS KIADÁSAI / BERUHÁZÁSOK (forint)</t>
  </si>
  <si>
    <t>Kormányzati funkció</t>
  </si>
  <si>
    <t>Immateriális javak beszerzése, létesítése összesen</t>
  </si>
  <si>
    <t>Kernstok-villa felújítása</t>
  </si>
  <si>
    <t>LIMES látogatóközpont kialakítása</t>
  </si>
  <si>
    <t>Ingatlanok beszerzése, létesítése összesen</t>
  </si>
  <si>
    <t>Út és mélyépítési beruházások</t>
  </si>
  <si>
    <t>28.</t>
  </si>
  <si>
    <t>29.</t>
  </si>
  <si>
    <t>30.</t>
  </si>
  <si>
    <t>31.</t>
  </si>
  <si>
    <t>32.</t>
  </si>
  <si>
    <t>42.</t>
  </si>
  <si>
    <t>43.</t>
  </si>
  <si>
    <t>44.</t>
  </si>
  <si>
    <t xml:space="preserve"> Út és mélyépítési beruházások összesen</t>
  </si>
  <si>
    <t>45.</t>
  </si>
  <si>
    <t>46.</t>
  </si>
  <si>
    <t>Polgármesteri Hivatal informatikai eszközbeszerzése</t>
  </si>
  <si>
    <t>47.</t>
  </si>
  <si>
    <t>Rendelőintézet informatikai eszközbeszerzése</t>
  </si>
  <si>
    <t>48.</t>
  </si>
  <si>
    <t>49.</t>
  </si>
  <si>
    <t>50.</t>
  </si>
  <si>
    <t>51.</t>
  </si>
  <si>
    <t>52.</t>
  </si>
  <si>
    <t>Informatikai eszközök beszerzése, létesítése összesen</t>
  </si>
  <si>
    <t>53.</t>
  </si>
  <si>
    <t>54.</t>
  </si>
  <si>
    <t>55.</t>
  </si>
  <si>
    <t>56.</t>
  </si>
  <si>
    <t>Városgazdálkodási feladatellátáshoz eszközök beszerzése</t>
  </si>
  <si>
    <t>57.</t>
  </si>
  <si>
    <t>Villa-hét megvalósításához eszközök beszerzése</t>
  </si>
  <si>
    <t>58.</t>
  </si>
  <si>
    <t>Egészségügyi feladatellátás kisértékű eszközbeszerzése</t>
  </si>
  <si>
    <t>072210-074031</t>
  </si>
  <si>
    <t>Egészségügyi feladatellátás negyértékű eszközbeszerzése</t>
  </si>
  <si>
    <t>072210-074032</t>
  </si>
  <si>
    <t>Polgármesteri Hivatal kisértékű eszközbeszerzése</t>
  </si>
  <si>
    <t>Bóbita Óvoda és Bölcsőde kisértékű eszközbeszerzése</t>
  </si>
  <si>
    <t>Bóbita Óvoda és Bölcsőde udvarára udvari játékok vásárlása</t>
  </si>
  <si>
    <t>Egyéb tárgyi eszközök beszerzése, létesítése összesen</t>
  </si>
  <si>
    <t>BERUHÁZÁSI KIADÁSOK NETTÓ ÖSSZEGE</t>
  </si>
  <si>
    <t>Beruházási célú előzetesen felszámított álatlános forgalmi adó</t>
  </si>
  <si>
    <t>BERUHÁZÁSOK ÖSSZESEN</t>
  </si>
  <si>
    <t>* Általános forgalmi adó alól mentes tevékenységhez kapcsolódó kifizetés</t>
  </si>
  <si>
    <t>FELHALMOZÁSI KÖLTSÉGVETÉS KIADÁSAI / FELÚJÍTÁSOK (forint)</t>
  </si>
  <si>
    <t>Ingatlan felújítások</t>
  </si>
  <si>
    <t>Önkormányzati lakások felújításának keretösszege</t>
  </si>
  <si>
    <t>Ingatlan felújítások összesen</t>
  </si>
  <si>
    <t>FELÚJÍTÁSOK NETTÓ ÖSSZEGE</t>
  </si>
  <si>
    <t>Felújítási célú előzetesen felszámított álatlános forgalmi adó</t>
  </si>
  <si>
    <t>FELÚJÍTÁSOK ÖSSZESEN</t>
  </si>
  <si>
    <t>FINANSZÍROZÁSI KIADÁSOK (forint)</t>
  </si>
  <si>
    <t>Hosszú lejáratú hitelek, kölcsönök törlesztése pénzügyi vállalkozásnak</t>
  </si>
  <si>
    <t>K9111</t>
  </si>
  <si>
    <t>Likviditási célú hitelek, kölcsönök törlesztése pénzügyi vállalkozásnak</t>
  </si>
  <si>
    <t>K9112</t>
  </si>
  <si>
    <t>Rövid lejáratú hitelek, kölcsönök törlesztése pénzügyi vállalkozásnak</t>
  </si>
  <si>
    <t>K9113</t>
  </si>
  <si>
    <t>Hitel-, kölcsöntörlesztés államháztartáson kívülre (=01+02+03)</t>
  </si>
  <si>
    <t>K911</t>
  </si>
  <si>
    <t>Forgatási célú belföldi értékpapírok vásárlása</t>
  </si>
  <si>
    <t>K9121</t>
  </si>
  <si>
    <t>Befektetési célú belföldi értékpapírok vásárlása</t>
  </si>
  <si>
    <t>K9122</t>
  </si>
  <si>
    <t>Kincstárjegyek beváltása</t>
  </si>
  <si>
    <t>K9123</t>
  </si>
  <si>
    <t>Éven belüli lejáratú belföldi értékpapírok beváltása</t>
  </si>
  <si>
    <t>K9124</t>
  </si>
  <si>
    <t>Belföldi kötvények beváltása</t>
  </si>
  <si>
    <t>K9125</t>
  </si>
  <si>
    <t>Éven túli lejáratú belföldi értékpapírok beváltása</t>
  </si>
  <si>
    <t>K9126</t>
  </si>
  <si>
    <t>Belföldi értékpapírok kiadásai (=05+…+10)</t>
  </si>
  <si>
    <t>K912</t>
  </si>
  <si>
    <t>Államháztartáson belüli megelőlegezések folyósítása</t>
  </si>
  <si>
    <t>K913</t>
  </si>
  <si>
    <t>Államháztartáson belüli megelőlegezések visszafizetése</t>
  </si>
  <si>
    <t>K914</t>
  </si>
  <si>
    <t>K915</t>
  </si>
  <si>
    <t>Pénzeszközök lekötött bankbetétként elhelyezése</t>
  </si>
  <si>
    <t>K916</t>
  </si>
  <si>
    <t>Pénzügyi lízing kiadásai</t>
  </si>
  <si>
    <t>K917</t>
  </si>
  <si>
    <t>Központi költségvetés sajátos finanszírozási kiadásai</t>
  </si>
  <si>
    <t>K918</t>
  </si>
  <si>
    <t>Hosszú lejáratú tulajdonosi kölcsönök kiadásai</t>
  </si>
  <si>
    <t>K9191</t>
  </si>
  <si>
    <t>Rövid lejáratú tulajdonosi kölcsönök kiadásai</t>
  </si>
  <si>
    <t>K9192</t>
  </si>
  <si>
    <t>Tulajdonosi kölcsönök kiadásai (=18+19)</t>
  </si>
  <si>
    <t>K919</t>
  </si>
  <si>
    <t>Belföldi finanszírozás kiadásai (=04+11+…+17+20)</t>
  </si>
  <si>
    <t>K91</t>
  </si>
  <si>
    <t>Forgatási célú külföldi értékpapírok vásárlása</t>
  </si>
  <si>
    <t>K921</t>
  </si>
  <si>
    <t>Befektetési célú külföldi értékpapírok vásárlása</t>
  </si>
  <si>
    <t>K922</t>
  </si>
  <si>
    <t>Külföldi értékpapírok beváltása</t>
  </si>
  <si>
    <t>K923</t>
  </si>
  <si>
    <t>Hitelek, kölcsönök törlesztése külföldi kormányoknak és nemzetközi szervezeteknek</t>
  </si>
  <si>
    <t>K924</t>
  </si>
  <si>
    <t>Hitelek, kölcsönök törlesztése külföldi pénzintézeteknek</t>
  </si>
  <si>
    <t>K925</t>
  </si>
  <si>
    <t>Külföldi finanszírozás kiadásai (=22+…+26)</t>
  </si>
  <si>
    <t>K92</t>
  </si>
  <si>
    <t>Adóssághoz nem kapcsolódó származékos ügyletek kiadásai</t>
  </si>
  <si>
    <t>K93</t>
  </si>
  <si>
    <t>Váltókiadások</t>
  </si>
  <si>
    <t>K94</t>
  </si>
  <si>
    <t>Finanszírozási kiadások (=21+27+28+29)</t>
  </si>
  <si>
    <t>K9</t>
  </si>
  <si>
    <t>Főfoglalkozásúak</t>
  </si>
  <si>
    <t>Részfoglalkozásúak</t>
  </si>
  <si>
    <t>Választott tisztségviselők</t>
  </si>
  <si>
    <t xml:space="preserve">Önkormányzati jogalakotás </t>
  </si>
  <si>
    <t xml:space="preserve">Köztisztviselők </t>
  </si>
  <si>
    <t>Egészségügyi feladatellátás</t>
  </si>
  <si>
    <t>Köznevelési intézmények működtetéségez kapcsolódó létszám</t>
  </si>
  <si>
    <t>Munka Törvénykönyve hatálya alá tartozók</t>
  </si>
  <si>
    <t>Egyéb bérrendszer hatálya aló tartozók, közfoglalkoztatottak</t>
  </si>
  <si>
    <t>Önkormányzat és Polgármesteri Hivatal összesen</t>
  </si>
  <si>
    <t xml:space="preserve">Óvodai nevelési, bölcsődei, valamint könyvtári és közművelődési feladatot ellátó intézmények </t>
  </si>
  <si>
    <t>Önkormányzat összesen</t>
  </si>
  <si>
    <t>ÖSSZEVONT KÖLTSÉGVETÉSI MÉRLEG (forint)</t>
  </si>
  <si>
    <t>MŰKÖDÉSI BEVÉTELEK</t>
  </si>
  <si>
    <t>MŰKÖDÉSI KIADÁSOK</t>
  </si>
  <si>
    <t>Óvodák és bölcsőde, valamint a művelődési központ és könyvtár működési kiadásai</t>
  </si>
  <si>
    <t>Működési célú átvett pénzeszközök</t>
  </si>
  <si>
    <t>Működési célú kiadások</t>
  </si>
  <si>
    <t>Forgatási célú értékpapírok beváltása, értékesítése</t>
  </si>
  <si>
    <t>Forgatási célú értékpapírok vásárlása</t>
  </si>
  <si>
    <t>Intézményi finanszírozás kiadásai működési kiadásokra</t>
  </si>
  <si>
    <t>Központi, irányító szervi támogatás működési kiadásokra</t>
  </si>
  <si>
    <t>Államháztartáson belüli megelőlegezések vissszafizetése teljesítése</t>
  </si>
  <si>
    <t>Működési finanszírozási bevételek</t>
  </si>
  <si>
    <t>Működési finanszírozási kiadások</t>
  </si>
  <si>
    <t>Működési bevételek összesen</t>
  </si>
  <si>
    <t>Működési kiadások összesen</t>
  </si>
  <si>
    <t>FELHALMOZÁSI BEVÉTELEK</t>
  </si>
  <si>
    <t>FELHALMOZÁSI KIADÁSOK</t>
  </si>
  <si>
    <t>Beruházási kiadások</t>
  </si>
  <si>
    <t>Felhalmozási célú támogatások államháztartáson belülről</t>
  </si>
  <si>
    <t>Felújítási kiadások</t>
  </si>
  <si>
    <t>Felhalmozási célú pénzeszközátvétel államháztartáson kívülről</t>
  </si>
  <si>
    <t>Támogatás (államháztartáson belül és kívülre)</t>
  </si>
  <si>
    <t>Támogatási kölcsönök visszatérülése</t>
  </si>
  <si>
    <t>Felhalmozási bevételek összesen</t>
  </si>
  <si>
    <t>Felhalmozási kiadások összesen</t>
  </si>
  <si>
    <t>Intézményi finanszírozás kiadásai felhalmozási kiadásokra</t>
  </si>
  <si>
    <t>Központi, irányító szervi támogatás felhalmozási kiadásokra</t>
  </si>
  <si>
    <t>Felhalmozási finanszírozási bevételek</t>
  </si>
  <si>
    <t>Felhalmozási finanszírozási kiadások</t>
  </si>
  <si>
    <t>Költségvetési bevételek mindösszesen</t>
  </si>
  <si>
    <t>Költségvetési kiadások mindösszesen</t>
  </si>
  <si>
    <t>ÖNKORMÁNYZAT ÁLTAL ADOTT KÖZVETETT TÁMOGATÁSOK (forint)</t>
  </si>
  <si>
    <t>Kedvezmény jogcíme</t>
  </si>
  <si>
    <t>Támogatás összege</t>
  </si>
  <si>
    <t>Építményadó részletfizetés</t>
  </si>
  <si>
    <t>Építmányadó elengedés</t>
  </si>
  <si>
    <t>Telekadó részletfizetés</t>
  </si>
  <si>
    <t>Iparűzési adó halasztás</t>
  </si>
  <si>
    <t>Iparűzési adó részletfizetés</t>
  </si>
  <si>
    <t>Magánszemély kommunális adója részletfizetés</t>
  </si>
  <si>
    <t>Magánszemély kommunális adójának elengedése</t>
  </si>
  <si>
    <t>Pótlék részletfizetés</t>
  </si>
  <si>
    <t>Pótlék elengedés</t>
  </si>
  <si>
    <t>Bírság részletfizetés</t>
  </si>
  <si>
    <t xml:space="preserve">Ellátottal térítési díjának méltányossági alapon történő elengedésének összege </t>
  </si>
  <si>
    <t>Közvetett támogatások összege mindösszesen</t>
  </si>
  <si>
    <t>2021.</t>
  </si>
  <si>
    <t>2022.</t>
  </si>
  <si>
    <t>2023.</t>
  </si>
  <si>
    <t>I. Önkormányzat saját bevételei</t>
  </si>
  <si>
    <t>Helyi adók és adó jellegű bevételek</t>
  </si>
  <si>
    <t>Az önkormányzati vagyon és az önkormányzatot megillető vagyoni értékű jog értékesítéséből és hasznosításából származó bevétel</t>
  </si>
  <si>
    <t>Az osztalék, a koncesszió díj és a hozambevétel</t>
  </si>
  <si>
    <t>A tárgyi eszköz és az immateriális jószág, részvény, részesedés, vállalat értékesítéséből és hasznosításából származó bevétel</t>
  </si>
  <si>
    <t>Bírság-, pótlék és díjbevétel</t>
  </si>
  <si>
    <t>Kezességvállalással kapcsolatos megtérülés</t>
  </si>
  <si>
    <t>Saját bevételek összesen</t>
  </si>
  <si>
    <t>II. Adósságot keletkeztető ügylet és annak mértéke</t>
  </si>
  <si>
    <t>Hitel, kölcsön felvétele, átvállalása a folyósítás napjától a végtörlesztés napjáig, és annak aktuális tőketartozása</t>
  </si>
  <si>
    <t>Hitelviszonyt megtestesítő értékpapír forgalomba hozatala</t>
  </si>
  <si>
    <t>Váltó kibocsátása</t>
  </si>
  <si>
    <t>Pénzügyi lízing lízingbevevői félként történő megkötése</t>
  </si>
  <si>
    <t>Visszavásárlási kötelezettséggel megkötött adásvételi szerződés eladói félként történő megkötése</t>
  </si>
  <si>
    <t>Szerződésben kapott, legalább háromszázhatvanöt nap időtartamú halasztott fizetés, részletfizetés</t>
  </si>
  <si>
    <t>Államadósság Kezelő Központ Zrt-nél elhelyezett fedezeti betétek és azok összege</t>
  </si>
  <si>
    <t>Adósságot keletkeztető ügylet összesen</t>
  </si>
  <si>
    <t>2024.</t>
  </si>
  <si>
    <t>Önkormányzat és az intézmények kötelező és önként vállalt feladatainak kimutatása (forint)</t>
  </si>
  <si>
    <t>I. Kötelező feladatok</t>
  </si>
  <si>
    <t>Személyi juttatások</t>
  </si>
  <si>
    <t>Munkaadókat terhelő járulékok és szociális hozzájárulási adó</t>
  </si>
  <si>
    <t>Dologi kiadások</t>
  </si>
  <si>
    <t>Támogatások államháztartáson kívülre</t>
  </si>
  <si>
    <t>Támogatások államháztartáson belülre</t>
  </si>
  <si>
    <t>Elvonások és befizetések</t>
  </si>
  <si>
    <t>Beruházások</t>
  </si>
  <si>
    <t>Felújítások</t>
  </si>
  <si>
    <t>Finanszírozási kiadások</t>
  </si>
  <si>
    <t>Kiadások összesen</t>
  </si>
  <si>
    <t>Bevételek összesen</t>
  </si>
  <si>
    <t>Önkormányzatok és önkormányzati hivatalok jogalkotó és általános igazgatási tevékenysége</t>
  </si>
  <si>
    <t>Köztemető fenntartás és működtetés</t>
  </si>
  <si>
    <t>Önkormányzati vagyonnal való gazdálkodással kapcsolatos feladatok</t>
  </si>
  <si>
    <t>Üzemeltetési és egyéb szolgáltatások</t>
  </si>
  <si>
    <t>Önkormányzatok elszámolásai a központi költségvetéssel</t>
  </si>
  <si>
    <t>Támogatási célú fianszírozási műveletek</t>
  </si>
  <si>
    <t>Hosszabb időtartamú közfoglalkoztatás</t>
  </si>
  <si>
    <t>Közutak, gidak, alagutak üzemeltetése, fenntartása</t>
  </si>
  <si>
    <t>Közvilágítás</t>
  </si>
  <si>
    <t>Zöldterület kezelés</t>
  </si>
  <si>
    <t>Város-, községgazdálkodási egyéb szolgáltatások</t>
  </si>
  <si>
    <t>Járóbetegek gyógyító szakellátása</t>
  </si>
  <si>
    <t>Fogorvosi alapellátás</t>
  </si>
  <si>
    <t>Család és nővédelmi egészségügyi gondozás</t>
  </si>
  <si>
    <t>Fertőző megbetegedések megelőzése, járványügyi ellátás</t>
  </si>
  <si>
    <t>Sportlétesítmények működtetése, fejlesztése</t>
  </si>
  <si>
    <t>Közművelődés, hagyományos közösségi, kulturális értékek gondozása</t>
  </si>
  <si>
    <t>Óvodai nevelés, ellátás, működtetés feladatai (önkormányzatnál vezetett)</t>
  </si>
  <si>
    <t>Gyermekétkeztetés köznevelési intézményben</t>
  </si>
  <si>
    <t>Lakóingatlan szociális célú bérbeadása, üzemeltetése</t>
  </si>
  <si>
    <t>Egyéb szociális pénzbeli és természetbeni ellátások, támogatások</t>
  </si>
  <si>
    <t>Polgármesteri Hivatal (Önkormányzatok és önkormányzati hivatalok jogalkotó és általános igazgatási tevékenysége)</t>
  </si>
  <si>
    <t>Polgármesteri Hivatal (Adó-, vám-, jövedéki igazgatás)</t>
  </si>
  <si>
    <t>Óvodai nevelés, bölcsődei ellátás, működtetés feladatai</t>
  </si>
  <si>
    <t>Művelődési központ és könytári feladatellátás</t>
  </si>
  <si>
    <t>Támogatási célú finanszírozási műveletek</t>
  </si>
  <si>
    <t>Forgatási és befektetési célú finanszírozási műveletek</t>
  </si>
  <si>
    <t>Kötelező feladatok összesen</t>
  </si>
  <si>
    <t>II. Önként vállalt feladatok</t>
  </si>
  <si>
    <t>Kiemelt állami és önkormányzati rendezvények</t>
  </si>
  <si>
    <t>Közművelődés, közösségi és társadalmi részvétel fejlesztése</t>
  </si>
  <si>
    <t>Esélyegyenlőség elősegítését célzó tevékenységek, programok</t>
  </si>
  <si>
    <t>Civil szervezetek működési támogatása</t>
  </si>
  <si>
    <t>Önként vállalt feladatok összesen</t>
  </si>
  <si>
    <t>III. Kötelező és önként vállalt feladatok összesen</t>
  </si>
  <si>
    <t>A. Megnevezés</t>
  </si>
  <si>
    <t>Helyi önkormányzat által ellátott államigazgatási feladatok bevételei és kiadásai (forint)</t>
  </si>
  <si>
    <t>Bevétel</t>
  </si>
  <si>
    <t>Kiadás</t>
  </si>
  <si>
    <t>Birtokvédelmi eljárás</t>
  </si>
  <si>
    <t>Hagyatéki eljárás</t>
  </si>
  <si>
    <t>Anyakönyvi eljárás</t>
  </si>
  <si>
    <t>Adóigazgatás és adóvégrehajtás</t>
  </si>
  <si>
    <t>Kereskedelmi engedélyezés</t>
  </si>
  <si>
    <t>Gyermekvédelmi támogatások</t>
  </si>
  <si>
    <t>Államigazgatási feladatok összesen</t>
  </si>
  <si>
    <t>Önkormányzat saját bevételeinek és adósságot keletkeztető ügyleteinek középtávú bemutatása 2021/2022/2023/2024 (forint)</t>
  </si>
  <si>
    <t>ÖNKORMÁNYZAT ÉS AZ IRÁNYÍTÁSA ALÁ TARTOZÓ KÖLTSÉGVETÉSI SZERVEK LÉTSZÁMKERETE (fő)</t>
  </si>
  <si>
    <t>Vadkörtefa utcai lakóterület közművesítése út és járda építés (2020. évről áthúzódó)</t>
  </si>
  <si>
    <t>Szentgyörgyi Albert utca menti járda létesítése (2020. évről áthúzódó)</t>
  </si>
  <si>
    <t>Gyógyszertár épülete mögött parkoló kialakítása, szennyvíz és csapadékvíz rendszer kiépítése (2020. évről áthúzódó)</t>
  </si>
  <si>
    <t>Bottyán János utcai 1-3 közötti szakaszon ivóvíz vezeték cseréje, valamint a Kossuth L.u.107-121. közötti szakaszon burkolatfelújítás (2020.évről áthúzódó)</t>
  </si>
  <si>
    <t>Nyergesújfalu Tó utcai üzletek közötti terület burkolatfelújítása, csapadékvíz elvezetése (2020. évről áthúzódó)</t>
  </si>
  <si>
    <t>10-es úti gyalogátkelők megvilágításánál lámpatestek elhelyezése (2020. évről áthúzódó)</t>
  </si>
  <si>
    <t>Vadkörtefa utcai lakóterület műszaki ellenőrzése (2020. évről áthúzódó)</t>
  </si>
  <si>
    <t>Polgármesteri Hivatalban tolóajtó beépítés  és beléptető rendszer kialakítása(2020. évről áthúzódó)</t>
  </si>
  <si>
    <t>2020.  évről áthúzódó kötelezettségek</t>
  </si>
  <si>
    <t xml:space="preserve">Idom utca 6. szám alatti 2/9. számú önkormányzati lakásban bejárati ajtó csere </t>
  </si>
  <si>
    <t>Polgármesteri Hivatl emeleti irodáiban műpadló csere</t>
  </si>
  <si>
    <t>Polgármesteri Hivatalban emeleti irodák, tárgyalók, lépcsőházak és a kiállítóterem festése festése</t>
  </si>
  <si>
    <t>Polgármesteri Hivatal egyes irodáiban szalagfüggöny csere</t>
  </si>
  <si>
    <t>Intézményi feladatellátáshoz kapcsolódó ingatlanok felújítási keretösszege</t>
  </si>
  <si>
    <t>Mentőállomás épületében tűzlépcső kialakítása</t>
  </si>
  <si>
    <t>Civilek Házának belső felújítása (8 millió pályázati forrásból)</t>
  </si>
  <si>
    <t>Rendelőintézet közmű hibáinak feltárása, felújítása (elektromos hálózat, ivóvíz)</t>
  </si>
  <si>
    <t>Rendelőintézetnél fedett biciklitáróló kialakítása</t>
  </si>
  <si>
    <t>Rendelőintézet parkolójánál mozgásérzékelő megvilágítás kiépítése</t>
  </si>
  <si>
    <t>Rendelőintézetben elektromos ajtózár kiépítése a háziorvosi rendelőhöz</t>
  </si>
  <si>
    <t>Kölcsey utcai híd és járda kialakítása</t>
  </si>
  <si>
    <t>Napsugár Óvoda kerítés felújítása</t>
  </si>
  <si>
    <t>Napsugár Óvodánál szennyvízátemelőhöz háromfázisú tápellátás kiépítése, szivattyú</t>
  </si>
  <si>
    <t>Új temető kapu felújítása</t>
  </si>
  <si>
    <t>Szentgyörgyi Albert utca menti járda létesítése műszaki ellenőrzése(2020. évről áthúzódó)</t>
  </si>
  <si>
    <t>Benedek Elek Óvoda udvarára udvari játékok telepítése</t>
  </si>
  <si>
    <t>2020.  évről áthúzódó kötelezettségek összesen</t>
  </si>
  <si>
    <t>Hagyományokra építő közösségfejlesztés elnevezésű projekthez kapcsolódó eszközbeszerzés (TOP)</t>
  </si>
  <si>
    <t>Minőségi humán közszolgáltatások fejlesztése elnevezésű projekt eszközbeszerzése (EFOP)</t>
  </si>
  <si>
    <t xml:space="preserve">Rendezvénytámogatás Villa hét projekt eszközbeszerzései </t>
  </si>
  <si>
    <t>Vadkörtafa utcai lakóterület közvilágításának kiépítése</t>
  </si>
  <si>
    <t>Weblap készítése Önkormányzat részére (2020. évről áthúzódó kötelezettség)*</t>
  </si>
  <si>
    <t>789/5 és 789/6 hrsz-ú ingatlanok megvásárlása (Bartók Béla utcában)*</t>
  </si>
  <si>
    <t xml:space="preserve">Bóbita Óvoda és Bölcsőde főépület lapostető csapadékvezeték bélelése </t>
  </si>
  <si>
    <t>Tó utcai útépítés , csapadékvíz elvezető rendszer kialakítása, ivóvízvezeték csere, közvilágítás rekonstrukció (2020. évről áthúzódó)</t>
  </si>
  <si>
    <t>2020. évről áthúzódó (nettó)</t>
  </si>
  <si>
    <t>33.</t>
  </si>
  <si>
    <t>34.</t>
  </si>
  <si>
    <t>35.</t>
  </si>
  <si>
    <t>36.</t>
  </si>
  <si>
    <t>37.</t>
  </si>
  <si>
    <t>38.</t>
  </si>
  <si>
    <t>39.</t>
  </si>
  <si>
    <t>40.</t>
  </si>
  <si>
    <t>41.</t>
  </si>
  <si>
    <t>Ady Endre Művelődési Központ  kisértékű eszközbeszerzése (könyvtári könyvek, egyéb kis értékű eszközök)</t>
  </si>
  <si>
    <t>Napsugár Óvoda udvarára udvari játékok telepítése, gumitégla elhelyezése</t>
  </si>
  <si>
    <t>Benedek Elek Óvoda Óvoda informatikai eszközbeszerzése (laptop)</t>
  </si>
  <si>
    <t>Benedek Elek Óvoda  kisértékű eszközbeszerzése (tárolószekrények, mozgásfejlesztő eszközök egyéb eszk.)</t>
  </si>
  <si>
    <t>Benedek Elek Óvoda felújítása (tornaszobai gyermekmosdó, pince lépcső burkolása)</t>
  </si>
  <si>
    <t>Bóbita Óvoda és Bölcsőde informatikai eszközbeszerzése (laptop)</t>
  </si>
  <si>
    <t>Beruházás a Bóbita Óvoda és Bölcsőde épületén és az udvarán (szúnyoghálók elhelyezése, kiskapuk kialakítása)</t>
  </si>
  <si>
    <t>Bóbita Óvoda és Bölcsőde ( székhely épületében felújítási munkák (armatúrák cseréje LED-re, gyermeköltöző burkolása, csoportszoba padlóburkolat javítása)</t>
  </si>
  <si>
    <t>NYERGESÚJFALU VÁROS ÖNKORMÁNYZAT 2021. ÉVI KÖLTSÉGVETÉSE</t>
  </si>
  <si>
    <t>Közterületeken játszótér eszközök elhelyezése, tornapálya, parkberendezési eszközök (2020. évről áthúzódó)</t>
  </si>
  <si>
    <t>Kernstok Iskola Eterniti tagintézménye tornaterem padlózatának felújítása</t>
  </si>
  <si>
    <t>Munkácsy liget - Kölcsey utca sarkánál lévő buszmegálló öböl és peron felújításával kapcsolatos tervdokumentáció elkészítése (2020. évről áthúzódó)</t>
  </si>
  <si>
    <t>TARTALÉKOK</t>
  </si>
  <si>
    <t xml:space="preserve">LIMES látogatóközpont tervezése (tervezői művezetés) </t>
  </si>
  <si>
    <t>Útfelújítások tervezése (Harmat utca, Váci Mihály utca, Tó utca, Búzás-hegy utca-Tó utca összekötés, Diófa utca, Damjanich János utca, Petőfi Sándor utca, Kossuth Lajos utca 2-26.közötti szakasz járda- és kerékpárút) (2020. évről áthúzódó)</t>
  </si>
  <si>
    <t>Vadkörtefa utcai lakóterület közművesítése víuiközmű (2020. évről áthúzódó)</t>
  </si>
  <si>
    <t>Felhalmozási bevételek átcsoportosítása működési bevételek közé</t>
  </si>
  <si>
    <t>HIÁNY FINANSZÍROZÁSA ÖSSZESEN</t>
  </si>
  <si>
    <t>Útfelújítások tervezése</t>
  </si>
  <si>
    <t>Közlekedésbiztonsági feladatok megoldása</t>
  </si>
  <si>
    <t>Utcabútorok vásárlása</t>
  </si>
  <si>
    <t>59.</t>
  </si>
  <si>
    <t>60.</t>
  </si>
  <si>
    <t>61.</t>
  </si>
  <si>
    <t xml:space="preserve">A Zene Mindenkié Alapítvány és az általános iskolai versenyeztetés támogatása </t>
  </si>
  <si>
    <t>018020 - Központi költségvetési befizetések</t>
  </si>
  <si>
    <t>Központi költségvetési befizetések</t>
  </si>
  <si>
    <t>1.melléklet a 3/2021. (II.16.)  önkormányzati rendelethez</t>
  </si>
  <si>
    <t>2.melléklet a 3/2021. (II.16.)  önkormányzati rendelethez</t>
  </si>
  <si>
    <t>3.melléklet a 3/2021. (II.16.)  önkormányzati rendelethez</t>
  </si>
  <si>
    <t>4.melléklet a 3/2021. (II.16.)  önkormányzati rendelethez</t>
  </si>
  <si>
    <t>5.melléklet a 3/2021. (II.16.)  önkormányzati rendelethez</t>
  </si>
  <si>
    <t>6.melléklet a 3/2021. (II.16.)  önkormányzati rendelethez</t>
  </si>
  <si>
    <t>7. melléklet a 3/2021. (II.16.)  önkormányzati rendelethez</t>
  </si>
  <si>
    <t>8.melléklet a 3/2021. (II.16.)  önkormányzati rendelethez</t>
  </si>
  <si>
    <t>9.melléklet a 3/2021. (II.16.)  önkormányzati rendelethez</t>
  </si>
  <si>
    <t>10.melléklet a 3/2021. (II.16.)  önkormányzati rendelethez</t>
  </si>
  <si>
    <t>11. melléklet a 3/2021. (II.16.)  önkormányzati rendelethez</t>
  </si>
  <si>
    <t>12.melléklet a 3/2021. (II.16.) önkormányzati rendelethez</t>
  </si>
  <si>
    <t>13.melléklet a 3/2021. (II.16.) önkormányzati rendelethez</t>
  </si>
  <si>
    <t>14. melléklet a 3/2021. (II.16.) önkormányzati rendelethez</t>
  </si>
  <si>
    <t>15. melléklet a  3/2021. (II.16.) önkormányzati rendelethez</t>
  </si>
  <si>
    <t>16. melléklet a  3/2021. (II.16.) önkormányzati rendelethez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</si>
</sst>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
    <numFmt numFmtId="166" formatCode="0__"/>
  </numFmts>
  <fonts count="50" x14ac:knownFonts="1">
    <font>
      <sz val="11"/>
      <color theme="1"/>
      <name val="Calibri"/>
      <family val="2"/>
      <scheme val="minor"/>
    </font>
    <font>
      <b/>
      <sz val="10"/>
      <name val="Times New Roman"/>
      <family val="1"/>
      <charset val="238"/>
    </font>
    <font>
      <sz val="10"/>
      <name val="Times New Roman"/>
      <family val="1"/>
      <charset val="238"/>
    </font>
    <font>
      <b/>
      <sz val="12"/>
      <name val="Times New Roman"/>
      <family val="1"/>
      <charset val="238"/>
    </font>
    <font>
      <sz val="12"/>
      <name val="Times New Roman"/>
      <family val="1"/>
      <charset val="238"/>
    </font>
    <font>
      <b/>
      <sz val="10"/>
      <name val="MS Sans Serif"/>
      <charset val="238"/>
    </font>
    <font>
      <b/>
      <sz val="10"/>
      <name val="Arial CE"/>
      <charset val="238"/>
    </font>
    <font>
      <sz val="10"/>
      <name val="Arial CE"/>
      <charset val="238"/>
    </font>
    <font>
      <sz val="10"/>
      <color indexed="8"/>
      <name val="Times New Roman"/>
      <family val="1"/>
      <charset val="238"/>
    </font>
    <font>
      <b/>
      <sz val="12"/>
      <color indexed="8"/>
      <name val="Times New Roman"/>
      <family val="1"/>
      <charset val="238"/>
    </font>
    <font>
      <sz val="12"/>
      <name val="MS Sans Serif"/>
      <charset val="238"/>
    </font>
    <font>
      <b/>
      <sz val="10"/>
      <color indexed="8"/>
      <name val="Times New Roman"/>
      <family val="1"/>
      <charset val="238"/>
    </font>
    <font>
      <sz val="10"/>
      <name val="Arial"/>
      <family val="2"/>
      <charset val="238"/>
    </font>
    <font>
      <b/>
      <sz val="10"/>
      <color theme="1"/>
      <name val="Times New Roman"/>
      <family val="1"/>
      <charset val="238"/>
    </font>
    <font>
      <sz val="12"/>
      <color indexed="8"/>
      <name val="Times New Roman"/>
      <family val="1"/>
      <charset val="238"/>
    </font>
    <font>
      <sz val="10"/>
      <name val="MS Sans Serif"/>
      <charset val="238"/>
    </font>
    <font>
      <sz val="10"/>
      <color rgb="FF000000"/>
      <name val="Times New Roman"/>
      <family val="1"/>
      <charset val="238"/>
    </font>
    <font>
      <b/>
      <sz val="10"/>
      <color rgb="FF000000"/>
      <name val="Times New Roman"/>
      <family val="1"/>
      <charset val="238"/>
    </font>
    <font>
      <b/>
      <sz val="9"/>
      <color indexed="8"/>
      <name val="Segoe UI"/>
      <family val="2"/>
      <charset val="238"/>
    </font>
    <font>
      <sz val="9"/>
      <color indexed="8"/>
      <name val="Segoe UI"/>
      <family val="2"/>
      <charset val="238"/>
    </font>
    <font>
      <b/>
      <sz val="9"/>
      <color indexed="81"/>
      <name val="Segoe UI"/>
      <family val="2"/>
      <charset val="238"/>
    </font>
    <font>
      <sz val="9"/>
      <color indexed="81"/>
      <name val="Segoe UI"/>
      <family val="2"/>
      <charset val="238"/>
    </font>
    <font>
      <b/>
      <sz val="11"/>
      <name val="Times New Roman"/>
      <family val="1"/>
      <charset val="238"/>
    </font>
    <font>
      <sz val="11"/>
      <name val="Times New Roman"/>
      <family val="1"/>
      <charset val="238"/>
    </font>
    <font>
      <sz val="11"/>
      <color indexed="8"/>
      <name val="Times New Roman"/>
      <family val="1"/>
      <charset val="238"/>
    </font>
    <font>
      <b/>
      <sz val="11"/>
      <color indexed="8"/>
      <name val="Times New Roman"/>
      <family val="1"/>
      <charset val="238"/>
    </font>
    <font>
      <sz val="11"/>
      <name val="MS Sans Serif"/>
      <charset val="238"/>
    </font>
    <font>
      <b/>
      <sz val="11"/>
      <name val="MS Sans Serif"/>
      <charset val="238"/>
    </font>
    <font>
      <sz val="10"/>
      <color theme="1"/>
      <name val="Times New Roman"/>
      <family val="1"/>
      <charset val="238"/>
    </font>
    <font>
      <b/>
      <sz val="9"/>
      <name val="Times New Roman"/>
      <family val="1"/>
      <charset val="238"/>
    </font>
    <font>
      <sz val="9"/>
      <name val="Times New Roman"/>
      <family val="1"/>
      <charset val="238"/>
    </font>
    <font>
      <sz val="9"/>
      <color rgb="FFFF0000"/>
      <name val="Times New Roman"/>
      <family val="1"/>
      <charset val="238"/>
    </font>
    <font>
      <b/>
      <sz val="9"/>
      <color rgb="FFFF0000"/>
      <name val="Times New Roman"/>
      <family val="1"/>
      <charset val="238"/>
    </font>
    <font>
      <sz val="11"/>
      <name val="Arial CE"/>
      <charset val="238"/>
    </font>
    <font>
      <sz val="10"/>
      <name val="Times New Roman"/>
      <family val="1"/>
    </font>
    <font>
      <b/>
      <sz val="10"/>
      <name val="Times New Roman"/>
      <family val="1"/>
    </font>
    <font>
      <b/>
      <sz val="8"/>
      <name val="Times New Roman"/>
      <family val="1"/>
      <charset val="238"/>
    </font>
    <font>
      <sz val="12"/>
      <name val="Arial CE"/>
      <charset val="238"/>
    </font>
    <font>
      <sz val="11"/>
      <name val="Times New Roman"/>
      <family val="1"/>
    </font>
    <font>
      <b/>
      <sz val="11"/>
      <name val="Times New Roman"/>
      <family val="1"/>
    </font>
    <font>
      <sz val="11"/>
      <color rgb="FFFF0000"/>
      <name val="Times New Roman"/>
      <family val="1"/>
      <charset val="238"/>
    </font>
    <font>
      <b/>
      <sz val="11"/>
      <color rgb="FFFF0000"/>
      <name val="Times New Roman"/>
      <family val="1"/>
      <charset val="238"/>
    </font>
    <font>
      <sz val="10"/>
      <color rgb="FFFF0000"/>
      <name val="Times New Roman"/>
      <family val="1"/>
      <charset val="238"/>
    </font>
    <font>
      <sz val="8"/>
      <name val="Times New Roman"/>
      <family val="1"/>
      <charset val="238"/>
    </font>
    <font>
      <b/>
      <sz val="9"/>
      <color indexed="81"/>
      <name val="Tahoma"/>
      <family val="2"/>
      <charset val="238"/>
    </font>
    <font>
      <sz val="9"/>
      <color indexed="81"/>
      <name val="Tahoma"/>
      <family val="2"/>
      <charset val="238"/>
    </font>
    <font>
      <b/>
      <sz val="9"/>
      <color indexed="81"/>
      <name val="Tahoma"/>
      <charset val="1"/>
    </font>
    <font>
      <sz val="9"/>
      <color indexed="81"/>
      <name val="Tahoma"/>
      <charset val="1"/>
    </font>
    <font>
      <b/>
      <sz val="11"/>
      <color theme="1"/>
      <name val="Times New Roman"/>
      <family val="1"/>
      <charset val="238"/>
    </font>
    <font>
      <b/>
      <sz val="11"/>
      <color theme="1"/>
      <name val="Calibri"/>
      <family val="2"/>
      <scheme val="minor"/>
    </font>
  </fonts>
  <fills count="11">
    <fill>
      <patternFill patternType="none"/>
    </fill>
    <fill>
      <patternFill patternType="gray125"/>
    </fill>
    <fill>
      <patternFill patternType="solid">
        <fgColor rgb="FFCCFFCC"/>
        <bgColor indexed="64"/>
      </patternFill>
    </fill>
    <fill>
      <patternFill patternType="solid">
        <fgColor rgb="FF99FF99"/>
        <bgColor indexed="64"/>
      </patternFill>
    </fill>
    <fill>
      <patternFill patternType="solid">
        <fgColor rgb="FF00FF00"/>
        <bgColor indexed="64"/>
      </patternFill>
    </fill>
    <fill>
      <patternFill patternType="solid">
        <fgColor rgb="FFCCFF99"/>
        <bgColor indexed="64"/>
      </patternFill>
    </fill>
    <fill>
      <patternFill patternType="solid">
        <fgColor rgb="FFCCFF99"/>
        <bgColor rgb="FF000000"/>
      </patternFill>
    </fill>
    <fill>
      <patternFill patternType="solid">
        <fgColor rgb="FF99FF66"/>
        <bgColor indexed="64"/>
      </patternFill>
    </fill>
    <fill>
      <patternFill patternType="solid">
        <fgColor rgb="FFCCFFCC"/>
        <bgColor rgb="FF000000"/>
      </patternFill>
    </fill>
    <fill>
      <patternFill patternType="solid">
        <fgColor rgb="FF66FF33"/>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7" fillId="0" borderId="0"/>
    <xf numFmtId="0" fontId="12" fillId="0" borderId="0"/>
    <xf numFmtId="0" fontId="12" fillId="0" borderId="0"/>
  </cellStyleXfs>
  <cellXfs count="621">
    <xf numFmtId="0" fontId="0" fillId="0" borderId="0" xfId="0"/>
    <xf numFmtId="0" fontId="2" fillId="0" borderId="0" xfId="0" applyFont="1"/>
    <xf numFmtId="0" fontId="4" fillId="0" borderId="0" xfId="0" applyFont="1"/>
    <xf numFmtId="0" fontId="3" fillId="0" borderId="0" xfId="0" applyFont="1"/>
    <xf numFmtId="0" fontId="2" fillId="0" borderId="0" xfId="0" applyFont="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2" fillId="0" borderId="0" xfId="0" applyNumberFormat="1" applyFont="1"/>
    <xf numFmtId="0" fontId="1" fillId="0" borderId="0" xfId="0" applyFont="1"/>
    <xf numFmtId="0" fontId="1" fillId="0" borderId="2" xfId="0" applyFont="1" applyBorder="1" applyAlignment="1">
      <alignment horizontal="center"/>
    </xf>
    <xf numFmtId="3" fontId="1" fillId="0" borderId="2" xfId="0" applyNumberFormat="1" applyFont="1" applyBorder="1" applyAlignment="1">
      <alignment horizontal="center"/>
    </xf>
    <xf numFmtId="0" fontId="1"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wrapText="1"/>
    </xf>
    <xf numFmtId="3" fontId="1" fillId="0" borderId="2" xfId="0" applyNumberFormat="1" applyFont="1" applyBorder="1" applyAlignment="1">
      <alignment horizontal="center" wrapText="1"/>
    </xf>
    <xf numFmtId="49" fontId="2" fillId="0" borderId="2" xfId="0" applyNumberFormat="1" applyFont="1" applyBorder="1" applyAlignment="1">
      <alignment horizontal="center"/>
    </xf>
    <xf numFmtId="0" fontId="1" fillId="0" borderId="2" xfId="0" applyFont="1" applyBorder="1" applyAlignment="1">
      <alignment horizontal="left"/>
    </xf>
    <xf numFmtId="3" fontId="2" fillId="0" borderId="2" xfId="0" applyNumberFormat="1" applyFont="1" applyBorder="1" applyAlignment="1"/>
    <xf numFmtId="0" fontId="2" fillId="0" borderId="2" xfId="0" applyFont="1" applyBorder="1"/>
    <xf numFmtId="3" fontId="2" fillId="0" borderId="2" xfId="0" applyNumberFormat="1" applyFont="1" applyBorder="1"/>
    <xf numFmtId="0" fontId="1" fillId="0" borderId="2" xfId="0" applyFont="1" applyBorder="1"/>
    <xf numFmtId="49" fontId="2" fillId="0" borderId="2" xfId="0" applyNumberFormat="1" applyFont="1" applyFill="1" applyBorder="1" applyAlignment="1">
      <alignment horizontal="center"/>
    </xf>
    <xf numFmtId="49" fontId="2" fillId="0" borderId="2" xfId="0" applyNumberFormat="1" applyFont="1" applyFill="1" applyBorder="1"/>
    <xf numFmtId="3" fontId="2" fillId="0" borderId="2" xfId="0" applyNumberFormat="1" applyFont="1" applyFill="1" applyBorder="1"/>
    <xf numFmtId="3" fontId="1" fillId="0" borderId="2" xfId="0" applyNumberFormat="1" applyFont="1" applyFill="1" applyBorder="1"/>
    <xf numFmtId="0" fontId="2" fillId="0" borderId="0" xfId="0" applyFont="1" applyFill="1"/>
    <xf numFmtId="49" fontId="2" fillId="0" borderId="2" xfId="0" applyNumberFormat="1" applyFont="1" applyFill="1" applyBorder="1" applyAlignment="1">
      <alignment wrapText="1"/>
    </xf>
    <xf numFmtId="49" fontId="1" fillId="0" borderId="2" xfId="0" applyNumberFormat="1" applyFont="1" applyFill="1" applyBorder="1"/>
    <xf numFmtId="49" fontId="2" fillId="0" borderId="2" xfId="0" applyNumberFormat="1" applyFont="1" applyBorder="1"/>
    <xf numFmtId="3" fontId="1" fillId="0" borderId="2" xfId="0" applyNumberFormat="1" applyFont="1" applyBorder="1"/>
    <xf numFmtId="49" fontId="1" fillId="0" borderId="2" xfId="0" applyNumberFormat="1" applyFont="1" applyBorder="1"/>
    <xf numFmtId="49" fontId="1" fillId="2" borderId="2" xfId="0" applyNumberFormat="1" applyFont="1" applyFill="1" applyBorder="1"/>
    <xf numFmtId="3" fontId="1" fillId="2" borderId="2" xfId="0" applyNumberFormat="1" applyFont="1" applyFill="1" applyBorder="1"/>
    <xf numFmtId="49" fontId="1" fillId="0" borderId="2" xfId="0" applyNumberFormat="1" applyFont="1" applyBorder="1" applyAlignment="1"/>
    <xf numFmtId="49" fontId="2" fillId="0" borderId="2" xfId="0" applyNumberFormat="1" applyFont="1" applyBorder="1" applyAlignment="1">
      <alignment wrapText="1"/>
    </xf>
    <xf numFmtId="3" fontId="2" fillId="2" borderId="2" xfId="0" applyNumberFormat="1" applyFont="1" applyFill="1" applyBorder="1"/>
    <xf numFmtId="49" fontId="1" fillId="3" borderId="2" xfId="0" applyNumberFormat="1" applyFont="1" applyFill="1" applyBorder="1"/>
    <xf numFmtId="3" fontId="1" fillId="3" borderId="2" xfId="0" applyNumberFormat="1" applyFont="1" applyFill="1" applyBorder="1"/>
    <xf numFmtId="0" fontId="1" fillId="0" borderId="0" xfId="0" applyFont="1" applyFill="1"/>
    <xf numFmtId="49" fontId="1" fillId="4" borderId="2" xfId="0" applyNumberFormat="1" applyFont="1" applyFill="1" applyBorder="1"/>
    <xf numFmtId="3" fontId="1" fillId="4" borderId="2" xfId="0" applyNumberFormat="1" applyFont="1" applyFill="1" applyBorder="1"/>
    <xf numFmtId="49" fontId="2" fillId="0" borderId="0" xfId="0" applyNumberFormat="1" applyFont="1" applyBorder="1" applyAlignment="1">
      <alignment horizontal="center"/>
    </xf>
    <xf numFmtId="49" fontId="1" fillId="0" borderId="0" xfId="0" applyNumberFormat="1" applyFont="1" applyBorder="1"/>
    <xf numFmtId="3" fontId="1" fillId="0" borderId="0" xfId="0" applyNumberFormat="1" applyFont="1" applyBorder="1"/>
    <xf numFmtId="3" fontId="2" fillId="0" borderId="0" xfId="0" applyNumberFormat="1" applyFont="1" applyBorder="1"/>
    <xf numFmtId="0" fontId="1" fillId="0" borderId="0" xfId="0" applyFont="1" applyBorder="1"/>
    <xf numFmtId="0" fontId="2" fillId="0" borderId="0" xfId="0" applyFont="1" applyAlignment="1">
      <alignment wrapText="1"/>
    </xf>
    <xf numFmtId="0" fontId="2" fillId="0" borderId="2" xfId="0" applyFont="1" applyBorder="1" applyAlignment="1">
      <alignment horizontal="center"/>
    </xf>
    <xf numFmtId="49" fontId="2" fillId="2" borderId="2" xfId="0" applyNumberFormat="1" applyFont="1" applyFill="1" applyBorder="1"/>
    <xf numFmtId="0" fontId="2" fillId="0" borderId="2" xfId="0" applyFont="1" applyFill="1" applyBorder="1" applyAlignment="1">
      <alignment horizontal="center"/>
    </xf>
    <xf numFmtId="49" fontId="2" fillId="0" borderId="0" xfId="0" applyNumberFormat="1" applyFont="1" applyBorder="1"/>
    <xf numFmtId="0" fontId="2" fillId="0" borderId="2" xfId="0" applyFont="1" applyBorder="1" applyAlignment="1">
      <alignment horizontal="left"/>
    </xf>
    <xf numFmtId="0" fontId="2" fillId="0" borderId="0" xfId="0" applyFont="1" applyAlignment="1">
      <alignment vertical="center"/>
    </xf>
    <xf numFmtId="3" fontId="1" fillId="0" borderId="4" xfId="0" applyNumberFormat="1" applyFont="1" applyBorder="1" applyAlignment="1">
      <alignment horizontal="center" vertical="center" wrapText="1"/>
    </xf>
    <xf numFmtId="3" fontId="1" fillId="0" borderId="4" xfId="0" applyNumberFormat="1" applyFont="1" applyBorder="1" applyAlignment="1">
      <alignment horizontal="center" wrapText="1"/>
    </xf>
    <xf numFmtId="0" fontId="1" fillId="0" borderId="4" xfId="0" applyFont="1" applyBorder="1" applyAlignment="1">
      <alignment horizontal="center" vertical="center" wrapText="1"/>
    </xf>
    <xf numFmtId="0" fontId="8" fillId="0" borderId="0" xfId="1" applyFont="1" applyFill="1"/>
    <xf numFmtId="0" fontId="1" fillId="0" borderId="0" xfId="0" applyFont="1" applyAlignment="1">
      <alignment horizontal="right"/>
    </xf>
    <xf numFmtId="0" fontId="0" fillId="0" borderId="0" xfId="0" applyAlignment="1"/>
    <xf numFmtId="3" fontId="0" fillId="0" borderId="0" xfId="0" applyNumberFormat="1" applyAlignment="1"/>
    <xf numFmtId="3" fontId="5" fillId="0" borderId="0" xfId="0" applyNumberFormat="1" applyFont="1" applyAlignment="1"/>
    <xf numFmtId="0" fontId="8" fillId="0" borderId="0" xfId="1" applyFont="1" applyFill="1" applyBorder="1"/>
    <xf numFmtId="164" fontId="11" fillId="0" borderId="7" xfId="1" applyNumberFormat="1" applyFont="1" applyFill="1" applyBorder="1" applyAlignment="1">
      <alignment horizontal="center" vertical="center"/>
    </xf>
    <xf numFmtId="0" fontId="2" fillId="0" borderId="8" xfId="1" applyFont="1" applyBorder="1" applyAlignment="1"/>
    <xf numFmtId="3" fontId="2" fillId="0" borderId="8" xfId="1" applyNumberFormat="1" applyFont="1" applyBorder="1" applyAlignment="1"/>
    <xf numFmtId="3" fontId="0" fillId="0" borderId="8" xfId="0" applyNumberFormat="1" applyBorder="1" applyAlignment="1"/>
    <xf numFmtId="3" fontId="5" fillId="0" borderId="8" xfId="0" applyNumberFormat="1" applyFont="1" applyBorder="1" applyAlignment="1"/>
    <xf numFmtId="164" fontId="11" fillId="0" borderId="2" xfId="1" applyNumberFormat="1" applyFont="1" applyFill="1" applyBorder="1" applyAlignment="1">
      <alignment horizontal="center" vertical="center"/>
    </xf>
    <xf numFmtId="0" fontId="1" fillId="0" borderId="2" xfId="1" applyFont="1" applyBorder="1" applyAlignment="1">
      <alignment horizontal="center"/>
    </xf>
    <xf numFmtId="3" fontId="1" fillId="0" borderId="2" xfId="1" applyNumberFormat="1" applyFont="1" applyBorder="1" applyAlignment="1">
      <alignment horizontal="center"/>
    </xf>
    <xf numFmtId="0" fontId="11" fillId="0" borderId="2" xfId="1" applyFont="1" applyFill="1" applyBorder="1" applyAlignment="1">
      <alignment horizontal="center"/>
    </xf>
    <xf numFmtId="0" fontId="11" fillId="0" borderId="0" xfId="1" applyFont="1" applyFill="1" applyAlignment="1">
      <alignment horizontal="center"/>
    </xf>
    <xf numFmtId="0" fontId="11" fillId="0" borderId="0" xfId="1" applyFont="1" applyFill="1" applyAlignment="1">
      <alignment horizontal="center" vertical="center" wrapText="1"/>
    </xf>
    <xf numFmtId="3" fontId="1" fillId="0" borderId="2" xfId="1" applyNumberFormat="1" applyFont="1" applyBorder="1" applyAlignment="1">
      <alignment horizontal="center" vertical="center" wrapText="1"/>
    </xf>
    <xf numFmtId="0" fontId="8" fillId="0" borderId="2" xfId="1" quotePrefix="1" applyFont="1" applyFill="1" applyBorder="1" applyAlignment="1">
      <alignment horizontal="center" vertical="center"/>
    </xf>
    <xf numFmtId="0" fontId="8" fillId="0" borderId="2" xfId="1" applyFont="1" applyFill="1" applyBorder="1" applyAlignment="1">
      <alignment vertical="center" wrapText="1"/>
    </xf>
    <xf numFmtId="0" fontId="8" fillId="0" borderId="2" xfId="1" applyFont="1" applyFill="1" applyBorder="1" applyAlignment="1">
      <alignment horizontal="left" vertical="center"/>
    </xf>
    <xf numFmtId="3" fontId="8" fillId="0" borderId="2" xfId="1" applyNumberFormat="1" applyFont="1" applyFill="1" applyBorder="1" applyAlignment="1">
      <alignment horizontal="right" vertical="center"/>
    </xf>
    <xf numFmtId="3" fontId="11" fillId="0" borderId="2" xfId="1" applyNumberFormat="1" applyFont="1" applyFill="1" applyBorder="1" applyAlignment="1">
      <alignment horizontal="right" vertical="center"/>
    </xf>
    <xf numFmtId="0" fontId="11" fillId="0" borderId="0" xfId="1" applyFont="1" applyFill="1"/>
    <xf numFmtId="0" fontId="8" fillId="0" borderId="2" xfId="1" applyFont="1" applyFill="1" applyBorder="1" applyAlignment="1">
      <alignment horizontal="left" vertical="center" wrapText="1"/>
    </xf>
    <xf numFmtId="3" fontId="8" fillId="0" borderId="2" xfId="1" quotePrefix="1" applyNumberFormat="1" applyFont="1" applyFill="1" applyBorder="1" applyAlignment="1">
      <alignment horizontal="right" vertical="center"/>
    </xf>
    <xf numFmtId="0" fontId="11" fillId="3" borderId="2" xfId="1" quotePrefix="1" applyFont="1" applyFill="1" applyBorder="1" applyAlignment="1">
      <alignment horizontal="center" vertical="center"/>
    </xf>
    <xf numFmtId="0" fontId="11" fillId="3" borderId="2" xfId="1" applyFont="1" applyFill="1" applyBorder="1" applyAlignment="1">
      <alignment horizontal="left" vertical="center" wrapText="1"/>
    </xf>
    <xf numFmtId="0" fontId="11" fillId="3" borderId="2" xfId="1" applyFont="1" applyFill="1" applyBorder="1" applyAlignment="1">
      <alignment horizontal="left" vertical="center"/>
    </xf>
    <xf numFmtId="3" fontId="1" fillId="3" borderId="2" xfId="2" applyNumberFormat="1" applyFont="1" applyFill="1" applyBorder="1" applyAlignment="1">
      <alignment horizontal="right" vertical="center" wrapText="1"/>
    </xf>
    <xf numFmtId="0" fontId="8" fillId="3" borderId="2" xfId="1" quotePrefix="1" applyFont="1" applyFill="1" applyBorder="1" applyAlignment="1">
      <alignment horizontal="center" vertical="center"/>
    </xf>
    <xf numFmtId="0" fontId="8" fillId="3" borderId="2" xfId="1" applyFont="1" applyFill="1" applyBorder="1" applyAlignment="1">
      <alignment horizontal="left" vertical="center" wrapText="1"/>
    </xf>
    <xf numFmtId="0" fontId="8" fillId="3" borderId="2" xfId="1" applyFont="1" applyFill="1" applyBorder="1" applyAlignment="1">
      <alignment horizontal="left" vertical="center"/>
    </xf>
    <xf numFmtId="3" fontId="2" fillId="3" borderId="2" xfId="2" applyNumberFormat="1" applyFont="1" applyFill="1" applyBorder="1" applyAlignment="1">
      <alignment horizontal="right" vertical="center" wrapText="1"/>
    </xf>
    <xf numFmtId="3" fontId="11" fillId="3" borderId="2" xfId="1" applyNumberFormat="1" applyFont="1" applyFill="1" applyBorder="1" applyAlignment="1">
      <alignment horizontal="right" vertical="center"/>
    </xf>
    <xf numFmtId="0" fontId="8" fillId="0" borderId="0" xfId="1" applyFont="1" applyFill="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left" vertical="center" wrapText="1"/>
    </xf>
    <xf numFmtId="0" fontId="8" fillId="2" borderId="2" xfId="1" applyFont="1" applyFill="1" applyBorder="1" applyAlignment="1">
      <alignment horizontal="left" vertical="center"/>
    </xf>
    <xf numFmtId="3" fontId="2" fillId="2" borderId="2" xfId="2" applyNumberFormat="1" applyFont="1" applyFill="1" applyBorder="1" applyAlignment="1">
      <alignment horizontal="right" vertical="center" wrapText="1"/>
    </xf>
    <xf numFmtId="0" fontId="2" fillId="0" borderId="2" xfId="1" applyFont="1" applyFill="1" applyBorder="1" applyAlignment="1">
      <alignment horizontal="left" vertical="center" wrapText="1"/>
    </xf>
    <xf numFmtId="0" fontId="2" fillId="2" borderId="2" xfId="1" applyFont="1" applyFill="1" applyBorder="1" applyAlignment="1">
      <alignment horizontal="left" vertical="center" wrapText="1"/>
    </xf>
    <xf numFmtId="3" fontId="11" fillId="2" borderId="2" xfId="1" applyNumberFormat="1" applyFont="1" applyFill="1" applyBorder="1" applyAlignment="1">
      <alignment horizontal="right" vertical="center"/>
    </xf>
    <xf numFmtId="0" fontId="13" fillId="3" borderId="2" xfId="1" applyFont="1" applyFill="1" applyBorder="1" applyAlignment="1">
      <alignment horizontal="left" vertical="center" wrapText="1"/>
    </xf>
    <xf numFmtId="0" fontId="1" fillId="3" borderId="2" xfId="1" applyFont="1" applyFill="1" applyBorder="1" applyAlignment="1">
      <alignment horizontal="left" vertical="center" wrapText="1"/>
    </xf>
    <xf numFmtId="3" fontId="8" fillId="0" borderId="0" xfId="1" applyNumberFormat="1" applyFont="1" applyFill="1"/>
    <xf numFmtId="3" fontId="11" fillId="0" borderId="0" xfId="1" applyNumberFormat="1" applyFont="1" applyFill="1"/>
    <xf numFmtId="3" fontId="1" fillId="0" borderId="4" xfId="1" applyNumberFormat="1" applyFont="1" applyBorder="1" applyAlignment="1">
      <alignment horizontal="center" vertical="center" wrapText="1"/>
    </xf>
    <xf numFmtId="0" fontId="14" fillId="0" borderId="0" xfId="1" applyFont="1" applyFill="1"/>
    <xf numFmtId="164" fontId="9" fillId="0" borderId="0" xfId="1" applyNumberFormat="1" applyFont="1" applyFill="1" applyBorder="1" applyAlignment="1">
      <alignment horizontal="center" vertical="center"/>
    </xf>
    <xf numFmtId="0" fontId="4" fillId="0" borderId="0" xfId="1" applyFont="1" applyBorder="1" applyAlignment="1"/>
    <xf numFmtId="0" fontId="5" fillId="0" borderId="0" xfId="0" applyFont="1" applyAlignment="1"/>
    <xf numFmtId="0" fontId="1" fillId="0" borderId="2" xfId="1" applyFont="1" applyBorder="1" applyAlignment="1">
      <alignment horizontal="center" vertical="center" wrapText="1"/>
    </xf>
    <xf numFmtId="0" fontId="2" fillId="0" borderId="2" xfId="1" applyFont="1" applyFill="1" applyBorder="1" applyAlignment="1">
      <alignment horizontal="left" vertical="center"/>
    </xf>
    <xf numFmtId="0" fontId="2" fillId="3" borderId="2" xfId="1" applyFont="1" applyFill="1" applyBorder="1" applyAlignment="1">
      <alignment horizontal="left" vertical="center" wrapText="1"/>
    </xf>
    <xf numFmtId="0" fontId="2" fillId="3" borderId="2" xfId="1" applyFont="1" applyFill="1" applyBorder="1" applyAlignment="1">
      <alignment horizontal="left" vertical="center"/>
    </xf>
    <xf numFmtId="0" fontId="1" fillId="3" borderId="2" xfId="1" applyFont="1" applyFill="1" applyBorder="1" applyAlignment="1">
      <alignment horizontal="left" vertical="center"/>
    </xf>
    <xf numFmtId="0" fontId="1" fillId="0" borderId="4" xfId="1" applyFont="1" applyBorder="1" applyAlignment="1">
      <alignment horizontal="center" vertical="center" wrapText="1"/>
    </xf>
    <xf numFmtId="164" fontId="8" fillId="0" borderId="0" xfId="1" applyNumberFormat="1" applyFont="1" applyFill="1"/>
    <xf numFmtId="0" fontId="9" fillId="0" borderId="0" xfId="1" applyFont="1" applyFill="1"/>
    <xf numFmtId="0" fontId="15" fillId="0" borderId="0" xfId="0" applyFont="1" applyAlignment="1">
      <alignment horizontal="center"/>
    </xf>
    <xf numFmtId="0" fontId="5" fillId="0" borderId="0" xfId="0" applyFont="1" applyAlignment="1">
      <alignment horizontal="center"/>
    </xf>
    <xf numFmtId="0" fontId="11" fillId="0" borderId="4"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0" xfId="1" applyFont="1" applyFill="1" applyAlignment="1">
      <alignment horizontal="center" wrapText="1"/>
    </xf>
    <xf numFmtId="0" fontId="1" fillId="0" borderId="2" xfId="1" applyFont="1" applyFill="1" applyBorder="1" applyAlignment="1">
      <alignment horizontal="center" vertical="center" wrapText="1"/>
    </xf>
    <xf numFmtId="164" fontId="8" fillId="0" borderId="4" xfId="1" quotePrefix="1" applyNumberFormat="1" applyFont="1" applyFill="1" applyBorder="1" applyAlignment="1">
      <alignment horizontal="center" vertical="center"/>
    </xf>
    <xf numFmtId="0" fontId="8" fillId="0" borderId="4" xfId="1" applyFont="1" applyFill="1" applyBorder="1" applyAlignment="1">
      <alignment vertical="center"/>
    </xf>
    <xf numFmtId="0" fontId="8" fillId="0" borderId="2" xfId="1" applyNumberFormat="1" applyFont="1" applyFill="1" applyBorder="1" applyAlignment="1">
      <alignment vertical="center"/>
    </xf>
    <xf numFmtId="3" fontId="16" fillId="0" borderId="2" xfId="1" applyNumberFormat="1" applyFont="1" applyFill="1" applyBorder="1" applyAlignment="1">
      <alignment vertical="center"/>
    </xf>
    <xf numFmtId="3" fontId="16" fillId="0" borderId="2" xfId="1" applyNumberFormat="1" applyFont="1" applyFill="1" applyBorder="1" applyAlignment="1"/>
    <xf numFmtId="3" fontId="8" fillId="0" borderId="2" xfId="1" applyNumberFormat="1" applyFont="1" applyFill="1" applyBorder="1" applyAlignment="1"/>
    <xf numFmtId="3" fontId="11" fillId="0" borderId="2" xfId="1" applyNumberFormat="1" applyFont="1" applyFill="1" applyBorder="1" applyAlignment="1"/>
    <xf numFmtId="165" fontId="8" fillId="0" borderId="2" xfId="1" applyNumberFormat="1" applyFont="1" applyFill="1" applyBorder="1" applyAlignment="1">
      <alignment vertical="center"/>
    </xf>
    <xf numFmtId="0" fontId="8" fillId="0" borderId="4" xfId="1" applyFont="1" applyFill="1" applyBorder="1" applyAlignment="1">
      <alignment vertical="center" wrapText="1"/>
    </xf>
    <xf numFmtId="0" fontId="8" fillId="0" borderId="4" xfId="1" applyFont="1" applyFill="1" applyBorder="1" applyAlignment="1">
      <alignment horizontal="left" vertical="center" wrapText="1"/>
    </xf>
    <xf numFmtId="3" fontId="2" fillId="0" borderId="2" xfId="3" applyNumberFormat="1" applyFont="1" applyFill="1" applyBorder="1" applyAlignment="1">
      <alignment vertical="center" wrapText="1"/>
    </xf>
    <xf numFmtId="0" fontId="8" fillId="0" borderId="4" xfId="1" applyFont="1" applyFill="1" applyBorder="1" applyAlignment="1">
      <alignment horizontal="left" vertical="center"/>
    </xf>
    <xf numFmtId="164" fontId="11" fillId="5" borderId="4" xfId="1" quotePrefix="1" applyNumberFormat="1" applyFont="1" applyFill="1" applyBorder="1" applyAlignment="1">
      <alignment horizontal="center" vertical="center"/>
    </xf>
    <xf numFmtId="0" fontId="11" fillId="5" borderId="4" xfId="1" applyFont="1" applyFill="1" applyBorder="1" applyAlignment="1">
      <alignment vertical="center" wrapText="1"/>
    </xf>
    <xf numFmtId="165" fontId="11" fillId="5" borderId="2" xfId="1" applyNumberFormat="1" applyFont="1" applyFill="1" applyBorder="1" applyAlignment="1">
      <alignment vertical="center"/>
    </xf>
    <xf numFmtId="3" fontId="11" fillId="5" borderId="2" xfId="1" applyNumberFormat="1" applyFont="1" applyFill="1" applyBorder="1" applyAlignment="1"/>
    <xf numFmtId="0" fontId="11" fillId="5" borderId="4" xfId="1" applyFont="1" applyFill="1" applyBorder="1" applyAlignment="1">
      <alignment horizontal="left" vertical="center" wrapText="1"/>
    </xf>
    <xf numFmtId="3" fontId="17" fillId="5" borderId="2" xfId="1" applyNumberFormat="1" applyFont="1" applyFill="1" applyBorder="1" applyAlignment="1"/>
    <xf numFmtId="3" fontId="8" fillId="5" borderId="2" xfId="1" applyNumberFormat="1" applyFont="1" applyFill="1" applyBorder="1" applyAlignment="1"/>
    <xf numFmtId="3" fontId="17" fillId="0" borderId="2" xfId="1" applyNumberFormat="1" applyFont="1" applyFill="1" applyBorder="1" applyAlignment="1"/>
    <xf numFmtId="3" fontId="1" fillId="6" borderId="2" xfId="3" applyNumberFormat="1" applyFont="1" applyFill="1" applyBorder="1" applyAlignment="1">
      <alignment vertical="center" wrapText="1"/>
    </xf>
    <xf numFmtId="0" fontId="2" fillId="0" borderId="4" xfId="1" applyFont="1" applyFill="1" applyBorder="1" applyAlignment="1">
      <alignment horizontal="left" vertical="center" wrapText="1"/>
    </xf>
    <xf numFmtId="3" fontId="8" fillId="0" borderId="2" xfId="1" applyNumberFormat="1" applyFont="1" applyFill="1" applyBorder="1" applyAlignment="1">
      <alignment vertical="center"/>
    </xf>
    <xf numFmtId="3" fontId="11" fillId="0" borderId="2" xfId="1" applyNumberFormat="1" applyFont="1" applyFill="1" applyBorder="1" applyAlignment="1">
      <alignment vertical="center"/>
    </xf>
    <xf numFmtId="0" fontId="1" fillId="5" borderId="4" xfId="1" applyFont="1" applyFill="1" applyBorder="1" applyAlignment="1">
      <alignment horizontal="left" vertical="center" wrapText="1"/>
    </xf>
    <xf numFmtId="3" fontId="2" fillId="5" borderId="2" xfId="2" applyNumberFormat="1" applyFont="1" applyFill="1" applyBorder="1" applyAlignment="1">
      <alignment vertical="center" wrapText="1"/>
    </xf>
    <xf numFmtId="3" fontId="16" fillId="6" borderId="2" xfId="1" applyNumberFormat="1" applyFont="1" applyFill="1" applyBorder="1" applyAlignment="1"/>
    <xf numFmtId="0" fontId="2" fillId="0" borderId="4" xfId="1" applyFont="1" applyFill="1" applyBorder="1" applyAlignment="1">
      <alignment vertical="center" wrapText="1"/>
    </xf>
    <xf numFmtId="3" fontId="2" fillId="0" borderId="2" xfId="2" applyNumberFormat="1" applyFont="1" applyFill="1" applyBorder="1" applyAlignment="1">
      <alignment vertical="center" wrapText="1"/>
    </xf>
    <xf numFmtId="0" fontId="2" fillId="0" borderId="4" xfId="1" applyFont="1" applyFill="1" applyBorder="1" applyAlignment="1">
      <alignment vertical="center"/>
    </xf>
    <xf numFmtId="164" fontId="11" fillId="0" borderId="4" xfId="1" quotePrefix="1" applyNumberFormat="1" applyFont="1" applyFill="1" applyBorder="1" applyAlignment="1">
      <alignment horizontal="center" vertical="center"/>
    </xf>
    <xf numFmtId="3" fontId="1" fillId="5" borderId="2" xfId="2" applyNumberFormat="1" applyFont="1" applyFill="1" applyBorder="1" applyAlignment="1">
      <alignment vertical="center" wrapText="1"/>
    </xf>
    <xf numFmtId="166" fontId="8" fillId="0" borderId="4" xfId="1" applyNumberFormat="1" applyFont="1" applyFill="1" applyBorder="1" applyAlignment="1">
      <alignment horizontal="left" vertical="center"/>
    </xf>
    <xf numFmtId="3" fontId="17" fillId="0" borderId="2" xfId="1" applyNumberFormat="1" applyFont="1" applyFill="1" applyBorder="1" applyAlignment="1">
      <alignment vertical="center"/>
    </xf>
    <xf numFmtId="0" fontId="11" fillId="5" borderId="4" xfId="1" applyFont="1" applyFill="1" applyBorder="1" applyAlignment="1">
      <alignment horizontal="left" vertical="center"/>
    </xf>
    <xf numFmtId="164" fontId="11" fillId="7" borderId="4" xfId="1" quotePrefix="1" applyNumberFormat="1" applyFont="1" applyFill="1" applyBorder="1" applyAlignment="1">
      <alignment horizontal="center" vertical="center"/>
    </xf>
    <xf numFmtId="0" fontId="11" fillId="7" borderId="4" xfId="1" applyFont="1" applyFill="1" applyBorder="1" applyAlignment="1">
      <alignment horizontal="left" vertical="center"/>
    </xf>
    <xf numFmtId="165" fontId="11" fillId="7" borderId="2" xfId="1" applyNumberFormat="1" applyFont="1" applyFill="1" applyBorder="1" applyAlignment="1">
      <alignment vertical="center"/>
    </xf>
    <xf numFmtId="3" fontId="1" fillId="7" borderId="2" xfId="2" applyNumberFormat="1" applyFont="1" applyFill="1" applyBorder="1" applyAlignment="1">
      <alignment vertical="center" wrapText="1"/>
    </xf>
    <xf numFmtId="3" fontId="11" fillId="7" borderId="2" xfId="1" applyNumberFormat="1" applyFont="1" applyFill="1" applyBorder="1" applyAlignment="1"/>
    <xf numFmtId="0" fontId="8" fillId="0" borderId="0" xfId="1" applyFont="1" applyFill="1" applyAlignment="1">
      <alignment vertical="center"/>
    </xf>
    <xf numFmtId="0" fontId="11" fillId="0" borderId="4"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4" fillId="0" borderId="0" xfId="0" applyFont="1" applyAlignment="1"/>
    <xf numFmtId="0" fontId="1" fillId="0" borderId="2" xfId="1" applyFont="1" applyFill="1" applyBorder="1" applyAlignment="1">
      <alignment horizontal="center"/>
    </xf>
    <xf numFmtId="0" fontId="11" fillId="0" borderId="0" xfId="1" applyFont="1" applyFill="1" applyBorder="1" applyAlignment="1">
      <alignment horizontal="center"/>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3" fontId="16" fillId="0" borderId="4" xfId="1" applyNumberFormat="1" applyFont="1" applyFill="1" applyBorder="1" applyAlignment="1">
      <alignment horizontal="right" vertical="center"/>
    </xf>
    <xf numFmtId="3" fontId="16" fillId="0" borderId="2" xfId="1" applyNumberFormat="1" applyFont="1" applyFill="1" applyBorder="1"/>
    <xf numFmtId="3" fontId="11" fillId="0" borderId="2" xfId="1" applyNumberFormat="1" applyFont="1" applyFill="1" applyBorder="1"/>
    <xf numFmtId="3" fontId="2" fillId="0" borderId="4" xfId="2" applyNumberFormat="1" applyFont="1" applyFill="1" applyBorder="1" applyAlignment="1">
      <alignment horizontal="center" vertical="center" wrapText="1"/>
    </xf>
    <xf numFmtId="164" fontId="11" fillId="2" borderId="4" xfId="1" quotePrefix="1" applyNumberFormat="1" applyFont="1" applyFill="1" applyBorder="1" applyAlignment="1">
      <alignment horizontal="center" vertical="center"/>
    </xf>
    <xf numFmtId="0" fontId="11" fillId="2" borderId="4" xfId="1" applyFont="1" applyFill="1" applyBorder="1" applyAlignment="1">
      <alignment vertical="center" wrapText="1"/>
    </xf>
    <xf numFmtId="165" fontId="11" fillId="2" borderId="2" xfId="1" applyNumberFormat="1" applyFont="1" applyFill="1" applyBorder="1" applyAlignment="1">
      <alignment vertical="center"/>
    </xf>
    <xf numFmtId="3" fontId="17" fillId="8" borderId="4" xfId="1" applyNumberFormat="1" applyFont="1" applyFill="1" applyBorder="1" applyAlignment="1">
      <alignment vertical="center"/>
    </xf>
    <xf numFmtId="3" fontId="11" fillId="2" borderId="2" xfId="1" applyNumberFormat="1" applyFont="1" applyFill="1" applyBorder="1"/>
    <xf numFmtId="0" fontId="11" fillId="2" borderId="4" xfId="1" applyFont="1" applyFill="1" applyBorder="1" applyAlignment="1">
      <alignment horizontal="left" vertical="center" wrapText="1"/>
    </xf>
    <xf numFmtId="3" fontId="8" fillId="0" borderId="4" xfId="1" applyNumberFormat="1" applyFont="1" applyFill="1" applyBorder="1" applyAlignment="1">
      <alignment horizontal="right" vertical="center"/>
    </xf>
    <xf numFmtId="0" fontId="8" fillId="0" borderId="2" xfId="1" applyFont="1" applyFill="1" applyBorder="1"/>
    <xf numFmtId="0" fontId="1" fillId="2" borderId="4" xfId="1" applyFont="1" applyFill="1" applyBorder="1" applyAlignment="1">
      <alignment horizontal="left" vertical="center" wrapText="1"/>
    </xf>
    <xf numFmtId="3" fontId="2" fillId="2" borderId="4" xfId="2" applyNumberFormat="1" applyFont="1" applyFill="1" applyBorder="1" applyAlignment="1">
      <alignment horizontal="center" vertical="center" wrapText="1"/>
    </xf>
    <xf numFmtId="0" fontId="8" fillId="2" borderId="2" xfId="1" applyFont="1" applyFill="1" applyBorder="1"/>
    <xf numFmtId="0" fontId="11" fillId="2" borderId="4" xfId="1" applyFont="1" applyFill="1" applyBorder="1" applyAlignment="1">
      <alignment horizontal="left" vertical="center"/>
    </xf>
    <xf numFmtId="3" fontId="1" fillId="2" borderId="4" xfId="2" applyNumberFormat="1" applyFont="1" applyFill="1" applyBorder="1" applyAlignment="1">
      <alignment horizontal="right" vertical="center" wrapText="1"/>
    </xf>
    <xf numFmtId="0" fontId="11" fillId="2" borderId="2" xfId="1" applyFont="1" applyFill="1" applyBorder="1"/>
    <xf numFmtId="0" fontId="11" fillId="0" borderId="2" xfId="1" applyFont="1" applyFill="1" applyBorder="1"/>
    <xf numFmtId="3" fontId="2" fillId="2" borderId="4" xfId="2" applyNumberFormat="1" applyFont="1" applyFill="1" applyBorder="1" applyAlignment="1">
      <alignment horizontal="right" vertical="center" wrapText="1"/>
    </xf>
    <xf numFmtId="164" fontId="11" fillId="3" borderId="4" xfId="1" quotePrefix="1" applyNumberFormat="1" applyFont="1" applyFill="1" applyBorder="1" applyAlignment="1">
      <alignment horizontal="center" vertical="center"/>
    </xf>
    <xf numFmtId="0" fontId="11" fillId="3" borderId="4" xfId="1" applyFont="1" applyFill="1" applyBorder="1" applyAlignment="1">
      <alignment horizontal="left" vertical="center"/>
    </xf>
    <xf numFmtId="165" fontId="11" fillId="3" borderId="2" xfId="1" applyNumberFormat="1" applyFont="1" applyFill="1" applyBorder="1" applyAlignment="1">
      <alignment vertical="center"/>
    </xf>
    <xf numFmtId="3" fontId="1" fillId="3" borderId="4" xfId="2" applyNumberFormat="1" applyFont="1" applyFill="1" applyBorder="1" applyAlignment="1">
      <alignment horizontal="right" vertical="center" wrapText="1"/>
    </xf>
    <xf numFmtId="3" fontId="11" fillId="3" borderId="2" xfId="1" applyNumberFormat="1" applyFont="1" applyFill="1" applyBorder="1"/>
    <xf numFmtId="3" fontId="17" fillId="6" borderId="2" xfId="1" applyNumberFormat="1" applyFont="1" applyFill="1" applyBorder="1" applyAlignment="1">
      <alignment vertical="center"/>
    </xf>
    <xf numFmtId="3" fontId="17" fillId="6" borderId="2" xfId="1" applyNumberFormat="1" applyFont="1" applyFill="1" applyBorder="1"/>
    <xf numFmtId="0" fontId="8" fillId="0" borderId="2" xfId="1" applyFont="1" applyFill="1" applyBorder="1" applyAlignment="1"/>
    <xf numFmtId="3" fontId="2" fillId="6" borderId="2" xfId="2" applyNumberFormat="1" applyFont="1" applyFill="1" applyBorder="1" applyAlignment="1">
      <alignment vertical="center" wrapText="1"/>
    </xf>
    <xf numFmtId="0" fontId="8" fillId="5" borderId="2" xfId="1" applyFont="1" applyFill="1" applyBorder="1" applyAlignment="1"/>
    <xf numFmtId="3" fontId="8" fillId="0" borderId="4" xfId="1" applyNumberFormat="1" applyFont="1" applyFill="1" applyBorder="1" applyAlignment="1">
      <alignment vertical="center"/>
    </xf>
    <xf numFmtId="3" fontId="1" fillId="5" borderId="4" xfId="2" applyNumberFormat="1" applyFont="1" applyFill="1" applyBorder="1" applyAlignment="1">
      <alignment vertical="center" wrapText="1"/>
    </xf>
    <xf numFmtId="3" fontId="2" fillId="5" borderId="4" xfId="2" applyNumberFormat="1" applyFont="1" applyFill="1" applyBorder="1" applyAlignment="1">
      <alignment vertical="center" wrapText="1"/>
    </xf>
    <xf numFmtId="164" fontId="11" fillId="9" borderId="4" xfId="1" quotePrefix="1" applyNumberFormat="1" applyFont="1" applyFill="1" applyBorder="1" applyAlignment="1">
      <alignment horizontal="center" vertical="center"/>
    </xf>
    <xf numFmtId="0" fontId="11" fillId="9" borderId="4" xfId="1" applyFont="1" applyFill="1" applyBorder="1" applyAlignment="1">
      <alignment horizontal="left" vertical="center"/>
    </xf>
    <xf numFmtId="165" fontId="11" fillId="9" borderId="2" xfId="1" applyNumberFormat="1" applyFont="1" applyFill="1" applyBorder="1" applyAlignment="1">
      <alignment vertical="center"/>
    </xf>
    <xf numFmtId="3" fontId="1" fillId="9" borderId="4" xfId="2" applyNumberFormat="1" applyFont="1" applyFill="1" applyBorder="1" applyAlignment="1">
      <alignment vertical="center" wrapText="1"/>
    </xf>
    <xf numFmtId="3" fontId="11" fillId="9" borderId="2" xfId="1" applyNumberFormat="1" applyFont="1" applyFill="1" applyBorder="1" applyAlignment="1"/>
    <xf numFmtId="3" fontId="2" fillId="0" borderId="2" xfId="0" applyNumberFormat="1" applyFont="1" applyFill="1" applyBorder="1" applyAlignment="1">
      <alignment horizontal="right"/>
    </xf>
    <xf numFmtId="3" fontId="8" fillId="0" borderId="2" xfId="1" applyNumberFormat="1" applyFont="1" applyFill="1" applyBorder="1"/>
    <xf numFmtId="0" fontId="2" fillId="0" borderId="2" xfId="0" applyFont="1" applyBorder="1" applyAlignment="1">
      <alignment wrapText="1"/>
    </xf>
    <xf numFmtId="3" fontId="11" fillId="5" borderId="4" xfId="1" applyNumberFormat="1" applyFont="1" applyFill="1" applyBorder="1" applyAlignment="1">
      <alignment horizontal="right" vertical="center"/>
    </xf>
    <xf numFmtId="0" fontId="11" fillId="5" borderId="2" xfId="1" applyFont="1" applyFill="1" applyBorder="1"/>
    <xf numFmtId="3" fontId="11" fillId="5" borderId="2" xfId="1" applyNumberFormat="1" applyFont="1" applyFill="1" applyBorder="1"/>
    <xf numFmtId="3" fontId="9" fillId="7" borderId="2" xfId="1" applyNumberFormat="1" applyFont="1" applyFill="1" applyBorder="1"/>
    <xf numFmtId="0" fontId="24" fillId="0" borderId="0" xfId="1" applyFont="1" applyFill="1"/>
    <xf numFmtId="1" fontId="22" fillId="0" borderId="0" xfId="0" applyNumberFormat="1" applyFont="1" applyAlignment="1">
      <alignment horizontal="right"/>
    </xf>
    <xf numFmtId="0" fontId="22" fillId="0" borderId="0" xfId="0" applyFont="1" applyAlignment="1">
      <alignment horizontal="right"/>
    </xf>
    <xf numFmtId="0" fontId="23" fillId="0" borderId="0" xfId="0" applyFont="1" applyAlignment="1"/>
    <xf numFmtId="0" fontId="2" fillId="0" borderId="0" xfId="0" applyFont="1" applyAlignment="1"/>
    <xf numFmtId="3" fontId="23" fillId="0" borderId="0" xfId="0" applyNumberFormat="1" applyFont="1" applyAlignment="1"/>
    <xf numFmtId="3" fontId="24" fillId="0" borderId="0" xfId="1" applyNumberFormat="1" applyFont="1" applyFill="1"/>
    <xf numFmtId="3" fontId="24" fillId="0" borderId="0" xfId="1" applyNumberFormat="1" applyFont="1" applyFill="1" applyAlignment="1">
      <alignment horizontal="right"/>
    </xf>
    <xf numFmtId="0" fontId="25" fillId="0" borderId="0" xfId="1" applyFont="1" applyFill="1"/>
    <xf numFmtId="1" fontId="25" fillId="0" borderId="0" xfId="1" applyNumberFormat="1" applyFont="1" applyFill="1" applyAlignment="1">
      <alignment horizontal="center"/>
    </xf>
    <xf numFmtId="0" fontId="25" fillId="0" borderId="0" xfId="1" applyFont="1" applyFill="1" applyAlignment="1">
      <alignment horizontal="center"/>
    </xf>
    <xf numFmtId="0" fontId="23" fillId="0" borderId="0" xfId="0" applyFont="1" applyAlignment="1">
      <alignment horizontal="center"/>
    </xf>
    <xf numFmtId="3" fontId="23" fillId="0" borderId="0" xfId="0" applyNumberFormat="1" applyFont="1" applyAlignment="1">
      <alignment horizontal="center"/>
    </xf>
    <xf numFmtId="3" fontId="25" fillId="0" borderId="0" xfId="1" applyNumberFormat="1" applyFont="1" applyFill="1"/>
    <xf numFmtId="3" fontId="25" fillId="0" borderId="0" xfId="1" applyNumberFormat="1" applyFont="1" applyFill="1" applyAlignment="1">
      <alignment horizontal="right"/>
    </xf>
    <xf numFmtId="1" fontId="25" fillId="0" borderId="2" xfId="1" applyNumberFormat="1" applyFont="1" applyFill="1" applyBorder="1" applyAlignment="1">
      <alignment horizontal="center" vertical="center"/>
    </xf>
    <xf numFmtId="3" fontId="22" fillId="0" borderId="2" xfId="1" applyNumberFormat="1" applyFont="1" applyBorder="1" applyAlignment="1">
      <alignment horizontal="center"/>
    </xf>
    <xf numFmtId="0" fontId="25" fillId="0" borderId="0" xfId="1" applyFont="1" applyFill="1" applyBorder="1" applyAlignment="1">
      <alignment horizontal="center"/>
    </xf>
    <xf numFmtId="1" fontId="23" fillId="0" borderId="2" xfId="0" applyNumberFormat="1" applyFont="1" applyFill="1" applyBorder="1" applyAlignment="1">
      <alignment horizontal="center" vertical="center" wrapText="1"/>
    </xf>
    <xf numFmtId="164" fontId="25" fillId="0" borderId="2" xfId="1" quotePrefix="1" applyNumberFormat="1" applyFont="1" applyFill="1" applyBorder="1" applyAlignment="1">
      <alignment horizontal="left" vertical="center"/>
    </xf>
    <xf numFmtId="0" fontId="23" fillId="0" borderId="2" xfId="0" applyFont="1" applyBorder="1" applyAlignment="1">
      <alignment horizontal="left" vertical="center" wrapText="1"/>
    </xf>
    <xf numFmtId="0" fontId="2" fillId="0" borderId="2" xfId="0" applyFont="1" applyBorder="1" applyAlignment="1">
      <alignment horizontal="center" vertical="center" wrapText="1"/>
    </xf>
    <xf numFmtId="3" fontId="22" fillId="0" borderId="2" xfId="1" applyNumberFormat="1" applyFont="1" applyBorder="1" applyAlignment="1">
      <alignment horizontal="center" vertical="center" wrapText="1"/>
    </xf>
    <xf numFmtId="3" fontId="22" fillId="0" borderId="2" xfId="1" applyNumberFormat="1" applyFont="1" applyFill="1" applyBorder="1" applyAlignment="1">
      <alignment horizontal="right" vertical="center" wrapText="1"/>
    </xf>
    <xf numFmtId="164" fontId="24" fillId="0" borderId="2" xfId="1" quotePrefix="1" applyNumberFormat="1" applyFont="1" applyFill="1" applyBorder="1" applyAlignment="1">
      <alignment horizontal="center" vertical="center"/>
    </xf>
    <xf numFmtId="0" fontId="24" fillId="0" borderId="2" xfId="1" applyFont="1" applyFill="1" applyBorder="1" applyAlignment="1">
      <alignment vertical="center"/>
    </xf>
    <xf numFmtId="0" fontId="8" fillId="0" borderId="2" xfId="1" applyFont="1" applyFill="1" applyBorder="1" applyAlignment="1">
      <alignment horizontal="center" vertical="center"/>
    </xf>
    <xf numFmtId="3" fontId="24" fillId="0" borderId="2" xfId="1" applyNumberFormat="1" applyFont="1" applyFill="1" applyBorder="1" applyAlignment="1">
      <alignment horizontal="right" vertical="center"/>
    </xf>
    <xf numFmtId="3" fontId="24" fillId="0" borderId="2" xfId="1" applyNumberFormat="1" applyFont="1" applyFill="1" applyBorder="1"/>
    <xf numFmtId="3" fontId="25" fillId="0" borderId="2" xfId="1" applyNumberFormat="1" applyFont="1" applyFill="1" applyBorder="1" applyAlignment="1">
      <alignment horizontal="right"/>
    </xf>
    <xf numFmtId="0" fontId="1" fillId="3" borderId="2" xfId="0" applyFont="1" applyFill="1" applyBorder="1" applyAlignment="1">
      <alignment horizontal="left" vertical="center"/>
    </xf>
    <xf numFmtId="3" fontId="22" fillId="3" borderId="2" xfId="2" applyNumberFormat="1" applyFont="1" applyFill="1" applyBorder="1" applyAlignment="1">
      <alignment horizontal="right" vertical="center" wrapText="1"/>
    </xf>
    <xf numFmtId="0" fontId="24" fillId="0" borderId="2" xfId="1" applyFont="1" applyFill="1" applyBorder="1" applyAlignment="1">
      <alignment horizontal="left" vertical="center" wrapText="1"/>
    </xf>
    <xf numFmtId="0" fontId="8" fillId="0" borderId="2" xfId="1" applyFont="1" applyFill="1" applyBorder="1" applyAlignment="1">
      <alignment horizontal="center" vertical="center" wrapText="1"/>
    </xf>
    <xf numFmtId="3" fontId="25" fillId="0" borderId="2" xfId="1" applyNumberFormat="1" applyFont="1" applyFill="1" applyBorder="1"/>
    <xf numFmtId="0" fontId="2" fillId="0" borderId="2" xfId="0" applyFont="1" applyFill="1" applyBorder="1" applyAlignment="1">
      <alignment horizontal="center" vertical="center" wrapText="1"/>
    </xf>
    <xf numFmtId="3" fontId="23" fillId="0" borderId="2" xfId="2" applyNumberFormat="1" applyFont="1" applyFill="1" applyBorder="1" applyAlignment="1">
      <alignment horizontal="right" vertical="center" wrapText="1"/>
    </xf>
    <xf numFmtId="0" fontId="23" fillId="0" borderId="0" xfId="0" applyFont="1" applyFill="1" applyAlignment="1">
      <alignment wrapText="1"/>
    </xf>
    <xf numFmtId="0" fontId="23" fillId="0" borderId="2" xfId="0" applyFont="1" applyFill="1" applyBorder="1" applyAlignment="1">
      <alignment wrapText="1"/>
    </xf>
    <xf numFmtId="0" fontId="2" fillId="3" borderId="2" xfId="0" applyFont="1" applyFill="1" applyBorder="1" applyAlignment="1">
      <alignment horizontal="left" vertical="center"/>
    </xf>
    <xf numFmtId="3" fontId="25" fillId="3" borderId="2" xfId="1" applyNumberFormat="1" applyFont="1" applyFill="1" applyBorder="1" applyAlignment="1">
      <alignment horizontal="right" vertical="center"/>
    </xf>
    <xf numFmtId="0" fontId="24" fillId="0" borderId="2" xfId="1" applyFont="1" applyFill="1" applyBorder="1" applyAlignment="1">
      <alignment vertical="center" wrapText="1"/>
    </xf>
    <xf numFmtId="0" fontId="28" fillId="0" borderId="2" xfId="0" applyFont="1" applyFill="1" applyBorder="1" applyAlignment="1">
      <alignment horizontal="center" wrapText="1"/>
    </xf>
    <xf numFmtId="0" fontId="5" fillId="3" borderId="2" xfId="0" applyFont="1" applyFill="1" applyBorder="1" applyAlignment="1">
      <alignment horizontal="left" vertical="center"/>
    </xf>
    <xf numFmtId="164" fontId="25" fillId="3" borderId="2" xfId="1" quotePrefix="1" applyNumberFormat="1" applyFont="1" applyFill="1" applyBorder="1" applyAlignment="1">
      <alignment horizontal="left" vertical="center"/>
    </xf>
    <xf numFmtId="0" fontId="2" fillId="3" borderId="2" xfId="0" applyFont="1" applyFill="1" applyBorder="1" applyAlignment="1">
      <alignment horizontal="center" vertical="center"/>
    </xf>
    <xf numFmtId="1" fontId="24" fillId="0" borderId="0" xfId="1" applyNumberFormat="1" applyFont="1" applyFill="1"/>
    <xf numFmtId="164" fontId="24" fillId="0" borderId="0" xfId="1" applyNumberFormat="1" applyFont="1" applyFill="1"/>
    <xf numFmtId="0" fontId="26" fillId="0" borderId="0" xfId="0" applyFont="1" applyAlignment="1"/>
    <xf numFmtId="0" fontId="26" fillId="0" borderId="0" xfId="0" applyFont="1" applyAlignment="1">
      <alignment horizontal="center"/>
    </xf>
    <xf numFmtId="0" fontId="25" fillId="0" borderId="0" xfId="1" applyFont="1" applyFill="1" applyAlignment="1">
      <alignment horizontal="center" wrapText="1"/>
    </xf>
    <xf numFmtId="0" fontId="22" fillId="0" borderId="2" xfId="1" applyFont="1" applyBorder="1" applyAlignment="1">
      <alignment horizontal="center" vertical="center" wrapText="1"/>
    </xf>
    <xf numFmtId="164" fontId="24" fillId="0" borderId="4" xfId="1" quotePrefix="1" applyNumberFormat="1" applyFont="1" applyFill="1" applyBorder="1" applyAlignment="1">
      <alignment horizontal="center" vertical="center"/>
    </xf>
    <xf numFmtId="0" fontId="24" fillId="0" borderId="2" xfId="1" applyFont="1" applyFill="1" applyBorder="1"/>
    <xf numFmtId="3" fontId="25" fillId="5" borderId="2" xfId="1" applyNumberFormat="1" applyFont="1" applyFill="1" applyBorder="1" applyAlignment="1">
      <alignment horizontal="right" vertical="center"/>
    </xf>
    <xf numFmtId="3" fontId="25" fillId="5" borderId="2" xfId="1" applyNumberFormat="1" applyFont="1" applyFill="1" applyBorder="1"/>
    <xf numFmtId="0" fontId="24" fillId="0" borderId="14" xfId="1" applyFont="1" applyFill="1" applyBorder="1" applyAlignment="1">
      <alignment vertical="center" wrapText="1"/>
    </xf>
    <xf numFmtId="3" fontId="24" fillId="0" borderId="4" xfId="1" applyNumberFormat="1" applyFont="1" applyFill="1" applyBorder="1" applyAlignment="1">
      <alignment horizontal="right" vertical="center"/>
    </xf>
    <xf numFmtId="0" fontId="24" fillId="0" borderId="14" xfId="1" applyFont="1" applyFill="1" applyBorder="1" applyAlignment="1">
      <alignment horizontal="left" vertical="center" wrapText="1"/>
    </xf>
    <xf numFmtId="0" fontId="24" fillId="0" borderId="4" xfId="1" applyFont="1" applyFill="1" applyBorder="1"/>
    <xf numFmtId="3" fontId="22" fillId="5" borderId="4" xfId="2" applyNumberFormat="1" applyFont="1" applyFill="1" applyBorder="1" applyAlignment="1">
      <alignment horizontal="right" vertical="center" wrapText="1"/>
    </xf>
    <xf numFmtId="3" fontId="25" fillId="3" borderId="4" xfId="1" applyNumberFormat="1" applyFont="1" applyFill="1" applyBorder="1" applyAlignment="1">
      <alignment horizontal="right" vertical="center"/>
    </xf>
    <xf numFmtId="3" fontId="25" fillId="3" borderId="2" xfId="1" applyNumberFormat="1" applyFont="1" applyFill="1" applyBorder="1"/>
    <xf numFmtId="164" fontId="25" fillId="5" borderId="14" xfId="1" quotePrefix="1" applyNumberFormat="1" applyFont="1" applyFill="1" applyBorder="1" applyAlignment="1">
      <alignment horizontal="left" vertical="center"/>
    </xf>
    <xf numFmtId="0" fontId="23" fillId="5" borderId="5" xfId="0" applyFont="1" applyFill="1" applyBorder="1" applyAlignment="1">
      <alignment horizontal="left" vertical="center"/>
    </xf>
    <xf numFmtId="3" fontId="25" fillId="5" borderId="4" xfId="1" applyNumberFormat="1" applyFont="1" applyFill="1" applyBorder="1" applyAlignment="1">
      <alignment horizontal="right" vertical="center"/>
    </xf>
    <xf numFmtId="0" fontId="25" fillId="5" borderId="2" xfId="1" applyFont="1" applyFill="1" applyBorder="1"/>
    <xf numFmtId="0" fontId="24" fillId="0" borderId="0" xfId="1" applyFont="1" applyFill="1" applyAlignment="1">
      <alignment vertical="center"/>
    </xf>
    <xf numFmtId="3" fontId="0" fillId="0" borderId="2" xfId="1" applyNumberFormat="1" applyFont="1" applyFill="1" applyBorder="1" applyAlignment="1">
      <alignment horizontal="right" vertical="center"/>
    </xf>
    <xf numFmtId="3" fontId="8" fillId="0" borderId="2" xfId="1" applyNumberFormat="1" applyFont="1" applyFill="1" applyBorder="1" applyAlignment="1">
      <alignment horizontal="right"/>
    </xf>
    <xf numFmtId="3" fontId="11" fillId="0" borderId="2" xfId="1" applyNumberFormat="1" applyFont="1" applyFill="1" applyBorder="1" applyAlignment="1">
      <alignment horizontal="right"/>
    </xf>
    <xf numFmtId="3" fontId="8" fillId="2" borderId="2" xfId="1" applyNumberFormat="1" applyFont="1" applyFill="1" applyBorder="1" applyAlignment="1">
      <alignment horizontal="right"/>
    </xf>
    <xf numFmtId="3" fontId="11" fillId="2" borderId="2" xfId="1" applyNumberFormat="1" applyFont="1" applyFill="1" applyBorder="1" applyAlignment="1">
      <alignment horizontal="right"/>
    </xf>
    <xf numFmtId="0" fontId="2" fillId="2" borderId="2" xfId="1" applyFont="1" applyFill="1" applyBorder="1" applyAlignment="1">
      <alignment horizontal="left" vertical="center"/>
    </xf>
    <xf numFmtId="0" fontId="11" fillId="2" borderId="2" xfId="1" quotePrefix="1" applyFont="1" applyFill="1" applyBorder="1" applyAlignment="1">
      <alignment horizontal="center" vertical="center"/>
    </xf>
    <xf numFmtId="0" fontId="1" fillId="2" borderId="2" xfId="1" applyFont="1" applyFill="1" applyBorder="1" applyAlignment="1">
      <alignment horizontal="left" vertical="center"/>
    </xf>
    <xf numFmtId="0" fontId="11" fillId="2" borderId="2" xfId="1" applyFont="1" applyFill="1" applyBorder="1" applyAlignment="1">
      <alignment horizontal="left" vertical="center" wrapText="1"/>
    </xf>
    <xf numFmtId="3" fontId="1" fillId="2" borderId="2" xfId="2" applyNumberFormat="1" applyFont="1" applyFill="1" applyBorder="1" applyAlignment="1">
      <alignment horizontal="right" vertical="center" wrapText="1"/>
    </xf>
    <xf numFmtId="0" fontId="4" fillId="0" borderId="0" xfId="0" applyFont="1" applyAlignment="1">
      <alignment horizontal="center"/>
    </xf>
    <xf numFmtId="0" fontId="29" fillId="0" borderId="2" xfId="0" applyFont="1" applyBorder="1" applyAlignment="1">
      <alignment horizontal="center" vertical="center"/>
    </xf>
    <xf numFmtId="0" fontId="29" fillId="0" borderId="2" xfId="0" applyFont="1" applyBorder="1" applyAlignment="1">
      <alignment horizontal="center"/>
    </xf>
    <xf numFmtId="0" fontId="30" fillId="0" borderId="0" xfId="0" applyFont="1"/>
    <xf numFmtId="0" fontId="1" fillId="0" borderId="6" xfId="0" applyFont="1" applyBorder="1" applyAlignment="1">
      <alignment horizontal="center" vertical="center"/>
    </xf>
    <xf numFmtId="0" fontId="29"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vertical="center" wrapText="1"/>
    </xf>
    <xf numFmtId="0" fontId="30" fillId="0" borderId="2" xfId="0" applyFont="1" applyBorder="1" applyAlignment="1">
      <alignment horizontal="center" wrapText="1"/>
    </xf>
    <xf numFmtId="0" fontId="30" fillId="0" borderId="2" xfId="0" applyFont="1" applyBorder="1" applyAlignment="1">
      <alignment horizontal="center"/>
    </xf>
    <xf numFmtId="0" fontId="30" fillId="0" borderId="2" xfId="0" applyFont="1" applyBorder="1"/>
    <xf numFmtId="0" fontId="31" fillId="0" borderId="2" xfId="0" applyFont="1" applyBorder="1" applyAlignment="1">
      <alignment horizontal="center"/>
    </xf>
    <xf numFmtId="0" fontId="32" fillId="0" borderId="2" xfId="0" applyFont="1" applyBorder="1" applyAlignment="1">
      <alignment horizontal="center"/>
    </xf>
    <xf numFmtId="0" fontId="29" fillId="0" borderId="0" xfId="0" applyFont="1"/>
    <xf numFmtId="0" fontId="30" fillId="0" borderId="2" xfId="0" applyFont="1" applyBorder="1" applyAlignment="1">
      <alignment wrapText="1"/>
    </xf>
    <xf numFmtId="0" fontId="29" fillId="2" borderId="2" xfId="0" applyFont="1" applyFill="1" applyBorder="1" applyAlignment="1">
      <alignment horizontal="center" vertical="center" wrapText="1"/>
    </xf>
    <xf numFmtId="0" fontId="29" fillId="2" borderId="2" xfId="0" applyFont="1" applyFill="1" applyBorder="1"/>
    <xf numFmtId="0" fontId="29" fillId="2" borderId="2" xfId="0" applyFont="1" applyFill="1" applyBorder="1" applyAlignment="1">
      <alignment horizontal="center"/>
    </xf>
    <xf numFmtId="0" fontId="30" fillId="0" borderId="0" xfId="0" applyFont="1" applyBorder="1" applyAlignment="1">
      <alignment horizontal="center"/>
    </xf>
    <xf numFmtId="0" fontId="29" fillId="0" borderId="0" xfId="0" applyFont="1" applyAlignment="1">
      <alignment horizontal="center"/>
    </xf>
    <xf numFmtId="0" fontId="29" fillId="2" borderId="2" xfId="0" applyFont="1" applyFill="1" applyBorder="1" applyAlignment="1">
      <alignment wrapText="1"/>
    </xf>
    <xf numFmtId="0" fontId="30" fillId="0" borderId="0" xfId="0" applyFont="1" applyAlignment="1">
      <alignment horizontal="center"/>
    </xf>
    <xf numFmtId="0" fontId="29" fillId="3" borderId="2" xfId="0" applyFont="1" applyFill="1" applyBorder="1" applyAlignment="1">
      <alignment horizontal="center"/>
    </xf>
    <xf numFmtId="0" fontId="23" fillId="0" borderId="0" xfId="0" applyFont="1"/>
    <xf numFmtId="0" fontId="33" fillId="0" borderId="0" xfId="0" applyFont="1" applyAlignment="1"/>
    <xf numFmtId="0" fontId="33" fillId="0" borderId="0" xfId="0" applyFont="1" applyAlignment="1">
      <alignment horizontal="center"/>
    </xf>
    <xf numFmtId="0" fontId="22" fillId="0" borderId="0" xfId="0" applyFont="1" applyBorder="1" applyAlignment="1">
      <alignment horizontal="center"/>
    </xf>
    <xf numFmtId="0" fontId="22" fillId="0" borderId="2" xfId="0" applyFont="1" applyBorder="1" applyAlignment="1">
      <alignment horizontal="center"/>
    </xf>
    <xf numFmtId="0" fontId="22" fillId="0" borderId="2" xfId="0" applyFont="1" applyBorder="1"/>
    <xf numFmtId="0" fontId="22" fillId="0" borderId="0" xfId="0" applyFont="1"/>
    <xf numFmtId="0" fontId="23" fillId="0" borderId="2" xfId="0" applyFont="1" applyFill="1" applyBorder="1" applyAlignment="1">
      <alignment horizontal="center"/>
    </xf>
    <xf numFmtId="0" fontId="23" fillId="0" borderId="2" xfId="0" applyFont="1" applyFill="1" applyBorder="1"/>
    <xf numFmtId="3" fontId="23" fillId="0" borderId="2" xfId="0" applyNumberFormat="1" applyFont="1" applyFill="1" applyBorder="1"/>
    <xf numFmtId="0" fontId="23" fillId="0" borderId="0" xfId="0" applyFont="1" applyFill="1"/>
    <xf numFmtId="0" fontId="23" fillId="0" borderId="2" xfId="0" applyFont="1" applyFill="1" applyBorder="1" applyAlignment="1">
      <alignment horizontal="left"/>
    </xf>
    <xf numFmtId="49" fontId="23" fillId="0" borderId="2" xfId="0" applyNumberFormat="1" applyFont="1" applyFill="1" applyBorder="1" applyAlignment="1">
      <alignment wrapText="1"/>
    </xf>
    <xf numFmtId="0" fontId="23" fillId="0" borderId="2" xfId="0" applyFont="1" applyBorder="1" applyAlignment="1">
      <alignment horizontal="center"/>
    </xf>
    <xf numFmtId="0" fontId="22" fillId="2" borderId="2" xfId="0" applyFont="1" applyFill="1" applyBorder="1"/>
    <xf numFmtId="3" fontId="22" fillId="2" borderId="2" xfId="0" applyNumberFormat="1" applyFont="1" applyFill="1" applyBorder="1"/>
    <xf numFmtId="3" fontId="22" fillId="0" borderId="2" xfId="0" applyNumberFormat="1" applyFont="1" applyFill="1" applyBorder="1"/>
    <xf numFmtId="0" fontId="22" fillId="3" borderId="2" xfId="0" applyFont="1" applyFill="1" applyBorder="1"/>
    <xf numFmtId="3" fontId="22" fillId="3" borderId="2" xfId="0" applyNumberFormat="1" applyFont="1" applyFill="1" applyBorder="1"/>
    <xf numFmtId="0" fontId="22" fillId="0" borderId="0" xfId="0" applyFont="1" applyBorder="1"/>
    <xf numFmtId="3" fontId="22" fillId="0" borderId="0" xfId="0" applyNumberFormat="1" applyFont="1" applyBorder="1"/>
    <xf numFmtId="0" fontId="22" fillId="0" borderId="0" xfId="0" applyFont="1" applyFill="1" applyBorder="1" applyAlignment="1">
      <alignment horizontal="center"/>
    </xf>
    <xf numFmtId="0" fontId="22" fillId="0" borderId="0" xfId="0" applyFont="1" applyFill="1" applyBorder="1"/>
    <xf numFmtId="3" fontId="22" fillId="0" borderId="0" xfId="0" applyNumberFormat="1" applyFont="1" applyFill="1" applyBorder="1"/>
    <xf numFmtId="0" fontId="23" fillId="0" borderId="0" xfId="0" applyFont="1" applyBorder="1"/>
    <xf numFmtId="0" fontId="22" fillId="0" borderId="2" xfId="0" applyFont="1" applyFill="1" applyBorder="1" applyAlignment="1">
      <alignment horizontal="center"/>
    </xf>
    <xf numFmtId="0" fontId="23" fillId="0" borderId="2" xfId="0" applyFont="1" applyBorder="1"/>
    <xf numFmtId="3" fontId="22" fillId="0" borderId="2" xfId="0" applyNumberFormat="1" applyFont="1" applyBorder="1"/>
    <xf numFmtId="0" fontId="22" fillId="0" borderId="2" xfId="0" applyFont="1" applyFill="1" applyBorder="1"/>
    <xf numFmtId="3" fontId="23" fillId="0" borderId="2" xfId="0" applyNumberFormat="1" applyFont="1" applyBorder="1"/>
    <xf numFmtId="0" fontId="22" fillId="0" borderId="0" xfId="0" applyFont="1" applyAlignment="1">
      <alignment horizontal="center"/>
    </xf>
    <xf numFmtId="3" fontId="22" fillId="0" borderId="2" xfId="0" applyNumberFormat="1" applyFont="1" applyBorder="1" applyAlignment="1">
      <alignment horizontal="center"/>
    </xf>
    <xf numFmtId="3" fontId="23" fillId="0" borderId="2" xfId="0" applyNumberFormat="1" applyFont="1" applyBorder="1" applyAlignment="1"/>
    <xf numFmtId="3" fontId="23" fillId="0" borderId="2" xfId="0" applyNumberFormat="1" applyFont="1" applyBorder="1" applyAlignment="1">
      <alignment horizontal="right"/>
    </xf>
    <xf numFmtId="3" fontId="23" fillId="0" borderId="1" xfId="0" applyNumberFormat="1" applyFont="1" applyBorder="1" applyAlignment="1">
      <alignment horizontal="right"/>
    </xf>
    <xf numFmtId="3" fontId="23" fillId="0" borderId="10" xfId="0" applyNumberFormat="1" applyFont="1" applyBorder="1" applyAlignment="1"/>
    <xf numFmtId="0" fontId="23" fillId="0" borderId="2" xfId="0" applyFont="1" applyBorder="1" applyAlignment="1"/>
    <xf numFmtId="3" fontId="23" fillId="0" borderId="2" xfId="0" applyNumberFormat="1" applyFont="1" applyBorder="1" applyAlignment="1">
      <alignment horizontal="right" vertical="center"/>
    </xf>
    <xf numFmtId="0" fontId="22" fillId="7" borderId="2" xfId="0" applyFont="1" applyFill="1" applyBorder="1"/>
    <xf numFmtId="3" fontId="22" fillId="7" borderId="2" xfId="0" applyNumberFormat="1" applyFont="1" applyFill="1" applyBorder="1"/>
    <xf numFmtId="3" fontId="23" fillId="0" borderId="0" xfId="0" applyNumberFormat="1" applyFont="1"/>
    <xf numFmtId="0" fontId="34" fillId="0" borderId="0" xfId="0" applyFont="1" applyAlignment="1">
      <alignment horizontal="center"/>
    </xf>
    <xf numFmtId="0" fontId="0" fillId="0" borderId="0" xfId="0" applyFont="1" applyAlignment="1"/>
    <xf numFmtId="0" fontId="34" fillId="0" borderId="0" xfId="0" applyFont="1"/>
    <xf numFmtId="0" fontId="35" fillId="0" borderId="0" xfId="0" applyFont="1" applyBorder="1" applyAlignment="1">
      <alignment horizontal="right"/>
    </xf>
    <xf numFmtId="0" fontId="34" fillId="0" borderId="0" xfId="0" applyFont="1" applyBorder="1" applyAlignment="1">
      <alignment horizontal="right"/>
    </xf>
    <xf numFmtId="0" fontId="34" fillId="0" borderId="2" xfId="0" applyFont="1" applyBorder="1" applyAlignment="1">
      <alignment horizontal="center"/>
    </xf>
    <xf numFmtId="0" fontId="35" fillId="0" borderId="2" xfId="0" applyFont="1" applyBorder="1"/>
    <xf numFmtId="3" fontId="35" fillId="0" borderId="2" xfId="0" applyNumberFormat="1" applyFont="1" applyBorder="1"/>
    <xf numFmtId="0" fontId="34" fillId="0" borderId="2" xfId="0" applyFont="1" applyBorder="1"/>
    <xf numFmtId="3" fontId="34" fillId="0" borderId="2" xfId="0" applyNumberFormat="1" applyFont="1" applyBorder="1"/>
    <xf numFmtId="0" fontId="34" fillId="0" borderId="2" xfId="0" applyFont="1" applyBorder="1" applyAlignment="1">
      <alignment wrapText="1"/>
    </xf>
    <xf numFmtId="3" fontId="1" fillId="0" borderId="2" xfId="0" applyNumberFormat="1" applyFont="1" applyBorder="1" applyAlignment="1">
      <alignment horizontal="right"/>
    </xf>
    <xf numFmtId="0" fontId="34" fillId="0" borderId="0" xfId="0" applyFont="1" applyBorder="1" applyAlignment="1">
      <alignment horizontal="center"/>
    </xf>
    <xf numFmtId="0" fontId="34" fillId="0" borderId="0" xfId="0" applyFont="1" applyBorder="1"/>
    <xf numFmtId="3" fontId="34" fillId="0" borderId="0" xfId="0" applyNumberFormat="1" applyFont="1" applyBorder="1"/>
    <xf numFmtId="3" fontId="2" fillId="0" borderId="2" xfId="0" applyNumberFormat="1" applyFont="1" applyBorder="1" applyAlignment="1">
      <alignment horizontal="right"/>
    </xf>
    <xf numFmtId="3" fontId="34" fillId="0" borderId="2" xfId="0" applyNumberFormat="1" applyFont="1" applyBorder="1" applyAlignment="1">
      <alignment horizontal="right"/>
    </xf>
    <xf numFmtId="0" fontId="1" fillId="0" borderId="0" xfId="0" applyFont="1" applyAlignment="1"/>
    <xf numFmtId="3" fontId="1" fillId="0" borderId="0" xfId="0" applyNumberFormat="1" applyFont="1" applyAlignment="1">
      <alignment horizontal="center"/>
    </xf>
    <xf numFmtId="3" fontId="1" fillId="0" borderId="0" xfId="0" applyNumberFormat="1" applyFont="1"/>
    <xf numFmtId="3" fontId="36" fillId="0" borderId="2" xfId="0" applyNumberFormat="1" applyFont="1" applyBorder="1" applyAlignment="1">
      <alignment horizontal="center"/>
    </xf>
    <xf numFmtId="49" fontId="36" fillId="0" borderId="2" xfId="0" applyNumberFormat="1" applyFont="1" applyBorder="1" applyAlignment="1">
      <alignment horizontal="center"/>
    </xf>
    <xf numFmtId="0" fontId="36" fillId="0" borderId="0" xfId="0" applyFont="1" applyFill="1"/>
    <xf numFmtId="0" fontId="36" fillId="0" borderId="0" xfId="0" applyFont="1"/>
    <xf numFmtId="3" fontId="36" fillId="0" borderId="2" xfId="0" applyNumberFormat="1" applyFont="1" applyBorder="1" applyAlignment="1">
      <alignment horizontal="center" vertical="center" wrapText="1"/>
    </xf>
    <xf numFmtId="0" fontId="2" fillId="0" borderId="2" xfId="0" applyFont="1" applyFill="1" applyBorder="1" applyAlignment="1">
      <alignment horizontal="left" wrapText="1"/>
    </xf>
    <xf numFmtId="3" fontId="2" fillId="0" borderId="2" xfId="0" applyNumberFormat="1" applyFont="1" applyFill="1" applyBorder="1" applyAlignment="1"/>
    <xf numFmtId="3" fontId="1" fillId="0" borderId="2" xfId="0" applyNumberFormat="1" applyFont="1" applyFill="1" applyBorder="1" applyAlignment="1"/>
    <xf numFmtId="0" fontId="2" fillId="0" borderId="2" xfId="0" applyFont="1" applyFill="1" applyBorder="1" applyAlignment="1">
      <alignment wrapText="1"/>
    </xf>
    <xf numFmtId="0" fontId="1" fillId="2" borderId="2" xfId="0" applyFont="1" applyFill="1" applyBorder="1" applyAlignment="1">
      <alignment horizontal="center"/>
    </xf>
    <xf numFmtId="3" fontId="1" fillId="2" borderId="2" xfId="0" applyNumberFormat="1" applyFont="1" applyFill="1" applyBorder="1" applyAlignment="1"/>
    <xf numFmtId="0" fontId="2" fillId="0" borderId="2" xfId="0" applyFont="1" applyFill="1" applyBorder="1" applyAlignment="1">
      <alignment horizontal="center" vertical="center"/>
    </xf>
    <xf numFmtId="3" fontId="2" fillId="0" borderId="2" xfId="0" applyNumberFormat="1" applyFont="1" applyFill="1" applyBorder="1" applyAlignment="1">
      <alignment vertical="center"/>
    </xf>
    <xf numFmtId="3" fontId="1" fillId="0" borderId="2"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1" fillId="0" borderId="0" xfId="0" applyFont="1" applyBorder="1" applyAlignment="1">
      <alignment horizontal="center"/>
    </xf>
    <xf numFmtId="3" fontId="1" fillId="0" borderId="0" xfId="0" applyNumberFormat="1" applyFont="1" applyBorder="1" applyAlignment="1"/>
    <xf numFmtId="0" fontId="1" fillId="3" borderId="2" xfId="0" applyFont="1" applyFill="1" applyBorder="1" applyAlignment="1">
      <alignment wrapText="1"/>
    </xf>
    <xf numFmtId="3" fontId="36" fillId="0" borderId="4" xfId="0" applyNumberFormat="1" applyFont="1" applyBorder="1" applyAlignment="1">
      <alignment horizontal="center" vertical="center" wrapText="1"/>
    </xf>
    <xf numFmtId="0" fontId="38" fillId="0" borderId="0" xfId="0" applyFont="1"/>
    <xf numFmtId="49" fontId="3" fillId="0" borderId="0" xfId="0" applyNumberFormat="1" applyFont="1" applyAlignment="1">
      <alignment horizontal="right"/>
    </xf>
    <xf numFmtId="0" fontId="37" fillId="0" borderId="0" xfId="0" applyFont="1" applyAlignment="1"/>
    <xf numFmtId="0" fontId="39" fillId="0" borderId="0" xfId="0" applyFont="1" applyAlignment="1">
      <alignment horizontal="center"/>
    </xf>
    <xf numFmtId="0" fontId="0" fillId="0" borderId="0" xfId="0" applyAlignment="1">
      <alignment horizontal="center"/>
    </xf>
    <xf numFmtId="0" fontId="38" fillId="0" borderId="2" xfId="0" applyFont="1" applyBorder="1"/>
    <xf numFmtId="3" fontId="38" fillId="0" borderId="2" xfId="0" applyNumberFormat="1" applyFont="1" applyBorder="1"/>
    <xf numFmtId="0" fontId="38" fillId="0" borderId="0" xfId="0" applyFont="1" applyBorder="1"/>
    <xf numFmtId="0" fontId="38" fillId="0" borderId="0" xfId="0" applyFont="1" applyAlignment="1">
      <alignment horizontal="center"/>
    </xf>
    <xf numFmtId="0" fontId="38" fillId="0" borderId="2" xfId="0" applyFont="1" applyBorder="1" applyAlignment="1">
      <alignment horizontal="center"/>
    </xf>
    <xf numFmtId="3" fontId="40" fillId="0" borderId="2" xfId="1" applyNumberFormat="1" applyFont="1" applyFill="1" applyBorder="1" applyAlignment="1">
      <alignment horizontal="right" vertical="center"/>
    </xf>
    <xf numFmtId="3" fontId="40" fillId="0" borderId="2" xfId="1" applyNumberFormat="1" applyFont="1" applyFill="1" applyBorder="1"/>
    <xf numFmtId="3" fontId="41" fillId="0" borderId="2" xfId="1" applyNumberFormat="1" applyFont="1" applyBorder="1" applyAlignment="1">
      <alignment horizontal="center" vertical="center" wrapText="1"/>
    </xf>
    <xf numFmtId="3" fontId="40" fillId="0" borderId="2" xfId="2" applyNumberFormat="1" applyFont="1" applyFill="1" applyBorder="1" applyAlignment="1">
      <alignment horizontal="right" vertical="center" wrapText="1"/>
    </xf>
    <xf numFmtId="3" fontId="23" fillId="0" borderId="2" xfId="1" applyNumberFormat="1" applyFont="1" applyFill="1" applyBorder="1" applyAlignment="1">
      <alignment horizontal="right" vertical="center"/>
    </xf>
    <xf numFmtId="3" fontId="42" fillId="0" borderId="2" xfId="0" applyNumberFormat="1" applyFont="1" applyFill="1" applyBorder="1"/>
    <xf numFmtId="0" fontId="2" fillId="0" borderId="2" xfId="0" applyFont="1" applyBorder="1" applyAlignment="1">
      <alignment horizontal="center" vertical="center" wrapText="1"/>
    </xf>
    <xf numFmtId="0" fontId="23" fillId="0" borderId="2" xfId="1" applyFont="1" applyFill="1" applyBorder="1" applyAlignment="1">
      <alignment horizontal="left" vertical="center" wrapText="1"/>
    </xf>
    <xf numFmtId="0" fontId="4" fillId="0" borderId="2" xfId="0" applyFont="1" applyFill="1" applyBorder="1" applyAlignment="1">
      <alignment wrapText="1"/>
    </xf>
    <xf numFmtId="3" fontId="23" fillId="0" borderId="2" xfId="1" applyNumberFormat="1" applyFont="1" applyBorder="1" applyAlignment="1">
      <alignment horizontal="right" vertical="center" wrapText="1"/>
    </xf>
    <xf numFmtId="3" fontId="23" fillId="0" borderId="2" xfId="1" applyNumberFormat="1" applyFont="1" applyFill="1" applyBorder="1" applyAlignment="1">
      <alignment horizontal="right"/>
    </xf>
    <xf numFmtId="164" fontId="22" fillId="0" borderId="2" xfId="1" quotePrefix="1" applyNumberFormat="1" applyFont="1" applyFill="1" applyBorder="1" applyAlignment="1">
      <alignment horizontal="left" vertical="center"/>
    </xf>
    <xf numFmtId="0" fontId="23" fillId="0" borderId="0" xfId="1" applyFont="1" applyFill="1"/>
    <xf numFmtId="164" fontId="23" fillId="0" borderId="2" xfId="1" quotePrefix="1" applyNumberFormat="1" applyFont="1" applyFill="1" applyBorder="1" applyAlignment="1">
      <alignment horizontal="center" vertical="center"/>
    </xf>
    <xf numFmtId="3" fontId="23" fillId="0" borderId="2" xfId="1" applyNumberFormat="1" applyFont="1" applyFill="1" applyBorder="1"/>
    <xf numFmtId="3" fontId="22" fillId="0" borderId="2" xfId="1" applyNumberFormat="1" applyFont="1" applyFill="1" applyBorder="1" applyAlignment="1">
      <alignment horizontal="right"/>
    </xf>
    <xf numFmtId="0" fontId="2" fillId="0" borderId="2" xfId="1" applyFont="1" applyFill="1" applyBorder="1" applyAlignment="1">
      <alignment horizontal="center" vertical="center" wrapText="1"/>
    </xf>
    <xf numFmtId="0" fontId="2" fillId="0" borderId="2" xfId="0" applyFont="1" applyFill="1" applyBorder="1" applyAlignment="1">
      <alignment horizontal="center" wrapText="1"/>
    </xf>
    <xf numFmtId="0" fontId="23" fillId="0" borderId="0" xfId="0" applyFont="1" applyAlignment="1">
      <alignment wrapText="1"/>
    </xf>
    <xf numFmtId="0" fontId="23" fillId="0" borderId="0" xfId="0" applyFont="1" applyAlignment="1">
      <alignment horizontal="center" wrapText="1"/>
    </xf>
    <xf numFmtId="0" fontId="23" fillId="0" borderId="2" xfId="1" applyFont="1" applyFill="1" applyBorder="1" applyAlignment="1">
      <alignment vertical="center" wrapText="1"/>
    </xf>
    <xf numFmtId="0" fontId="27" fillId="3" borderId="2"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4" fillId="0" borderId="0" xfId="1" applyFont="1" applyFill="1" applyAlignment="1">
      <alignment wrapText="1"/>
    </xf>
    <xf numFmtId="0" fontId="2" fillId="0" borderId="0" xfId="0" applyFont="1" applyAlignment="1">
      <alignment vertical="center" wrapText="1"/>
    </xf>
    <xf numFmtId="164" fontId="2" fillId="0" borderId="4" xfId="1" quotePrefix="1" applyNumberFormat="1" applyFont="1" applyFill="1" applyBorder="1" applyAlignment="1">
      <alignment horizontal="center" vertical="center"/>
    </xf>
    <xf numFmtId="0" fontId="2" fillId="0" borderId="2" xfId="1" applyFont="1" applyFill="1" applyBorder="1"/>
    <xf numFmtId="3" fontId="2" fillId="0" borderId="2" xfId="1" applyNumberFormat="1" applyFont="1" applyFill="1" applyBorder="1"/>
    <xf numFmtId="0" fontId="2" fillId="0" borderId="0" xfId="1" applyFont="1" applyFill="1"/>
    <xf numFmtId="3" fontId="22" fillId="0" borderId="2" xfId="1" applyNumberFormat="1" applyFont="1" applyFill="1" applyBorder="1"/>
    <xf numFmtId="0" fontId="22" fillId="0" borderId="0" xfId="1" applyFont="1" applyFill="1"/>
    <xf numFmtId="0" fontId="2" fillId="0" borderId="2" xfId="0" applyFont="1" applyBorder="1" applyAlignment="1">
      <alignment horizontal="center" vertical="center" wrapText="1"/>
    </xf>
    <xf numFmtId="0" fontId="25" fillId="0" borderId="0" xfId="1" applyFont="1" applyFill="1" applyAlignment="1">
      <alignment horizontal="right" wrapText="1"/>
    </xf>
    <xf numFmtId="0" fontId="2" fillId="0" borderId="2" xfId="0" applyFont="1" applyBorder="1" applyAlignment="1">
      <alignment horizontal="center" vertical="center" wrapText="1"/>
    </xf>
    <xf numFmtId="0" fontId="43" fillId="0" borderId="2" xfId="1" applyFont="1" applyFill="1" applyBorder="1" applyAlignment="1">
      <alignment horizontal="center" vertical="center" wrapText="1"/>
    </xf>
    <xf numFmtId="3" fontId="11" fillId="2" borderId="2" xfId="1" applyNumberFormat="1" applyFont="1" applyFill="1" applyBorder="1" applyAlignment="1">
      <alignment vertical="center"/>
    </xf>
    <xf numFmtId="3" fontId="17" fillId="6" borderId="2" xfId="1" applyNumberFormat="1" applyFont="1" applyFill="1" applyBorder="1" applyAlignment="1">
      <alignment horizontal="right"/>
    </xf>
    <xf numFmtId="3" fontId="17" fillId="6" borderId="4" xfId="1" applyNumberFormat="1" applyFont="1" applyFill="1" applyBorder="1" applyAlignment="1">
      <alignment horizontal="right" vertical="center"/>
    </xf>
    <xf numFmtId="3" fontId="1" fillId="6" borderId="4" xfId="3" applyNumberFormat="1" applyFont="1" applyFill="1" applyBorder="1" applyAlignment="1">
      <alignment horizontal="right" vertical="center" wrapText="1"/>
    </xf>
    <xf numFmtId="3" fontId="16" fillId="0" borderId="2" xfId="1" applyNumberFormat="1" applyFont="1" applyFill="1" applyBorder="1" applyAlignment="1">
      <alignment horizontal="right"/>
    </xf>
    <xf numFmtId="3" fontId="17" fillId="0" borderId="2" xfId="1" applyNumberFormat="1" applyFont="1" applyFill="1" applyBorder="1" applyAlignment="1">
      <alignment horizontal="right"/>
    </xf>
    <xf numFmtId="3" fontId="11" fillId="5" borderId="2" xfId="1" applyNumberFormat="1" applyFont="1" applyFill="1" applyBorder="1" applyAlignment="1">
      <alignment horizontal="right"/>
    </xf>
    <xf numFmtId="3" fontId="8" fillId="10" borderId="2" xfId="1" applyNumberFormat="1" applyFont="1" applyFill="1" applyBorder="1"/>
    <xf numFmtId="0" fontId="25" fillId="0" borderId="0" xfId="1" applyFont="1" applyFill="1" applyAlignment="1">
      <alignment horizontal="center"/>
    </xf>
    <xf numFmtId="0" fontId="23" fillId="0" borderId="2" xfId="0" applyFont="1" applyBorder="1" applyAlignment="1">
      <alignment horizontal="center"/>
    </xf>
    <xf numFmtId="0" fontId="26" fillId="0" borderId="0" xfId="0" applyFont="1" applyAlignment="1">
      <alignment horizontal="center"/>
    </xf>
    <xf numFmtId="3" fontId="16" fillId="0" borderId="2" xfId="1" applyNumberFormat="1" applyFont="1" applyFill="1" applyBorder="1" applyAlignment="1">
      <alignment horizontal="right" vertical="center"/>
    </xf>
    <xf numFmtId="3" fontId="17" fillId="6" borderId="2" xfId="1" applyNumberFormat="1" applyFont="1" applyFill="1" applyBorder="1" applyAlignment="1">
      <alignment horizontal="right" vertical="center"/>
    </xf>
    <xf numFmtId="3" fontId="9" fillId="0" borderId="0" xfId="1" applyNumberFormat="1" applyFont="1" applyFill="1"/>
    <xf numFmtId="0" fontId="4" fillId="0" borderId="0" xfId="1" applyFont="1" applyFill="1"/>
    <xf numFmtId="3" fontId="3" fillId="0" borderId="0" xfId="1" applyNumberFormat="1" applyFont="1" applyFill="1"/>
    <xf numFmtId="0" fontId="3" fillId="0" borderId="0" xfId="1" applyFont="1" applyFill="1"/>
    <xf numFmtId="0" fontId="25" fillId="0" borderId="2" xfId="1" applyFont="1" applyFill="1" applyBorder="1" applyAlignment="1">
      <alignment horizontal="center"/>
    </xf>
    <xf numFmtId="0" fontId="27" fillId="0" borderId="2" xfId="0" applyFont="1" applyBorder="1" applyAlignment="1">
      <alignment horizontal="center"/>
    </xf>
    <xf numFmtId="3" fontId="25" fillId="0" borderId="2" xfId="1" applyNumberFormat="1" applyFont="1" applyFill="1" applyBorder="1" applyAlignment="1">
      <alignment horizontal="center"/>
    </xf>
    <xf numFmtId="0" fontId="23" fillId="0" borderId="4" xfId="1" applyFont="1" applyFill="1" applyBorder="1" applyAlignment="1">
      <alignment horizontal="center" vertical="center" wrapText="1"/>
    </xf>
    <xf numFmtId="0" fontId="24" fillId="0" borderId="2" xfId="1" applyFont="1" applyFill="1" applyBorder="1" applyAlignment="1">
      <alignment horizontal="center" vertical="center"/>
    </xf>
    <xf numFmtId="0" fontId="27" fillId="5" borderId="2" xfId="0" applyFont="1" applyFill="1" applyBorder="1" applyAlignment="1">
      <alignment horizontal="center" vertical="center"/>
    </xf>
    <xf numFmtId="0" fontId="27" fillId="5" borderId="14" xfId="0" applyFont="1" applyFill="1" applyBorder="1" applyAlignment="1">
      <alignment horizontal="center" vertical="center"/>
    </xf>
    <xf numFmtId="0" fontId="27" fillId="3" borderId="14" xfId="0" applyFont="1" applyFill="1" applyBorder="1" applyAlignment="1">
      <alignment horizontal="center" vertical="center"/>
    </xf>
    <xf numFmtId="0" fontId="23" fillId="5" borderId="14" xfId="0" applyFont="1" applyFill="1" applyBorder="1" applyAlignment="1">
      <alignment horizontal="center" vertical="center"/>
    </xf>
    <xf numFmtId="0" fontId="24" fillId="0" borderId="0" xfId="1" applyFont="1" applyFill="1" applyAlignment="1">
      <alignment horizontal="center" vertical="center"/>
    </xf>
    <xf numFmtId="0" fontId="24" fillId="0" borderId="0" xfId="1" applyFont="1" applyFill="1" applyAlignment="1">
      <alignment horizontal="center"/>
    </xf>
    <xf numFmtId="0" fontId="2" fillId="0" borderId="0" xfId="0" applyFont="1" applyAlignment="1">
      <alignment horizontal="center" vertical="center"/>
    </xf>
    <xf numFmtId="0" fontId="24" fillId="0" borderId="2" xfId="1" applyFont="1" applyFill="1" applyBorder="1" applyAlignment="1">
      <alignment horizontal="center" vertical="center" wrapText="1"/>
    </xf>
    <xf numFmtId="3" fontId="2" fillId="0" borderId="2" xfId="2" applyNumberFormat="1" applyFont="1" applyFill="1" applyBorder="1" applyAlignment="1">
      <alignment horizontal="right" vertical="center" wrapText="1"/>
    </xf>
    <xf numFmtId="3" fontId="1" fillId="0" borderId="2" xfId="2" applyNumberFormat="1" applyFont="1" applyFill="1" applyBorder="1" applyAlignment="1">
      <alignment horizontal="right" vertical="center" wrapText="1"/>
    </xf>
    <xf numFmtId="164" fontId="25" fillId="0" borderId="2" xfId="1" quotePrefix="1" applyNumberFormat="1" applyFont="1" applyFill="1" applyBorder="1" applyAlignment="1">
      <alignment horizontal="left" vertical="center"/>
    </xf>
    <xf numFmtId="0" fontId="26" fillId="0" borderId="2" xfId="0" applyFont="1" applyBorder="1" applyAlignment="1"/>
    <xf numFmtId="3" fontId="2" fillId="0" borderId="0" xfId="0" applyNumberFormat="1" applyFont="1" applyFill="1"/>
    <xf numFmtId="3" fontId="23" fillId="0" borderId="2" xfId="0" applyNumberFormat="1" applyFont="1" applyBorder="1" applyAlignment="1">
      <alignment vertical="center"/>
    </xf>
    <xf numFmtId="3" fontId="2" fillId="0" borderId="2" xfId="0" applyNumberFormat="1" applyFont="1" applyFill="1" applyBorder="1" applyAlignment="1">
      <alignment horizontal="right" wrapText="1"/>
    </xf>
    <xf numFmtId="164" fontId="25" fillId="0" borderId="2" xfId="1" quotePrefix="1" applyNumberFormat="1" applyFont="1" applyFill="1" applyBorder="1" applyAlignment="1">
      <alignment horizontal="left" vertical="center"/>
    </xf>
    <xf numFmtId="0" fontId="26" fillId="0" borderId="2" xfId="0" applyFont="1" applyBorder="1" applyAlignment="1"/>
    <xf numFmtId="0" fontId="2" fillId="0" borderId="2" xfId="0" applyFont="1" applyBorder="1" applyAlignment="1">
      <alignment horizontal="center" vertical="center" wrapText="1"/>
    </xf>
    <xf numFmtId="0" fontId="1" fillId="0" borderId="0" xfId="0" applyFont="1" applyAlignment="1">
      <alignment horizontal="right"/>
    </xf>
    <xf numFmtId="0" fontId="0" fillId="0" borderId="0" xfId="0" applyAlignment="1"/>
    <xf numFmtId="0" fontId="3" fillId="0" borderId="0" xfId="0" applyFont="1" applyBorder="1" applyAlignment="1">
      <alignment horizontal="center"/>
    </xf>
    <xf numFmtId="0" fontId="4" fillId="0" borderId="0" xfId="0" applyFont="1" applyAlignment="1"/>
    <xf numFmtId="0" fontId="3" fillId="0" borderId="0" xfId="0" applyFont="1" applyAlignment="1">
      <alignment horizontal="center"/>
    </xf>
    <xf numFmtId="0" fontId="5" fillId="0" borderId="0" xfId="0" applyFont="1" applyAlignment="1">
      <alignment horizont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0" fillId="0" borderId="6" xfId="0" applyBorder="1" applyAlignment="1">
      <alignment horizontal="center" vertical="center"/>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xf numFmtId="0" fontId="1" fillId="0" borderId="1" xfId="0" applyFont="1" applyBorder="1" applyAlignment="1">
      <alignment horizontal="center" vertical="center" wrapText="1"/>
    </xf>
    <xf numFmtId="0" fontId="0" fillId="0" borderId="6" xfId="0" applyBorder="1" applyAlignment="1">
      <alignment horizontal="center" vertical="center" wrapText="1"/>
    </xf>
    <xf numFmtId="164" fontId="9" fillId="0" borderId="0" xfId="1" applyNumberFormat="1" applyFont="1" applyFill="1" applyBorder="1" applyAlignment="1">
      <alignment horizontal="center" vertical="center"/>
    </xf>
    <xf numFmtId="0" fontId="4" fillId="0" borderId="0" xfId="1" applyFont="1" applyBorder="1" applyAlignment="1"/>
    <xf numFmtId="0" fontId="10" fillId="0" borderId="0" xfId="0" applyFont="1" applyBorder="1" applyAlignment="1"/>
    <xf numFmtId="164" fontId="11" fillId="0" borderId="1"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11" fillId="0" borderId="1" xfId="1" applyFont="1" applyFill="1" applyBorder="1" applyAlignment="1">
      <alignment horizontal="center" vertical="center"/>
    </xf>
    <xf numFmtId="0" fontId="2" fillId="0" borderId="3" xfId="0" applyFont="1" applyBorder="1" applyAlignment="1">
      <alignment horizontal="center"/>
    </xf>
    <xf numFmtId="0" fontId="0" fillId="0" borderId="6" xfId="0" applyBorder="1" applyAlignment="1">
      <alignment horizontal="center"/>
    </xf>
    <xf numFmtId="0" fontId="11" fillId="0" borderId="1" xfId="1" applyFont="1" applyFill="1" applyBorder="1" applyAlignment="1">
      <alignment horizontal="center" vertical="center" wrapText="1"/>
    </xf>
    <xf numFmtId="0" fontId="2" fillId="0" borderId="3" xfId="0" applyFont="1" applyBorder="1" applyAlignment="1">
      <alignment horizontal="center" wrapText="1"/>
    </xf>
    <xf numFmtId="0" fontId="0" fillId="0" borderId="6" xfId="0" applyBorder="1" applyAlignment="1">
      <alignment horizontal="center" wrapText="1"/>
    </xf>
    <xf numFmtId="0" fontId="15" fillId="0" borderId="3" xfId="0" applyFont="1" applyFill="1" applyBorder="1" applyAlignment="1">
      <alignment horizontal="center" vertical="center" wrapText="1"/>
    </xf>
    <xf numFmtId="0" fontId="15" fillId="0" borderId="6" xfId="0" applyFont="1" applyBorder="1" applyAlignment="1">
      <alignment horizontal="center" vertical="center" wrapText="1"/>
    </xf>
    <xf numFmtId="0" fontId="9" fillId="0" borderId="0" xfId="1" applyFont="1" applyFill="1" applyAlignment="1">
      <alignment horizontal="center"/>
    </xf>
    <xf numFmtId="0" fontId="10" fillId="0" borderId="0" xfId="0" applyFont="1" applyAlignment="1">
      <alignment horizontal="center"/>
    </xf>
    <xf numFmtId="0" fontId="10" fillId="0" borderId="0" xfId="0" applyFont="1" applyAlignment="1"/>
    <xf numFmtId="0" fontId="15" fillId="0" borderId="6" xfId="0" applyFont="1" applyFill="1" applyBorder="1" applyAlignment="1">
      <alignment horizontal="center" vertical="center" wrapText="1"/>
    </xf>
    <xf numFmtId="164" fontId="9" fillId="7" borderId="4" xfId="1" applyNumberFormat="1" applyFont="1" applyFill="1" applyBorder="1" applyAlignment="1">
      <alignment horizontal="center"/>
    </xf>
    <xf numFmtId="0" fontId="0" fillId="0" borderId="5" xfId="0" applyBorder="1" applyAlignment="1">
      <alignment horizontal="center"/>
    </xf>
    <xf numFmtId="164" fontId="11" fillId="0" borderId="9" xfId="1"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2" fillId="0" borderId="0" xfId="0" applyFont="1" applyAlignment="1">
      <alignment horizontal="right"/>
    </xf>
    <xf numFmtId="0" fontId="23" fillId="0" borderId="0" xfId="0" applyFont="1" applyAlignment="1"/>
    <xf numFmtId="0" fontId="22" fillId="0" borderId="0" xfId="0" applyFont="1" applyBorder="1" applyAlignment="1">
      <alignment horizontal="center"/>
    </xf>
    <xf numFmtId="0" fontId="25" fillId="0" borderId="0" xfId="1" applyFont="1" applyFill="1" applyAlignment="1">
      <alignment horizontal="center"/>
    </xf>
    <xf numFmtId="0" fontId="23" fillId="0" borderId="0" xfId="0" applyFont="1" applyAlignment="1">
      <alignment horizontal="center"/>
    </xf>
    <xf numFmtId="0" fontId="22" fillId="0" borderId="2" xfId="1" applyFont="1" applyFill="1" applyBorder="1" applyAlignment="1">
      <alignment horizontal="center"/>
    </xf>
    <xf numFmtId="0" fontId="23" fillId="0" borderId="2" xfId="0" applyFont="1" applyBorder="1" applyAlignment="1">
      <alignment horizontal="center"/>
    </xf>
    <xf numFmtId="1" fontId="11" fillId="0" borderId="1" xfId="1"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11" fillId="0" borderId="2" xfId="1"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164" fontId="25" fillId="3" borderId="2" xfId="1" applyNumberFormat="1" applyFont="1" applyFill="1" applyBorder="1" applyAlignment="1">
      <alignment horizontal="center" vertical="center"/>
    </xf>
    <xf numFmtId="0" fontId="23" fillId="3" borderId="2" xfId="0" applyFont="1" applyFill="1" applyBorder="1" applyAlignment="1">
      <alignment horizontal="center" vertical="center"/>
    </xf>
    <xf numFmtId="164" fontId="25" fillId="0" borderId="2" xfId="1" quotePrefix="1" applyNumberFormat="1" applyFont="1" applyFill="1" applyBorder="1" applyAlignment="1">
      <alignment horizontal="left" vertical="center"/>
    </xf>
    <xf numFmtId="0" fontId="22" fillId="0" borderId="2" xfId="0" applyFont="1" applyBorder="1" applyAlignment="1">
      <alignment horizontal="left" vertical="center"/>
    </xf>
    <xf numFmtId="0" fontId="26" fillId="0" borderId="2" xfId="0" applyFont="1" applyBorder="1" applyAlignment="1"/>
    <xf numFmtId="164" fontId="25" fillId="3" borderId="2" xfId="1" quotePrefix="1" applyNumberFormat="1" applyFont="1" applyFill="1" applyBorder="1" applyAlignment="1">
      <alignment horizontal="left" vertical="center"/>
    </xf>
    <xf numFmtId="0" fontId="22" fillId="3" borderId="2" xfId="0" applyFont="1" applyFill="1" applyBorder="1" applyAlignment="1">
      <alignment horizontal="left" vertical="center"/>
    </xf>
    <xf numFmtId="0" fontId="23" fillId="0" borderId="2" xfId="0" applyFont="1" applyFill="1" applyBorder="1" applyAlignment="1">
      <alignment horizontal="left" vertical="center"/>
    </xf>
    <xf numFmtId="0" fontId="23" fillId="3" borderId="2" xfId="0" applyFont="1" applyFill="1" applyBorder="1" applyAlignment="1">
      <alignment horizontal="left" vertical="center"/>
    </xf>
    <xf numFmtId="0" fontId="27" fillId="0" borderId="2" xfId="0" applyFont="1" applyBorder="1" applyAlignment="1">
      <alignment horizontal="left" vertical="center"/>
    </xf>
    <xf numFmtId="0" fontId="27" fillId="3" borderId="2" xfId="0" applyFont="1" applyFill="1" applyBorder="1" applyAlignment="1">
      <alignment horizontal="left" vertical="center"/>
    </xf>
    <xf numFmtId="0" fontId="26" fillId="0" borderId="0" xfId="0" applyFont="1" applyAlignment="1"/>
    <xf numFmtId="164" fontId="25" fillId="3" borderId="4" xfId="1" quotePrefix="1" applyNumberFormat="1" applyFont="1" applyFill="1" applyBorder="1" applyAlignment="1">
      <alignment horizontal="center" vertical="center"/>
    </xf>
    <xf numFmtId="0" fontId="27" fillId="3" borderId="14" xfId="0" applyFont="1" applyFill="1" applyBorder="1" applyAlignment="1">
      <alignment vertical="center"/>
    </xf>
    <xf numFmtId="0" fontId="27" fillId="3" borderId="5" xfId="0" applyFont="1" applyFill="1" applyBorder="1" applyAlignment="1">
      <alignment vertical="center"/>
    </xf>
    <xf numFmtId="164" fontId="25" fillId="0" borderId="1" xfId="1" applyNumberFormat="1" applyFont="1" applyFill="1" applyBorder="1" applyAlignment="1">
      <alignment horizontal="center" vertical="center" wrapText="1"/>
    </xf>
    <xf numFmtId="164" fontId="25" fillId="0" borderId="3" xfId="1"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26" fillId="0" borderId="2" xfId="0" applyFont="1" applyBorder="1" applyAlignment="1">
      <alignment horizontal="center" vertical="center" wrapText="1"/>
    </xf>
    <xf numFmtId="164" fontId="25" fillId="5" borderId="2" xfId="1" quotePrefix="1" applyNumberFormat="1" applyFont="1" applyFill="1" applyBorder="1" applyAlignment="1">
      <alignment horizontal="left" vertical="center"/>
    </xf>
    <xf numFmtId="0" fontId="27" fillId="5" borderId="2" xfId="0" applyFont="1" applyFill="1" applyBorder="1" applyAlignment="1">
      <alignment horizontal="left" vertical="center"/>
    </xf>
    <xf numFmtId="164" fontId="25" fillId="0" borderId="7" xfId="1" quotePrefix="1" applyNumberFormat="1" applyFont="1" applyFill="1" applyBorder="1" applyAlignment="1">
      <alignment horizontal="left" vertical="center"/>
    </xf>
    <xf numFmtId="0" fontId="27" fillId="0" borderId="8" xfId="0" applyFont="1" applyBorder="1" applyAlignment="1">
      <alignment horizontal="left" vertical="center"/>
    </xf>
    <xf numFmtId="0" fontId="26" fillId="0" borderId="8" xfId="0" applyFont="1" applyBorder="1" applyAlignment="1"/>
    <xf numFmtId="0" fontId="26" fillId="0" borderId="13" xfId="0" applyFont="1" applyBorder="1" applyAlignment="1"/>
    <xf numFmtId="164" fontId="25" fillId="5" borderId="4" xfId="1" quotePrefix="1" applyNumberFormat="1" applyFont="1" applyFill="1" applyBorder="1" applyAlignment="1">
      <alignment horizontal="left" vertical="center"/>
    </xf>
    <xf numFmtId="0" fontId="27" fillId="5" borderId="5" xfId="0" applyFont="1" applyFill="1" applyBorder="1" applyAlignment="1">
      <alignment horizontal="left" vertical="center"/>
    </xf>
    <xf numFmtId="164" fontId="25" fillId="3" borderId="4" xfId="1" quotePrefix="1" applyNumberFormat="1" applyFont="1" applyFill="1" applyBorder="1" applyAlignment="1">
      <alignment horizontal="left" vertical="center"/>
    </xf>
    <xf numFmtId="0" fontId="27" fillId="3" borderId="5" xfId="0" applyFont="1" applyFill="1" applyBorder="1" applyAlignment="1">
      <alignment horizontal="left" vertical="center"/>
    </xf>
    <xf numFmtId="0" fontId="26" fillId="0" borderId="0" xfId="0" applyFont="1" applyAlignment="1">
      <alignment horizontal="center"/>
    </xf>
    <xf numFmtId="0" fontId="22" fillId="0" borderId="1"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25" fillId="0" borderId="4" xfId="1" applyFont="1" applyFill="1" applyBorder="1" applyAlignment="1">
      <alignment horizontal="center"/>
    </xf>
    <xf numFmtId="0" fontId="49" fillId="0" borderId="5" xfId="0" applyFont="1" applyBorder="1" applyAlignment="1">
      <alignment horizontal="center"/>
    </xf>
    <xf numFmtId="164" fontId="11" fillId="0" borderId="0" xfId="1" applyNumberFormat="1" applyFont="1" applyFill="1" applyBorder="1" applyAlignment="1">
      <alignment horizontal="center" vertical="center"/>
    </xf>
    <xf numFmtId="0" fontId="2" fillId="0" borderId="0" xfId="1" applyFont="1" applyBorder="1" applyAlignment="1"/>
    <xf numFmtId="0" fontId="2" fillId="0" borderId="7" xfId="1" applyFont="1" applyBorder="1" applyAlignment="1"/>
    <xf numFmtId="0" fontId="2" fillId="0" borderId="8" xfId="1" applyFont="1" applyBorder="1" applyAlignment="1"/>
    <xf numFmtId="0" fontId="29" fillId="0" borderId="1" xfId="0" applyFont="1" applyBorder="1" applyAlignment="1">
      <alignment horizontal="center" vertical="center"/>
    </xf>
    <xf numFmtId="0" fontId="0" fillId="0" borderId="6" xfId="0" applyBorder="1" applyAlignment="1">
      <alignment vertical="center"/>
    </xf>
    <xf numFmtId="0" fontId="0" fillId="0" borderId="0" xfId="0" applyAlignment="1">
      <alignment horizontal="center"/>
    </xf>
    <xf numFmtId="0" fontId="22" fillId="0" borderId="1" xfId="0" applyFont="1" applyBorder="1" applyAlignment="1">
      <alignment horizontal="center" vertical="center"/>
    </xf>
    <xf numFmtId="0" fontId="0" fillId="0" borderId="3" xfId="0" applyBorder="1" applyAlignment="1">
      <alignment horizontal="center" vertical="center"/>
    </xf>
    <xf numFmtId="0" fontId="33" fillId="0" borderId="0" xfId="0" applyFont="1" applyAlignment="1"/>
    <xf numFmtId="0" fontId="22" fillId="0" borderId="0" xfId="0" applyFont="1" applyAlignment="1">
      <alignment horizontal="center"/>
    </xf>
    <xf numFmtId="0" fontId="33" fillId="0" borderId="0" xfId="0" applyFont="1" applyAlignment="1">
      <alignment horizontal="center"/>
    </xf>
    <xf numFmtId="0" fontId="22" fillId="0" borderId="2" xfId="0" applyFont="1" applyBorder="1" applyAlignment="1">
      <alignment horizontal="center"/>
    </xf>
    <xf numFmtId="0" fontId="22" fillId="3" borderId="2" xfId="0" applyFont="1" applyFill="1" applyBorder="1" applyAlignment="1">
      <alignment horizontal="center"/>
    </xf>
    <xf numFmtId="0" fontId="23" fillId="3" borderId="2" xfId="0" applyFont="1" applyFill="1" applyBorder="1" applyAlignment="1">
      <alignment horizontal="center"/>
    </xf>
    <xf numFmtId="0" fontId="22" fillId="0" borderId="2" xfId="0" applyFont="1" applyFill="1" applyBorder="1" applyAlignment="1">
      <alignment horizontal="center"/>
    </xf>
    <xf numFmtId="0" fontId="0" fillId="0" borderId="3" xfId="0" applyBorder="1" applyAlignment="1">
      <alignment horizontal="center" vertical="center" wrapText="1"/>
    </xf>
    <xf numFmtId="0" fontId="23" fillId="0" borderId="6" xfId="0" applyFont="1" applyBorder="1" applyAlignment="1">
      <alignment horizontal="center" vertical="center"/>
    </xf>
    <xf numFmtId="3" fontId="22" fillId="0" borderId="1" xfId="0" applyNumberFormat="1" applyFont="1" applyBorder="1" applyAlignment="1">
      <alignment horizontal="center" vertical="center"/>
    </xf>
    <xf numFmtId="0" fontId="29" fillId="0" borderId="0" xfId="0" applyFont="1" applyAlignment="1">
      <alignment horizontal="right"/>
    </xf>
    <xf numFmtId="0" fontId="0" fillId="0" borderId="0" xfId="0" applyFont="1" applyAlignment="1"/>
    <xf numFmtId="0" fontId="35" fillId="0" borderId="2" xfId="0" applyFont="1"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0" fillId="0" borderId="2" xfId="0" applyBorder="1" applyAlignment="1">
      <alignment vertical="center" wrapText="1"/>
    </xf>
    <xf numFmtId="0" fontId="36" fillId="0" borderId="9" xfId="0" applyFont="1" applyBorder="1" applyAlignment="1">
      <alignment horizontal="center" vertical="center" wrapText="1"/>
    </xf>
    <xf numFmtId="3" fontId="36" fillId="0" borderId="9" xfId="0" applyNumberFormat="1" applyFont="1" applyBorder="1" applyAlignment="1">
      <alignment horizontal="center" vertical="center" wrapText="1"/>
    </xf>
    <xf numFmtId="3" fontId="36" fillId="0" borderId="7" xfId="0" applyNumberFormat="1" applyFont="1" applyBorder="1" applyAlignment="1">
      <alignment vertical="center"/>
    </xf>
    <xf numFmtId="0" fontId="36" fillId="0" borderId="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 xfId="0" applyFont="1" applyBorder="1" applyAlignment="1">
      <alignment horizontal="center" vertical="center"/>
    </xf>
    <xf numFmtId="0" fontId="36" fillId="0" borderId="3" xfId="0" applyFont="1" applyBorder="1" applyAlignment="1">
      <alignment horizontal="center" vertical="center"/>
    </xf>
    <xf numFmtId="3" fontId="36" fillId="0" borderId="9" xfId="0" applyNumberFormat="1" applyFont="1" applyBorder="1" applyAlignment="1">
      <alignment horizontal="center" vertical="center"/>
    </xf>
    <xf numFmtId="0" fontId="36" fillId="0" borderId="7" xfId="0" applyFont="1" applyBorder="1" applyAlignment="1">
      <alignment horizontal="center" vertical="center"/>
    </xf>
    <xf numFmtId="3" fontId="36" fillId="0" borderId="7" xfId="0" applyNumberFormat="1" applyFont="1" applyBorder="1" applyAlignment="1">
      <alignment vertical="center" wrapText="1"/>
    </xf>
    <xf numFmtId="3" fontId="36" fillId="0" borderId="2" xfId="0" applyNumberFormat="1" applyFont="1" applyBorder="1" applyAlignment="1">
      <alignment horizontal="center" vertical="center" wrapText="1"/>
    </xf>
    <xf numFmtId="0" fontId="36" fillId="0" borderId="7" xfId="0" applyFont="1" applyBorder="1" applyAlignment="1">
      <alignment vertical="center" wrapText="1"/>
    </xf>
    <xf numFmtId="49" fontId="1" fillId="0" borderId="0" xfId="0" applyNumberFormat="1" applyFont="1" applyAlignment="1">
      <alignment horizontal="right"/>
    </xf>
    <xf numFmtId="0" fontId="2" fillId="0" borderId="0" xfId="0" applyFont="1" applyAlignment="1"/>
    <xf numFmtId="0" fontId="1" fillId="0" borderId="0" xfId="0" applyFont="1" applyAlignment="1">
      <alignment horizontal="center"/>
    </xf>
    <xf numFmtId="0" fontId="1" fillId="0" borderId="0" xfId="0" applyFont="1" applyBorder="1" applyAlignment="1">
      <alignment horizontal="left"/>
    </xf>
    <xf numFmtId="0" fontId="1" fillId="0" borderId="0" xfId="0" applyFont="1" applyAlignment="1">
      <alignment horizontal="left"/>
    </xf>
    <xf numFmtId="49" fontId="3" fillId="0" borderId="0" xfId="0" applyNumberFormat="1" applyFont="1" applyAlignment="1">
      <alignment horizontal="right"/>
    </xf>
    <xf numFmtId="0" fontId="37" fillId="0" borderId="0" xfId="0" applyFont="1" applyAlignment="1"/>
    <xf numFmtId="0" fontId="39" fillId="0" borderId="0" xfId="0" applyFont="1" applyAlignment="1">
      <alignment horizontal="center"/>
    </xf>
  </cellXfs>
  <cellStyles count="4">
    <cellStyle name="Normál" xfId="0" builtinId="0"/>
    <cellStyle name="Normál 2" xfId="1"/>
    <cellStyle name="Normál_12dmelléklet" xfId="2"/>
    <cellStyle name="Normál_12dmelléklet 2" xfId="3"/>
  </cellStyles>
  <dxfs count="0"/>
  <tableStyles count="0" defaultTableStyle="TableStyleMedium2" defaultPivotStyle="PivotStyleMedium9"/>
  <colors>
    <mruColors>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V108"/>
  <sheetViews>
    <sheetView zoomScale="90" zoomScaleNormal="90" workbookViewId="0">
      <selection sqref="A1:I1"/>
    </sheetView>
  </sheetViews>
  <sheetFormatPr defaultRowHeight="12.75" x14ac:dyDescent="0.2"/>
  <cols>
    <col min="1" max="1" width="7.5703125" style="5" customWidth="1"/>
    <col min="2" max="2" width="50.28515625" style="1" customWidth="1"/>
    <col min="3" max="3" width="16" style="7" customWidth="1"/>
    <col min="4" max="4" width="18.140625" style="1" customWidth="1"/>
    <col min="5" max="5" width="15.7109375" style="1" customWidth="1"/>
    <col min="6" max="6" width="17.7109375" style="8" customWidth="1"/>
    <col min="7" max="7" width="15.28515625" style="1" customWidth="1"/>
    <col min="8" max="8" width="16.7109375" style="1" customWidth="1"/>
    <col min="9" max="9" width="16.5703125" style="1" customWidth="1"/>
    <col min="10" max="10" width="9.140625" style="1"/>
    <col min="11" max="11" width="13.7109375" style="1" customWidth="1"/>
    <col min="12" max="249" width="9.140625" style="1"/>
    <col min="250" max="250" width="7.5703125" style="1" customWidth="1"/>
    <col min="251" max="251" width="51.85546875" style="1" customWidth="1"/>
    <col min="252" max="252" width="16" style="1" customWidth="1"/>
    <col min="253" max="253" width="15.7109375" style="1" customWidth="1"/>
    <col min="254" max="254" width="15.5703125" style="1" customWidth="1"/>
    <col min="255" max="255" width="15.28515625" style="1" customWidth="1"/>
    <col min="256" max="256" width="14.85546875" style="1" customWidth="1"/>
    <col min="257" max="257" width="14.5703125" style="1" customWidth="1"/>
    <col min="258" max="258" width="15" style="1" customWidth="1"/>
    <col min="259" max="261" width="10.85546875" style="1" bestFit="1" customWidth="1"/>
    <col min="262" max="263" width="9.85546875" style="1" bestFit="1" customWidth="1"/>
    <col min="264" max="265" width="12.28515625" style="1" bestFit="1" customWidth="1"/>
    <col min="266" max="505" width="9.140625" style="1"/>
    <col min="506" max="506" width="7.5703125" style="1" customWidth="1"/>
    <col min="507" max="507" width="51.85546875" style="1" customWidth="1"/>
    <col min="508" max="508" width="16" style="1" customWidth="1"/>
    <col min="509" max="509" width="15.7109375" style="1" customWidth="1"/>
    <col min="510" max="510" width="15.5703125" style="1" customWidth="1"/>
    <col min="511" max="511" width="15.28515625" style="1" customWidth="1"/>
    <col min="512" max="512" width="14.85546875" style="1" customWidth="1"/>
    <col min="513" max="513" width="14.5703125" style="1" customWidth="1"/>
    <col min="514" max="514" width="15" style="1" customWidth="1"/>
    <col min="515" max="517" width="10.85546875" style="1" bestFit="1" customWidth="1"/>
    <col min="518" max="519" width="9.85546875" style="1" bestFit="1" customWidth="1"/>
    <col min="520" max="521" width="12.28515625" style="1" bestFit="1" customWidth="1"/>
    <col min="522" max="761" width="9.140625" style="1"/>
    <col min="762" max="762" width="7.5703125" style="1" customWidth="1"/>
    <col min="763" max="763" width="51.85546875" style="1" customWidth="1"/>
    <col min="764" max="764" width="16" style="1" customWidth="1"/>
    <col min="765" max="765" width="15.7109375" style="1" customWidth="1"/>
    <col min="766" max="766" width="15.5703125" style="1" customWidth="1"/>
    <col min="767" max="767" width="15.28515625" style="1" customWidth="1"/>
    <col min="768" max="768" width="14.85546875" style="1" customWidth="1"/>
    <col min="769" max="769" width="14.5703125" style="1" customWidth="1"/>
    <col min="770" max="770" width="15" style="1" customWidth="1"/>
    <col min="771" max="773" width="10.85546875" style="1" bestFit="1" customWidth="1"/>
    <col min="774" max="775" width="9.85546875" style="1" bestFit="1" customWidth="1"/>
    <col min="776" max="777" width="12.28515625" style="1" bestFit="1" customWidth="1"/>
    <col min="778" max="1017" width="9.140625" style="1"/>
    <col min="1018" max="1018" width="7.5703125" style="1" customWidth="1"/>
    <col min="1019" max="1019" width="51.85546875" style="1" customWidth="1"/>
    <col min="1020" max="1020" width="16" style="1" customWidth="1"/>
    <col min="1021" max="1021" width="15.7109375" style="1" customWidth="1"/>
    <col min="1022" max="1022" width="15.5703125" style="1" customWidth="1"/>
    <col min="1023" max="1023" width="15.28515625" style="1" customWidth="1"/>
    <col min="1024" max="1024" width="14.85546875" style="1" customWidth="1"/>
    <col min="1025" max="1025" width="14.5703125" style="1" customWidth="1"/>
    <col min="1026" max="1026" width="15" style="1" customWidth="1"/>
    <col min="1027" max="1029" width="10.85546875" style="1" bestFit="1" customWidth="1"/>
    <col min="1030" max="1031" width="9.85546875" style="1" bestFit="1" customWidth="1"/>
    <col min="1032" max="1033" width="12.28515625" style="1" bestFit="1" customWidth="1"/>
    <col min="1034" max="1273" width="9.140625" style="1"/>
    <col min="1274" max="1274" width="7.5703125" style="1" customWidth="1"/>
    <col min="1275" max="1275" width="51.85546875" style="1" customWidth="1"/>
    <col min="1276" max="1276" width="16" style="1" customWidth="1"/>
    <col min="1277" max="1277" width="15.7109375" style="1" customWidth="1"/>
    <col min="1278" max="1278" width="15.5703125" style="1" customWidth="1"/>
    <col min="1279" max="1279" width="15.28515625" style="1" customWidth="1"/>
    <col min="1280" max="1280" width="14.85546875" style="1" customWidth="1"/>
    <col min="1281" max="1281" width="14.5703125" style="1" customWidth="1"/>
    <col min="1282" max="1282" width="15" style="1" customWidth="1"/>
    <col min="1283" max="1285" width="10.85546875" style="1" bestFit="1" customWidth="1"/>
    <col min="1286" max="1287" width="9.85546875" style="1" bestFit="1" customWidth="1"/>
    <col min="1288" max="1289" width="12.28515625" style="1" bestFit="1" customWidth="1"/>
    <col min="1290" max="1529" width="9.140625" style="1"/>
    <col min="1530" max="1530" width="7.5703125" style="1" customWidth="1"/>
    <col min="1531" max="1531" width="51.85546875" style="1" customWidth="1"/>
    <col min="1532" max="1532" width="16" style="1" customWidth="1"/>
    <col min="1533" max="1533" width="15.7109375" style="1" customWidth="1"/>
    <col min="1534" max="1534" width="15.5703125" style="1" customWidth="1"/>
    <col min="1535" max="1535" width="15.28515625" style="1" customWidth="1"/>
    <col min="1536" max="1536" width="14.85546875" style="1" customWidth="1"/>
    <col min="1537" max="1537" width="14.5703125" style="1" customWidth="1"/>
    <col min="1538" max="1538" width="15" style="1" customWidth="1"/>
    <col min="1539" max="1541" width="10.85546875" style="1" bestFit="1" customWidth="1"/>
    <col min="1542" max="1543" width="9.85546875" style="1" bestFit="1" customWidth="1"/>
    <col min="1544" max="1545" width="12.28515625" style="1" bestFit="1" customWidth="1"/>
    <col min="1546" max="1785" width="9.140625" style="1"/>
    <col min="1786" max="1786" width="7.5703125" style="1" customWidth="1"/>
    <col min="1787" max="1787" width="51.85546875" style="1" customWidth="1"/>
    <col min="1788" max="1788" width="16" style="1" customWidth="1"/>
    <col min="1789" max="1789" width="15.7109375" style="1" customWidth="1"/>
    <col min="1790" max="1790" width="15.5703125" style="1" customWidth="1"/>
    <col min="1791" max="1791" width="15.28515625" style="1" customWidth="1"/>
    <col min="1792" max="1792" width="14.85546875" style="1" customWidth="1"/>
    <col min="1793" max="1793" width="14.5703125" style="1" customWidth="1"/>
    <col min="1794" max="1794" width="15" style="1" customWidth="1"/>
    <col min="1795" max="1797" width="10.85546875" style="1" bestFit="1" customWidth="1"/>
    <col min="1798" max="1799" width="9.85546875" style="1" bestFit="1" customWidth="1"/>
    <col min="1800" max="1801" width="12.28515625" style="1" bestFit="1" customWidth="1"/>
    <col min="1802" max="2041" width="9.140625" style="1"/>
    <col min="2042" max="2042" width="7.5703125" style="1" customWidth="1"/>
    <col min="2043" max="2043" width="51.85546875" style="1" customWidth="1"/>
    <col min="2044" max="2044" width="16" style="1" customWidth="1"/>
    <col min="2045" max="2045" width="15.7109375" style="1" customWidth="1"/>
    <col min="2046" max="2046" width="15.5703125" style="1" customWidth="1"/>
    <col min="2047" max="2047" width="15.28515625" style="1" customWidth="1"/>
    <col min="2048" max="2048" width="14.85546875" style="1" customWidth="1"/>
    <col min="2049" max="2049" width="14.5703125" style="1" customWidth="1"/>
    <col min="2050" max="2050" width="15" style="1" customWidth="1"/>
    <col min="2051" max="2053" width="10.85546875" style="1" bestFit="1" customWidth="1"/>
    <col min="2054" max="2055" width="9.85546875" style="1" bestFit="1" customWidth="1"/>
    <col min="2056" max="2057" width="12.28515625" style="1" bestFit="1" customWidth="1"/>
    <col min="2058" max="2297" width="9.140625" style="1"/>
    <col min="2298" max="2298" width="7.5703125" style="1" customWidth="1"/>
    <col min="2299" max="2299" width="51.85546875" style="1" customWidth="1"/>
    <col min="2300" max="2300" width="16" style="1" customWidth="1"/>
    <col min="2301" max="2301" width="15.7109375" style="1" customWidth="1"/>
    <col min="2302" max="2302" width="15.5703125" style="1" customWidth="1"/>
    <col min="2303" max="2303" width="15.28515625" style="1" customWidth="1"/>
    <col min="2304" max="2304" width="14.85546875" style="1" customWidth="1"/>
    <col min="2305" max="2305" width="14.5703125" style="1" customWidth="1"/>
    <col min="2306" max="2306" width="15" style="1" customWidth="1"/>
    <col min="2307" max="2309" width="10.85546875" style="1" bestFit="1" customWidth="1"/>
    <col min="2310" max="2311" width="9.85546875" style="1" bestFit="1" customWidth="1"/>
    <col min="2312" max="2313" width="12.28515625" style="1" bestFit="1" customWidth="1"/>
    <col min="2314" max="2553" width="9.140625" style="1"/>
    <col min="2554" max="2554" width="7.5703125" style="1" customWidth="1"/>
    <col min="2555" max="2555" width="51.85546875" style="1" customWidth="1"/>
    <col min="2556" max="2556" width="16" style="1" customWidth="1"/>
    <col min="2557" max="2557" width="15.7109375" style="1" customWidth="1"/>
    <col min="2558" max="2558" width="15.5703125" style="1" customWidth="1"/>
    <col min="2559" max="2559" width="15.28515625" style="1" customWidth="1"/>
    <col min="2560" max="2560" width="14.85546875" style="1" customWidth="1"/>
    <col min="2561" max="2561" width="14.5703125" style="1" customWidth="1"/>
    <col min="2562" max="2562" width="15" style="1" customWidth="1"/>
    <col min="2563" max="2565" width="10.85546875" style="1" bestFit="1" customWidth="1"/>
    <col min="2566" max="2567" width="9.85546875" style="1" bestFit="1" customWidth="1"/>
    <col min="2568" max="2569" width="12.28515625" style="1" bestFit="1" customWidth="1"/>
    <col min="2570" max="2809" width="9.140625" style="1"/>
    <col min="2810" max="2810" width="7.5703125" style="1" customWidth="1"/>
    <col min="2811" max="2811" width="51.85546875" style="1" customWidth="1"/>
    <col min="2812" max="2812" width="16" style="1" customWidth="1"/>
    <col min="2813" max="2813" width="15.7109375" style="1" customWidth="1"/>
    <col min="2814" max="2814" width="15.5703125" style="1" customWidth="1"/>
    <col min="2815" max="2815" width="15.28515625" style="1" customWidth="1"/>
    <col min="2816" max="2816" width="14.85546875" style="1" customWidth="1"/>
    <col min="2817" max="2817" width="14.5703125" style="1" customWidth="1"/>
    <col min="2818" max="2818" width="15" style="1" customWidth="1"/>
    <col min="2819" max="2821" width="10.85546875" style="1" bestFit="1" customWidth="1"/>
    <col min="2822" max="2823" width="9.85546875" style="1" bestFit="1" customWidth="1"/>
    <col min="2824" max="2825" width="12.28515625" style="1" bestFit="1" customWidth="1"/>
    <col min="2826" max="3065" width="9.140625" style="1"/>
    <col min="3066" max="3066" width="7.5703125" style="1" customWidth="1"/>
    <col min="3067" max="3067" width="51.85546875" style="1" customWidth="1"/>
    <col min="3068" max="3068" width="16" style="1" customWidth="1"/>
    <col min="3069" max="3069" width="15.7109375" style="1" customWidth="1"/>
    <col min="3070" max="3070" width="15.5703125" style="1" customWidth="1"/>
    <col min="3071" max="3071" width="15.28515625" style="1" customWidth="1"/>
    <col min="3072" max="3072" width="14.85546875" style="1" customWidth="1"/>
    <col min="3073" max="3073" width="14.5703125" style="1" customWidth="1"/>
    <col min="3074" max="3074" width="15" style="1" customWidth="1"/>
    <col min="3075" max="3077" width="10.85546875" style="1" bestFit="1" customWidth="1"/>
    <col min="3078" max="3079" width="9.85546875" style="1" bestFit="1" customWidth="1"/>
    <col min="3080" max="3081" width="12.28515625" style="1" bestFit="1" customWidth="1"/>
    <col min="3082" max="3321" width="9.140625" style="1"/>
    <col min="3322" max="3322" width="7.5703125" style="1" customWidth="1"/>
    <col min="3323" max="3323" width="51.85546875" style="1" customWidth="1"/>
    <col min="3324" max="3324" width="16" style="1" customWidth="1"/>
    <col min="3325" max="3325" width="15.7109375" style="1" customWidth="1"/>
    <col min="3326" max="3326" width="15.5703125" style="1" customWidth="1"/>
    <col min="3327" max="3327" width="15.28515625" style="1" customWidth="1"/>
    <col min="3328" max="3328" width="14.85546875" style="1" customWidth="1"/>
    <col min="3329" max="3329" width="14.5703125" style="1" customWidth="1"/>
    <col min="3330" max="3330" width="15" style="1" customWidth="1"/>
    <col min="3331" max="3333" width="10.85546875" style="1" bestFit="1" customWidth="1"/>
    <col min="3334" max="3335" width="9.85546875" style="1" bestFit="1" customWidth="1"/>
    <col min="3336" max="3337" width="12.28515625" style="1" bestFit="1" customWidth="1"/>
    <col min="3338" max="3577" width="9.140625" style="1"/>
    <col min="3578" max="3578" width="7.5703125" style="1" customWidth="1"/>
    <col min="3579" max="3579" width="51.85546875" style="1" customWidth="1"/>
    <col min="3580" max="3580" width="16" style="1" customWidth="1"/>
    <col min="3581" max="3581" width="15.7109375" style="1" customWidth="1"/>
    <col min="3582" max="3582" width="15.5703125" style="1" customWidth="1"/>
    <col min="3583" max="3583" width="15.28515625" style="1" customWidth="1"/>
    <col min="3584" max="3584" width="14.85546875" style="1" customWidth="1"/>
    <col min="3585" max="3585" width="14.5703125" style="1" customWidth="1"/>
    <col min="3586" max="3586" width="15" style="1" customWidth="1"/>
    <col min="3587" max="3589" width="10.85546875" style="1" bestFit="1" customWidth="1"/>
    <col min="3590" max="3591" width="9.85546875" style="1" bestFit="1" customWidth="1"/>
    <col min="3592" max="3593" width="12.28515625" style="1" bestFit="1" customWidth="1"/>
    <col min="3594" max="3833" width="9.140625" style="1"/>
    <col min="3834" max="3834" width="7.5703125" style="1" customWidth="1"/>
    <col min="3835" max="3835" width="51.85546875" style="1" customWidth="1"/>
    <col min="3836" max="3836" width="16" style="1" customWidth="1"/>
    <col min="3837" max="3837" width="15.7109375" style="1" customWidth="1"/>
    <col min="3838" max="3838" width="15.5703125" style="1" customWidth="1"/>
    <col min="3839" max="3839" width="15.28515625" style="1" customWidth="1"/>
    <col min="3840" max="3840" width="14.85546875" style="1" customWidth="1"/>
    <col min="3841" max="3841" width="14.5703125" style="1" customWidth="1"/>
    <col min="3842" max="3842" width="15" style="1" customWidth="1"/>
    <col min="3843" max="3845" width="10.85546875" style="1" bestFit="1" customWidth="1"/>
    <col min="3846" max="3847" width="9.85546875" style="1" bestFit="1" customWidth="1"/>
    <col min="3848" max="3849" width="12.28515625" style="1" bestFit="1" customWidth="1"/>
    <col min="3850" max="4089" width="9.140625" style="1"/>
    <col min="4090" max="4090" width="7.5703125" style="1" customWidth="1"/>
    <col min="4091" max="4091" width="51.85546875" style="1" customWidth="1"/>
    <col min="4092" max="4092" width="16" style="1" customWidth="1"/>
    <col min="4093" max="4093" width="15.7109375" style="1" customWidth="1"/>
    <col min="4094" max="4094" width="15.5703125" style="1" customWidth="1"/>
    <col min="4095" max="4095" width="15.28515625" style="1" customWidth="1"/>
    <col min="4096" max="4096" width="14.85546875" style="1" customWidth="1"/>
    <col min="4097" max="4097" width="14.5703125" style="1" customWidth="1"/>
    <col min="4098" max="4098" width="15" style="1" customWidth="1"/>
    <col min="4099" max="4101" width="10.85546875" style="1" bestFit="1" customWidth="1"/>
    <col min="4102" max="4103" width="9.85546875" style="1" bestFit="1" customWidth="1"/>
    <col min="4104" max="4105" width="12.28515625" style="1" bestFit="1" customWidth="1"/>
    <col min="4106" max="4345" width="9.140625" style="1"/>
    <col min="4346" max="4346" width="7.5703125" style="1" customWidth="1"/>
    <col min="4347" max="4347" width="51.85546875" style="1" customWidth="1"/>
    <col min="4348" max="4348" width="16" style="1" customWidth="1"/>
    <col min="4349" max="4349" width="15.7109375" style="1" customWidth="1"/>
    <col min="4350" max="4350" width="15.5703125" style="1" customWidth="1"/>
    <col min="4351" max="4351" width="15.28515625" style="1" customWidth="1"/>
    <col min="4352" max="4352" width="14.85546875" style="1" customWidth="1"/>
    <col min="4353" max="4353" width="14.5703125" style="1" customWidth="1"/>
    <col min="4354" max="4354" width="15" style="1" customWidth="1"/>
    <col min="4355" max="4357" width="10.85546875" style="1" bestFit="1" customWidth="1"/>
    <col min="4358" max="4359" width="9.85546875" style="1" bestFit="1" customWidth="1"/>
    <col min="4360" max="4361" width="12.28515625" style="1" bestFit="1" customWidth="1"/>
    <col min="4362" max="4601" width="9.140625" style="1"/>
    <col min="4602" max="4602" width="7.5703125" style="1" customWidth="1"/>
    <col min="4603" max="4603" width="51.85546875" style="1" customWidth="1"/>
    <col min="4604" max="4604" width="16" style="1" customWidth="1"/>
    <col min="4605" max="4605" width="15.7109375" style="1" customWidth="1"/>
    <col min="4606" max="4606" width="15.5703125" style="1" customWidth="1"/>
    <col min="4607" max="4607" width="15.28515625" style="1" customWidth="1"/>
    <col min="4608" max="4608" width="14.85546875" style="1" customWidth="1"/>
    <col min="4609" max="4609" width="14.5703125" style="1" customWidth="1"/>
    <col min="4610" max="4610" width="15" style="1" customWidth="1"/>
    <col min="4611" max="4613" width="10.85546875" style="1" bestFit="1" customWidth="1"/>
    <col min="4614" max="4615" width="9.85546875" style="1" bestFit="1" customWidth="1"/>
    <col min="4616" max="4617" width="12.28515625" style="1" bestFit="1" customWidth="1"/>
    <col min="4618" max="4857" width="9.140625" style="1"/>
    <col min="4858" max="4858" width="7.5703125" style="1" customWidth="1"/>
    <col min="4859" max="4859" width="51.85546875" style="1" customWidth="1"/>
    <col min="4860" max="4860" width="16" style="1" customWidth="1"/>
    <col min="4861" max="4861" width="15.7109375" style="1" customWidth="1"/>
    <col min="4862" max="4862" width="15.5703125" style="1" customWidth="1"/>
    <col min="4863" max="4863" width="15.28515625" style="1" customWidth="1"/>
    <col min="4864" max="4864" width="14.85546875" style="1" customWidth="1"/>
    <col min="4865" max="4865" width="14.5703125" style="1" customWidth="1"/>
    <col min="4866" max="4866" width="15" style="1" customWidth="1"/>
    <col min="4867" max="4869" width="10.85546875" style="1" bestFit="1" customWidth="1"/>
    <col min="4870" max="4871" width="9.85546875" style="1" bestFit="1" customWidth="1"/>
    <col min="4872" max="4873" width="12.28515625" style="1" bestFit="1" customWidth="1"/>
    <col min="4874" max="5113" width="9.140625" style="1"/>
    <col min="5114" max="5114" width="7.5703125" style="1" customWidth="1"/>
    <col min="5115" max="5115" width="51.85546875" style="1" customWidth="1"/>
    <col min="5116" max="5116" width="16" style="1" customWidth="1"/>
    <col min="5117" max="5117" width="15.7109375" style="1" customWidth="1"/>
    <col min="5118" max="5118" width="15.5703125" style="1" customWidth="1"/>
    <col min="5119" max="5119" width="15.28515625" style="1" customWidth="1"/>
    <col min="5120" max="5120" width="14.85546875" style="1" customWidth="1"/>
    <col min="5121" max="5121" width="14.5703125" style="1" customWidth="1"/>
    <col min="5122" max="5122" width="15" style="1" customWidth="1"/>
    <col min="5123" max="5125" width="10.85546875" style="1" bestFit="1" customWidth="1"/>
    <col min="5126" max="5127" width="9.85546875" style="1" bestFit="1" customWidth="1"/>
    <col min="5128" max="5129" width="12.28515625" style="1" bestFit="1" customWidth="1"/>
    <col min="5130" max="5369" width="9.140625" style="1"/>
    <col min="5370" max="5370" width="7.5703125" style="1" customWidth="1"/>
    <col min="5371" max="5371" width="51.85546875" style="1" customWidth="1"/>
    <col min="5372" max="5372" width="16" style="1" customWidth="1"/>
    <col min="5373" max="5373" width="15.7109375" style="1" customWidth="1"/>
    <col min="5374" max="5374" width="15.5703125" style="1" customWidth="1"/>
    <col min="5375" max="5375" width="15.28515625" style="1" customWidth="1"/>
    <col min="5376" max="5376" width="14.85546875" style="1" customWidth="1"/>
    <col min="5377" max="5377" width="14.5703125" style="1" customWidth="1"/>
    <col min="5378" max="5378" width="15" style="1" customWidth="1"/>
    <col min="5379" max="5381" width="10.85546875" style="1" bestFit="1" customWidth="1"/>
    <col min="5382" max="5383" width="9.85546875" style="1" bestFit="1" customWidth="1"/>
    <col min="5384" max="5385" width="12.28515625" style="1" bestFit="1" customWidth="1"/>
    <col min="5386" max="5625" width="9.140625" style="1"/>
    <col min="5626" max="5626" width="7.5703125" style="1" customWidth="1"/>
    <col min="5627" max="5627" width="51.85546875" style="1" customWidth="1"/>
    <col min="5628" max="5628" width="16" style="1" customWidth="1"/>
    <col min="5629" max="5629" width="15.7109375" style="1" customWidth="1"/>
    <col min="5630" max="5630" width="15.5703125" style="1" customWidth="1"/>
    <col min="5631" max="5631" width="15.28515625" style="1" customWidth="1"/>
    <col min="5632" max="5632" width="14.85546875" style="1" customWidth="1"/>
    <col min="5633" max="5633" width="14.5703125" style="1" customWidth="1"/>
    <col min="5634" max="5634" width="15" style="1" customWidth="1"/>
    <col min="5635" max="5637" width="10.85546875" style="1" bestFit="1" customWidth="1"/>
    <col min="5638" max="5639" width="9.85546875" style="1" bestFit="1" customWidth="1"/>
    <col min="5640" max="5641" width="12.28515625" style="1" bestFit="1" customWidth="1"/>
    <col min="5642" max="5881" width="9.140625" style="1"/>
    <col min="5882" max="5882" width="7.5703125" style="1" customWidth="1"/>
    <col min="5883" max="5883" width="51.85546875" style="1" customWidth="1"/>
    <col min="5884" max="5884" width="16" style="1" customWidth="1"/>
    <col min="5885" max="5885" width="15.7109375" style="1" customWidth="1"/>
    <col min="5886" max="5886" width="15.5703125" style="1" customWidth="1"/>
    <col min="5887" max="5887" width="15.28515625" style="1" customWidth="1"/>
    <col min="5888" max="5888" width="14.85546875" style="1" customWidth="1"/>
    <col min="5889" max="5889" width="14.5703125" style="1" customWidth="1"/>
    <col min="5890" max="5890" width="15" style="1" customWidth="1"/>
    <col min="5891" max="5893" width="10.85546875" style="1" bestFit="1" customWidth="1"/>
    <col min="5894" max="5895" width="9.85546875" style="1" bestFit="1" customWidth="1"/>
    <col min="5896" max="5897" width="12.28515625" style="1" bestFit="1" customWidth="1"/>
    <col min="5898" max="6137" width="9.140625" style="1"/>
    <col min="6138" max="6138" width="7.5703125" style="1" customWidth="1"/>
    <col min="6139" max="6139" width="51.85546875" style="1" customWidth="1"/>
    <col min="6140" max="6140" width="16" style="1" customWidth="1"/>
    <col min="6141" max="6141" width="15.7109375" style="1" customWidth="1"/>
    <col min="6142" max="6142" width="15.5703125" style="1" customWidth="1"/>
    <col min="6143" max="6143" width="15.28515625" style="1" customWidth="1"/>
    <col min="6144" max="6144" width="14.85546875" style="1" customWidth="1"/>
    <col min="6145" max="6145" width="14.5703125" style="1" customWidth="1"/>
    <col min="6146" max="6146" width="15" style="1" customWidth="1"/>
    <col min="6147" max="6149" width="10.85546875" style="1" bestFit="1" customWidth="1"/>
    <col min="6150" max="6151" width="9.85546875" style="1" bestFit="1" customWidth="1"/>
    <col min="6152" max="6153" width="12.28515625" style="1" bestFit="1" customWidth="1"/>
    <col min="6154" max="6393" width="9.140625" style="1"/>
    <col min="6394" max="6394" width="7.5703125" style="1" customWidth="1"/>
    <col min="6395" max="6395" width="51.85546875" style="1" customWidth="1"/>
    <col min="6396" max="6396" width="16" style="1" customWidth="1"/>
    <col min="6397" max="6397" width="15.7109375" style="1" customWidth="1"/>
    <col min="6398" max="6398" width="15.5703125" style="1" customWidth="1"/>
    <col min="6399" max="6399" width="15.28515625" style="1" customWidth="1"/>
    <col min="6400" max="6400" width="14.85546875" style="1" customWidth="1"/>
    <col min="6401" max="6401" width="14.5703125" style="1" customWidth="1"/>
    <col min="6402" max="6402" width="15" style="1" customWidth="1"/>
    <col min="6403" max="6405" width="10.85546875" style="1" bestFit="1" customWidth="1"/>
    <col min="6406" max="6407" width="9.85546875" style="1" bestFit="1" customWidth="1"/>
    <col min="6408" max="6409" width="12.28515625" style="1" bestFit="1" customWidth="1"/>
    <col min="6410" max="6649" width="9.140625" style="1"/>
    <col min="6650" max="6650" width="7.5703125" style="1" customWidth="1"/>
    <col min="6651" max="6651" width="51.85546875" style="1" customWidth="1"/>
    <col min="6652" max="6652" width="16" style="1" customWidth="1"/>
    <col min="6653" max="6653" width="15.7109375" style="1" customWidth="1"/>
    <col min="6654" max="6654" width="15.5703125" style="1" customWidth="1"/>
    <col min="6655" max="6655" width="15.28515625" style="1" customWidth="1"/>
    <col min="6656" max="6656" width="14.85546875" style="1" customWidth="1"/>
    <col min="6657" max="6657" width="14.5703125" style="1" customWidth="1"/>
    <col min="6658" max="6658" width="15" style="1" customWidth="1"/>
    <col min="6659" max="6661" width="10.85546875" style="1" bestFit="1" customWidth="1"/>
    <col min="6662" max="6663" width="9.85546875" style="1" bestFit="1" customWidth="1"/>
    <col min="6664" max="6665" width="12.28515625" style="1" bestFit="1" customWidth="1"/>
    <col min="6666" max="6905" width="9.140625" style="1"/>
    <col min="6906" max="6906" width="7.5703125" style="1" customWidth="1"/>
    <col min="6907" max="6907" width="51.85546875" style="1" customWidth="1"/>
    <col min="6908" max="6908" width="16" style="1" customWidth="1"/>
    <col min="6909" max="6909" width="15.7109375" style="1" customWidth="1"/>
    <col min="6910" max="6910" width="15.5703125" style="1" customWidth="1"/>
    <col min="6911" max="6911" width="15.28515625" style="1" customWidth="1"/>
    <col min="6912" max="6912" width="14.85546875" style="1" customWidth="1"/>
    <col min="6913" max="6913" width="14.5703125" style="1" customWidth="1"/>
    <col min="6914" max="6914" width="15" style="1" customWidth="1"/>
    <col min="6915" max="6917" width="10.85546875" style="1" bestFit="1" customWidth="1"/>
    <col min="6918" max="6919" width="9.85546875" style="1" bestFit="1" customWidth="1"/>
    <col min="6920" max="6921" width="12.28515625" style="1" bestFit="1" customWidth="1"/>
    <col min="6922" max="7161" width="9.140625" style="1"/>
    <col min="7162" max="7162" width="7.5703125" style="1" customWidth="1"/>
    <col min="7163" max="7163" width="51.85546875" style="1" customWidth="1"/>
    <col min="7164" max="7164" width="16" style="1" customWidth="1"/>
    <col min="7165" max="7165" width="15.7109375" style="1" customWidth="1"/>
    <col min="7166" max="7166" width="15.5703125" style="1" customWidth="1"/>
    <col min="7167" max="7167" width="15.28515625" style="1" customWidth="1"/>
    <col min="7168" max="7168" width="14.85546875" style="1" customWidth="1"/>
    <col min="7169" max="7169" width="14.5703125" style="1" customWidth="1"/>
    <col min="7170" max="7170" width="15" style="1" customWidth="1"/>
    <col min="7171" max="7173" width="10.85546875" style="1" bestFit="1" customWidth="1"/>
    <col min="7174" max="7175" width="9.85546875" style="1" bestFit="1" customWidth="1"/>
    <col min="7176" max="7177" width="12.28515625" style="1" bestFit="1" customWidth="1"/>
    <col min="7178" max="7417" width="9.140625" style="1"/>
    <col min="7418" max="7418" width="7.5703125" style="1" customWidth="1"/>
    <col min="7419" max="7419" width="51.85546875" style="1" customWidth="1"/>
    <col min="7420" max="7420" width="16" style="1" customWidth="1"/>
    <col min="7421" max="7421" width="15.7109375" style="1" customWidth="1"/>
    <col min="7422" max="7422" width="15.5703125" style="1" customWidth="1"/>
    <col min="7423" max="7423" width="15.28515625" style="1" customWidth="1"/>
    <col min="7424" max="7424" width="14.85546875" style="1" customWidth="1"/>
    <col min="7425" max="7425" width="14.5703125" style="1" customWidth="1"/>
    <col min="7426" max="7426" width="15" style="1" customWidth="1"/>
    <col min="7427" max="7429" width="10.85546875" style="1" bestFit="1" customWidth="1"/>
    <col min="7430" max="7431" width="9.85546875" style="1" bestFit="1" customWidth="1"/>
    <col min="7432" max="7433" width="12.28515625" style="1" bestFit="1" customWidth="1"/>
    <col min="7434" max="7673" width="9.140625" style="1"/>
    <col min="7674" max="7674" width="7.5703125" style="1" customWidth="1"/>
    <col min="7675" max="7675" width="51.85546875" style="1" customWidth="1"/>
    <col min="7676" max="7676" width="16" style="1" customWidth="1"/>
    <col min="7677" max="7677" width="15.7109375" style="1" customWidth="1"/>
    <col min="7678" max="7678" width="15.5703125" style="1" customWidth="1"/>
    <col min="7679" max="7679" width="15.28515625" style="1" customWidth="1"/>
    <col min="7680" max="7680" width="14.85546875" style="1" customWidth="1"/>
    <col min="7681" max="7681" width="14.5703125" style="1" customWidth="1"/>
    <col min="7682" max="7682" width="15" style="1" customWidth="1"/>
    <col min="7683" max="7685" width="10.85546875" style="1" bestFit="1" customWidth="1"/>
    <col min="7686" max="7687" width="9.85546875" style="1" bestFit="1" customWidth="1"/>
    <col min="7688" max="7689" width="12.28515625" style="1" bestFit="1" customWidth="1"/>
    <col min="7690" max="7929" width="9.140625" style="1"/>
    <col min="7930" max="7930" width="7.5703125" style="1" customWidth="1"/>
    <col min="7931" max="7931" width="51.85546875" style="1" customWidth="1"/>
    <col min="7932" max="7932" width="16" style="1" customWidth="1"/>
    <col min="7933" max="7933" width="15.7109375" style="1" customWidth="1"/>
    <col min="7934" max="7934" width="15.5703125" style="1" customWidth="1"/>
    <col min="7935" max="7935" width="15.28515625" style="1" customWidth="1"/>
    <col min="7936" max="7936" width="14.85546875" style="1" customWidth="1"/>
    <col min="7937" max="7937" width="14.5703125" style="1" customWidth="1"/>
    <col min="7938" max="7938" width="15" style="1" customWidth="1"/>
    <col min="7939" max="7941" width="10.85546875" style="1" bestFit="1" customWidth="1"/>
    <col min="7942" max="7943" width="9.85546875" style="1" bestFit="1" customWidth="1"/>
    <col min="7944" max="7945" width="12.28515625" style="1" bestFit="1" customWidth="1"/>
    <col min="7946" max="8185" width="9.140625" style="1"/>
    <col min="8186" max="8186" width="7.5703125" style="1" customWidth="1"/>
    <col min="8187" max="8187" width="51.85546875" style="1" customWidth="1"/>
    <col min="8188" max="8188" width="16" style="1" customWidth="1"/>
    <col min="8189" max="8189" width="15.7109375" style="1" customWidth="1"/>
    <col min="8190" max="8190" width="15.5703125" style="1" customWidth="1"/>
    <col min="8191" max="8191" width="15.28515625" style="1" customWidth="1"/>
    <col min="8192" max="8192" width="14.85546875" style="1" customWidth="1"/>
    <col min="8193" max="8193" width="14.5703125" style="1" customWidth="1"/>
    <col min="8194" max="8194" width="15" style="1" customWidth="1"/>
    <col min="8195" max="8197" width="10.85546875" style="1" bestFit="1" customWidth="1"/>
    <col min="8198" max="8199" width="9.85546875" style="1" bestFit="1" customWidth="1"/>
    <col min="8200" max="8201" width="12.28515625" style="1" bestFit="1" customWidth="1"/>
    <col min="8202" max="8441" width="9.140625" style="1"/>
    <col min="8442" max="8442" width="7.5703125" style="1" customWidth="1"/>
    <col min="8443" max="8443" width="51.85546875" style="1" customWidth="1"/>
    <col min="8444" max="8444" width="16" style="1" customWidth="1"/>
    <col min="8445" max="8445" width="15.7109375" style="1" customWidth="1"/>
    <col min="8446" max="8446" width="15.5703125" style="1" customWidth="1"/>
    <col min="8447" max="8447" width="15.28515625" style="1" customWidth="1"/>
    <col min="8448" max="8448" width="14.85546875" style="1" customWidth="1"/>
    <col min="8449" max="8449" width="14.5703125" style="1" customWidth="1"/>
    <col min="8450" max="8450" width="15" style="1" customWidth="1"/>
    <col min="8451" max="8453" width="10.85546875" style="1" bestFit="1" customWidth="1"/>
    <col min="8454" max="8455" width="9.85546875" style="1" bestFit="1" customWidth="1"/>
    <col min="8456" max="8457" width="12.28515625" style="1" bestFit="1" customWidth="1"/>
    <col min="8458" max="8697" width="9.140625" style="1"/>
    <col min="8698" max="8698" width="7.5703125" style="1" customWidth="1"/>
    <col min="8699" max="8699" width="51.85546875" style="1" customWidth="1"/>
    <col min="8700" max="8700" width="16" style="1" customWidth="1"/>
    <col min="8701" max="8701" width="15.7109375" style="1" customWidth="1"/>
    <col min="8702" max="8702" width="15.5703125" style="1" customWidth="1"/>
    <col min="8703" max="8703" width="15.28515625" style="1" customWidth="1"/>
    <col min="8704" max="8704" width="14.85546875" style="1" customWidth="1"/>
    <col min="8705" max="8705" width="14.5703125" style="1" customWidth="1"/>
    <col min="8706" max="8706" width="15" style="1" customWidth="1"/>
    <col min="8707" max="8709" width="10.85546875" style="1" bestFit="1" customWidth="1"/>
    <col min="8710" max="8711" width="9.85546875" style="1" bestFit="1" customWidth="1"/>
    <col min="8712" max="8713" width="12.28515625" style="1" bestFit="1" customWidth="1"/>
    <col min="8714" max="8953" width="9.140625" style="1"/>
    <col min="8954" max="8954" width="7.5703125" style="1" customWidth="1"/>
    <col min="8955" max="8955" width="51.85546875" style="1" customWidth="1"/>
    <col min="8956" max="8956" width="16" style="1" customWidth="1"/>
    <col min="8957" max="8957" width="15.7109375" style="1" customWidth="1"/>
    <col min="8958" max="8958" width="15.5703125" style="1" customWidth="1"/>
    <col min="8959" max="8959" width="15.28515625" style="1" customWidth="1"/>
    <col min="8960" max="8960" width="14.85546875" style="1" customWidth="1"/>
    <col min="8961" max="8961" width="14.5703125" style="1" customWidth="1"/>
    <col min="8962" max="8962" width="15" style="1" customWidth="1"/>
    <col min="8963" max="8965" width="10.85546875" style="1" bestFit="1" customWidth="1"/>
    <col min="8966" max="8967" width="9.85546875" style="1" bestFit="1" customWidth="1"/>
    <col min="8968" max="8969" width="12.28515625" style="1" bestFit="1" customWidth="1"/>
    <col min="8970" max="9209" width="9.140625" style="1"/>
    <col min="9210" max="9210" width="7.5703125" style="1" customWidth="1"/>
    <col min="9211" max="9211" width="51.85546875" style="1" customWidth="1"/>
    <col min="9212" max="9212" width="16" style="1" customWidth="1"/>
    <col min="9213" max="9213" width="15.7109375" style="1" customWidth="1"/>
    <col min="9214" max="9214" width="15.5703125" style="1" customWidth="1"/>
    <col min="9215" max="9215" width="15.28515625" style="1" customWidth="1"/>
    <col min="9216" max="9216" width="14.85546875" style="1" customWidth="1"/>
    <col min="9217" max="9217" width="14.5703125" style="1" customWidth="1"/>
    <col min="9218" max="9218" width="15" style="1" customWidth="1"/>
    <col min="9219" max="9221" width="10.85546875" style="1" bestFit="1" customWidth="1"/>
    <col min="9222" max="9223" width="9.85546875" style="1" bestFit="1" customWidth="1"/>
    <col min="9224" max="9225" width="12.28515625" style="1" bestFit="1" customWidth="1"/>
    <col min="9226" max="9465" width="9.140625" style="1"/>
    <col min="9466" max="9466" width="7.5703125" style="1" customWidth="1"/>
    <col min="9467" max="9467" width="51.85546875" style="1" customWidth="1"/>
    <col min="9468" max="9468" width="16" style="1" customWidth="1"/>
    <col min="9469" max="9469" width="15.7109375" style="1" customWidth="1"/>
    <col min="9470" max="9470" width="15.5703125" style="1" customWidth="1"/>
    <col min="9471" max="9471" width="15.28515625" style="1" customWidth="1"/>
    <col min="9472" max="9472" width="14.85546875" style="1" customWidth="1"/>
    <col min="9473" max="9473" width="14.5703125" style="1" customWidth="1"/>
    <col min="9474" max="9474" width="15" style="1" customWidth="1"/>
    <col min="9475" max="9477" width="10.85546875" style="1" bestFit="1" customWidth="1"/>
    <col min="9478" max="9479" width="9.85546875" style="1" bestFit="1" customWidth="1"/>
    <col min="9480" max="9481" width="12.28515625" style="1" bestFit="1" customWidth="1"/>
    <col min="9482" max="9721" width="9.140625" style="1"/>
    <col min="9722" max="9722" width="7.5703125" style="1" customWidth="1"/>
    <col min="9723" max="9723" width="51.85546875" style="1" customWidth="1"/>
    <col min="9724" max="9724" width="16" style="1" customWidth="1"/>
    <col min="9725" max="9725" width="15.7109375" style="1" customWidth="1"/>
    <col min="9726" max="9726" width="15.5703125" style="1" customWidth="1"/>
    <col min="9727" max="9727" width="15.28515625" style="1" customWidth="1"/>
    <col min="9728" max="9728" width="14.85546875" style="1" customWidth="1"/>
    <col min="9729" max="9729" width="14.5703125" style="1" customWidth="1"/>
    <col min="9730" max="9730" width="15" style="1" customWidth="1"/>
    <col min="9731" max="9733" width="10.85546875" style="1" bestFit="1" customWidth="1"/>
    <col min="9734" max="9735" width="9.85546875" style="1" bestFit="1" customWidth="1"/>
    <col min="9736" max="9737" width="12.28515625" style="1" bestFit="1" customWidth="1"/>
    <col min="9738" max="9977" width="9.140625" style="1"/>
    <col min="9978" max="9978" width="7.5703125" style="1" customWidth="1"/>
    <col min="9979" max="9979" width="51.85546875" style="1" customWidth="1"/>
    <col min="9980" max="9980" width="16" style="1" customWidth="1"/>
    <col min="9981" max="9981" width="15.7109375" style="1" customWidth="1"/>
    <col min="9982" max="9982" width="15.5703125" style="1" customWidth="1"/>
    <col min="9983" max="9983" width="15.28515625" style="1" customWidth="1"/>
    <col min="9984" max="9984" width="14.85546875" style="1" customWidth="1"/>
    <col min="9985" max="9985" width="14.5703125" style="1" customWidth="1"/>
    <col min="9986" max="9986" width="15" style="1" customWidth="1"/>
    <col min="9987" max="9989" width="10.85546875" style="1" bestFit="1" customWidth="1"/>
    <col min="9990" max="9991" width="9.85546875" style="1" bestFit="1" customWidth="1"/>
    <col min="9992" max="9993" width="12.28515625" style="1" bestFit="1" customWidth="1"/>
    <col min="9994" max="10233" width="9.140625" style="1"/>
    <col min="10234" max="10234" width="7.5703125" style="1" customWidth="1"/>
    <col min="10235" max="10235" width="51.85546875" style="1" customWidth="1"/>
    <col min="10236" max="10236" width="16" style="1" customWidth="1"/>
    <col min="10237" max="10237" width="15.7109375" style="1" customWidth="1"/>
    <col min="10238" max="10238" width="15.5703125" style="1" customWidth="1"/>
    <col min="10239" max="10239" width="15.28515625" style="1" customWidth="1"/>
    <col min="10240" max="10240" width="14.85546875" style="1" customWidth="1"/>
    <col min="10241" max="10241" width="14.5703125" style="1" customWidth="1"/>
    <col min="10242" max="10242" width="15" style="1" customWidth="1"/>
    <col min="10243" max="10245" width="10.85546875" style="1" bestFit="1" customWidth="1"/>
    <col min="10246" max="10247" width="9.85546875" style="1" bestFit="1" customWidth="1"/>
    <col min="10248" max="10249" width="12.28515625" style="1" bestFit="1" customWidth="1"/>
    <col min="10250" max="10489" width="9.140625" style="1"/>
    <col min="10490" max="10490" width="7.5703125" style="1" customWidth="1"/>
    <col min="10491" max="10491" width="51.85546875" style="1" customWidth="1"/>
    <col min="10492" max="10492" width="16" style="1" customWidth="1"/>
    <col min="10493" max="10493" width="15.7109375" style="1" customWidth="1"/>
    <col min="10494" max="10494" width="15.5703125" style="1" customWidth="1"/>
    <col min="10495" max="10495" width="15.28515625" style="1" customWidth="1"/>
    <col min="10496" max="10496" width="14.85546875" style="1" customWidth="1"/>
    <col min="10497" max="10497" width="14.5703125" style="1" customWidth="1"/>
    <col min="10498" max="10498" width="15" style="1" customWidth="1"/>
    <col min="10499" max="10501" width="10.85546875" style="1" bestFit="1" customWidth="1"/>
    <col min="10502" max="10503" width="9.85546875" style="1" bestFit="1" customWidth="1"/>
    <col min="10504" max="10505" width="12.28515625" style="1" bestFit="1" customWidth="1"/>
    <col min="10506" max="10745" width="9.140625" style="1"/>
    <col min="10746" max="10746" width="7.5703125" style="1" customWidth="1"/>
    <col min="10747" max="10747" width="51.85546875" style="1" customWidth="1"/>
    <col min="10748" max="10748" width="16" style="1" customWidth="1"/>
    <col min="10749" max="10749" width="15.7109375" style="1" customWidth="1"/>
    <col min="10750" max="10750" width="15.5703125" style="1" customWidth="1"/>
    <col min="10751" max="10751" width="15.28515625" style="1" customWidth="1"/>
    <col min="10752" max="10752" width="14.85546875" style="1" customWidth="1"/>
    <col min="10753" max="10753" width="14.5703125" style="1" customWidth="1"/>
    <col min="10754" max="10754" width="15" style="1" customWidth="1"/>
    <col min="10755" max="10757" width="10.85546875" style="1" bestFit="1" customWidth="1"/>
    <col min="10758" max="10759" width="9.85546875" style="1" bestFit="1" customWidth="1"/>
    <col min="10760" max="10761" width="12.28515625" style="1" bestFit="1" customWidth="1"/>
    <col min="10762" max="11001" width="9.140625" style="1"/>
    <col min="11002" max="11002" width="7.5703125" style="1" customWidth="1"/>
    <col min="11003" max="11003" width="51.85546875" style="1" customWidth="1"/>
    <col min="11004" max="11004" width="16" style="1" customWidth="1"/>
    <col min="11005" max="11005" width="15.7109375" style="1" customWidth="1"/>
    <col min="11006" max="11006" width="15.5703125" style="1" customWidth="1"/>
    <col min="11007" max="11007" width="15.28515625" style="1" customWidth="1"/>
    <col min="11008" max="11008" width="14.85546875" style="1" customWidth="1"/>
    <col min="11009" max="11009" width="14.5703125" style="1" customWidth="1"/>
    <col min="11010" max="11010" width="15" style="1" customWidth="1"/>
    <col min="11011" max="11013" width="10.85546875" style="1" bestFit="1" customWidth="1"/>
    <col min="11014" max="11015" width="9.85546875" style="1" bestFit="1" customWidth="1"/>
    <col min="11016" max="11017" width="12.28515625" style="1" bestFit="1" customWidth="1"/>
    <col min="11018" max="11257" width="9.140625" style="1"/>
    <col min="11258" max="11258" width="7.5703125" style="1" customWidth="1"/>
    <col min="11259" max="11259" width="51.85546875" style="1" customWidth="1"/>
    <col min="11260" max="11260" width="16" style="1" customWidth="1"/>
    <col min="11261" max="11261" width="15.7109375" style="1" customWidth="1"/>
    <col min="11262" max="11262" width="15.5703125" style="1" customWidth="1"/>
    <col min="11263" max="11263" width="15.28515625" style="1" customWidth="1"/>
    <col min="11264" max="11264" width="14.85546875" style="1" customWidth="1"/>
    <col min="11265" max="11265" width="14.5703125" style="1" customWidth="1"/>
    <col min="11266" max="11266" width="15" style="1" customWidth="1"/>
    <col min="11267" max="11269" width="10.85546875" style="1" bestFit="1" customWidth="1"/>
    <col min="11270" max="11271" width="9.85546875" style="1" bestFit="1" customWidth="1"/>
    <col min="11272" max="11273" width="12.28515625" style="1" bestFit="1" customWidth="1"/>
    <col min="11274" max="11513" width="9.140625" style="1"/>
    <col min="11514" max="11514" width="7.5703125" style="1" customWidth="1"/>
    <col min="11515" max="11515" width="51.85546875" style="1" customWidth="1"/>
    <col min="11516" max="11516" width="16" style="1" customWidth="1"/>
    <col min="11517" max="11517" width="15.7109375" style="1" customWidth="1"/>
    <col min="11518" max="11518" width="15.5703125" style="1" customWidth="1"/>
    <col min="11519" max="11519" width="15.28515625" style="1" customWidth="1"/>
    <col min="11520" max="11520" width="14.85546875" style="1" customWidth="1"/>
    <col min="11521" max="11521" width="14.5703125" style="1" customWidth="1"/>
    <col min="11522" max="11522" width="15" style="1" customWidth="1"/>
    <col min="11523" max="11525" width="10.85546875" style="1" bestFit="1" customWidth="1"/>
    <col min="11526" max="11527" width="9.85546875" style="1" bestFit="1" customWidth="1"/>
    <col min="11528" max="11529" width="12.28515625" style="1" bestFit="1" customWidth="1"/>
    <col min="11530" max="11769" width="9.140625" style="1"/>
    <col min="11770" max="11770" width="7.5703125" style="1" customWidth="1"/>
    <col min="11771" max="11771" width="51.85546875" style="1" customWidth="1"/>
    <col min="11772" max="11772" width="16" style="1" customWidth="1"/>
    <col min="11773" max="11773" width="15.7109375" style="1" customWidth="1"/>
    <col min="11774" max="11774" width="15.5703125" style="1" customWidth="1"/>
    <col min="11775" max="11775" width="15.28515625" style="1" customWidth="1"/>
    <col min="11776" max="11776" width="14.85546875" style="1" customWidth="1"/>
    <col min="11777" max="11777" width="14.5703125" style="1" customWidth="1"/>
    <col min="11778" max="11778" width="15" style="1" customWidth="1"/>
    <col min="11779" max="11781" width="10.85546875" style="1" bestFit="1" customWidth="1"/>
    <col min="11782" max="11783" width="9.85546875" style="1" bestFit="1" customWidth="1"/>
    <col min="11784" max="11785" width="12.28515625" style="1" bestFit="1" customWidth="1"/>
    <col min="11786" max="12025" width="9.140625" style="1"/>
    <col min="12026" max="12026" width="7.5703125" style="1" customWidth="1"/>
    <col min="12027" max="12027" width="51.85546875" style="1" customWidth="1"/>
    <col min="12028" max="12028" width="16" style="1" customWidth="1"/>
    <col min="12029" max="12029" width="15.7109375" style="1" customWidth="1"/>
    <col min="12030" max="12030" width="15.5703125" style="1" customWidth="1"/>
    <col min="12031" max="12031" width="15.28515625" style="1" customWidth="1"/>
    <col min="12032" max="12032" width="14.85546875" style="1" customWidth="1"/>
    <col min="12033" max="12033" width="14.5703125" style="1" customWidth="1"/>
    <col min="12034" max="12034" width="15" style="1" customWidth="1"/>
    <col min="12035" max="12037" width="10.85546875" style="1" bestFit="1" customWidth="1"/>
    <col min="12038" max="12039" width="9.85546875" style="1" bestFit="1" customWidth="1"/>
    <col min="12040" max="12041" width="12.28515625" style="1" bestFit="1" customWidth="1"/>
    <col min="12042" max="12281" width="9.140625" style="1"/>
    <col min="12282" max="12282" width="7.5703125" style="1" customWidth="1"/>
    <col min="12283" max="12283" width="51.85546875" style="1" customWidth="1"/>
    <col min="12284" max="12284" width="16" style="1" customWidth="1"/>
    <col min="12285" max="12285" width="15.7109375" style="1" customWidth="1"/>
    <col min="12286" max="12286" width="15.5703125" style="1" customWidth="1"/>
    <col min="12287" max="12287" width="15.28515625" style="1" customWidth="1"/>
    <col min="12288" max="12288" width="14.85546875" style="1" customWidth="1"/>
    <col min="12289" max="12289" width="14.5703125" style="1" customWidth="1"/>
    <col min="12290" max="12290" width="15" style="1" customWidth="1"/>
    <col min="12291" max="12293" width="10.85546875" style="1" bestFit="1" customWidth="1"/>
    <col min="12294" max="12295" width="9.85546875" style="1" bestFit="1" customWidth="1"/>
    <col min="12296" max="12297" width="12.28515625" style="1" bestFit="1" customWidth="1"/>
    <col min="12298" max="12537" width="9.140625" style="1"/>
    <col min="12538" max="12538" width="7.5703125" style="1" customWidth="1"/>
    <col min="12539" max="12539" width="51.85546875" style="1" customWidth="1"/>
    <col min="12540" max="12540" width="16" style="1" customWidth="1"/>
    <col min="12541" max="12541" width="15.7109375" style="1" customWidth="1"/>
    <col min="12542" max="12542" width="15.5703125" style="1" customWidth="1"/>
    <col min="12543" max="12543" width="15.28515625" style="1" customWidth="1"/>
    <col min="12544" max="12544" width="14.85546875" style="1" customWidth="1"/>
    <col min="12545" max="12545" width="14.5703125" style="1" customWidth="1"/>
    <col min="12546" max="12546" width="15" style="1" customWidth="1"/>
    <col min="12547" max="12549" width="10.85546875" style="1" bestFit="1" customWidth="1"/>
    <col min="12550" max="12551" width="9.85546875" style="1" bestFit="1" customWidth="1"/>
    <col min="12552" max="12553" width="12.28515625" style="1" bestFit="1" customWidth="1"/>
    <col min="12554" max="12793" width="9.140625" style="1"/>
    <col min="12794" max="12794" width="7.5703125" style="1" customWidth="1"/>
    <col min="12795" max="12795" width="51.85546875" style="1" customWidth="1"/>
    <col min="12796" max="12796" width="16" style="1" customWidth="1"/>
    <col min="12797" max="12797" width="15.7109375" style="1" customWidth="1"/>
    <col min="12798" max="12798" width="15.5703125" style="1" customWidth="1"/>
    <col min="12799" max="12799" width="15.28515625" style="1" customWidth="1"/>
    <col min="12800" max="12800" width="14.85546875" style="1" customWidth="1"/>
    <col min="12801" max="12801" width="14.5703125" style="1" customWidth="1"/>
    <col min="12802" max="12802" width="15" style="1" customWidth="1"/>
    <col min="12803" max="12805" width="10.85546875" style="1" bestFit="1" customWidth="1"/>
    <col min="12806" max="12807" width="9.85546875" style="1" bestFit="1" customWidth="1"/>
    <col min="12808" max="12809" width="12.28515625" style="1" bestFit="1" customWidth="1"/>
    <col min="12810" max="13049" width="9.140625" style="1"/>
    <col min="13050" max="13050" width="7.5703125" style="1" customWidth="1"/>
    <col min="13051" max="13051" width="51.85546875" style="1" customWidth="1"/>
    <col min="13052" max="13052" width="16" style="1" customWidth="1"/>
    <col min="13053" max="13053" width="15.7109375" style="1" customWidth="1"/>
    <col min="13054" max="13054" width="15.5703125" style="1" customWidth="1"/>
    <col min="13055" max="13055" width="15.28515625" style="1" customWidth="1"/>
    <col min="13056" max="13056" width="14.85546875" style="1" customWidth="1"/>
    <col min="13057" max="13057" width="14.5703125" style="1" customWidth="1"/>
    <col min="13058" max="13058" width="15" style="1" customWidth="1"/>
    <col min="13059" max="13061" width="10.85546875" style="1" bestFit="1" customWidth="1"/>
    <col min="13062" max="13063" width="9.85546875" style="1" bestFit="1" customWidth="1"/>
    <col min="13064" max="13065" width="12.28515625" style="1" bestFit="1" customWidth="1"/>
    <col min="13066" max="13305" width="9.140625" style="1"/>
    <col min="13306" max="13306" width="7.5703125" style="1" customWidth="1"/>
    <col min="13307" max="13307" width="51.85546875" style="1" customWidth="1"/>
    <col min="13308" max="13308" width="16" style="1" customWidth="1"/>
    <col min="13309" max="13309" width="15.7109375" style="1" customWidth="1"/>
    <col min="13310" max="13310" width="15.5703125" style="1" customWidth="1"/>
    <col min="13311" max="13311" width="15.28515625" style="1" customWidth="1"/>
    <col min="13312" max="13312" width="14.85546875" style="1" customWidth="1"/>
    <col min="13313" max="13313" width="14.5703125" style="1" customWidth="1"/>
    <col min="13314" max="13314" width="15" style="1" customWidth="1"/>
    <col min="13315" max="13317" width="10.85546875" style="1" bestFit="1" customWidth="1"/>
    <col min="13318" max="13319" width="9.85546875" style="1" bestFit="1" customWidth="1"/>
    <col min="13320" max="13321" width="12.28515625" style="1" bestFit="1" customWidth="1"/>
    <col min="13322" max="13561" width="9.140625" style="1"/>
    <col min="13562" max="13562" width="7.5703125" style="1" customWidth="1"/>
    <col min="13563" max="13563" width="51.85546875" style="1" customWidth="1"/>
    <col min="13564" max="13564" width="16" style="1" customWidth="1"/>
    <col min="13565" max="13565" width="15.7109375" style="1" customWidth="1"/>
    <col min="13566" max="13566" width="15.5703125" style="1" customWidth="1"/>
    <col min="13567" max="13567" width="15.28515625" style="1" customWidth="1"/>
    <col min="13568" max="13568" width="14.85546875" style="1" customWidth="1"/>
    <col min="13569" max="13569" width="14.5703125" style="1" customWidth="1"/>
    <col min="13570" max="13570" width="15" style="1" customWidth="1"/>
    <col min="13571" max="13573" width="10.85546875" style="1" bestFit="1" customWidth="1"/>
    <col min="13574" max="13575" width="9.85546875" style="1" bestFit="1" customWidth="1"/>
    <col min="13576" max="13577" width="12.28515625" style="1" bestFit="1" customWidth="1"/>
    <col min="13578" max="13817" width="9.140625" style="1"/>
    <col min="13818" max="13818" width="7.5703125" style="1" customWidth="1"/>
    <col min="13819" max="13819" width="51.85546875" style="1" customWidth="1"/>
    <col min="13820" max="13820" width="16" style="1" customWidth="1"/>
    <col min="13821" max="13821" width="15.7109375" style="1" customWidth="1"/>
    <col min="13822" max="13822" width="15.5703125" style="1" customWidth="1"/>
    <col min="13823" max="13823" width="15.28515625" style="1" customWidth="1"/>
    <col min="13824" max="13824" width="14.85546875" style="1" customWidth="1"/>
    <col min="13825" max="13825" width="14.5703125" style="1" customWidth="1"/>
    <col min="13826" max="13826" width="15" style="1" customWidth="1"/>
    <col min="13827" max="13829" width="10.85546875" style="1" bestFit="1" customWidth="1"/>
    <col min="13830" max="13831" width="9.85546875" style="1" bestFit="1" customWidth="1"/>
    <col min="13832" max="13833" width="12.28515625" style="1" bestFit="1" customWidth="1"/>
    <col min="13834" max="14073" width="9.140625" style="1"/>
    <col min="14074" max="14074" width="7.5703125" style="1" customWidth="1"/>
    <col min="14075" max="14075" width="51.85546875" style="1" customWidth="1"/>
    <col min="14076" max="14076" width="16" style="1" customWidth="1"/>
    <col min="14077" max="14077" width="15.7109375" style="1" customWidth="1"/>
    <col min="14078" max="14078" width="15.5703125" style="1" customWidth="1"/>
    <col min="14079" max="14079" width="15.28515625" style="1" customWidth="1"/>
    <col min="14080" max="14080" width="14.85546875" style="1" customWidth="1"/>
    <col min="14081" max="14081" width="14.5703125" style="1" customWidth="1"/>
    <col min="14082" max="14082" width="15" style="1" customWidth="1"/>
    <col min="14083" max="14085" width="10.85546875" style="1" bestFit="1" customWidth="1"/>
    <col min="14086" max="14087" width="9.85546875" style="1" bestFit="1" customWidth="1"/>
    <col min="14088" max="14089" width="12.28515625" style="1" bestFit="1" customWidth="1"/>
    <col min="14090" max="14329" width="9.140625" style="1"/>
    <col min="14330" max="14330" width="7.5703125" style="1" customWidth="1"/>
    <col min="14331" max="14331" width="51.85546875" style="1" customWidth="1"/>
    <col min="14332" max="14332" width="16" style="1" customWidth="1"/>
    <col min="14333" max="14333" width="15.7109375" style="1" customWidth="1"/>
    <col min="14334" max="14334" width="15.5703125" style="1" customWidth="1"/>
    <col min="14335" max="14335" width="15.28515625" style="1" customWidth="1"/>
    <col min="14336" max="14336" width="14.85546875" style="1" customWidth="1"/>
    <col min="14337" max="14337" width="14.5703125" style="1" customWidth="1"/>
    <col min="14338" max="14338" width="15" style="1" customWidth="1"/>
    <col min="14339" max="14341" width="10.85546875" style="1" bestFit="1" customWidth="1"/>
    <col min="14342" max="14343" width="9.85546875" style="1" bestFit="1" customWidth="1"/>
    <col min="14344" max="14345" width="12.28515625" style="1" bestFit="1" customWidth="1"/>
    <col min="14346" max="14585" width="9.140625" style="1"/>
    <col min="14586" max="14586" width="7.5703125" style="1" customWidth="1"/>
    <col min="14587" max="14587" width="51.85546875" style="1" customWidth="1"/>
    <col min="14588" max="14588" width="16" style="1" customWidth="1"/>
    <col min="14589" max="14589" width="15.7109375" style="1" customWidth="1"/>
    <col min="14590" max="14590" width="15.5703125" style="1" customWidth="1"/>
    <col min="14591" max="14591" width="15.28515625" style="1" customWidth="1"/>
    <col min="14592" max="14592" width="14.85546875" style="1" customWidth="1"/>
    <col min="14593" max="14593" width="14.5703125" style="1" customWidth="1"/>
    <col min="14594" max="14594" width="15" style="1" customWidth="1"/>
    <col min="14595" max="14597" width="10.85546875" style="1" bestFit="1" customWidth="1"/>
    <col min="14598" max="14599" width="9.85546875" style="1" bestFit="1" customWidth="1"/>
    <col min="14600" max="14601" width="12.28515625" style="1" bestFit="1" customWidth="1"/>
    <col min="14602" max="14841" width="9.140625" style="1"/>
    <col min="14842" max="14842" width="7.5703125" style="1" customWidth="1"/>
    <col min="14843" max="14843" width="51.85546875" style="1" customWidth="1"/>
    <col min="14844" max="14844" width="16" style="1" customWidth="1"/>
    <col min="14845" max="14845" width="15.7109375" style="1" customWidth="1"/>
    <col min="14846" max="14846" width="15.5703125" style="1" customWidth="1"/>
    <col min="14847" max="14847" width="15.28515625" style="1" customWidth="1"/>
    <col min="14848" max="14848" width="14.85546875" style="1" customWidth="1"/>
    <col min="14849" max="14849" width="14.5703125" style="1" customWidth="1"/>
    <col min="14850" max="14850" width="15" style="1" customWidth="1"/>
    <col min="14851" max="14853" width="10.85546875" style="1" bestFit="1" customWidth="1"/>
    <col min="14854" max="14855" width="9.85546875" style="1" bestFit="1" customWidth="1"/>
    <col min="14856" max="14857" width="12.28515625" style="1" bestFit="1" customWidth="1"/>
    <col min="14858" max="15097" width="9.140625" style="1"/>
    <col min="15098" max="15098" width="7.5703125" style="1" customWidth="1"/>
    <col min="15099" max="15099" width="51.85546875" style="1" customWidth="1"/>
    <col min="15100" max="15100" width="16" style="1" customWidth="1"/>
    <col min="15101" max="15101" width="15.7109375" style="1" customWidth="1"/>
    <col min="15102" max="15102" width="15.5703125" style="1" customWidth="1"/>
    <col min="15103" max="15103" width="15.28515625" style="1" customWidth="1"/>
    <col min="15104" max="15104" width="14.85546875" style="1" customWidth="1"/>
    <col min="15105" max="15105" width="14.5703125" style="1" customWidth="1"/>
    <col min="15106" max="15106" width="15" style="1" customWidth="1"/>
    <col min="15107" max="15109" width="10.85546875" style="1" bestFit="1" customWidth="1"/>
    <col min="15110" max="15111" width="9.85546875" style="1" bestFit="1" customWidth="1"/>
    <col min="15112" max="15113" width="12.28515625" style="1" bestFit="1" customWidth="1"/>
    <col min="15114" max="15353" width="9.140625" style="1"/>
    <col min="15354" max="15354" width="7.5703125" style="1" customWidth="1"/>
    <col min="15355" max="15355" width="51.85546875" style="1" customWidth="1"/>
    <col min="15356" max="15356" width="16" style="1" customWidth="1"/>
    <col min="15357" max="15357" width="15.7109375" style="1" customWidth="1"/>
    <col min="15358" max="15358" width="15.5703125" style="1" customWidth="1"/>
    <col min="15359" max="15359" width="15.28515625" style="1" customWidth="1"/>
    <col min="15360" max="15360" width="14.85546875" style="1" customWidth="1"/>
    <col min="15361" max="15361" width="14.5703125" style="1" customWidth="1"/>
    <col min="15362" max="15362" width="15" style="1" customWidth="1"/>
    <col min="15363" max="15365" width="10.85546875" style="1" bestFit="1" customWidth="1"/>
    <col min="15366" max="15367" width="9.85546875" style="1" bestFit="1" customWidth="1"/>
    <col min="15368" max="15369" width="12.28515625" style="1" bestFit="1" customWidth="1"/>
    <col min="15370" max="15609" width="9.140625" style="1"/>
    <col min="15610" max="15610" width="7.5703125" style="1" customWidth="1"/>
    <col min="15611" max="15611" width="51.85546875" style="1" customWidth="1"/>
    <col min="15612" max="15612" width="16" style="1" customWidth="1"/>
    <col min="15613" max="15613" width="15.7109375" style="1" customWidth="1"/>
    <col min="15614" max="15614" width="15.5703125" style="1" customWidth="1"/>
    <col min="15615" max="15615" width="15.28515625" style="1" customWidth="1"/>
    <col min="15616" max="15616" width="14.85546875" style="1" customWidth="1"/>
    <col min="15617" max="15617" width="14.5703125" style="1" customWidth="1"/>
    <col min="15618" max="15618" width="15" style="1" customWidth="1"/>
    <col min="15619" max="15621" width="10.85546875" style="1" bestFit="1" customWidth="1"/>
    <col min="15622" max="15623" width="9.85546875" style="1" bestFit="1" customWidth="1"/>
    <col min="15624" max="15625" width="12.28515625" style="1" bestFit="1" customWidth="1"/>
    <col min="15626" max="15865" width="9.140625" style="1"/>
    <col min="15866" max="15866" width="7.5703125" style="1" customWidth="1"/>
    <col min="15867" max="15867" width="51.85546875" style="1" customWidth="1"/>
    <col min="15868" max="15868" width="16" style="1" customWidth="1"/>
    <col min="15869" max="15869" width="15.7109375" style="1" customWidth="1"/>
    <col min="15870" max="15870" width="15.5703125" style="1" customWidth="1"/>
    <col min="15871" max="15871" width="15.28515625" style="1" customWidth="1"/>
    <col min="15872" max="15872" width="14.85546875" style="1" customWidth="1"/>
    <col min="15873" max="15873" width="14.5703125" style="1" customWidth="1"/>
    <col min="15874" max="15874" width="15" style="1" customWidth="1"/>
    <col min="15875" max="15877" width="10.85546875" style="1" bestFit="1" customWidth="1"/>
    <col min="15878" max="15879" width="9.85546875" style="1" bestFit="1" customWidth="1"/>
    <col min="15880" max="15881" width="12.28515625" style="1" bestFit="1" customWidth="1"/>
    <col min="15882" max="16121" width="9.140625" style="1"/>
    <col min="16122" max="16122" width="7.5703125" style="1" customWidth="1"/>
    <col min="16123" max="16123" width="51.85546875" style="1" customWidth="1"/>
    <col min="16124" max="16124" width="16" style="1" customWidth="1"/>
    <col min="16125" max="16125" width="15.7109375" style="1" customWidth="1"/>
    <col min="16126" max="16126" width="15.5703125" style="1" customWidth="1"/>
    <col min="16127" max="16127" width="15.28515625" style="1" customWidth="1"/>
    <col min="16128" max="16128" width="14.85546875" style="1" customWidth="1"/>
    <col min="16129" max="16129" width="14.5703125" style="1" customWidth="1"/>
    <col min="16130" max="16130" width="15" style="1" customWidth="1"/>
    <col min="16131" max="16133" width="10.85546875" style="1" bestFit="1" customWidth="1"/>
    <col min="16134" max="16135" width="9.85546875" style="1" bestFit="1" customWidth="1"/>
    <col min="16136" max="16137" width="12.28515625" style="1" bestFit="1" customWidth="1"/>
    <col min="16138" max="16384" width="9.140625" style="1"/>
  </cols>
  <sheetData>
    <row r="1" spans="1:22" ht="14.1" customHeight="1" x14ac:dyDescent="0.25">
      <c r="A1" s="484" t="s">
        <v>979</v>
      </c>
      <c r="B1" s="485"/>
      <c r="C1" s="485"/>
      <c r="D1" s="485"/>
      <c r="E1" s="485"/>
      <c r="F1" s="485"/>
      <c r="G1" s="485"/>
      <c r="H1" s="485"/>
      <c r="I1" s="485"/>
    </row>
    <row r="2" spans="1:22" s="2" customFormat="1" ht="15.75" x14ac:dyDescent="0.25">
      <c r="A2" s="486" t="s">
        <v>960</v>
      </c>
      <c r="B2" s="487"/>
      <c r="C2" s="487"/>
      <c r="D2" s="487"/>
      <c r="E2" s="487"/>
      <c r="F2" s="487"/>
      <c r="G2" s="485"/>
      <c r="H2" s="485"/>
      <c r="I2" s="485"/>
    </row>
    <row r="3" spans="1:22" s="3" customFormat="1" ht="14.1" customHeight="1" x14ac:dyDescent="0.25">
      <c r="A3" s="488" t="s">
        <v>0</v>
      </c>
      <c r="B3" s="489"/>
      <c r="C3" s="489"/>
      <c r="D3" s="489"/>
      <c r="E3" s="489"/>
      <c r="F3" s="489"/>
      <c r="G3" s="485"/>
      <c r="H3" s="485"/>
      <c r="I3" s="485"/>
    </row>
    <row r="4" spans="1:22" ht="14.1" customHeight="1" x14ac:dyDescent="0.2">
      <c r="A4" s="4"/>
      <c r="B4" s="5"/>
      <c r="C4" s="6"/>
    </row>
    <row r="5" spans="1:22" s="11" customFormat="1" ht="14.1" customHeight="1" x14ac:dyDescent="0.25">
      <c r="A5" s="490" t="s">
        <v>1</v>
      </c>
      <c r="B5" s="9" t="s">
        <v>2</v>
      </c>
      <c r="C5" s="10" t="s">
        <v>3</v>
      </c>
      <c r="D5" s="10" t="s">
        <v>4</v>
      </c>
      <c r="E5" s="10" t="s">
        <v>5</v>
      </c>
      <c r="F5" s="10" t="s">
        <v>6</v>
      </c>
      <c r="G5" s="10" t="s">
        <v>7</v>
      </c>
      <c r="H5" s="10" t="s">
        <v>8</v>
      </c>
      <c r="I5" s="9" t="s">
        <v>9</v>
      </c>
      <c r="M5" s="484"/>
      <c r="N5" s="485"/>
      <c r="O5" s="485"/>
      <c r="P5" s="485"/>
      <c r="Q5" s="485"/>
      <c r="R5" s="485"/>
      <c r="S5" s="485"/>
      <c r="T5" s="485"/>
      <c r="U5" s="485"/>
      <c r="V5" s="485"/>
    </row>
    <row r="6" spans="1:22" s="14" customFormat="1" ht="45" customHeight="1" x14ac:dyDescent="0.2">
      <c r="A6" s="491"/>
      <c r="B6" s="12" t="s">
        <v>17</v>
      </c>
      <c r="C6" s="54" t="s">
        <v>18</v>
      </c>
      <c r="D6" s="56" t="s">
        <v>19</v>
      </c>
      <c r="E6" s="56" t="s">
        <v>20</v>
      </c>
      <c r="F6" s="56" t="s">
        <v>21</v>
      </c>
      <c r="G6" s="56" t="s">
        <v>22</v>
      </c>
      <c r="H6" s="54" t="s">
        <v>23</v>
      </c>
      <c r="I6" s="13" t="s">
        <v>24</v>
      </c>
    </row>
    <row r="7" spans="1:22" s="8" customFormat="1" ht="14.1" customHeight="1" x14ac:dyDescent="0.2">
      <c r="A7" s="491"/>
      <c r="B7" s="490" t="s">
        <v>25</v>
      </c>
      <c r="C7" s="55" t="s">
        <v>27</v>
      </c>
      <c r="D7" s="55" t="s">
        <v>27</v>
      </c>
      <c r="E7" s="55" t="s">
        <v>27</v>
      </c>
      <c r="F7" s="55" t="s">
        <v>27</v>
      </c>
      <c r="G7" s="55" t="s">
        <v>27</v>
      </c>
      <c r="H7" s="55" t="s">
        <v>27</v>
      </c>
      <c r="I7" s="15" t="s">
        <v>27</v>
      </c>
    </row>
    <row r="8" spans="1:22" s="8" customFormat="1" ht="14.1" customHeight="1" x14ac:dyDescent="0.2">
      <c r="A8" s="492"/>
      <c r="B8" s="492"/>
      <c r="C8" s="15" t="s">
        <v>26</v>
      </c>
      <c r="D8" s="15" t="s">
        <v>26</v>
      </c>
      <c r="E8" s="15" t="s">
        <v>26</v>
      </c>
      <c r="F8" s="15" t="s">
        <v>26</v>
      </c>
      <c r="G8" s="15" t="s">
        <v>26</v>
      </c>
      <c r="H8" s="15" t="s">
        <v>26</v>
      </c>
      <c r="I8" s="15" t="s">
        <v>26</v>
      </c>
    </row>
    <row r="9" spans="1:22" ht="14.1" customHeight="1" x14ac:dyDescent="0.2">
      <c r="A9" s="16" t="s">
        <v>28</v>
      </c>
      <c r="B9" s="17" t="s">
        <v>29</v>
      </c>
      <c r="C9" s="18"/>
      <c r="D9" s="19"/>
      <c r="E9" s="19"/>
      <c r="F9" s="19"/>
      <c r="G9" s="19"/>
      <c r="H9" s="20"/>
      <c r="I9" s="21"/>
    </row>
    <row r="10" spans="1:22" s="26" customFormat="1" ht="14.1" customHeight="1" x14ac:dyDescent="0.2">
      <c r="A10" s="22" t="s">
        <v>30</v>
      </c>
      <c r="B10" s="23" t="s">
        <v>31</v>
      </c>
      <c r="C10" s="24">
        <v>168266000</v>
      </c>
      <c r="D10" s="24">
        <v>1905000</v>
      </c>
      <c r="E10" s="24">
        <v>1778000</v>
      </c>
      <c r="F10" s="24">
        <v>2159000</v>
      </c>
      <c r="G10" s="24">
        <v>2921000</v>
      </c>
      <c r="H10" s="24">
        <v>10305000</v>
      </c>
      <c r="I10" s="25">
        <f t="shared" ref="I10:I25" si="0">C10+D10+H10+E10+F10+G10</f>
        <v>187334000</v>
      </c>
    </row>
    <row r="11" spans="1:22" s="26" customFormat="1" ht="14.1" customHeight="1" x14ac:dyDescent="0.2">
      <c r="A11" s="22" t="s">
        <v>32</v>
      </c>
      <c r="B11" s="27" t="s">
        <v>33</v>
      </c>
      <c r="C11" s="24">
        <v>507331919</v>
      </c>
      <c r="D11" s="24"/>
      <c r="E11" s="24"/>
      <c r="F11" s="24"/>
      <c r="G11" s="24"/>
      <c r="H11" s="24"/>
      <c r="I11" s="25">
        <f t="shared" si="0"/>
        <v>507331919</v>
      </c>
    </row>
    <row r="12" spans="1:22" s="26" customFormat="1" ht="14.1" customHeight="1" x14ac:dyDescent="0.2">
      <c r="A12" s="22" t="s">
        <v>34</v>
      </c>
      <c r="B12" s="23" t="s">
        <v>35</v>
      </c>
      <c r="C12" s="24">
        <v>179300000</v>
      </c>
      <c r="D12" s="24"/>
      <c r="E12" s="24"/>
      <c r="F12" s="24"/>
      <c r="G12" s="24"/>
      <c r="H12" s="24"/>
      <c r="I12" s="25">
        <f t="shared" si="0"/>
        <v>179300000</v>
      </c>
    </row>
    <row r="13" spans="1:22" s="26" customFormat="1" ht="14.1" customHeight="1" x14ac:dyDescent="0.2">
      <c r="A13" s="22" t="s">
        <v>36</v>
      </c>
      <c r="B13" s="23" t="s">
        <v>37</v>
      </c>
      <c r="C13" s="24"/>
      <c r="D13" s="25"/>
      <c r="E13" s="25"/>
      <c r="F13" s="25"/>
      <c r="G13" s="25"/>
      <c r="H13" s="25"/>
      <c r="I13" s="25">
        <f t="shared" si="0"/>
        <v>0</v>
      </c>
    </row>
    <row r="14" spans="1:22" s="26" customFormat="1" ht="14.1" customHeight="1" x14ac:dyDescent="0.2">
      <c r="A14" s="22" t="s">
        <v>38</v>
      </c>
      <c r="B14" s="23" t="s">
        <v>39</v>
      </c>
      <c r="C14" s="24">
        <v>947040000</v>
      </c>
      <c r="D14" s="24"/>
      <c r="E14" s="24"/>
      <c r="F14" s="24"/>
      <c r="G14" s="24"/>
      <c r="H14" s="24"/>
      <c r="I14" s="25">
        <f t="shared" si="0"/>
        <v>947040000</v>
      </c>
    </row>
    <row r="15" spans="1:22" ht="14.1" customHeight="1" x14ac:dyDescent="0.2">
      <c r="A15" s="22" t="s">
        <v>40</v>
      </c>
      <c r="B15" s="28" t="s">
        <v>41</v>
      </c>
      <c r="C15" s="25">
        <f>SUM(C10:C14)</f>
        <v>1801937919</v>
      </c>
      <c r="D15" s="25">
        <f t="shared" ref="D15:H15" si="1">SUM(D10:D14)</f>
        <v>1905000</v>
      </c>
      <c r="E15" s="25">
        <f t="shared" si="1"/>
        <v>1778000</v>
      </c>
      <c r="F15" s="25">
        <f t="shared" si="1"/>
        <v>2159000</v>
      </c>
      <c r="G15" s="25">
        <f t="shared" si="1"/>
        <v>2921000</v>
      </c>
      <c r="H15" s="25">
        <f t="shared" si="1"/>
        <v>10305000</v>
      </c>
      <c r="I15" s="25">
        <f t="shared" si="0"/>
        <v>1821005919</v>
      </c>
    </row>
    <row r="16" spans="1:22" ht="14.1" customHeight="1" x14ac:dyDescent="0.2">
      <c r="A16" s="22" t="s">
        <v>42</v>
      </c>
      <c r="B16" s="29" t="s">
        <v>43</v>
      </c>
      <c r="C16" s="20"/>
      <c r="D16" s="30"/>
      <c r="E16" s="30"/>
      <c r="F16" s="30"/>
      <c r="G16" s="30"/>
      <c r="H16" s="30"/>
      <c r="I16" s="30">
        <f t="shared" si="0"/>
        <v>0</v>
      </c>
    </row>
    <row r="17" spans="1:9" ht="14.1" customHeight="1" x14ac:dyDescent="0.2">
      <c r="A17" s="22" t="s">
        <v>44</v>
      </c>
      <c r="B17" s="29" t="s">
        <v>45</v>
      </c>
      <c r="C17" s="20"/>
      <c r="D17" s="20"/>
      <c r="E17" s="20"/>
      <c r="F17" s="20"/>
      <c r="G17" s="20"/>
      <c r="H17" s="20"/>
      <c r="I17" s="30">
        <f t="shared" si="0"/>
        <v>0</v>
      </c>
    </row>
    <row r="18" spans="1:9" ht="14.1" customHeight="1" x14ac:dyDescent="0.2">
      <c r="A18" s="22" t="s">
        <v>46</v>
      </c>
      <c r="B18" s="31" t="s">
        <v>47</v>
      </c>
      <c r="C18" s="30"/>
      <c r="D18" s="30"/>
      <c r="E18" s="30"/>
      <c r="F18" s="30"/>
      <c r="G18" s="30"/>
      <c r="H18" s="30"/>
      <c r="I18" s="30">
        <f t="shared" si="0"/>
        <v>0</v>
      </c>
    </row>
    <row r="19" spans="1:9" ht="14.1" customHeight="1" x14ac:dyDescent="0.2">
      <c r="A19" s="22" t="s">
        <v>48</v>
      </c>
      <c r="B19" s="32" t="s">
        <v>41</v>
      </c>
      <c r="C19" s="33">
        <f>C15+C18+C16</f>
        <v>1801937919</v>
      </c>
      <c r="D19" s="33">
        <f t="shared" ref="D19:H19" si="2">D15+D18</f>
        <v>1905000</v>
      </c>
      <c r="E19" s="33">
        <f t="shared" si="2"/>
        <v>1778000</v>
      </c>
      <c r="F19" s="33">
        <f t="shared" si="2"/>
        <v>2159000</v>
      </c>
      <c r="G19" s="33">
        <f t="shared" si="2"/>
        <v>2921000</v>
      </c>
      <c r="H19" s="33">
        <f t="shared" si="2"/>
        <v>10305000</v>
      </c>
      <c r="I19" s="33">
        <f t="shared" si="0"/>
        <v>1821005919</v>
      </c>
    </row>
    <row r="20" spans="1:9" ht="14.1" customHeight="1" x14ac:dyDescent="0.2">
      <c r="A20" s="22" t="s">
        <v>49</v>
      </c>
      <c r="B20" s="34" t="s">
        <v>50</v>
      </c>
      <c r="C20" s="18"/>
      <c r="D20" s="20"/>
      <c r="E20" s="20"/>
      <c r="F20" s="20"/>
      <c r="G20" s="20"/>
      <c r="H20" s="20"/>
      <c r="I20" s="30">
        <f t="shared" si="0"/>
        <v>0</v>
      </c>
    </row>
    <row r="21" spans="1:9" s="26" customFormat="1" ht="14.1" customHeight="1" x14ac:dyDescent="0.2">
      <c r="A21" s="22" t="s">
        <v>51</v>
      </c>
      <c r="B21" s="23" t="s">
        <v>52</v>
      </c>
      <c r="C21" s="24">
        <v>226692614</v>
      </c>
      <c r="D21" s="24"/>
      <c r="E21" s="24"/>
      <c r="F21" s="24"/>
      <c r="G21" s="24"/>
      <c r="H21" s="24"/>
      <c r="I21" s="25">
        <f t="shared" si="0"/>
        <v>226692614</v>
      </c>
    </row>
    <row r="22" spans="1:9" ht="27.75" customHeight="1" x14ac:dyDescent="0.2">
      <c r="A22" s="22" t="s">
        <v>53</v>
      </c>
      <c r="B22" s="35" t="s">
        <v>54</v>
      </c>
      <c r="C22" s="20"/>
      <c r="D22" s="20"/>
      <c r="E22" s="20"/>
      <c r="F22" s="20"/>
      <c r="G22" s="20"/>
      <c r="H22" s="20"/>
      <c r="I22" s="30">
        <f t="shared" si="0"/>
        <v>0</v>
      </c>
    </row>
    <row r="23" spans="1:9" ht="14.1" customHeight="1" x14ac:dyDescent="0.2">
      <c r="A23" s="22" t="s">
        <v>55</v>
      </c>
      <c r="B23" s="29" t="s">
        <v>56</v>
      </c>
      <c r="C23" s="20">
        <v>33020000</v>
      </c>
      <c r="D23" s="30"/>
      <c r="E23" s="30"/>
      <c r="F23" s="30"/>
      <c r="G23" s="30"/>
      <c r="H23" s="30"/>
      <c r="I23" s="30">
        <f t="shared" si="0"/>
        <v>33020000</v>
      </c>
    </row>
    <row r="24" spans="1:9" ht="14.1" customHeight="1" x14ac:dyDescent="0.2">
      <c r="A24" s="22" t="s">
        <v>57</v>
      </c>
      <c r="B24" s="29" t="s">
        <v>58</v>
      </c>
      <c r="C24" s="20"/>
      <c r="D24" s="20"/>
      <c r="E24" s="20"/>
      <c r="F24" s="20"/>
      <c r="G24" s="20"/>
      <c r="H24" s="20"/>
      <c r="I24" s="30">
        <f t="shared" si="0"/>
        <v>0</v>
      </c>
    </row>
    <row r="25" spans="1:9" ht="14.1" customHeight="1" x14ac:dyDescent="0.2">
      <c r="A25" s="22" t="s">
        <v>59</v>
      </c>
      <c r="B25" s="32" t="s">
        <v>60</v>
      </c>
      <c r="C25" s="33">
        <f>SUM(C21:C24)</f>
        <v>259712614</v>
      </c>
      <c r="D25" s="36"/>
      <c r="E25" s="36"/>
      <c r="F25" s="36"/>
      <c r="G25" s="36"/>
      <c r="H25" s="36"/>
      <c r="I25" s="33">
        <f t="shared" si="0"/>
        <v>259712614</v>
      </c>
    </row>
    <row r="26" spans="1:9" s="8" customFormat="1" ht="14.1" customHeight="1" x14ac:dyDescent="0.2">
      <c r="A26" s="22" t="s">
        <v>61</v>
      </c>
      <c r="B26" s="37" t="s">
        <v>62</v>
      </c>
      <c r="C26" s="38">
        <f>C19+C25</f>
        <v>2061650533</v>
      </c>
      <c r="D26" s="38">
        <f t="shared" ref="D26:H26" si="3">D19+D25</f>
        <v>1905000</v>
      </c>
      <c r="E26" s="38">
        <f t="shared" si="3"/>
        <v>1778000</v>
      </c>
      <c r="F26" s="38">
        <f t="shared" si="3"/>
        <v>2159000</v>
      </c>
      <c r="G26" s="38">
        <f t="shared" si="3"/>
        <v>2921000</v>
      </c>
      <c r="H26" s="38">
        <f t="shared" si="3"/>
        <v>10305000</v>
      </c>
      <c r="I26" s="38">
        <f>I19+I25</f>
        <v>2080718533</v>
      </c>
    </row>
    <row r="27" spans="1:9" s="39" customFormat="1" ht="14.1" customHeight="1" x14ac:dyDescent="0.2">
      <c r="A27" s="22" t="s">
        <v>63</v>
      </c>
      <c r="B27" s="23" t="s">
        <v>64</v>
      </c>
      <c r="C27" s="24">
        <v>1626914601</v>
      </c>
      <c r="D27" s="25"/>
      <c r="E27" s="25"/>
      <c r="F27" s="25"/>
      <c r="G27" s="25"/>
      <c r="H27" s="25"/>
      <c r="I27" s="25">
        <f>C27+D27+E27+F27+G27+H27</f>
        <v>1626914601</v>
      </c>
    </row>
    <row r="28" spans="1:9" s="26" customFormat="1" ht="14.1" customHeight="1" x14ac:dyDescent="0.2">
      <c r="A28" s="22" t="s">
        <v>65</v>
      </c>
      <c r="B28" s="23" t="s">
        <v>66</v>
      </c>
      <c r="C28" s="24">
        <v>368471078</v>
      </c>
      <c r="D28" s="24">
        <v>1738134</v>
      </c>
      <c r="E28" s="24">
        <v>1871610</v>
      </c>
      <c r="F28" s="24">
        <v>2581280</v>
      </c>
      <c r="G28" s="24">
        <v>1949555</v>
      </c>
      <c r="H28" s="24">
        <v>593705</v>
      </c>
      <c r="I28" s="25">
        <f>C28+D28+E28+F28+G28+H28</f>
        <v>377205362</v>
      </c>
    </row>
    <row r="29" spans="1:9" s="26" customFormat="1" ht="14.1" customHeight="1" x14ac:dyDescent="0.2">
      <c r="A29" s="22" t="s">
        <v>67</v>
      </c>
      <c r="B29" s="23" t="s">
        <v>68</v>
      </c>
      <c r="C29" s="24"/>
      <c r="D29" s="24"/>
      <c r="E29" s="24"/>
      <c r="F29" s="24"/>
      <c r="G29" s="24"/>
      <c r="H29" s="24"/>
      <c r="I29" s="25"/>
    </row>
    <row r="30" spans="1:9" s="26" customFormat="1" ht="14.1" customHeight="1" x14ac:dyDescent="0.2">
      <c r="A30" s="22" t="s">
        <v>69</v>
      </c>
      <c r="B30" s="23" t="s">
        <v>70</v>
      </c>
      <c r="C30" s="24"/>
      <c r="D30" s="24">
        <v>253751066</v>
      </c>
      <c r="E30" s="24">
        <v>109311390</v>
      </c>
      <c r="F30" s="24">
        <v>125018370</v>
      </c>
      <c r="G30" s="24">
        <v>207311445</v>
      </c>
      <c r="H30" s="24">
        <v>66905200</v>
      </c>
      <c r="I30" s="25">
        <f>C30+D30+E30+F30+G30+H30</f>
        <v>762297471</v>
      </c>
    </row>
    <row r="31" spans="1:9" s="8" customFormat="1" ht="14.1" customHeight="1" x14ac:dyDescent="0.2">
      <c r="A31" s="22" t="s">
        <v>71</v>
      </c>
      <c r="B31" s="37" t="s">
        <v>72</v>
      </c>
      <c r="C31" s="38">
        <f>C27+C28+C30</f>
        <v>1995385679</v>
      </c>
      <c r="D31" s="38">
        <f t="shared" ref="D31:H31" si="4">D27+D28+D30</f>
        <v>255489200</v>
      </c>
      <c r="E31" s="38">
        <f t="shared" si="4"/>
        <v>111183000</v>
      </c>
      <c r="F31" s="38">
        <f t="shared" si="4"/>
        <v>127599650</v>
      </c>
      <c r="G31" s="38">
        <f t="shared" si="4"/>
        <v>209261000</v>
      </c>
      <c r="H31" s="38">
        <f t="shared" si="4"/>
        <v>67498905</v>
      </c>
      <c r="I31" s="38">
        <f>I27+I28+I30</f>
        <v>2766417434</v>
      </c>
    </row>
    <row r="32" spans="1:9" s="26" customFormat="1" ht="14.1" customHeight="1" x14ac:dyDescent="0.2">
      <c r="A32" s="22" t="s">
        <v>73</v>
      </c>
      <c r="B32" s="40" t="s">
        <v>74</v>
      </c>
      <c r="C32" s="41">
        <f>C26+C31</f>
        <v>4057036212</v>
      </c>
      <c r="D32" s="41">
        <f t="shared" ref="D32:H32" si="5">D26+D31</f>
        <v>257394200</v>
      </c>
      <c r="E32" s="41">
        <f t="shared" si="5"/>
        <v>112961000</v>
      </c>
      <c r="F32" s="41">
        <f t="shared" si="5"/>
        <v>129758650</v>
      </c>
      <c r="G32" s="41">
        <f t="shared" si="5"/>
        <v>212182000</v>
      </c>
      <c r="H32" s="41">
        <f t="shared" si="5"/>
        <v>77803905</v>
      </c>
      <c r="I32" s="41">
        <f>C32+D32+E32+F32+G32+H32</f>
        <v>4847135967</v>
      </c>
    </row>
    <row r="33" spans="1:9" ht="14.1" customHeight="1" x14ac:dyDescent="0.2">
      <c r="A33" s="42"/>
      <c r="B33" s="43"/>
      <c r="C33" s="44"/>
      <c r="D33" s="44"/>
      <c r="E33" s="44"/>
      <c r="F33" s="44"/>
      <c r="G33" s="44"/>
      <c r="H33" s="44"/>
      <c r="I33" s="44"/>
    </row>
    <row r="34" spans="1:9" ht="14.1" customHeight="1" x14ac:dyDescent="0.2">
      <c r="A34" s="4"/>
      <c r="B34" s="43"/>
      <c r="C34" s="44"/>
      <c r="D34" s="44"/>
      <c r="E34" s="44"/>
      <c r="F34" s="44"/>
      <c r="G34" s="44"/>
      <c r="H34" s="45"/>
      <c r="I34" s="46"/>
    </row>
    <row r="35" spans="1:9" ht="14.1" customHeight="1" x14ac:dyDescent="0.2">
      <c r="A35" s="490" t="s">
        <v>1</v>
      </c>
      <c r="B35" s="9" t="s">
        <v>2</v>
      </c>
      <c r="C35" s="10" t="s">
        <v>3</v>
      </c>
      <c r="D35" s="10" t="s">
        <v>4</v>
      </c>
      <c r="E35" s="10" t="s">
        <v>5</v>
      </c>
      <c r="F35" s="10" t="s">
        <v>6</v>
      </c>
      <c r="G35" s="10" t="s">
        <v>7</v>
      </c>
      <c r="H35" s="10" t="s">
        <v>8</v>
      </c>
      <c r="I35" s="9" t="s">
        <v>9</v>
      </c>
    </row>
    <row r="36" spans="1:9" s="47" customFormat="1" ht="38.25" x14ac:dyDescent="0.2">
      <c r="A36" s="491"/>
      <c r="B36" s="12" t="s">
        <v>17</v>
      </c>
      <c r="C36" s="54" t="s">
        <v>18</v>
      </c>
      <c r="D36" s="56" t="s">
        <v>19</v>
      </c>
      <c r="E36" s="56" t="s">
        <v>20</v>
      </c>
      <c r="F36" s="56" t="s">
        <v>21</v>
      </c>
      <c r="G36" s="56" t="s">
        <v>22</v>
      </c>
      <c r="H36" s="54" t="s">
        <v>23</v>
      </c>
      <c r="I36" s="12" t="s">
        <v>24</v>
      </c>
    </row>
    <row r="37" spans="1:9" s="47" customFormat="1" x14ac:dyDescent="0.2">
      <c r="A37" s="491"/>
      <c r="B37" s="496" t="s">
        <v>75</v>
      </c>
      <c r="C37" s="55" t="s">
        <v>26</v>
      </c>
      <c r="D37" s="55" t="s">
        <v>26</v>
      </c>
      <c r="E37" s="55" t="s">
        <v>26</v>
      </c>
      <c r="F37" s="55" t="s">
        <v>26</v>
      </c>
      <c r="G37" s="55" t="s">
        <v>26</v>
      </c>
      <c r="H37" s="55" t="s">
        <v>26</v>
      </c>
      <c r="I37" s="15" t="s">
        <v>26</v>
      </c>
    </row>
    <row r="38" spans="1:9" s="47" customFormat="1" x14ac:dyDescent="0.2">
      <c r="A38" s="492"/>
      <c r="B38" s="497"/>
      <c r="C38" s="15" t="s">
        <v>27</v>
      </c>
      <c r="D38" s="15" t="s">
        <v>27</v>
      </c>
      <c r="E38" s="15" t="s">
        <v>27</v>
      </c>
      <c r="F38" s="15" t="s">
        <v>27</v>
      </c>
      <c r="G38" s="15" t="s">
        <v>27</v>
      </c>
      <c r="H38" s="15" t="s">
        <v>27</v>
      </c>
      <c r="I38" s="15" t="s">
        <v>27</v>
      </c>
    </row>
    <row r="39" spans="1:9" ht="14.1" customHeight="1" x14ac:dyDescent="0.2">
      <c r="A39" s="48" t="s">
        <v>28</v>
      </c>
      <c r="B39" s="37" t="s">
        <v>76</v>
      </c>
      <c r="C39" s="38">
        <f>C40+C44</f>
        <v>1107618648</v>
      </c>
      <c r="D39" s="38">
        <f t="shared" ref="D39:H39" si="6">D40+D44</f>
        <v>252657100</v>
      </c>
      <c r="E39" s="38">
        <f t="shared" si="6"/>
        <v>111056000</v>
      </c>
      <c r="F39" s="38">
        <f t="shared" si="6"/>
        <v>126869400</v>
      </c>
      <c r="G39" s="38">
        <f t="shared" si="6"/>
        <v>209388000</v>
      </c>
      <c r="H39" s="38">
        <f t="shared" si="6"/>
        <v>75390905</v>
      </c>
      <c r="I39" s="38">
        <f>C39+D39+H39+E39+F39+G39</f>
        <v>1882980053</v>
      </c>
    </row>
    <row r="40" spans="1:9" ht="14.1" customHeight="1" x14ac:dyDescent="0.2">
      <c r="A40" s="48" t="s">
        <v>30</v>
      </c>
      <c r="B40" s="49" t="s">
        <v>77</v>
      </c>
      <c r="C40" s="36"/>
      <c r="D40" s="36"/>
      <c r="E40" s="36">
        <f t="shared" ref="E40:H40" si="7">E41+E42+E43</f>
        <v>111056000</v>
      </c>
      <c r="F40" s="36">
        <f t="shared" si="7"/>
        <v>126869400</v>
      </c>
      <c r="G40" s="36">
        <f t="shared" si="7"/>
        <v>209388000</v>
      </c>
      <c r="H40" s="36">
        <f t="shared" si="7"/>
        <v>75390905</v>
      </c>
      <c r="I40" s="33">
        <f t="shared" ref="I40:I49" si="8">C40+D40+H40+E40+F40+G40</f>
        <v>522704305</v>
      </c>
    </row>
    <row r="41" spans="1:9" s="26" customFormat="1" ht="14.1" customHeight="1" x14ac:dyDescent="0.2">
      <c r="A41" s="50" t="s">
        <v>32</v>
      </c>
      <c r="B41" s="23" t="s">
        <v>78</v>
      </c>
      <c r="C41" s="24"/>
      <c r="D41" s="24"/>
      <c r="E41" s="24">
        <v>75260000</v>
      </c>
      <c r="F41" s="24">
        <v>83918400</v>
      </c>
      <c r="G41" s="24">
        <v>134805000</v>
      </c>
      <c r="H41" s="24">
        <v>34851000</v>
      </c>
      <c r="I41" s="25">
        <f t="shared" si="8"/>
        <v>328834400</v>
      </c>
    </row>
    <row r="42" spans="1:9" s="26" customFormat="1" ht="14.1" customHeight="1" x14ac:dyDescent="0.2">
      <c r="A42" s="22" t="s">
        <v>34</v>
      </c>
      <c r="B42" s="23" t="s">
        <v>79</v>
      </c>
      <c r="C42" s="24"/>
      <c r="D42" s="24"/>
      <c r="E42" s="24">
        <v>12080000</v>
      </c>
      <c r="F42" s="24">
        <v>13500000</v>
      </c>
      <c r="G42" s="24">
        <v>25000000</v>
      </c>
      <c r="H42" s="24">
        <v>5701905</v>
      </c>
      <c r="I42" s="25">
        <f t="shared" si="8"/>
        <v>56281905</v>
      </c>
    </row>
    <row r="43" spans="1:9" s="26" customFormat="1" ht="14.1" customHeight="1" x14ac:dyDescent="0.2">
      <c r="A43" s="50" t="s">
        <v>36</v>
      </c>
      <c r="B43" s="23" t="s">
        <v>80</v>
      </c>
      <c r="C43" s="24"/>
      <c r="D43" s="24"/>
      <c r="E43" s="24">
        <v>23716000</v>
      </c>
      <c r="F43" s="24">
        <v>29451000</v>
      </c>
      <c r="G43" s="24">
        <v>49583000</v>
      </c>
      <c r="H43" s="24">
        <v>34838000</v>
      </c>
      <c r="I43" s="25">
        <f t="shared" si="8"/>
        <v>137588000</v>
      </c>
    </row>
    <row r="44" spans="1:9" ht="14.1" customHeight="1" x14ac:dyDescent="0.2">
      <c r="A44" s="48" t="s">
        <v>38</v>
      </c>
      <c r="B44" s="49" t="s">
        <v>81</v>
      </c>
      <c r="C44" s="36">
        <f>C45+C46+C47+C48+C49+C51+C52+C54</f>
        <v>1107618648</v>
      </c>
      <c r="D44" s="36">
        <f>D45+D46+D47+D48+D49+D51+D52</f>
        <v>252657100</v>
      </c>
      <c r="E44" s="36"/>
      <c r="F44" s="36"/>
      <c r="G44" s="36"/>
      <c r="H44" s="36"/>
      <c r="I44" s="33">
        <f t="shared" si="8"/>
        <v>1360275748</v>
      </c>
    </row>
    <row r="45" spans="1:9" s="26" customFormat="1" ht="14.1" customHeight="1" x14ac:dyDescent="0.2">
      <c r="A45" s="50" t="s">
        <v>40</v>
      </c>
      <c r="B45" s="23" t="s">
        <v>78</v>
      </c>
      <c r="C45" s="24">
        <v>130163330</v>
      </c>
      <c r="D45" s="24">
        <v>186577000</v>
      </c>
      <c r="E45" s="24"/>
      <c r="F45" s="24"/>
      <c r="G45" s="24"/>
      <c r="H45" s="24"/>
      <c r="I45" s="25">
        <f t="shared" si="8"/>
        <v>316740330</v>
      </c>
    </row>
    <row r="46" spans="1:9" s="26" customFormat="1" ht="14.1" customHeight="1" x14ac:dyDescent="0.2">
      <c r="A46" s="50" t="s">
        <v>42</v>
      </c>
      <c r="B46" s="23" t="s">
        <v>79</v>
      </c>
      <c r="C46" s="24">
        <v>29217977</v>
      </c>
      <c r="D46" s="24">
        <v>34935000</v>
      </c>
      <c r="E46" s="24"/>
      <c r="F46" s="24"/>
      <c r="G46" s="24"/>
      <c r="H46" s="24"/>
      <c r="I46" s="25">
        <f t="shared" si="8"/>
        <v>64152977</v>
      </c>
    </row>
    <row r="47" spans="1:9" s="26" customFormat="1" ht="14.1" customHeight="1" x14ac:dyDescent="0.2">
      <c r="A47" s="50" t="s">
        <v>44</v>
      </c>
      <c r="B47" s="23" t="s">
        <v>80</v>
      </c>
      <c r="C47" s="24">
        <v>649229724</v>
      </c>
      <c r="D47" s="24">
        <v>31145100</v>
      </c>
      <c r="E47" s="24"/>
      <c r="F47" s="24"/>
      <c r="G47" s="24"/>
      <c r="H47" s="24"/>
      <c r="I47" s="25">
        <f t="shared" si="8"/>
        <v>680374824</v>
      </c>
    </row>
    <row r="48" spans="1:9" s="26" customFormat="1" ht="14.1" customHeight="1" x14ac:dyDescent="0.2">
      <c r="A48" s="50" t="s">
        <v>46</v>
      </c>
      <c r="B48" s="23" t="s">
        <v>82</v>
      </c>
      <c r="C48" s="24">
        <v>38271948</v>
      </c>
      <c r="D48" s="24"/>
      <c r="E48" s="24"/>
      <c r="F48" s="24"/>
      <c r="G48" s="24"/>
      <c r="H48" s="24"/>
      <c r="I48" s="25">
        <f t="shared" si="8"/>
        <v>38271948</v>
      </c>
    </row>
    <row r="49" spans="1:9" s="26" customFormat="1" ht="14.1" customHeight="1" x14ac:dyDescent="0.2">
      <c r="A49" s="50" t="s">
        <v>48</v>
      </c>
      <c r="B49" s="23" t="s">
        <v>83</v>
      </c>
      <c r="C49" s="24">
        <v>10040155</v>
      </c>
      <c r="D49" s="24"/>
      <c r="E49" s="24"/>
      <c r="F49" s="24"/>
      <c r="G49" s="24"/>
      <c r="H49" s="24"/>
      <c r="I49" s="25">
        <f t="shared" si="8"/>
        <v>10040155</v>
      </c>
    </row>
    <row r="50" spans="1:9" s="26" customFormat="1" ht="25.5" x14ac:dyDescent="0.2">
      <c r="A50" s="50" t="s">
        <v>49</v>
      </c>
      <c r="B50" s="27" t="s">
        <v>84</v>
      </c>
      <c r="C50" s="24"/>
      <c r="D50" s="24"/>
      <c r="E50" s="24"/>
      <c r="F50" s="24"/>
      <c r="G50" s="24"/>
      <c r="H50" s="24"/>
      <c r="I50" s="25"/>
    </row>
    <row r="51" spans="1:9" s="26" customFormat="1" ht="14.1" customHeight="1" x14ac:dyDescent="0.2">
      <c r="A51" s="50" t="s">
        <v>51</v>
      </c>
      <c r="B51" s="23" t="s">
        <v>85</v>
      </c>
      <c r="C51" s="24">
        <v>14300000</v>
      </c>
      <c r="D51" s="24"/>
      <c r="E51" s="24"/>
      <c r="F51" s="24"/>
      <c r="G51" s="24"/>
      <c r="H51" s="24"/>
      <c r="I51" s="25">
        <f>C51+D51+H51+E51+F51+G51</f>
        <v>14300000</v>
      </c>
    </row>
    <row r="52" spans="1:9" s="26" customFormat="1" ht="14.1" customHeight="1" x14ac:dyDescent="0.2">
      <c r="A52" s="50" t="s">
        <v>53</v>
      </c>
      <c r="B52" s="23" t="s">
        <v>86</v>
      </c>
      <c r="C52" s="24">
        <v>1280000</v>
      </c>
      <c r="D52" s="24"/>
      <c r="E52" s="24"/>
      <c r="F52" s="24"/>
      <c r="G52" s="24"/>
      <c r="H52" s="24"/>
      <c r="I52" s="25">
        <f>C52+D52+H52+E52+F52+G52</f>
        <v>1280000</v>
      </c>
    </row>
    <row r="53" spans="1:9" s="26" customFormat="1" ht="25.5" x14ac:dyDescent="0.2">
      <c r="A53" s="50" t="s">
        <v>55</v>
      </c>
      <c r="B53" s="27" t="s">
        <v>87</v>
      </c>
      <c r="C53" s="24"/>
      <c r="D53" s="24"/>
      <c r="E53" s="24"/>
      <c r="F53" s="24"/>
      <c r="G53" s="24"/>
      <c r="H53" s="24"/>
      <c r="I53" s="25"/>
    </row>
    <row r="54" spans="1:9" s="26" customFormat="1" ht="14.1" customHeight="1" x14ac:dyDescent="0.2">
      <c r="A54" s="50" t="s">
        <v>57</v>
      </c>
      <c r="B54" s="23" t="s">
        <v>88</v>
      </c>
      <c r="C54" s="24">
        <v>235115514</v>
      </c>
      <c r="D54" s="24"/>
      <c r="E54" s="24"/>
      <c r="F54" s="24"/>
      <c r="G54" s="24"/>
      <c r="H54" s="24"/>
      <c r="I54" s="25">
        <f>C54+D54+H54+E54+F54+G54</f>
        <v>235115514</v>
      </c>
    </row>
    <row r="55" spans="1:9" s="26" customFormat="1" ht="14.1" customHeight="1" x14ac:dyDescent="0.2">
      <c r="A55" s="50" t="s">
        <v>59</v>
      </c>
      <c r="B55" s="49" t="s">
        <v>964</v>
      </c>
      <c r="C55" s="36">
        <v>684367699</v>
      </c>
      <c r="D55" s="36"/>
      <c r="E55" s="36"/>
      <c r="F55" s="36"/>
      <c r="G55" s="36"/>
      <c r="H55" s="36"/>
      <c r="I55" s="33">
        <f>C55+D55+H55+E55+F55+G55</f>
        <v>684367699</v>
      </c>
    </row>
    <row r="56" spans="1:9" ht="14.1" customHeight="1" x14ac:dyDescent="0.2">
      <c r="A56" s="50" t="s">
        <v>61</v>
      </c>
      <c r="B56" s="37" t="s">
        <v>90</v>
      </c>
      <c r="C56" s="38">
        <f>C57+C58+C59+C60</f>
        <v>1502752394</v>
      </c>
      <c r="D56" s="38">
        <f t="shared" ref="D56:H56" si="9">D57+D58+D60+D59</f>
        <v>4737100</v>
      </c>
      <c r="E56" s="38">
        <f t="shared" si="9"/>
        <v>1905000</v>
      </c>
      <c r="F56" s="38">
        <f t="shared" si="9"/>
        <v>2889250</v>
      </c>
      <c r="G56" s="38">
        <f t="shared" si="9"/>
        <v>2794000</v>
      </c>
      <c r="H56" s="38">
        <f t="shared" si="9"/>
        <v>2413000</v>
      </c>
      <c r="I56" s="38">
        <f>I57+I58+I60+I59</f>
        <v>1517490744</v>
      </c>
    </row>
    <row r="57" spans="1:9" s="26" customFormat="1" ht="14.1" customHeight="1" x14ac:dyDescent="0.2">
      <c r="A57" s="50" t="s">
        <v>63</v>
      </c>
      <c r="B57" s="23" t="s">
        <v>91</v>
      </c>
      <c r="C57" s="24">
        <v>1436928015</v>
      </c>
      <c r="D57" s="24">
        <v>4737100</v>
      </c>
      <c r="E57" s="24">
        <v>1905000</v>
      </c>
      <c r="F57" s="24">
        <v>2889250</v>
      </c>
      <c r="G57" s="24">
        <v>2794000</v>
      </c>
      <c r="H57" s="24">
        <v>2413000</v>
      </c>
      <c r="I57" s="25">
        <f>C57+D57+H57+E57+F57+G57</f>
        <v>1451666365</v>
      </c>
    </row>
    <row r="58" spans="1:9" s="26" customFormat="1" ht="14.1" customHeight="1" x14ac:dyDescent="0.2">
      <c r="A58" s="50" t="s">
        <v>65</v>
      </c>
      <c r="B58" s="23" t="s">
        <v>92</v>
      </c>
      <c r="C58" s="24">
        <v>65824379</v>
      </c>
      <c r="D58" s="24"/>
      <c r="E58" s="24"/>
      <c r="F58" s="24"/>
      <c r="G58" s="24"/>
      <c r="H58" s="24"/>
      <c r="I58" s="25">
        <f>C58+D58+H58+E58+F58+G58</f>
        <v>65824379</v>
      </c>
    </row>
    <row r="59" spans="1:9" s="26" customFormat="1" ht="14.1" customHeight="1" x14ac:dyDescent="0.2">
      <c r="A59" s="50" t="s">
        <v>67</v>
      </c>
      <c r="B59" s="23" t="s">
        <v>93</v>
      </c>
      <c r="C59" s="24"/>
      <c r="D59" s="414"/>
      <c r="E59" s="414"/>
      <c r="F59" s="414"/>
      <c r="G59" s="414"/>
      <c r="H59" s="414"/>
      <c r="I59" s="25">
        <f>C59+D59+H59+E59+F59+G59</f>
        <v>0</v>
      </c>
    </row>
    <row r="60" spans="1:9" s="26" customFormat="1" ht="14.1" customHeight="1" x14ac:dyDescent="0.2">
      <c r="A60" s="50" t="s">
        <v>69</v>
      </c>
      <c r="B60" s="23" t="s">
        <v>94</v>
      </c>
      <c r="C60" s="24"/>
      <c r="D60" s="24"/>
      <c r="E60" s="24"/>
      <c r="F60" s="24"/>
      <c r="G60" s="24"/>
      <c r="H60" s="24"/>
      <c r="I60" s="25">
        <f>C60+D60+H60+E60+F60+G60</f>
        <v>0</v>
      </c>
    </row>
    <row r="61" spans="1:9" ht="14.1" customHeight="1" x14ac:dyDescent="0.2">
      <c r="A61" s="50" t="s">
        <v>71</v>
      </c>
      <c r="B61" s="37" t="s">
        <v>95</v>
      </c>
      <c r="C61" s="38">
        <f>C64</f>
        <v>762297471</v>
      </c>
      <c r="D61" s="38"/>
      <c r="E61" s="38"/>
      <c r="F61" s="38"/>
      <c r="G61" s="38"/>
      <c r="H61" s="38"/>
      <c r="I61" s="38">
        <f>C61+D61+H61+E61+F61+G61</f>
        <v>762297471</v>
      </c>
    </row>
    <row r="62" spans="1:9" s="26" customFormat="1" ht="14.1" customHeight="1" x14ac:dyDescent="0.2">
      <c r="A62" s="50" t="s">
        <v>73</v>
      </c>
      <c r="B62" s="23" t="s">
        <v>96</v>
      </c>
      <c r="C62" s="24"/>
      <c r="D62" s="24"/>
      <c r="E62" s="24"/>
      <c r="F62" s="24"/>
      <c r="G62" s="24"/>
      <c r="H62" s="24"/>
      <c r="I62" s="24"/>
    </row>
    <row r="63" spans="1:9" s="26" customFormat="1" ht="14.1" customHeight="1" x14ac:dyDescent="0.2">
      <c r="A63" s="50" t="s">
        <v>97</v>
      </c>
      <c r="B63" s="23" t="s">
        <v>98</v>
      </c>
      <c r="C63" s="24"/>
      <c r="D63" s="24"/>
      <c r="E63" s="24"/>
      <c r="F63" s="24"/>
      <c r="G63" s="24"/>
      <c r="H63" s="24"/>
      <c r="I63" s="24"/>
    </row>
    <row r="64" spans="1:9" s="26" customFormat="1" ht="14.1" customHeight="1" x14ac:dyDescent="0.2">
      <c r="A64" s="50" t="s">
        <v>99</v>
      </c>
      <c r="B64" s="23" t="s">
        <v>100</v>
      </c>
      <c r="C64" s="24">
        <v>762297471</v>
      </c>
      <c r="D64" s="24"/>
      <c r="E64" s="24"/>
      <c r="F64" s="24"/>
      <c r="G64" s="24"/>
      <c r="H64" s="24"/>
      <c r="I64" s="25">
        <f>C64+D64+H64+E64+F64+G64</f>
        <v>762297471</v>
      </c>
    </row>
    <row r="65" spans="1:11" s="26" customFormat="1" ht="14.1" customHeight="1" x14ac:dyDescent="0.2">
      <c r="A65" s="50" t="s">
        <v>101</v>
      </c>
      <c r="B65" s="40" t="s">
        <v>102</v>
      </c>
      <c r="C65" s="41">
        <f>C39+C56+C61+C55</f>
        <v>4057036212</v>
      </c>
      <c r="D65" s="41">
        <f t="shared" ref="D65:H65" si="10">D39+D56+D61+D55</f>
        <v>257394200</v>
      </c>
      <c r="E65" s="41">
        <f t="shared" si="10"/>
        <v>112961000</v>
      </c>
      <c r="F65" s="41">
        <f t="shared" si="10"/>
        <v>129758650</v>
      </c>
      <c r="G65" s="41">
        <f t="shared" si="10"/>
        <v>212182000</v>
      </c>
      <c r="H65" s="41">
        <f t="shared" si="10"/>
        <v>77803905</v>
      </c>
      <c r="I65" s="41">
        <f>I39+I56+I61+I55</f>
        <v>4847135967</v>
      </c>
      <c r="K65" s="478"/>
    </row>
    <row r="66" spans="1:11" ht="14.1" customHeight="1" x14ac:dyDescent="0.2">
      <c r="A66" s="4"/>
      <c r="B66" s="51"/>
      <c r="C66" s="45"/>
      <c r="F66" s="1"/>
      <c r="H66" s="7"/>
      <c r="I66" s="8"/>
    </row>
    <row r="67" spans="1:11" ht="14.1" customHeight="1" x14ac:dyDescent="0.2">
      <c r="F67" s="1"/>
      <c r="H67" s="7"/>
      <c r="I67" s="8"/>
    </row>
    <row r="68" spans="1:11" ht="14.1" customHeight="1" x14ac:dyDescent="0.2">
      <c r="A68" s="493" t="s">
        <v>1</v>
      </c>
      <c r="B68" s="9" t="s">
        <v>2</v>
      </c>
      <c r="C68" s="10" t="s">
        <v>3</v>
      </c>
      <c r="F68" s="1"/>
      <c r="H68" s="7"/>
      <c r="I68" s="8"/>
    </row>
    <row r="69" spans="1:11" ht="14.1" customHeight="1" x14ac:dyDescent="0.2">
      <c r="A69" s="494"/>
      <c r="B69" s="9" t="s">
        <v>17</v>
      </c>
      <c r="C69" s="10" t="s">
        <v>26</v>
      </c>
      <c r="F69" s="1"/>
      <c r="H69" s="7"/>
      <c r="I69" s="8"/>
    </row>
    <row r="70" spans="1:11" ht="14.1" customHeight="1" x14ac:dyDescent="0.2">
      <c r="A70" s="48" t="s">
        <v>28</v>
      </c>
      <c r="B70" s="495" t="s">
        <v>103</v>
      </c>
      <c r="C70" s="495"/>
      <c r="F70" s="1"/>
      <c r="H70" s="7"/>
      <c r="I70" s="8"/>
    </row>
    <row r="71" spans="1:11" ht="14.1" customHeight="1" x14ac:dyDescent="0.2">
      <c r="A71" s="48" t="s">
        <v>30</v>
      </c>
      <c r="B71" s="52" t="s">
        <v>104</v>
      </c>
      <c r="C71" s="20">
        <f>I26</f>
        <v>2080718533</v>
      </c>
      <c r="F71" s="1"/>
      <c r="H71" s="7"/>
      <c r="I71" s="8"/>
    </row>
    <row r="72" spans="1:11" ht="14.1" customHeight="1" x14ac:dyDescent="0.2">
      <c r="A72" s="48" t="s">
        <v>32</v>
      </c>
      <c r="B72" s="19" t="s">
        <v>102</v>
      </c>
      <c r="C72" s="20">
        <f>I39+I56</f>
        <v>3400470797</v>
      </c>
      <c r="F72" s="1"/>
      <c r="H72" s="7"/>
      <c r="I72" s="8"/>
    </row>
    <row r="73" spans="1:11" ht="14.1" customHeight="1" x14ac:dyDescent="0.2">
      <c r="A73" s="48" t="s">
        <v>34</v>
      </c>
      <c r="B73" s="21" t="s">
        <v>969</v>
      </c>
      <c r="C73" s="30">
        <f>C71-C72</f>
        <v>-1319752264</v>
      </c>
      <c r="F73" s="1"/>
      <c r="H73" s="7"/>
      <c r="I73" s="8"/>
    </row>
    <row r="74" spans="1:11" ht="14.1" customHeight="1" x14ac:dyDescent="0.2"/>
    <row r="75" spans="1:11" ht="14.1" customHeight="1" x14ac:dyDescent="0.2"/>
    <row r="76" spans="1:11" ht="14.1" customHeight="1" x14ac:dyDescent="0.2">
      <c r="B76" s="53"/>
    </row>
    <row r="77" spans="1:11" ht="14.1" customHeight="1" x14ac:dyDescent="0.2">
      <c r="B77" s="53"/>
    </row>
    <row r="78" spans="1:11" ht="14.1" customHeight="1" x14ac:dyDescent="0.2"/>
    <row r="79" spans="1:11" ht="14.1" customHeight="1" x14ac:dyDescent="0.2"/>
    <row r="80" spans="1:11"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sheetData>
  <mergeCells count="10">
    <mergeCell ref="B70:C70"/>
    <mergeCell ref="M5:V5"/>
    <mergeCell ref="B37:B38"/>
    <mergeCell ref="A35:A38"/>
    <mergeCell ref="B7:B8"/>
    <mergeCell ref="A1:I1"/>
    <mergeCell ref="A2:I2"/>
    <mergeCell ref="A3:I3"/>
    <mergeCell ref="A5:A8"/>
    <mergeCell ref="A68:A69"/>
  </mergeCells>
  <pageMargins left="0.70866141732283472" right="0.70866141732283472" top="0.74803149606299213" bottom="0.74803149606299213" header="0.31496062992125984" footer="0.31496062992125984"/>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45"/>
  <sheetViews>
    <sheetView workbookViewId="0">
      <selection sqref="A1:J1"/>
    </sheetView>
  </sheetViews>
  <sheetFormatPr defaultRowHeight="12.75" x14ac:dyDescent="0.2"/>
  <cols>
    <col min="1" max="1" width="5" style="57" bestFit="1" customWidth="1"/>
    <col min="2" max="2" width="65.85546875" style="57" bestFit="1" customWidth="1"/>
    <col min="3" max="3" width="5.85546875" style="57" bestFit="1" customWidth="1"/>
    <col min="4" max="5" width="19.28515625" style="57" customWidth="1"/>
    <col min="6" max="6" width="16.28515625" style="57" customWidth="1"/>
    <col min="7" max="7" width="21" style="80" customWidth="1"/>
    <col min="8" max="8" width="18.85546875" style="57" customWidth="1"/>
    <col min="9" max="9" width="19.5703125" style="57" customWidth="1"/>
    <col min="10" max="10" width="17.7109375" style="57" customWidth="1"/>
    <col min="11" max="249" width="9.140625" style="57"/>
    <col min="250" max="250" width="5" style="57" bestFit="1" customWidth="1"/>
    <col min="251" max="251" width="65.85546875" style="57" bestFit="1" customWidth="1"/>
    <col min="252" max="252" width="5.85546875" style="57" bestFit="1" customWidth="1"/>
    <col min="253" max="253" width="15.28515625" style="57" customWidth="1"/>
    <col min="254" max="254" width="13.7109375" style="57" customWidth="1"/>
    <col min="255" max="255" width="6.5703125" style="57" bestFit="1" customWidth="1"/>
    <col min="256" max="256" width="9.140625" style="57" bestFit="1" customWidth="1"/>
    <col min="257" max="257" width="6.5703125" style="57" bestFit="1" customWidth="1"/>
    <col min="258" max="258" width="9.140625" style="57" bestFit="1" customWidth="1"/>
    <col min="259" max="259" width="6.5703125" style="57" bestFit="1" customWidth="1"/>
    <col min="260" max="260" width="9.140625" style="57"/>
    <col min="261" max="261" width="6.5703125" style="57" bestFit="1" customWidth="1"/>
    <col min="262" max="262" width="9.140625" style="57"/>
    <col min="263" max="263" width="6.5703125" style="57" bestFit="1" customWidth="1"/>
    <col min="264" max="264" width="9.140625" style="57"/>
    <col min="265" max="265" width="10.85546875" style="57" bestFit="1" customWidth="1"/>
    <col min="266" max="266" width="12.28515625" style="57" bestFit="1" customWidth="1"/>
    <col min="267" max="505" width="9.140625" style="57"/>
    <col min="506" max="506" width="5" style="57" bestFit="1" customWidth="1"/>
    <col min="507" max="507" width="65.85546875" style="57" bestFit="1" customWidth="1"/>
    <col min="508" max="508" width="5.85546875" style="57" bestFit="1" customWidth="1"/>
    <col min="509" max="509" width="15.28515625" style="57" customWidth="1"/>
    <col min="510" max="510" width="13.7109375" style="57" customWidth="1"/>
    <col min="511" max="511" width="6.5703125" style="57" bestFit="1" customWidth="1"/>
    <col min="512" max="512" width="9.140625" style="57" bestFit="1" customWidth="1"/>
    <col min="513" max="513" width="6.5703125" style="57" bestFit="1" customWidth="1"/>
    <col min="514" max="514" width="9.140625" style="57" bestFit="1" customWidth="1"/>
    <col min="515" max="515" width="6.5703125" style="57" bestFit="1" customWidth="1"/>
    <col min="516" max="516" width="9.140625" style="57"/>
    <col min="517" max="517" width="6.5703125" style="57" bestFit="1" customWidth="1"/>
    <col min="518" max="518" width="9.140625" style="57"/>
    <col min="519" max="519" width="6.5703125" style="57" bestFit="1" customWidth="1"/>
    <col min="520" max="520" width="9.140625" style="57"/>
    <col min="521" max="521" width="10.85546875" style="57" bestFit="1" customWidth="1"/>
    <col min="522" max="522" width="12.28515625" style="57" bestFit="1" customWidth="1"/>
    <col min="523" max="761" width="9.140625" style="57"/>
    <col min="762" max="762" width="5" style="57" bestFit="1" customWidth="1"/>
    <col min="763" max="763" width="65.85546875" style="57" bestFit="1" customWidth="1"/>
    <col min="764" max="764" width="5.85546875" style="57" bestFit="1" customWidth="1"/>
    <col min="765" max="765" width="15.28515625" style="57" customWidth="1"/>
    <col min="766" max="766" width="13.7109375" style="57" customWidth="1"/>
    <col min="767" max="767" width="6.5703125" style="57" bestFit="1" customWidth="1"/>
    <col min="768" max="768" width="9.140625" style="57" bestFit="1" customWidth="1"/>
    <col min="769" max="769" width="6.5703125" style="57" bestFit="1" customWidth="1"/>
    <col min="770" max="770" width="9.140625" style="57" bestFit="1" customWidth="1"/>
    <col min="771" max="771" width="6.5703125" style="57" bestFit="1" customWidth="1"/>
    <col min="772" max="772" width="9.140625" style="57"/>
    <col min="773" max="773" width="6.5703125" style="57" bestFit="1" customWidth="1"/>
    <col min="774" max="774" width="9.140625" style="57"/>
    <col min="775" max="775" width="6.5703125" style="57" bestFit="1" customWidth="1"/>
    <col min="776" max="776" width="9.140625" style="57"/>
    <col min="777" max="777" width="10.85546875" style="57" bestFit="1" customWidth="1"/>
    <col min="778" max="778" width="12.28515625" style="57" bestFit="1" customWidth="1"/>
    <col min="779" max="1017" width="9.140625" style="57"/>
    <col min="1018" max="1018" width="5" style="57" bestFit="1" customWidth="1"/>
    <col min="1019" max="1019" width="65.85546875" style="57" bestFit="1" customWidth="1"/>
    <col min="1020" max="1020" width="5.85546875" style="57" bestFit="1" customWidth="1"/>
    <col min="1021" max="1021" width="15.28515625" style="57" customWidth="1"/>
    <col min="1022" max="1022" width="13.7109375" style="57" customWidth="1"/>
    <col min="1023" max="1023" width="6.5703125" style="57" bestFit="1" customWidth="1"/>
    <col min="1024" max="1024" width="9.140625" style="57" bestFit="1" customWidth="1"/>
    <col min="1025" max="1025" width="6.5703125" style="57" bestFit="1" customWidth="1"/>
    <col min="1026" max="1026" width="9.140625" style="57" bestFit="1" customWidth="1"/>
    <col min="1027" max="1027" width="6.5703125" style="57" bestFit="1" customWidth="1"/>
    <col min="1028" max="1028" width="9.140625" style="57"/>
    <col min="1029" max="1029" width="6.5703125" style="57" bestFit="1" customWidth="1"/>
    <col min="1030" max="1030" width="9.140625" style="57"/>
    <col min="1031" max="1031" width="6.5703125" style="57" bestFit="1" customWidth="1"/>
    <col min="1032" max="1032" width="9.140625" style="57"/>
    <col min="1033" max="1033" width="10.85546875" style="57" bestFit="1" customWidth="1"/>
    <col min="1034" max="1034" width="12.28515625" style="57" bestFit="1" customWidth="1"/>
    <col min="1035" max="1273" width="9.140625" style="57"/>
    <col min="1274" max="1274" width="5" style="57" bestFit="1" customWidth="1"/>
    <col min="1275" max="1275" width="65.85546875" style="57" bestFit="1" customWidth="1"/>
    <col min="1276" max="1276" width="5.85546875" style="57" bestFit="1" customWidth="1"/>
    <col min="1277" max="1277" width="15.28515625" style="57" customWidth="1"/>
    <col min="1278" max="1278" width="13.7109375" style="57" customWidth="1"/>
    <col min="1279" max="1279" width="6.5703125" style="57" bestFit="1" customWidth="1"/>
    <col min="1280" max="1280" width="9.140625" style="57" bestFit="1" customWidth="1"/>
    <col min="1281" max="1281" width="6.5703125" style="57" bestFit="1" customWidth="1"/>
    <col min="1282" max="1282" width="9.140625" style="57" bestFit="1" customWidth="1"/>
    <col min="1283" max="1283" width="6.5703125" style="57" bestFit="1" customWidth="1"/>
    <col min="1284" max="1284" width="9.140625" style="57"/>
    <col min="1285" max="1285" width="6.5703125" style="57" bestFit="1" customWidth="1"/>
    <col min="1286" max="1286" width="9.140625" style="57"/>
    <col min="1287" max="1287" width="6.5703125" style="57" bestFit="1" customWidth="1"/>
    <col min="1288" max="1288" width="9.140625" style="57"/>
    <col min="1289" max="1289" width="10.85546875" style="57" bestFit="1" customWidth="1"/>
    <col min="1290" max="1290" width="12.28515625" style="57" bestFit="1" customWidth="1"/>
    <col min="1291" max="1529" width="9.140625" style="57"/>
    <col min="1530" max="1530" width="5" style="57" bestFit="1" customWidth="1"/>
    <col min="1531" max="1531" width="65.85546875" style="57" bestFit="1" customWidth="1"/>
    <col min="1532" max="1532" width="5.85546875" style="57" bestFit="1" customWidth="1"/>
    <col min="1533" max="1533" width="15.28515625" style="57" customWidth="1"/>
    <col min="1534" max="1534" width="13.7109375" style="57" customWidth="1"/>
    <col min="1535" max="1535" width="6.5703125" style="57" bestFit="1" customWidth="1"/>
    <col min="1536" max="1536" width="9.140625" style="57" bestFit="1" customWidth="1"/>
    <col min="1537" max="1537" width="6.5703125" style="57" bestFit="1" customWidth="1"/>
    <col min="1538" max="1538" width="9.140625" style="57" bestFit="1" customWidth="1"/>
    <col min="1539" max="1539" width="6.5703125" style="57" bestFit="1" customWidth="1"/>
    <col min="1540" max="1540" width="9.140625" style="57"/>
    <col min="1541" max="1541" width="6.5703125" style="57" bestFit="1" customWidth="1"/>
    <col min="1542" max="1542" width="9.140625" style="57"/>
    <col min="1543" max="1543" width="6.5703125" style="57" bestFit="1" customWidth="1"/>
    <col min="1544" max="1544" width="9.140625" style="57"/>
    <col min="1545" max="1545" width="10.85546875" style="57" bestFit="1" customWidth="1"/>
    <col min="1546" max="1546" width="12.28515625" style="57" bestFit="1" customWidth="1"/>
    <col min="1547" max="1785" width="9.140625" style="57"/>
    <col min="1786" max="1786" width="5" style="57" bestFit="1" customWidth="1"/>
    <col min="1787" max="1787" width="65.85546875" style="57" bestFit="1" customWidth="1"/>
    <col min="1788" max="1788" width="5.85546875" style="57" bestFit="1" customWidth="1"/>
    <col min="1789" max="1789" width="15.28515625" style="57" customWidth="1"/>
    <col min="1790" max="1790" width="13.7109375" style="57" customWidth="1"/>
    <col min="1791" max="1791" width="6.5703125" style="57" bestFit="1" customWidth="1"/>
    <col min="1792" max="1792" width="9.140625" style="57" bestFit="1" customWidth="1"/>
    <col min="1793" max="1793" width="6.5703125" style="57" bestFit="1" customWidth="1"/>
    <col min="1794" max="1794" width="9.140625" style="57" bestFit="1" customWidth="1"/>
    <col min="1795" max="1795" width="6.5703125" style="57" bestFit="1" customWidth="1"/>
    <col min="1796" max="1796" width="9.140625" style="57"/>
    <col min="1797" max="1797" width="6.5703125" style="57" bestFit="1" customWidth="1"/>
    <col min="1798" max="1798" width="9.140625" style="57"/>
    <col min="1799" max="1799" width="6.5703125" style="57" bestFit="1" customWidth="1"/>
    <col min="1800" max="1800" width="9.140625" style="57"/>
    <col min="1801" max="1801" width="10.85546875" style="57" bestFit="1" customWidth="1"/>
    <col min="1802" max="1802" width="12.28515625" style="57" bestFit="1" customWidth="1"/>
    <col min="1803" max="2041" width="9.140625" style="57"/>
    <col min="2042" max="2042" width="5" style="57" bestFit="1" customWidth="1"/>
    <col min="2043" max="2043" width="65.85546875" style="57" bestFit="1" customWidth="1"/>
    <col min="2044" max="2044" width="5.85546875" style="57" bestFit="1" customWidth="1"/>
    <col min="2045" max="2045" width="15.28515625" style="57" customWidth="1"/>
    <col min="2046" max="2046" width="13.7109375" style="57" customWidth="1"/>
    <col min="2047" max="2047" width="6.5703125" style="57" bestFit="1" customWidth="1"/>
    <col min="2048" max="2048" width="9.140625" style="57" bestFit="1" customWidth="1"/>
    <col min="2049" max="2049" width="6.5703125" style="57" bestFit="1" customWidth="1"/>
    <col min="2050" max="2050" width="9.140625" style="57" bestFit="1" customWidth="1"/>
    <col min="2051" max="2051" width="6.5703125" style="57" bestFit="1" customWidth="1"/>
    <col min="2052" max="2052" width="9.140625" style="57"/>
    <col min="2053" max="2053" width="6.5703125" style="57" bestFit="1" customWidth="1"/>
    <col min="2054" max="2054" width="9.140625" style="57"/>
    <col min="2055" max="2055" width="6.5703125" style="57" bestFit="1" customWidth="1"/>
    <col min="2056" max="2056" width="9.140625" style="57"/>
    <col min="2057" max="2057" width="10.85546875" style="57" bestFit="1" customWidth="1"/>
    <col min="2058" max="2058" width="12.28515625" style="57" bestFit="1" customWidth="1"/>
    <col min="2059" max="2297" width="9.140625" style="57"/>
    <col min="2298" max="2298" width="5" style="57" bestFit="1" customWidth="1"/>
    <col min="2299" max="2299" width="65.85546875" style="57" bestFit="1" customWidth="1"/>
    <col min="2300" max="2300" width="5.85546875" style="57" bestFit="1" customWidth="1"/>
    <col min="2301" max="2301" width="15.28515625" style="57" customWidth="1"/>
    <col min="2302" max="2302" width="13.7109375" style="57" customWidth="1"/>
    <col min="2303" max="2303" width="6.5703125" style="57" bestFit="1" customWidth="1"/>
    <col min="2304" max="2304" width="9.140625" style="57" bestFit="1" customWidth="1"/>
    <col min="2305" max="2305" width="6.5703125" style="57" bestFit="1" customWidth="1"/>
    <col min="2306" max="2306" width="9.140625" style="57" bestFit="1" customWidth="1"/>
    <col min="2307" max="2307" width="6.5703125" style="57" bestFit="1" customWidth="1"/>
    <col min="2308" max="2308" width="9.140625" style="57"/>
    <col min="2309" max="2309" width="6.5703125" style="57" bestFit="1" customWidth="1"/>
    <col min="2310" max="2310" width="9.140625" style="57"/>
    <col min="2311" max="2311" width="6.5703125" style="57" bestFit="1" customWidth="1"/>
    <col min="2312" max="2312" width="9.140625" style="57"/>
    <col min="2313" max="2313" width="10.85546875" style="57" bestFit="1" customWidth="1"/>
    <col min="2314" max="2314" width="12.28515625" style="57" bestFit="1" customWidth="1"/>
    <col min="2315" max="2553" width="9.140625" style="57"/>
    <col min="2554" max="2554" width="5" style="57" bestFit="1" customWidth="1"/>
    <col min="2555" max="2555" width="65.85546875" style="57" bestFit="1" customWidth="1"/>
    <col min="2556" max="2556" width="5.85546875" style="57" bestFit="1" customWidth="1"/>
    <col min="2557" max="2557" width="15.28515625" style="57" customWidth="1"/>
    <col min="2558" max="2558" width="13.7109375" style="57" customWidth="1"/>
    <col min="2559" max="2559" width="6.5703125" style="57" bestFit="1" customWidth="1"/>
    <col min="2560" max="2560" width="9.140625" style="57" bestFit="1" customWidth="1"/>
    <col min="2561" max="2561" width="6.5703125" style="57" bestFit="1" customWidth="1"/>
    <col min="2562" max="2562" width="9.140625" style="57" bestFit="1" customWidth="1"/>
    <col min="2563" max="2563" width="6.5703125" style="57" bestFit="1" customWidth="1"/>
    <col min="2564" max="2564" width="9.140625" style="57"/>
    <col min="2565" max="2565" width="6.5703125" style="57" bestFit="1" customWidth="1"/>
    <col min="2566" max="2566" width="9.140625" style="57"/>
    <col min="2567" max="2567" width="6.5703125" style="57" bestFit="1" customWidth="1"/>
    <col min="2568" max="2568" width="9.140625" style="57"/>
    <col min="2569" max="2569" width="10.85546875" style="57" bestFit="1" customWidth="1"/>
    <col min="2570" max="2570" width="12.28515625" style="57" bestFit="1" customWidth="1"/>
    <col min="2571" max="2809" width="9.140625" style="57"/>
    <col min="2810" max="2810" width="5" style="57" bestFit="1" customWidth="1"/>
    <col min="2811" max="2811" width="65.85546875" style="57" bestFit="1" customWidth="1"/>
    <col min="2812" max="2812" width="5.85546875" style="57" bestFit="1" customWidth="1"/>
    <col min="2813" max="2813" width="15.28515625" style="57" customWidth="1"/>
    <col min="2814" max="2814" width="13.7109375" style="57" customWidth="1"/>
    <col min="2815" max="2815" width="6.5703125" style="57" bestFit="1" customWidth="1"/>
    <col min="2816" max="2816" width="9.140625" style="57" bestFit="1" customWidth="1"/>
    <col min="2817" max="2817" width="6.5703125" style="57" bestFit="1" customWidth="1"/>
    <col min="2818" max="2818" width="9.140625" style="57" bestFit="1" customWidth="1"/>
    <col min="2819" max="2819" width="6.5703125" style="57" bestFit="1" customWidth="1"/>
    <col min="2820" max="2820" width="9.140625" style="57"/>
    <col min="2821" max="2821" width="6.5703125" style="57" bestFit="1" customWidth="1"/>
    <col min="2822" max="2822" width="9.140625" style="57"/>
    <col min="2823" max="2823" width="6.5703125" style="57" bestFit="1" customWidth="1"/>
    <col min="2824" max="2824" width="9.140625" style="57"/>
    <col min="2825" max="2825" width="10.85546875" style="57" bestFit="1" customWidth="1"/>
    <col min="2826" max="2826" width="12.28515625" style="57" bestFit="1" customWidth="1"/>
    <col min="2827" max="3065" width="9.140625" style="57"/>
    <col min="3066" max="3066" width="5" style="57" bestFit="1" customWidth="1"/>
    <col min="3067" max="3067" width="65.85546875" style="57" bestFit="1" customWidth="1"/>
    <col min="3068" max="3068" width="5.85546875" style="57" bestFit="1" customWidth="1"/>
    <col min="3069" max="3069" width="15.28515625" style="57" customWidth="1"/>
    <col min="3070" max="3070" width="13.7109375" style="57" customWidth="1"/>
    <col min="3071" max="3071" width="6.5703125" style="57" bestFit="1" customWidth="1"/>
    <col min="3072" max="3072" width="9.140625" style="57" bestFit="1" customWidth="1"/>
    <col min="3073" max="3073" width="6.5703125" style="57" bestFit="1" customWidth="1"/>
    <col min="3074" max="3074" width="9.140625" style="57" bestFit="1" customWidth="1"/>
    <col min="3075" max="3075" width="6.5703125" style="57" bestFit="1" customWidth="1"/>
    <col min="3076" max="3076" width="9.140625" style="57"/>
    <col min="3077" max="3077" width="6.5703125" style="57" bestFit="1" customWidth="1"/>
    <col min="3078" max="3078" width="9.140625" style="57"/>
    <col min="3079" max="3079" width="6.5703125" style="57" bestFit="1" customWidth="1"/>
    <col min="3080" max="3080" width="9.140625" style="57"/>
    <col min="3081" max="3081" width="10.85546875" style="57" bestFit="1" customWidth="1"/>
    <col min="3082" max="3082" width="12.28515625" style="57" bestFit="1" customWidth="1"/>
    <col min="3083" max="3321" width="9.140625" style="57"/>
    <col min="3322" max="3322" width="5" style="57" bestFit="1" customWidth="1"/>
    <col min="3323" max="3323" width="65.85546875" style="57" bestFit="1" customWidth="1"/>
    <col min="3324" max="3324" width="5.85546875" style="57" bestFit="1" customWidth="1"/>
    <col min="3325" max="3325" width="15.28515625" style="57" customWidth="1"/>
    <col min="3326" max="3326" width="13.7109375" style="57" customWidth="1"/>
    <col min="3327" max="3327" width="6.5703125" style="57" bestFit="1" customWidth="1"/>
    <col min="3328" max="3328" width="9.140625" style="57" bestFit="1" customWidth="1"/>
    <col min="3329" max="3329" width="6.5703125" style="57" bestFit="1" customWidth="1"/>
    <col min="3330" max="3330" width="9.140625" style="57" bestFit="1" customWidth="1"/>
    <col min="3331" max="3331" width="6.5703125" style="57" bestFit="1" customWidth="1"/>
    <col min="3332" max="3332" width="9.140625" style="57"/>
    <col min="3333" max="3333" width="6.5703125" style="57" bestFit="1" customWidth="1"/>
    <col min="3334" max="3334" width="9.140625" style="57"/>
    <col min="3335" max="3335" width="6.5703125" style="57" bestFit="1" customWidth="1"/>
    <col min="3336" max="3336" width="9.140625" style="57"/>
    <col min="3337" max="3337" width="10.85546875" style="57" bestFit="1" customWidth="1"/>
    <col min="3338" max="3338" width="12.28515625" style="57" bestFit="1" customWidth="1"/>
    <col min="3339" max="3577" width="9.140625" style="57"/>
    <col min="3578" max="3578" width="5" style="57" bestFit="1" customWidth="1"/>
    <col min="3579" max="3579" width="65.85546875" style="57" bestFit="1" customWidth="1"/>
    <col min="3580" max="3580" width="5.85546875" style="57" bestFit="1" customWidth="1"/>
    <col min="3581" max="3581" width="15.28515625" style="57" customWidth="1"/>
    <col min="3582" max="3582" width="13.7109375" style="57" customWidth="1"/>
    <col min="3583" max="3583" width="6.5703125" style="57" bestFit="1" customWidth="1"/>
    <col min="3584" max="3584" width="9.140625" style="57" bestFit="1" customWidth="1"/>
    <col min="3585" max="3585" width="6.5703125" style="57" bestFit="1" customWidth="1"/>
    <col min="3586" max="3586" width="9.140625" style="57" bestFit="1" customWidth="1"/>
    <col min="3587" max="3587" width="6.5703125" style="57" bestFit="1" customWidth="1"/>
    <col min="3588" max="3588" width="9.140625" style="57"/>
    <col min="3589" max="3589" width="6.5703125" style="57" bestFit="1" customWidth="1"/>
    <col min="3590" max="3590" width="9.140625" style="57"/>
    <col min="3591" max="3591" width="6.5703125" style="57" bestFit="1" customWidth="1"/>
    <col min="3592" max="3592" width="9.140625" style="57"/>
    <col min="3593" max="3593" width="10.85546875" style="57" bestFit="1" customWidth="1"/>
    <col min="3594" max="3594" width="12.28515625" style="57" bestFit="1" customWidth="1"/>
    <col min="3595" max="3833" width="9.140625" style="57"/>
    <col min="3834" max="3834" width="5" style="57" bestFit="1" customWidth="1"/>
    <col min="3835" max="3835" width="65.85546875" style="57" bestFit="1" customWidth="1"/>
    <col min="3836" max="3836" width="5.85546875" style="57" bestFit="1" customWidth="1"/>
    <col min="3837" max="3837" width="15.28515625" style="57" customWidth="1"/>
    <col min="3838" max="3838" width="13.7109375" style="57" customWidth="1"/>
    <col min="3839" max="3839" width="6.5703125" style="57" bestFit="1" customWidth="1"/>
    <col min="3840" max="3840" width="9.140625" style="57" bestFit="1" customWidth="1"/>
    <col min="3841" max="3841" width="6.5703125" style="57" bestFit="1" customWidth="1"/>
    <col min="3842" max="3842" width="9.140625" style="57" bestFit="1" customWidth="1"/>
    <col min="3843" max="3843" width="6.5703125" style="57" bestFit="1" customWidth="1"/>
    <col min="3844" max="3844" width="9.140625" style="57"/>
    <col min="3845" max="3845" width="6.5703125" style="57" bestFit="1" customWidth="1"/>
    <col min="3846" max="3846" width="9.140625" style="57"/>
    <col min="3847" max="3847" width="6.5703125" style="57" bestFit="1" customWidth="1"/>
    <col min="3848" max="3848" width="9.140625" style="57"/>
    <col min="3849" max="3849" width="10.85546875" style="57" bestFit="1" customWidth="1"/>
    <col min="3850" max="3850" width="12.28515625" style="57" bestFit="1" customWidth="1"/>
    <col min="3851" max="4089" width="9.140625" style="57"/>
    <col min="4090" max="4090" width="5" style="57" bestFit="1" customWidth="1"/>
    <col min="4091" max="4091" width="65.85546875" style="57" bestFit="1" customWidth="1"/>
    <col min="4092" max="4092" width="5.85546875" style="57" bestFit="1" customWidth="1"/>
    <col min="4093" max="4093" width="15.28515625" style="57" customWidth="1"/>
    <col min="4094" max="4094" width="13.7109375" style="57" customWidth="1"/>
    <col min="4095" max="4095" width="6.5703125" style="57" bestFit="1" customWidth="1"/>
    <col min="4096" max="4096" width="9.140625" style="57" bestFit="1" customWidth="1"/>
    <col min="4097" max="4097" width="6.5703125" style="57" bestFit="1" customWidth="1"/>
    <col min="4098" max="4098" width="9.140625" style="57" bestFit="1" customWidth="1"/>
    <col min="4099" max="4099" width="6.5703125" style="57" bestFit="1" customWidth="1"/>
    <col min="4100" max="4100" width="9.140625" style="57"/>
    <col min="4101" max="4101" width="6.5703125" style="57" bestFit="1" customWidth="1"/>
    <col min="4102" max="4102" width="9.140625" style="57"/>
    <col min="4103" max="4103" width="6.5703125" style="57" bestFit="1" customWidth="1"/>
    <col min="4104" max="4104" width="9.140625" style="57"/>
    <col min="4105" max="4105" width="10.85546875" style="57" bestFit="1" customWidth="1"/>
    <col min="4106" max="4106" width="12.28515625" style="57" bestFit="1" customWidth="1"/>
    <col min="4107" max="4345" width="9.140625" style="57"/>
    <col min="4346" max="4346" width="5" style="57" bestFit="1" customWidth="1"/>
    <col min="4347" max="4347" width="65.85546875" style="57" bestFit="1" customWidth="1"/>
    <col min="4348" max="4348" width="5.85546875" style="57" bestFit="1" customWidth="1"/>
    <col min="4349" max="4349" width="15.28515625" style="57" customWidth="1"/>
    <col min="4350" max="4350" width="13.7109375" style="57" customWidth="1"/>
    <col min="4351" max="4351" width="6.5703125" style="57" bestFit="1" customWidth="1"/>
    <col min="4352" max="4352" width="9.140625" style="57" bestFit="1" customWidth="1"/>
    <col min="4353" max="4353" width="6.5703125" style="57" bestFit="1" customWidth="1"/>
    <col min="4354" max="4354" width="9.140625" style="57" bestFit="1" customWidth="1"/>
    <col min="4355" max="4355" width="6.5703125" style="57" bestFit="1" customWidth="1"/>
    <col min="4356" max="4356" width="9.140625" style="57"/>
    <col min="4357" max="4357" width="6.5703125" style="57" bestFit="1" customWidth="1"/>
    <col min="4358" max="4358" width="9.140625" style="57"/>
    <col min="4359" max="4359" width="6.5703125" style="57" bestFit="1" customWidth="1"/>
    <col min="4360" max="4360" width="9.140625" style="57"/>
    <col min="4361" max="4361" width="10.85546875" style="57" bestFit="1" customWidth="1"/>
    <col min="4362" max="4362" width="12.28515625" style="57" bestFit="1" customWidth="1"/>
    <col min="4363" max="4601" width="9.140625" style="57"/>
    <col min="4602" max="4602" width="5" style="57" bestFit="1" customWidth="1"/>
    <col min="4603" max="4603" width="65.85546875" style="57" bestFit="1" customWidth="1"/>
    <col min="4604" max="4604" width="5.85546875" style="57" bestFit="1" customWidth="1"/>
    <col min="4605" max="4605" width="15.28515625" style="57" customWidth="1"/>
    <col min="4606" max="4606" width="13.7109375" style="57" customWidth="1"/>
    <col min="4607" max="4607" width="6.5703125" style="57" bestFit="1" customWidth="1"/>
    <col min="4608" max="4608" width="9.140625" style="57" bestFit="1" customWidth="1"/>
    <col min="4609" max="4609" width="6.5703125" style="57" bestFit="1" customWidth="1"/>
    <col min="4610" max="4610" width="9.140625" style="57" bestFit="1" customWidth="1"/>
    <col min="4611" max="4611" width="6.5703125" style="57" bestFit="1" customWidth="1"/>
    <col min="4612" max="4612" width="9.140625" style="57"/>
    <col min="4613" max="4613" width="6.5703125" style="57" bestFit="1" customWidth="1"/>
    <col min="4614" max="4614" width="9.140625" style="57"/>
    <col min="4615" max="4615" width="6.5703125" style="57" bestFit="1" customWidth="1"/>
    <col min="4616" max="4616" width="9.140625" style="57"/>
    <col min="4617" max="4617" width="10.85546875" style="57" bestFit="1" customWidth="1"/>
    <col min="4618" max="4618" width="12.28515625" style="57" bestFit="1" customWidth="1"/>
    <col min="4619" max="4857" width="9.140625" style="57"/>
    <col min="4858" max="4858" width="5" style="57" bestFit="1" customWidth="1"/>
    <col min="4859" max="4859" width="65.85546875" style="57" bestFit="1" customWidth="1"/>
    <col min="4860" max="4860" width="5.85546875" style="57" bestFit="1" customWidth="1"/>
    <col min="4861" max="4861" width="15.28515625" style="57" customWidth="1"/>
    <col min="4862" max="4862" width="13.7109375" style="57" customWidth="1"/>
    <col min="4863" max="4863" width="6.5703125" style="57" bestFit="1" customWidth="1"/>
    <col min="4864" max="4864" width="9.140625" style="57" bestFit="1" customWidth="1"/>
    <col min="4865" max="4865" width="6.5703125" style="57" bestFit="1" customWidth="1"/>
    <col min="4866" max="4866" width="9.140625" style="57" bestFit="1" customWidth="1"/>
    <col min="4867" max="4867" width="6.5703125" style="57" bestFit="1" customWidth="1"/>
    <col min="4868" max="4868" width="9.140625" style="57"/>
    <col min="4869" max="4869" width="6.5703125" style="57" bestFit="1" customWidth="1"/>
    <col min="4870" max="4870" width="9.140625" style="57"/>
    <col min="4871" max="4871" width="6.5703125" style="57" bestFit="1" customWidth="1"/>
    <col min="4872" max="4872" width="9.140625" style="57"/>
    <col min="4873" max="4873" width="10.85546875" style="57" bestFit="1" customWidth="1"/>
    <col min="4874" max="4874" width="12.28515625" style="57" bestFit="1" customWidth="1"/>
    <col min="4875" max="5113" width="9.140625" style="57"/>
    <col min="5114" max="5114" width="5" style="57" bestFit="1" customWidth="1"/>
    <col min="5115" max="5115" width="65.85546875" style="57" bestFit="1" customWidth="1"/>
    <col min="5116" max="5116" width="5.85546875" style="57" bestFit="1" customWidth="1"/>
    <col min="5117" max="5117" width="15.28515625" style="57" customWidth="1"/>
    <col min="5118" max="5118" width="13.7109375" style="57" customWidth="1"/>
    <col min="5119" max="5119" width="6.5703125" style="57" bestFit="1" customWidth="1"/>
    <col min="5120" max="5120" width="9.140625" style="57" bestFit="1" customWidth="1"/>
    <col min="5121" max="5121" width="6.5703125" style="57" bestFit="1" customWidth="1"/>
    <col min="5122" max="5122" width="9.140625" style="57" bestFit="1" customWidth="1"/>
    <col min="5123" max="5123" width="6.5703125" style="57" bestFit="1" customWidth="1"/>
    <col min="5124" max="5124" width="9.140625" style="57"/>
    <col min="5125" max="5125" width="6.5703125" style="57" bestFit="1" customWidth="1"/>
    <col min="5126" max="5126" width="9.140625" style="57"/>
    <col min="5127" max="5127" width="6.5703125" style="57" bestFit="1" customWidth="1"/>
    <col min="5128" max="5128" width="9.140625" style="57"/>
    <col min="5129" max="5129" width="10.85546875" style="57" bestFit="1" customWidth="1"/>
    <col min="5130" max="5130" width="12.28515625" style="57" bestFit="1" customWidth="1"/>
    <col min="5131" max="5369" width="9.140625" style="57"/>
    <col min="5370" max="5370" width="5" style="57" bestFit="1" customWidth="1"/>
    <col min="5371" max="5371" width="65.85546875" style="57" bestFit="1" customWidth="1"/>
    <col min="5372" max="5372" width="5.85546875" style="57" bestFit="1" customWidth="1"/>
    <col min="5373" max="5373" width="15.28515625" style="57" customWidth="1"/>
    <col min="5374" max="5374" width="13.7109375" style="57" customWidth="1"/>
    <col min="5375" max="5375" width="6.5703125" style="57" bestFit="1" customWidth="1"/>
    <col min="5376" max="5376" width="9.140625" style="57" bestFit="1" customWidth="1"/>
    <col min="5377" max="5377" width="6.5703125" style="57" bestFit="1" customWidth="1"/>
    <col min="5378" max="5378" width="9.140625" style="57" bestFit="1" customWidth="1"/>
    <col min="5379" max="5379" width="6.5703125" style="57" bestFit="1" customWidth="1"/>
    <col min="5380" max="5380" width="9.140625" style="57"/>
    <col min="5381" max="5381" width="6.5703125" style="57" bestFit="1" customWidth="1"/>
    <col min="5382" max="5382" width="9.140625" style="57"/>
    <col min="5383" max="5383" width="6.5703125" style="57" bestFit="1" customWidth="1"/>
    <col min="5384" max="5384" width="9.140625" style="57"/>
    <col min="5385" max="5385" width="10.85546875" style="57" bestFit="1" customWidth="1"/>
    <col min="5386" max="5386" width="12.28515625" style="57" bestFit="1" customWidth="1"/>
    <col min="5387" max="5625" width="9.140625" style="57"/>
    <col min="5626" max="5626" width="5" style="57" bestFit="1" customWidth="1"/>
    <col min="5627" max="5627" width="65.85546875" style="57" bestFit="1" customWidth="1"/>
    <col min="5628" max="5628" width="5.85546875" style="57" bestFit="1" customWidth="1"/>
    <col min="5629" max="5629" width="15.28515625" style="57" customWidth="1"/>
    <col min="5630" max="5630" width="13.7109375" style="57" customWidth="1"/>
    <col min="5631" max="5631" width="6.5703125" style="57" bestFit="1" customWidth="1"/>
    <col min="5632" max="5632" width="9.140625" style="57" bestFit="1" customWidth="1"/>
    <col min="5633" max="5633" width="6.5703125" style="57" bestFit="1" customWidth="1"/>
    <col min="5634" max="5634" width="9.140625" style="57" bestFit="1" customWidth="1"/>
    <col min="5635" max="5635" width="6.5703125" style="57" bestFit="1" customWidth="1"/>
    <col min="5636" max="5636" width="9.140625" style="57"/>
    <col min="5637" max="5637" width="6.5703125" style="57" bestFit="1" customWidth="1"/>
    <col min="5638" max="5638" width="9.140625" style="57"/>
    <col min="5639" max="5639" width="6.5703125" style="57" bestFit="1" customWidth="1"/>
    <col min="5640" max="5640" width="9.140625" style="57"/>
    <col min="5641" max="5641" width="10.85546875" style="57" bestFit="1" customWidth="1"/>
    <col min="5642" max="5642" width="12.28515625" style="57" bestFit="1" customWidth="1"/>
    <col min="5643" max="5881" width="9.140625" style="57"/>
    <col min="5882" max="5882" width="5" style="57" bestFit="1" customWidth="1"/>
    <col min="5883" max="5883" width="65.85546875" style="57" bestFit="1" customWidth="1"/>
    <col min="5884" max="5884" width="5.85546875" style="57" bestFit="1" customWidth="1"/>
    <col min="5885" max="5885" width="15.28515625" style="57" customWidth="1"/>
    <col min="5886" max="5886" width="13.7109375" style="57" customWidth="1"/>
    <col min="5887" max="5887" width="6.5703125" style="57" bestFit="1" customWidth="1"/>
    <col min="5888" max="5888" width="9.140625" style="57" bestFit="1" customWidth="1"/>
    <col min="5889" max="5889" width="6.5703125" style="57" bestFit="1" customWidth="1"/>
    <col min="5890" max="5890" width="9.140625" style="57" bestFit="1" customWidth="1"/>
    <col min="5891" max="5891" width="6.5703125" style="57" bestFit="1" customWidth="1"/>
    <col min="5892" max="5892" width="9.140625" style="57"/>
    <col min="5893" max="5893" width="6.5703125" style="57" bestFit="1" customWidth="1"/>
    <col min="5894" max="5894" width="9.140625" style="57"/>
    <col min="5895" max="5895" width="6.5703125" style="57" bestFit="1" customWidth="1"/>
    <col min="5896" max="5896" width="9.140625" style="57"/>
    <col min="5897" max="5897" width="10.85546875" style="57" bestFit="1" customWidth="1"/>
    <col min="5898" max="5898" width="12.28515625" style="57" bestFit="1" customWidth="1"/>
    <col min="5899" max="6137" width="9.140625" style="57"/>
    <col min="6138" max="6138" width="5" style="57" bestFit="1" customWidth="1"/>
    <col min="6139" max="6139" width="65.85546875" style="57" bestFit="1" customWidth="1"/>
    <col min="6140" max="6140" width="5.85546875" style="57" bestFit="1" customWidth="1"/>
    <col min="6141" max="6141" width="15.28515625" style="57" customWidth="1"/>
    <col min="6142" max="6142" width="13.7109375" style="57" customWidth="1"/>
    <col min="6143" max="6143" width="6.5703125" style="57" bestFit="1" customWidth="1"/>
    <col min="6144" max="6144" width="9.140625" style="57" bestFit="1" customWidth="1"/>
    <col min="6145" max="6145" width="6.5703125" style="57" bestFit="1" customWidth="1"/>
    <col min="6146" max="6146" width="9.140625" style="57" bestFit="1" customWidth="1"/>
    <col min="6147" max="6147" width="6.5703125" style="57" bestFit="1" customWidth="1"/>
    <col min="6148" max="6148" width="9.140625" style="57"/>
    <col min="6149" max="6149" width="6.5703125" style="57" bestFit="1" customWidth="1"/>
    <col min="6150" max="6150" width="9.140625" style="57"/>
    <col min="6151" max="6151" width="6.5703125" style="57" bestFit="1" customWidth="1"/>
    <col min="6152" max="6152" width="9.140625" style="57"/>
    <col min="6153" max="6153" width="10.85546875" style="57" bestFit="1" customWidth="1"/>
    <col min="6154" max="6154" width="12.28515625" style="57" bestFit="1" customWidth="1"/>
    <col min="6155" max="6393" width="9.140625" style="57"/>
    <col min="6394" max="6394" width="5" style="57" bestFit="1" customWidth="1"/>
    <col min="6395" max="6395" width="65.85546875" style="57" bestFit="1" customWidth="1"/>
    <col min="6396" max="6396" width="5.85546875" style="57" bestFit="1" customWidth="1"/>
    <col min="6397" max="6397" width="15.28515625" style="57" customWidth="1"/>
    <col min="6398" max="6398" width="13.7109375" style="57" customWidth="1"/>
    <col min="6399" max="6399" width="6.5703125" style="57" bestFit="1" customWidth="1"/>
    <col min="6400" max="6400" width="9.140625" style="57" bestFit="1" customWidth="1"/>
    <col min="6401" max="6401" width="6.5703125" style="57" bestFit="1" customWidth="1"/>
    <col min="6402" max="6402" width="9.140625" style="57" bestFit="1" customWidth="1"/>
    <col min="6403" max="6403" width="6.5703125" style="57" bestFit="1" customWidth="1"/>
    <col min="6404" max="6404" width="9.140625" style="57"/>
    <col min="6405" max="6405" width="6.5703125" style="57" bestFit="1" customWidth="1"/>
    <col min="6406" max="6406" width="9.140625" style="57"/>
    <col min="6407" max="6407" width="6.5703125" style="57" bestFit="1" customWidth="1"/>
    <col min="6408" max="6408" width="9.140625" style="57"/>
    <col min="6409" max="6409" width="10.85546875" style="57" bestFit="1" customWidth="1"/>
    <col min="6410" max="6410" width="12.28515625" style="57" bestFit="1" customWidth="1"/>
    <col min="6411" max="6649" width="9.140625" style="57"/>
    <col min="6650" max="6650" width="5" style="57" bestFit="1" customWidth="1"/>
    <col min="6651" max="6651" width="65.85546875" style="57" bestFit="1" customWidth="1"/>
    <col min="6652" max="6652" width="5.85546875" style="57" bestFit="1" customWidth="1"/>
    <col min="6653" max="6653" width="15.28515625" style="57" customWidth="1"/>
    <col min="6654" max="6654" width="13.7109375" style="57" customWidth="1"/>
    <col min="6655" max="6655" width="6.5703125" style="57" bestFit="1" customWidth="1"/>
    <col min="6656" max="6656" width="9.140625" style="57" bestFit="1" customWidth="1"/>
    <col min="6657" max="6657" width="6.5703125" style="57" bestFit="1" customWidth="1"/>
    <col min="6658" max="6658" width="9.140625" style="57" bestFit="1" customWidth="1"/>
    <col min="6659" max="6659" width="6.5703125" style="57" bestFit="1" customWidth="1"/>
    <col min="6660" max="6660" width="9.140625" style="57"/>
    <col min="6661" max="6661" width="6.5703125" style="57" bestFit="1" customWidth="1"/>
    <col min="6662" max="6662" width="9.140625" style="57"/>
    <col min="6663" max="6663" width="6.5703125" style="57" bestFit="1" customWidth="1"/>
    <col min="6664" max="6664" width="9.140625" style="57"/>
    <col min="6665" max="6665" width="10.85546875" style="57" bestFit="1" customWidth="1"/>
    <col min="6666" max="6666" width="12.28515625" style="57" bestFit="1" customWidth="1"/>
    <col min="6667" max="6905" width="9.140625" style="57"/>
    <col min="6906" max="6906" width="5" style="57" bestFit="1" customWidth="1"/>
    <col min="6907" max="6907" width="65.85546875" style="57" bestFit="1" customWidth="1"/>
    <col min="6908" max="6908" width="5.85546875" style="57" bestFit="1" customWidth="1"/>
    <col min="6909" max="6909" width="15.28515625" style="57" customWidth="1"/>
    <col min="6910" max="6910" width="13.7109375" style="57" customWidth="1"/>
    <col min="6911" max="6911" width="6.5703125" style="57" bestFit="1" customWidth="1"/>
    <col min="6912" max="6912" width="9.140625" style="57" bestFit="1" customWidth="1"/>
    <col min="6913" max="6913" width="6.5703125" style="57" bestFit="1" customWidth="1"/>
    <col min="6914" max="6914" width="9.140625" style="57" bestFit="1" customWidth="1"/>
    <col min="6915" max="6915" width="6.5703125" style="57" bestFit="1" customWidth="1"/>
    <col min="6916" max="6916" width="9.140625" style="57"/>
    <col min="6917" max="6917" width="6.5703125" style="57" bestFit="1" customWidth="1"/>
    <col min="6918" max="6918" width="9.140625" style="57"/>
    <col min="6919" max="6919" width="6.5703125" style="57" bestFit="1" customWidth="1"/>
    <col min="6920" max="6920" width="9.140625" style="57"/>
    <col min="6921" max="6921" width="10.85546875" style="57" bestFit="1" customWidth="1"/>
    <col min="6922" max="6922" width="12.28515625" style="57" bestFit="1" customWidth="1"/>
    <col min="6923" max="7161" width="9.140625" style="57"/>
    <col min="7162" max="7162" width="5" style="57" bestFit="1" customWidth="1"/>
    <col min="7163" max="7163" width="65.85546875" style="57" bestFit="1" customWidth="1"/>
    <col min="7164" max="7164" width="5.85546875" style="57" bestFit="1" customWidth="1"/>
    <col min="7165" max="7165" width="15.28515625" style="57" customWidth="1"/>
    <col min="7166" max="7166" width="13.7109375" style="57" customWidth="1"/>
    <col min="7167" max="7167" width="6.5703125" style="57" bestFit="1" customWidth="1"/>
    <col min="7168" max="7168" width="9.140625" style="57" bestFit="1" customWidth="1"/>
    <col min="7169" max="7169" width="6.5703125" style="57" bestFit="1" customWidth="1"/>
    <col min="7170" max="7170" width="9.140625" style="57" bestFit="1" customWidth="1"/>
    <col min="7171" max="7171" width="6.5703125" style="57" bestFit="1" customWidth="1"/>
    <col min="7172" max="7172" width="9.140625" style="57"/>
    <col min="7173" max="7173" width="6.5703125" style="57" bestFit="1" customWidth="1"/>
    <col min="7174" max="7174" width="9.140625" style="57"/>
    <col min="7175" max="7175" width="6.5703125" style="57" bestFit="1" customWidth="1"/>
    <col min="7176" max="7176" width="9.140625" style="57"/>
    <col min="7177" max="7177" width="10.85546875" style="57" bestFit="1" customWidth="1"/>
    <col min="7178" max="7178" width="12.28515625" style="57" bestFit="1" customWidth="1"/>
    <col min="7179" max="7417" width="9.140625" style="57"/>
    <col min="7418" max="7418" width="5" style="57" bestFit="1" customWidth="1"/>
    <col min="7419" max="7419" width="65.85546875" style="57" bestFit="1" customWidth="1"/>
    <col min="7420" max="7420" width="5.85546875" style="57" bestFit="1" customWidth="1"/>
    <col min="7421" max="7421" width="15.28515625" style="57" customWidth="1"/>
    <col min="7422" max="7422" width="13.7109375" style="57" customWidth="1"/>
    <col min="7423" max="7423" width="6.5703125" style="57" bestFit="1" customWidth="1"/>
    <col min="7424" max="7424" width="9.140625" style="57" bestFit="1" customWidth="1"/>
    <col min="7425" max="7425" width="6.5703125" style="57" bestFit="1" customWidth="1"/>
    <col min="7426" max="7426" width="9.140625" style="57" bestFit="1" customWidth="1"/>
    <col min="7427" max="7427" width="6.5703125" style="57" bestFit="1" customWidth="1"/>
    <col min="7428" max="7428" width="9.140625" style="57"/>
    <col min="7429" max="7429" width="6.5703125" style="57" bestFit="1" customWidth="1"/>
    <col min="7430" max="7430" width="9.140625" style="57"/>
    <col min="7431" max="7431" width="6.5703125" style="57" bestFit="1" customWidth="1"/>
    <col min="7432" max="7432" width="9.140625" style="57"/>
    <col min="7433" max="7433" width="10.85546875" style="57" bestFit="1" customWidth="1"/>
    <col min="7434" max="7434" width="12.28515625" style="57" bestFit="1" customWidth="1"/>
    <col min="7435" max="7673" width="9.140625" style="57"/>
    <col min="7674" max="7674" width="5" style="57" bestFit="1" customWidth="1"/>
    <col min="7675" max="7675" width="65.85546875" style="57" bestFit="1" customWidth="1"/>
    <col min="7676" max="7676" width="5.85546875" style="57" bestFit="1" customWidth="1"/>
    <col min="7677" max="7677" width="15.28515625" style="57" customWidth="1"/>
    <col min="7678" max="7678" width="13.7109375" style="57" customWidth="1"/>
    <col min="7679" max="7679" width="6.5703125" style="57" bestFit="1" customWidth="1"/>
    <col min="7680" max="7680" width="9.140625" style="57" bestFit="1" customWidth="1"/>
    <col min="7681" max="7681" width="6.5703125" style="57" bestFit="1" customWidth="1"/>
    <col min="7682" max="7682" width="9.140625" style="57" bestFit="1" customWidth="1"/>
    <col min="7683" max="7683" width="6.5703125" style="57" bestFit="1" customWidth="1"/>
    <col min="7684" max="7684" width="9.140625" style="57"/>
    <col min="7685" max="7685" width="6.5703125" style="57" bestFit="1" customWidth="1"/>
    <col min="7686" max="7686" width="9.140625" style="57"/>
    <col min="7687" max="7687" width="6.5703125" style="57" bestFit="1" customWidth="1"/>
    <col min="7688" max="7688" width="9.140625" style="57"/>
    <col min="7689" max="7689" width="10.85546875" style="57" bestFit="1" customWidth="1"/>
    <col min="7690" max="7690" width="12.28515625" style="57" bestFit="1" customWidth="1"/>
    <col min="7691" max="7929" width="9.140625" style="57"/>
    <col min="7930" max="7930" width="5" style="57" bestFit="1" customWidth="1"/>
    <col min="7931" max="7931" width="65.85546875" style="57" bestFit="1" customWidth="1"/>
    <col min="7932" max="7932" width="5.85546875" style="57" bestFit="1" customWidth="1"/>
    <col min="7933" max="7933" width="15.28515625" style="57" customWidth="1"/>
    <col min="7934" max="7934" width="13.7109375" style="57" customWidth="1"/>
    <col min="7935" max="7935" width="6.5703125" style="57" bestFit="1" customWidth="1"/>
    <col min="7936" max="7936" width="9.140625" style="57" bestFit="1" customWidth="1"/>
    <col min="7937" max="7937" width="6.5703125" style="57" bestFit="1" customWidth="1"/>
    <col min="7938" max="7938" width="9.140625" style="57" bestFit="1" customWidth="1"/>
    <col min="7939" max="7939" width="6.5703125" style="57" bestFit="1" customWidth="1"/>
    <col min="7940" max="7940" width="9.140625" style="57"/>
    <col min="7941" max="7941" width="6.5703125" style="57" bestFit="1" customWidth="1"/>
    <col min="7942" max="7942" width="9.140625" style="57"/>
    <col min="7943" max="7943" width="6.5703125" style="57" bestFit="1" customWidth="1"/>
    <col min="7944" max="7944" width="9.140625" style="57"/>
    <col min="7945" max="7945" width="10.85546875" style="57" bestFit="1" customWidth="1"/>
    <col min="7946" max="7946" width="12.28515625" style="57" bestFit="1" customWidth="1"/>
    <col min="7947" max="8185" width="9.140625" style="57"/>
    <col min="8186" max="8186" width="5" style="57" bestFit="1" customWidth="1"/>
    <col min="8187" max="8187" width="65.85546875" style="57" bestFit="1" customWidth="1"/>
    <col min="8188" max="8188" width="5.85546875" style="57" bestFit="1" customWidth="1"/>
    <col min="8189" max="8189" width="15.28515625" style="57" customWidth="1"/>
    <col min="8190" max="8190" width="13.7109375" style="57" customWidth="1"/>
    <col min="8191" max="8191" width="6.5703125" style="57" bestFit="1" customWidth="1"/>
    <col min="8192" max="8192" width="9.140625" style="57" bestFit="1" customWidth="1"/>
    <col min="8193" max="8193" width="6.5703125" style="57" bestFit="1" customWidth="1"/>
    <col min="8194" max="8194" width="9.140625" style="57" bestFit="1" customWidth="1"/>
    <col min="8195" max="8195" width="6.5703125" style="57" bestFit="1" customWidth="1"/>
    <col min="8196" max="8196" width="9.140625" style="57"/>
    <col min="8197" max="8197" width="6.5703125" style="57" bestFit="1" customWidth="1"/>
    <col min="8198" max="8198" width="9.140625" style="57"/>
    <col min="8199" max="8199" width="6.5703125" style="57" bestFit="1" customWidth="1"/>
    <col min="8200" max="8200" width="9.140625" style="57"/>
    <col min="8201" max="8201" width="10.85546875" style="57" bestFit="1" customWidth="1"/>
    <col min="8202" max="8202" width="12.28515625" style="57" bestFit="1" customWidth="1"/>
    <col min="8203" max="8441" width="9.140625" style="57"/>
    <col min="8442" max="8442" width="5" style="57" bestFit="1" customWidth="1"/>
    <col min="8443" max="8443" width="65.85546875" style="57" bestFit="1" customWidth="1"/>
    <col min="8444" max="8444" width="5.85546875" style="57" bestFit="1" customWidth="1"/>
    <col min="8445" max="8445" width="15.28515625" style="57" customWidth="1"/>
    <col min="8446" max="8446" width="13.7109375" style="57" customWidth="1"/>
    <col min="8447" max="8447" width="6.5703125" style="57" bestFit="1" customWidth="1"/>
    <col min="8448" max="8448" width="9.140625" style="57" bestFit="1" customWidth="1"/>
    <col min="8449" max="8449" width="6.5703125" style="57" bestFit="1" customWidth="1"/>
    <col min="8450" max="8450" width="9.140625" style="57" bestFit="1" customWidth="1"/>
    <col min="8451" max="8451" width="6.5703125" style="57" bestFit="1" customWidth="1"/>
    <col min="8452" max="8452" width="9.140625" style="57"/>
    <col min="8453" max="8453" width="6.5703125" style="57" bestFit="1" customWidth="1"/>
    <col min="8454" max="8454" width="9.140625" style="57"/>
    <col min="8455" max="8455" width="6.5703125" style="57" bestFit="1" customWidth="1"/>
    <col min="8456" max="8456" width="9.140625" style="57"/>
    <col min="8457" max="8457" width="10.85546875" style="57" bestFit="1" customWidth="1"/>
    <col min="8458" max="8458" width="12.28515625" style="57" bestFit="1" customWidth="1"/>
    <col min="8459" max="8697" width="9.140625" style="57"/>
    <col min="8698" max="8698" width="5" style="57" bestFit="1" customWidth="1"/>
    <col min="8699" max="8699" width="65.85546875" style="57" bestFit="1" customWidth="1"/>
    <col min="8700" max="8700" width="5.85546875" style="57" bestFit="1" customWidth="1"/>
    <col min="8701" max="8701" width="15.28515625" style="57" customWidth="1"/>
    <col min="8702" max="8702" width="13.7109375" style="57" customWidth="1"/>
    <col min="8703" max="8703" width="6.5703125" style="57" bestFit="1" customWidth="1"/>
    <col min="8704" max="8704" width="9.140625" style="57" bestFit="1" customWidth="1"/>
    <col min="8705" max="8705" width="6.5703125" style="57" bestFit="1" customWidth="1"/>
    <col min="8706" max="8706" width="9.140625" style="57" bestFit="1" customWidth="1"/>
    <col min="8707" max="8707" width="6.5703125" style="57" bestFit="1" customWidth="1"/>
    <col min="8708" max="8708" width="9.140625" style="57"/>
    <col min="8709" max="8709" width="6.5703125" style="57" bestFit="1" customWidth="1"/>
    <col min="8710" max="8710" width="9.140625" style="57"/>
    <col min="8711" max="8711" width="6.5703125" style="57" bestFit="1" customWidth="1"/>
    <col min="8712" max="8712" width="9.140625" style="57"/>
    <col min="8713" max="8713" width="10.85546875" style="57" bestFit="1" customWidth="1"/>
    <col min="8714" max="8714" width="12.28515625" style="57" bestFit="1" customWidth="1"/>
    <col min="8715" max="8953" width="9.140625" style="57"/>
    <col min="8954" max="8954" width="5" style="57" bestFit="1" customWidth="1"/>
    <col min="8955" max="8955" width="65.85546875" style="57" bestFit="1" customWidth="1"/>
    <col min="8956" max="8956" width="5.85546875" style="57" bestFit="1" customWidth="1"/>
    <col min="8957" max="8957" width="15.28515625" style="57" customWidth="1"/>
    <col min="8958" max="8958" width="13.7109375" style="57" customWidth="1"/>
    <col min="8959" max="8959" width="6.5703125" style="57" bestFit="1" customWidth="1"/>
    <col min="8960" max="8960" width="9.140625" style="57" bestFit="1" customWidth="1"/>
    <col min="8961" max="8961" width="6.5703125" style="57" bestFit="1" customWidth="1"/>
    <col min="8962" max="8962" width="9.140625" style="57" bestFit="1" customWidth="1"/>
    <col min="8963" max="8963" width="6.5703125" style="57" bestFit="1" customWidth="1"/>
    <col min="8964" max="8964" width="9.140625" style="57"/>
    <col min="8965" max="8965" width="6.5703125" style="57" bestFit="1" customWidth="1"/>
    <col min="8966" max="8966" width="9.140625" style="57"/>
    <col min="8967" max="8967" width="6.5703125" style="57" bestFit="1" customWidth="1"/>
    <col min="8968" max="8968" width="9.140625" style="57"/>
    <col min="8969" max="8969" width="10.85546875" style="57" bestFit="1" customWidth="1"/>
    <col min="8970" max="8970" width="12.28515625" style="57" bestFit="1" customWidth="1"/>
    <col min="8971" max="9209" width="9.140625" style="57"/>
    <col min="9210" max="9210" width="5" style="57" bestFit="1" customWidth="1"/>
    <col min="9211" max="9211" width="65.85546875" style="57" bestFit="1" customWidth="1"/>
    <col min="9212" max="9212" width="5.85546875" style="57" bestFit="1" customWidth="1"/>
    <col min="9213" max="9213" width="15.28515625" style="57" customWidth="1"/>
    <col min="9214" max="9214" width="13.7109375" style="57" customWidth="1"/>
    <col min="9215" max="9215" width="6.5703125" style="57" bestFit="1" customWidth="1"/>
    <col min="9216" max="9216" width="9.140625" style="57" bestFit="1" customWidth="1"/>
    <col min="9217" max="9217" width="6.5703125" style="57" bestFit="1" customWidth="1"/>
    <col min="9218" max="9218" width="9.140625" style="57" bestFit="1" customWidth="1"/>
    <col min="9219" max="9219" width="6.5703125" style="57" bestFit="1" customWidth="1"/>
    <col min="9220" max="9220" width="9.140625" style="57"/>
    <col min="9221" max="9221" width="6.5703125" style="57" bestFit="1" customWidth="1"/>
    <col min="9222" max="9222" width="9.140625" style="57"/>
    <col min="9223" max="9223" width="6.5703125" style="57" bestFit="1" customWidth="1"/>
    <col min="9224" max="9224" width="9.140625" style="57"/>
    <col min="9225" max="9225" width="10.85546875" style="57" bestFit="1" customWidth="1"/>
    <col min="9226" max="9226" width="12.28515625" style="57" bestFit="1" customWidth="1"/>
    <col min="9227" max="9465" width="9.140625" style="57"/>
    <col min="9466" max="9466" width="5" style="57" bestFit="1" customWidth="1"/>
    <col min="9467" max="9467" width="65.85546875" style="57" bestFit="1" customWidth="1"/>
    <col min="9468" max="9468" width="5.85546875" style="57" bestFit="1" customWidth="1"/>
    <col min="9469" max="9469" width="15.28515625" style="57" customWidth="1"/>
    <col min="9470" max="9470" width="13.7109375" style="57" customWidth="1"/>
    <col min="9471" max="9471" width="6.5703125" style="57" bestFit="1" customWidth="1"/>
    <col min="9472" max="9472" width="9.140625" style="57" bestFit="1" customWidth="1"/>
    <col min="9473" max="9473" width="6.5703125" style="57" bestFit="1" customWidth="1"/>
    <col min="9474" max="9474" width="9.140625" style="57" bestFit="1" customWidth="1"/>
    <col min="9475" max="9475" width="6.5703125" style="57" bestFit="1" customWidth="1"/>
    <col min="9476" max="9476" width="9.140625" style="57"/>
    <col min="9477" max="9477" width="6.5703125" style="57" bestFit="1" customWidth="1"/>
    <col min="9478" max="9478" width="9.140625" style="57"/>
    <col min="9479" max="9479" width="6.5703125" style="57" bestFit="1" customWidth="1"/>
    <col min="9480" max="9480" width="9.140625" style="57"/>
    <col min="9481" max="9481" width="10.85546875" style="57" bestFit="1" customWidth="1"/>
    <col min="9482" max="9482" width="12.28515625" style="57" bestFit="1" customWidth="1"/>
    <col min="9483" max="9721" width="9.140625" style="57"/>
    <col min="9722" max="9722" width="5" style="57" bestFit="1" customWidth="1"/>
    <col min="9723" max="9723" width="65.85546875" style="57" bestFit="1" customWidth="1"/>
    <col min="9724" max="9724" width="5.85546875" style="57" bestFit="1" customWidth="1"/>
    <col min="9725" max="9725" width="15.28515625" style="57" customWidth="1"/>
    <col min="9726" max="9726" width="13.7109375" style="57" customWidth="1"/>
    <col min="9727" max="9727" width="6.5703125" style="57" bestFit="1" customWidth="1"/>
    <col min="9728" max="9728" width="9.140625" style="57" bestFit="1" customWidth="1"/>
    <col min="9729" max="9729" width="6.5703125" style="57" bestFit="1" customWidth="1"/>
    <col min="9730" max="9730" width="9.140625" style="57" bestFit="1" customWidth="1"/>
    <col min="9731" max="9731" width="6.5703125" style="57" bestFit="1" customWidth="1"/>
    <col min="9732" max="9732" width="9.140625" style="57"/>
    <col min="9733" max="9733" width="6.5703125" style="57" bestFit="1" customWidth="1"/>
    <col min="9734" max="9734" width="9.140625" style="57"/>
    <col min="9735" max="9735" width="6.5703125" style="57" bestFit="1" customWidth="1"/>
    <col min="9736" max="9736" width="9.140625" style="57"/>
    <col min="9737" max="9737" width="10.85546875" style="57" bestFit="1" customWidth="1"/>
    <col min="9738" max="9738" width="12.28515625" style="57" bestFit="1" customWidth="1"/>
    <col min="9739" max="9977" width="9.140625" style="57"/>
    <col min="9978" max="9978" width="5" style="57" bestFit="1" customWidth="1"/>
    <col min="9979" max="9979" width="65.85546875" style="57" bestFit="1" customWidth="1"/>
    <col min="9980" max="9980" width="5.85546875" style="57" bestFit="1" customWidth="1"/>
    <col min="9981" max="9981" width="15.28515625" style="57" customWidth="1"/>
    <col min="9982" max="9982" width="13.7109375" style="57" customWidth="1"/>
    <col min="9983" max="9983" width="6.5703125" style="57" bestFit="1" customWidth="1"/>
    <col min="9984" max="9984" width="9.140625" style="57" bestFit="1" customWidth="1"/>
    <col min="9985" max="9985" width="6.5703125" style="57" bestFit="1" customWidth="1"/>
    <col min="9986" max="9986" width="9.140625" style="57" bestFit="1" customWidth="1"/>
    <col min="9987" max="9987" width="6.5703125" style="57" bestFit="1" customWidth="1"/>
    <col min="9988" max="9988" width="9.140625" style="57"/>
    <col min="9989" max="9989" width="6.5703125" style="57" bestFit="1" customWidth="1"/>
    <col min="9990" max="9990" width="9.140625" style="57"/>
    <col min="9991" max="9991" width="6.5703125" style="57" bestFit="1" customWidth="1"/>
    <col min="9992" max="9992" width="9.140625" style="57"/>
    <col min="9993" max="9993" width="10.85546875" style="57" bestFit="1" customWidth="1"/>
    <col min="9994" max="9994" width="12.28515625" style="57" bestFit="1" customWidth="1"/>
    <col min="9995" max="10233" width="9.140625" style="57"/>
    <col min="10234" max="10234" width="5" style="57" bestFit="1" customWidth="1"/>
    <col min="10235" max="10235" width="65.85546875" style="57" bestFit="1" customWidth="1"/>
    <col min="10236" max="10236" width="5.85546875" style="57" bestFit="1" customWidth="1"/>
    <col min="10237" max="10237" width="15.28515625" style="57" customWidth="1"/>
    <col min="10238" max="10238" width="13.7109375" style="57" customWidth="1"/>
    <col min="10239" max="10239" width="6.5703125" style="57" bestFit="1" customWidth="1"/>
    <col min="10240" max="10240" width="9.140625" style="57" bestFit="1" customWidth="1"/>
    <col min="10241" max="10241" width="6.5703125" style="57" bestFit="1" customWidth="1"/>
    <col min="10242" max="10242" width="9.140625" style="57" bestFit="1" customWidth="1"/>
    <col min="10243" max="10243" width="6.5703125" style="57" bestFit="1" customWidth="1"/>
    <col min="10244" max="10244" width="9.140625" style="57"/>
    <col min="10245" max="10245" width="6.5703125" style="57" bestFit="1" customWidth="1"/>
    <col min="10246" max="10246" width="9.140625" style="57"/>
    <col min="10247" max="10247" width="6.5703125" style="57" bestFit="1" customWidth="1"/>
    <col min="10248" max="10248" width="9.140625" style="57"/>
    <col min="10249" max="10249" width="10.85546875" style="57" bestFit="1" customWidth="1"/>
    <col min="10250" max="10250" width="12.28515625" style="57" bestFit="1" customWidth="1"/>
    <col min="10251" max="10489" width="9.140625" style="57"/>
    <col min="10490" max="10490" width="5" style="57" bestFit="1" customWidth="1"/>
    <col min="10491" max="10491" width="65.85546875" style="57" bestFit="1" customWidth="1"/>
    <col min="10492" max="10492" width="5.85546875" style="57" bestFit="1" customWidth="1"/>
    <col min="10493" max="10493" width="15.28515625" style="57" customWidth="1"/>
    <col min="10494" max="10494" width="13.7109375" style="57" customWidth="1"/>
    <col min="10495" max="10495" width="6.5703125" style="57" bestFit="1" customWidth="1"/>
    <col min="10496" max="10496" width="9.140625" style="57" bestFit="1" customWidth="1"/>
    <col min="10497" max="10497" width="6.5703125" style="57" bestFit="1" customWidth="1"/>
    <col min="10498" max="10498" width="9.140625" style="57" bestFit="1" customWidth="1"/>
    <col min="10499" max="10499" width="6.5703125" style="57" bestFit="1" customWidth="1"/>
    <col min="10500" max="10500" width="9.140625" style="57"/>
    <col min="10501" max="10501" width="6.5703125" style="57" bestFit="1" customWidth="1"/>
    <col min="10502" max="10502" width="9.140625" style="57"/>
    <col min="10503" max="10503" width="6.5703125" style="57" bestFit="1" customWidth="1"/>
    <col min="10504" max="10504" width="9.140625" style="57"/>
    <col min="10505" max="10505" width="10.85546875" style="57" bestFit="1" customWidth="1"/>
    <col min="10506" max="10506" width="12.28515625" style="57" bestFit="1" customWidth="1"/>
    <col min="10507" max="10745" width="9.140625" style="57"/>
    <col min="10746" max="10746" width="5" style="57" bestFit="1" customWidth="1"/>
    <col min="10747" max="10747" width="65.85546875" style="57" bestFit="1" customWidth="1"/>
    <col min="10748" max="10748" width="5.85546875" style="57" bestFit="1" customWidth="1"/>
    <col min="10749" max="10749" width="15.28515625" style="57" customWidth="1"/>
    <col min="10750" max="10750" width="13.7109375" style="57" customWidth="1"/>
    <col min="10751" max="10751" width="6.5703125" style="57" bestFit="1" customWidth="1"/>
    <col min="10752" max="10752" width="9.140625" style="57" bestFit="1" customWidth="1"/>
    <col min="10753" max="10753" width="6.5703125" style="57" bestFit="1" customWidth="1"/>
    <col min="10754" max="10754" width="9.140625" style="57" bestFit="1" customWidth="1"/>
    <col min="10755" max="10755" width="6.5703125" style="57" bestFit="1" customWidth="1"/>
    <col min="10756" max="10756" width="9.140625" style="57"/>
    <col min="10757" max="10757" width="6.5703125" style="57" bestFit="1" customWidth="1"/>
    <col min="10758" max="10758" width="9.140625" style="57"/>
    <col min="10759" max="10759" width="6.5703125" style="57" bestFit="1" customWidth="1"/>
    <col min="10760" max="10760" width="9.140625" style="57"/>
    <col min="10761" max="10761" width="10.85546875" style="57" bestFit="1" customWidth="1"/>
    <col min="10762" max="10762" width="12.28515625" style="57" bestFit="1" customWidth="1"/>
    <col min="10763" max="11001" width="9.140625" style="57"/>
    <col min="11002" max="11002" width="5" style="57" bestFit="1" customWidth="1"/>
    <col min="11003" max="11003" width="65.85546875" style="57" bestFit="1" customWidth="1"/>
    <col min="11004" max="11004" width="5.85546875" style="57" bestFit="1" customWidth="1"/>
    <col min="11005" max="11005" width="15.28515625" style="57" customWidth="1"/>
    <col min="11006" max="11006" width="13.7109375" style="57" customWidth="1"/>
    <col min="11007" max="11007" width="6.5703125" style="57" bestFit="1" customWidth="1"/>
    <col min="11008" max="11008" width="9.140625" style="57" bestFit="1" customWidth="1"/>
    <col min="11009" max="11009" width="6.5703125" style="57" bestFit="1" customWidth="1"/>
    <col min="11010" max="11010" width="9.140625" style="57" bestFit="1" customWidth="1"/>
    <col min="11011" max="11011" width="6.5703125" style="57" bestFit="1" customWidth="1"/>
    <col min="11012" max="11012" width="9.140625" style="57"/>
    <col min="11013" max="11013" width="6.5703125" style="57" bestFit="1" customWidth="1"/>
    <col min="11014" max="11014" width="9.140625" style="57"/>
    <col min="11015" max="11015" width="6.5703125" style="57" bestFit="1" customWidth="1"/>
    <col min="11016" max="11016" width="9.140625" style="57"/>
    <col min="11017" max="11017" width="10.85546875" style="57" bestFit="1" customWidth="1"/>
    <col min="11018" max="11018" width="12.28515625" style="57" bestFit="1" customWidth="1"/>
    <col min="11019" max="11257" width="9.140625" style="57"/>
    <col min="11258" max="11258" width="5" style="57" bestFit="1" customWidth="1"/>
    <col min="11259" max="11259" width="65.85546875" style="57" bestFit="1" customWidth="1"/>
    <col min="11260" max="11260" width="5.85546875" style="57" bestFit="1" customWidth="1"/>
    <col min="11261" max="11261" width="15.28515625" style="57" customWidth="1"/>
    <col min="11262" max="11262" width="13.7109375" style="57" customWidth="1"/>
    <col min="11263" max="11263" width="6.5703125" style="57" bestFit="1" customWidth="1"/>
    <col min="11264" max="11264" width="9.140625" style="57" bestFit="1" customWidth="1"/>
    <col min="11265" max="11265" width="6.5703125" style="57" bestFit="1" customWidth="1"/>
    <col min="11266" max="11266" width="9.140625" style="57" bestFit="1" customWidth="1"/>
    <col min="11267" max="11267" width="6.5703125" style="57" bestFit="1" customWidth="1"/>
    <col min="11268" max="11268" width="9.140625" style="57"/>
    <col min="11269" max="11269" width="6.5703125" style="57" bestFit="1" customWidth="1"/>
    <col min="11270" max="11270" width="9.140625" style="57"/>
    <col min="11271" max="11271" width="6.5703125" style="57" bestFit="1" customWidth="1"/>
    <col min="11272" max="11272" width="9.140625" style="57"/>
    <col min="11273" max="11273" width="10.85546875" style="57" bestFit="1" customWidth="1"/>
    <col min="11274" max="11274" width="12.28515625" style="57" bestFit="1" customWidth="1"/>
    <col min="11275" max="11513" width="9.140625" style="57"/>
    <col min="11514" max="11514" width="5" style="57" bestFit="1" customWidth="1"/>
    <col min="11515" max="11515" width="65.85546875" style="57" bestFit="1" customWidth="1"/>
    <col min="11516" max="11516" width="5.85546875" style="57" bestFit="1" customWidth="1"/>
    <col min="11517" max="11517" width="15.28515625" style="57" customWidth="1"/>
    <col min="11518" max="11518" width="13.7109375" style="57" customWidth="1"/>
    <col min="11519" max="11519" width="6.5703125" style="57" bestFit="1" customWidth="1"/>
    <col min="11520" max="11520" width="9.140625" style="57" bestFit="1" customWidth="1"/>
    <col min="11521" max="11521" width="6.5703125" style="57" bestFit="1" customWidth="1"/>
    <col min="11522" max="11522" width="9.140625" style="57" bestFit="1" customWidth="1"/>
    <col min="11523" max="11523" width="6.5703125" style="57" bestFit="1" customWidth="1"/>
    <col min="11524" max="11524" width="9.140625" style="57"/>
    <col min="11525" max="11525" width="6.5703125" style="57" bestFit="1" customWidth="1"/>
    <col min="11526" max="11526" width="9.140625" style="57"/>
    <col min="11527" max="11527" width="6.5703125" style="57" bestFit="1" customWidth="1"/>
    <col min="11528" max="11528" width="9.140625" style="57"/>
    <col min="11529" max="11529" width="10.85546875" style="57" bestFit="1" customWidth="1"/>
    <col min="11530" max="11530" width="12.28515625" style="57" bestFit="1" customWidth="1"/>
    <col min="11531" max="11769" width="9.140625" style="57"/>
    <col min="11770" max="11770" width="5" style="57" bestFit="1" customWidth="1"/>
    <col min="11771" max="11771" width="65.85546875" style="57" bestFit="1" customWidth="1"/>
    <col min="11772" max="11772" width="5.85546875" style="57" bestFit="1" customWidth="1"/>
    <col min="11773" max="11773" width="15.28515625" style="57" customWidth="1"/>
    <col min="11774" max="11774" width="13.7109375" style="57" customWidth="1"/>
    <col min="11775" max="11775" width="6.5703125" style="57" bestFit="1" customWidth="1"/>
    <col min="11776" max="11776" width="9.140625" style="57" bestFit="1" customWidth="1"/>
    <col min="11777" max="11777" width="6.5703125" style="57" bestFit="1" customWidth="1"/>
    <col min="11778" max="11778" width="9.140625" style="57" bestFit="1" customWidth="1"/>
    <col min="11779" max="11779" width="6.5703125" style="57" bestFit="1" customWidth="1"/>
    <col min="11780" max="11780" width="9.140625" style="57"/>
    <col min="11781" max="11781" width="6.5703125" style="57" bestFit="1" customWidth="1"/>
    <col min="11782" max="11782" width="9.140625" style="57"/>
    <col min="11783" max="11783" width="6.5703125" style="57" bestFit="1" customWidth="1"/>
    <col min="11784" max="11784" width="9.140625" style="57"/>
    <col min="11785" max="11785" width="10.85546875" style="57" bestFit="1" customWidth="1"/>
    <col min="11786" max="11786" width="12.28515625" style="57" bestFit="1" customWidth="1"/>
    <col min="11787" max="12025" width="9.140625" style="57"/>
    <col min="12026" max="12026" width="5" style="57" bestFit="1" customWidth="1"/>
    <col min="12027" max="12027" width="65.85546875" style="57" bestFit="1" customWidth="1"/>
    <col min="12028" max="12028" width="5.85546875" style="57" bestFit="1" customWidth="1"/>
    <col min="12029" max="12029" width="15.28515625" style="57" customWidth="1"/>
    <col min="12030" max="12030" width="13.7109375" style="57" customWidth="1"/>
    <col min="12031" max="12031" width="6.5703125" style="57" bestFit="1" customWidth="1"/>
    <col min="12032" max="12032" width="9.140625" style="57" bestFit="1" customWidth="1"/>
    <col min="12033" max="12033" width="6.5703125" style="57" bestFit="1" customWidth="1"/>
    <col min="12034" max="12034" width="9.140625" style="57" bestFit="1" customWidth="1"/>
    <col min="12035" max="12035" width="6.5703125" style="57" bestFit="1" customWidth="1"/>
    <col min="12036" max="12036" width="9.140625" style="57"/>
    <col min="12037" max="12037" width="6.5703125" style="57" bestFit="1" customWidth="1"/>
    <col min="12038" max="12038" width="9.140625" style="57"/>
    <col min="12039" max="12039" width="6.5703125" style="57" bestFit="1" customWidth="1"/>
    <col min="12040" max="12040" width="9.140625" style="57"/>
    <col min="12041" max="12041" width="10.85546875" style="57" bestFit="1" customWidth="1"/>
    <col min="12042" max="12042" width="12.28515625" style="57" bestFit="1" customWidth="1"/>
    <col min="12043" max="12281" width="9.140625" style="57"/>
    <col min="12282" max="12282" width="5" style="57" bestFit="1" customWidth="1"/>
    <col min="12283" max="12283" width="65.85546875" style="57" bestFit="1" customWidth="1"/>
    <col min="12284" max="12284" width="5.85546875" style="57" bestFit="1" customWidth="1"/>
    <col min="12285" max="12285" width="15.28515625" style="57" customWidth="1"/>
    <col min="12286" max="12286" width="13.7109375" style="57" customWidth="1"/>
    <col min="12287" max="12287" width="6.5703125" style="57" bestFit="1" customWidth="1"/>
    <col min="12288" max="12288" width="9.140625" style="57" bestFit="1" customWidth="1"/>
    <col min="12289" max="12289" width="6.5703125" style="57" bestFit="1" customWidth="1"/>
    <col min="12290" max="12290" width="9.140625" style="57" bestFit="1" customWidth="1"/>
    <col min="12291" max="12291" width="6.5703125" style="57" bestFit="1" customWidth="1"/>
    <col min="12292" max="12292" width="9.140625" style="57"/>
    <col min="12293" max="12293" width="6.5703125" style="57" bestFit="1" customWidth="1"/>
    <col min="12294" max="12294" width="9.140625" style="57"/>
    <col min="12295" max="12295" width="6.5703125" style="57" bestFit="1" customWidth="1"/>
    <col min="12296" max="12296" width="9.140625" style="57"/>
    <col min="12297" max="12297" width="10.85546875" style="57" bestFit="1" customWidth="1"/>
    <col min="12298" max="12298" width="12.28515625" style="57" bestFit="1" customWidth="1"/>
    <col min="12299" max="12537" width="9.140625" style="57"/>
    <col min="12538" max="12538" width="5" style="57" bestFit="1" customWidth="1"/>
    <col min="12539" max="12539" width="65.85546875" style="57" bestFit="1" customWidth="1"/>
    <col min="12540" max="12540" width="5.85546875" style="57" bestFit="1" customWidth="1"/>
    <col min="12541" max="12541" width="15.28515625" style="57" customWidth="1"/>
    <col min="12542" max="12542" width="13.7109375" style="57" customWidth="1"/>
    <col min="12543" max="12543" width="6.5703125" style="57" bestFit="1" customWidth="1"/>
    <col min="12544" max="12544" width="9.140625" style="57" bestFit="1" customWidth="1"/>
    <col min="12545" max="12545" width="6.5703125" style="57" bestFit="1" customWidth="1"/>
    <col min="12546" max="12546" width="9.140625" style="57" bestFit="1" customWidth="1"/>
    <col min="12547" max="12547" width="6.5703125" style="57" bestFit="1" customWidth="1"/>
    <col min="12548" max="12548" width="9.140625" style="57"/>
    <col min="12549" max="12549" width="6.5703125" style="57" bestFit="1" customWidth="1"/>
    <col min="12550" max="12550" width="9.140625" style="57"/>
    <col min="12551" max="12551" width="6.5703125" style="57" bestFit="1" customWidth="1"/>
    <col min="12552" max="12552" width="9.140625" style="57"/>
    <col min="12553" max="12553" width="10.85546875" style="57" bestFit="1" customWidth="1"/>
    <col min="12554" max="12554" width="12.28515625" style="57" bestFit="1" customWidth="1"/>
    <col min="12555" max="12793" width="9.140625" style="57"/>
    <col min="12794" max="12794" width="5" style="57" bestFit="1" customWidth="1"/>
    <col min="12795" max="12795" width="65.85546875" style="57" bestFit="1" customWidth="1"/>
    <col min="12796" max="12796" width="5.85546875" style="57" bestFit="1" customWidth="1"/>
    <col min="12797" max="12797" width="15.28515625" style="57" customWidth="1"/>
    <col min="12798" max="12798" width="13.7109375" style="57" customWidth="1"/>
    <col min="12799" max="12799" width="6.5703125" style="57" bestFit="1" customWidth="1"/>
    <col min="12800" max="12800" width="9.140625" style="57" bestFit="1" customWidth="1"/>
    <col min="12801" max="12801" width="6.5703125" style="57" bestFit="1" customWidth="1"/>
    <col min="12802" max="12802" width="9.140625" style="57" bestFit="1" customWidth="1"/>
    <col min="12803" max="12803" width="6.5703125" style="57" bestFit="1" customWidth="1"/>
    <col min="12804" max="12804" width="9.140625" style="57"/>
    <col min="12805" max="12805" width="6.5703125" style="57" bestFit="1" customWidth="1"/>
    <col min="12806" max="12806" width="9.140625" style="57"/>
    <col min="12807" max="12807" width="6.5703125" style="57" bestFit="1" customWidth="1"/>
    <col min="12808" max="12808" width="9.140625" style="57"/>
    <col min="12809" max="12809" width="10.85546875" style="57" bestFit="1" customWidth="1"/>
    <col min="12810" max="12810" width="12.28515625" style="57" bestFit="1" customWidth="1"/>
    <col min="12811" max="13049" width="9.140625" style="57"/>
    <col min="13050" max="13050" width="5" style="57" bestFit="1" customWidth="1"/>
    <col min="13051" max="13051" width="65.85546875" style="57" bestFit="1" customWidth="1"/>
    <col min="13052" max="13052" width="5.85546875" style="57" bestFit="1" customWidth="1"/>
    <col min="13053" max="13053" width="15.28515625" style="57" customWidth="1"/>
    <col min="13054" max="13054" width="13.7109375" style="57" customWidth="1"/>
    <col min="13055" max="13055" width="6.5703125" style="57" bestFit="1" customWidth="1"/>
    <col min="13056" max="13056" width="9.140625" style="57" bestFit="1" customWidth="1"/>
    <col min="13057" max="13057" width="6.5703125" style="57" bestFit="1" customWidth="1"/>
    <col min="13058" max="13058" width="9.140625" style="57" bestFit="1" customWidth="1"/>
    <col min="13059" max="13059" width="6.5703125" style="57" bestFit="1" customWidth="1"/>
    <col min="13060" max="13060" width="9.140625" style="57"/>
    <col min="13061" max="13061" width="6.5703125" style="57" bestFit="1" customWidth="1"/>
    <col min="13062" max="13062" width="9.140625" style="57"/>
    <col min="13063" max="13063" width="6.5703125" style="57" bestFit="1" customWidth="1"/>
    <col min="13064" max="13064" width="9.140625" style="57"/>
    <col min="13065" max="13065" width="10.85546875" style="57" bestFit="1" customWidth="1"/>
    <col min="13066" max="13066" width="12.28515625" style="57" bestFit="1" customWidth="1"/>
    <col min="13067" max="13305" width="9.140625" style="57"/>
    <col min="13306" max="13306" width="5" style="57" bestFit="1" customWidth="1"/>
    <col min="13307" max="13307" width="65.85546875" style="57" bestFit="1" customWidth="1"/>
    <col min="13308" max="13308" width="5.85546875" style="57" bestFit="1" customWidth="1"/>
    <col min="13309" max="13309" width="15.28515625" style="57" customWidth="1"/>
    <col min="13310" max="13310" width="13.7109375" style="57" customWidth="1"/>
    <col min="13311" max="13311" width="6.5703125" style="57" bestFit="1" customWidth="1"/>
    <col min="13312" max="13312" width="9.140625" style="57" bestFit="1" customWidth="1"/>
    <col min="13313" max="13313" width="6.5703125" style="57" bestFit="1" customWidth="1"/>
    <col min="13314" max="13314" width="9.140625" style="57" bestFit="1" customWidth="1"/>
    <col min="13315" max="13315" width="6.5703125" style="57" bestFit="1" customWidth="1"/>
    <col min="13316" max="13316" width="9.140625" style="57"/>
    <col min="13317" max="13317" width="6.5703125" style="57" bestFit="1" customWidth="1"/>
    <col min="13318" max="13318" width="9.140625" style="57"/>
    <col min="13319" max="13319" width="6.5703125" style="57" bestFit="1" customWidth="1"/>
    <col min="13320" max="13320" width="9.140625" style="57"/>
    <col min="13321" max="13321" width="10.85546875" style="57" bestFit="1" customWidth="1"/>
    <col min="13322" max="13322" width="12.28515625" style="57" bestFit="1" customWidth="1"/>
    <col min="13323" max="13561" width="9.140625" style="57"/>
    <col min="13562" max="13562" width="5" style="57" bestFit="1" customWidth="1"/>
    <col min="13563" max="13563" width="65.85546875" style="57" bestFit="1" customWidth="1"/>
    <col min="13564" max="13564" width="5.85546875" style="57" bestFit="1" customWidth="1"/>
    <col min="13565" max="13565" width="15.28515625" style="57" customWidth="1"/>
    <col min="13566" max="13566" width="13.7109375" style="57" customWidth="1"/>
    <col min="13567" max="13567" width="6.5703125" style="57" bestFit="1" customWidth="1"/>
    <col min="13568" max="13568" width="9.140625" style="57" bestFit="1" customWidth="1"/>
    <col min="13569" max="13569" width="6.5703125" style="57" bestFit="1" customWidth="1"/>
    <col min="13570" max="13570" width="9.140625" style="57" bestFit="1" customWidth="1"/>
    <col min="13571" max="13571" width="6.5703125" style="57" bestFit="1" customWidth="1"/>
    <col min="13572" max="13572" width="9.140625" style="57"/>
    <col min="13573" max="13573" width="6.5703125" style="57" bestFit="1" customWidth="1"/>
    <col min="13574" max="13574" width="9.140625" style="57"/>
    <col min="13575" max="13575" width="6.5703125" style="57" bestFit="1" customWidth="1"/>
    <col min="13576" max="13576" width="9.140625" style="57"/>
    <col min="13577" max="13577" width="10.85546875" style="57" bestFit="1" customWidth="1"/>
    <col min="13578" max="13578" width="12.28515625" style="57" bestFit="1" customWidth="1"/>
    <col min="13579" max="13817" width="9.140625" style="57"/>
    <col min="13818" max="13818" width="5" style="57" bestFit="1" customWidth="1"/>
    <col min="13819" max="13819" width="65.85546875" style="57" bestFit="1" customWidth="1"/>
    <col min="13820" max="13820" width="5.85546875" style="57" bestFit="1" customWidth="1"/>
    <col min="13821" max="13821" width="15.28515625" style="57" customWidth="1"/>
    <col min="13822" max="13822" width="13.7109375" style="57" customWidth="1"/>
    <col min="13823" max="13823" width="6.5703125" style="57" bestFit="1" customWidth="1"/>
    <col min="13824" max="13824" width="9.140625" style="57" bestFit="1" customWidth="1"/>
    <col min="13825" max="13825" width="6.5703125" style="57" bestFit="1" customWidth="1"/>
    <col min="13826" max="13826" width="9.140625" style="57" bestFit="1" customWidth="1"/>
    <col min="13827" max="13827" width="6.5703125" style="57" bestFit="1" customWidth="1"/>
    <col min="13828" max="13828" width="9.140625" style="57"/>
    <col min="13829" max="13829" width="6.5703125" style="57" bestFit="1" customWidth="1"/>
    <col min="13830" max="13830" width="9.140625" style="57"/>
    <col min="13831" max="13831" width="6.5703125" style="57" bestFit="1" customWidth="1"/>
    <col min="13832" max="13832" width="9.140625" style="57"/>
    <col min="13833" max="13833" width="10.85546875" style="57" bestFit="1" customWidth="1"/>
    <col min="13834" max="13834" width="12.28515625" style="57" bestFit="1" customWidth="1"/>
    <col min="13835" max="14073" width="9.140625" style="57"/>
    <col min="14074" max="14074" width="5" style="57" bestFit="1" customWidth="1"/>
    <col min="14075" max="14075" width="65.85546875" style="57" bestFit="1" customWidth="1"/>
    <col min="14076" max="14076" width="5.85546875" style="57" bestFit="1" customWidth="1"/>
    <col min="14077" max="14077" width="15.28515625" style="57" customWidth="1"/>
    <col min="14078" max="14078" width="13.7109375" style="57" customWidth="1"/>
    <col min="14079" max="14079" width="6.5703125" style="57" bestFit="1" customWidth="1"/>
    <col min="14080" max="14080" width="9.140625" style="57" bestFit="1" customWidth="1"/>
    <col min="14081" max="14081" width="6.5703125" style="57" bestFit="1" customWidth="1"/>
    <col min="14082" max="14082" width="9.140625" style="57" bestFit="1" customWidth="1"/>
    <col min="14083" max="14083" width="6.5703125" style="57" bestFit="1" customWidth="1"/>
    <col min="14084" max="14084" width="9.140625" style="57"/>
    <col min="14085" max="14085" width="6.5703125" style="57" bestFit="1" customWidth="1"/>
    <col min="14086" max="14086" width="9.140625" style="57"/>
    <col min="14087" max="14087" width="6.5703125" style="57" bestFit="1" customWidth="1"/>
    <col min="14088" max="14088" width="9.140625" style="57"/>
    <col min="14089" max="14089" width="10.85546875" style="57" bestFit="1" customWidth="1"/>
    <col min="14090" max="14090" width="12.28515625" style="57" bestFit="1" customWidth="1"/>
    <col min="14091" max="14329" width="9.140625" style="57"/>
    <col min="14330" max="14330" width="5" style="57" bestFit="1" customWidth="1"/>
    <col min="14331" max="14331" width="65.85546875" style="57" bestFit="1" customWidth="1"/>
    <col min="14332" max="14332" width="5.85546875" style="57" bestFit="1" customWidth="1"/>
    <col min="14333" max="14333" width="15.28515625" style="57" customWidth="1"/>
    <col min="14334" max="14334" width="13.7109375" style="57" customWidth="1"/>
    <col min="14335" max="14335" width="6.5703125" style="57" bestFit="1" customWidth="1"/>
    <col min="14336" max="14336" width="9.140625" style="57" bestFit="1" customWidth="1"/>
    <col min="14337" max="14337" width="6.5703125" style="57" bestFit="1" customWidth="1"/>
    <col min="14338" max="14338" width="9.140625" style="57" bestFit="1" customWidth="1"/>
    <col min="14339" max="14339" width="6.5703125" style="57" bestFit="1" customWidth="1"/>
    <col min="14340" max="14340" width="9.140625" style="57"/>
    <col min="14341" max="14341" width="6.5703125" style="57" bestFit="1" customWidth="1"/>
    <col min="14342" max="14342" width="9.140625" style="57"/>
    <col min="14343" max="14343" width="6.5703125" style="57" bestFit="1" customWidth="1"/>
    <col min="14344" max="14344" width="9.140625" style="57"/>
    <col min="14345" max="14345" width="10.85546875" style="57" bestFit="1" customWidth="1"/>
    <col min="14346" max="14346" width="12.28515625" style="57" bestFit="1" customWidth="1"/>
    <col min="14347" max="14585" width="9.140625" style="57"/>
    <col min="14586" max="14586" width="5" style="57" bestFit="1" customWidth="1"/>
    <col min="14587" max="14587" width="65.85546875" style="57" bestFit="1" customWidth="1"/>
    <col min="14588" max="14588" width="5.85546875" style="57" bestFit="1" customWidth="1"/>
    <col min="14589" max="14589" width="15.28515625" style="57" customWidth="1"/>
    <col min="14590" max="14590" width="13.7109375" style="57" customWidth="1"/>
    <col min="14591" max="14591" width="6.5703125" style="57" bestFit="1" customWidth="1"/>
    <col min="14592" max="14592" width="9.140625" style="57" bestFit="1" customWidth="1"/>
    <col min="14593" max="14593" width="6.5703125" style="57" bestFit="1" customWidth="1"/>
    <col min="14594" max="14594" width="9.140625" style="57" bestFit="1" customWidth="1"/>
    <col min="14595" max="14595" width="6.5703125" style="57" bestFit="1" customWidth="1"/>
    <col min="14596" max="14596" width="9.140625" style="57"/>
    <col min="14597" max="14597" width="6.5703125" style="57" bestFit="1" customWidth="1"/>
    <col min="14598" max="14598" width="9.140625" style="57"/>
    <col min="14599" max="14599" width="6.5703125" style="57" bestFit="1" customWidth="1"/>
    <col min="14600" max="14600" width="9.140625" style="57"/>
    <col min="14601" max="14601" width="10.85546875" style="57" bestFit="1" customWidth="1"/>
    <col min="14602" max="14602" width="12.28515625" style="57" bestFit="1" customWidth="1"/>
    <col min="14603" max="14841" width="9.140625" style="57"/>
    <col min="14842" max="14842" width="5" style="57" bestFit="1" customWidth="1"/>
    <col min="14843" max="14843" width="65.85546875" style="57" bestFit="1" customWidth="1"/>
    <col min="14844" max="14844" width="5.85546875" style="57" bestFit="1" customWidth="1"/>
    <col min="14845" max="14845" width="15.28515625" style="57" customWidth="1"/>
    <col min="14846" max="14846" width="13.7109375" style="57" customWidth="1"/>
    <col min="14847" max="14847" width="6.5703125" style="57" bestFit="1" customWidth="1"/>
    <col min="14848" max="14848" width="9.140625" style="57" bestFit="1" customWidth="1"/>
    <col min="14849" max="14849" width="6.5703125" style="57" bestFit="1" customWidth="1"/>
    <col min="14850" max="14850" width="9.140625" style="57" bestFit="1" customWidth="1"/>
    <col min="14851" max="14851" width="6.5703125" style="57" bestFit="1" customWidth="1"/>
    <col min="14852" max="14852" width="9.140625" style="57"/>
    <col min="14853" max="14853" width="6.5703125" style="57" bestFit="1" customWidth="1"/>
    <col min="14854" max="14854" width="9.140625" style="57"/>
    <col min="14855" max="14855" width="6.5703125" style="57" bestFit="1" customWidth="1"/>
    <col min="14856" max="14856" width="9.140625" style="57"/>
    <col min="14857" max="14857" width="10.85546875" style="57" bestFit="1" customWidth="1"/>
    <col min="14858" max="14858" width="12.28515625" style="57" bestFit="1" customWidth="1"/>
    <col min="14859" max="15097" width="9.140625" style="57"/>
    <col min="15098" max="15098" width="5" style="57" bestFit="1" customWidth="1"/>
    <col min="15099" max="15099" width="65.85546875" style="57" bestFit="1" customWidth="1"/>
    <col min="15100" max="15100" width="5.85546875" style="57" bestFit="1" customWidth="1"/>
    <col min="15101" max="15101" width="15.28515625" style="57" customWidth="1"/>
    <col min="15102" max="15102" width="13.7109375" style="57" customWidth="1"/>
    <col min="15103" max="15103" width="6.5703125" style="57" bestFit="1" customWidth="1"/>
    <col min="15104" max="15104" width="9.140625" style="57" bestFit="1" customWidth="1"/>
    <col min="15105" max="15105" width="6.5703125" style="57" bestFit="1" customWidth="1"/>
    <col min="15106" max="15106" width="9.140625" style="57" bestFit="1" customWidth="1"/>
    <col min="15107" max="15107" width="6.5703125" style="57" bestFit="1" customWidth="1"/>
    <col min="15108" max="15108" width="9.140625" style="57"/>
    <col min="15109" max="15109" width="6.5703125" style="57" bestFit="1" customWidth="1"/>
    <col min="15110" max="15110" width="9.140625" style="57"/>
    <col min="15111" max="15111" width="6.5703125" style="57" bestFit="1" customWidth="1"/>
    <col min="15112" max="15112" width="9.140625" style="57"/>
    <col min="15113" max="15113" width="10.85546875" style="57" bestFit="1" customWidth="1"/>
    <col min="15114" max="15114" width="12.28515625" style="57" bestFit="1" customWidth="1"/>
    <col min="15115" max="15353" width="9.140625" style="57"/>
    <col min="15354" max="15354" width="5" style="57" bestFit="1" customWidth="1"/>
    <col min="15355" max="15355" width="65.85546875" style="57" bestFit="1" customWidth="1"/>
    <col min="15356" max="15356" width="5.85546875" style="57" bestFit="1" customWidth="1"/>
    <col min="15357" max="15357" width="15.28515625" style="57" customWidth="1"/>
    <col min="15358" max="15358" width="13.7109375" style="57" customWidth="1"/>
    <col min="15359" max="15359" width="6.5703125" style="57" bestFit="1" customWidth="1"/>
    <col min="15360" max="15360" width="9.140625" style="57" bestFit="1" customWidth="1"/>
    <col min="15361" max="15361" width="6.5703125" style="57" bestFit="1" customWidth="1"/>
    <col min="15362" max="15362" width="9.140625" style="57" bestFit="1" customWidth="1"/>
    <col min="15363" max="15363" width="6.5703125" style="57" bestFit="1" customWidth="1"/>
    <col min="15364" max="15364" width="9.140625" style="57"/>
    <col min="15365" max="15365" width="6.5703125" style="57" bestFit="1" customWidth="1"/>
    <col min="15366" max="15366" width="9.140625" style="57"/>
    <col min="15367" max="15367" width="6.5703125" style="57" bestFit="1" customWidth="1"/>
    <col min="15368" max="15368" width="9.140625" style="57"/>
    <col min="15369" max="15369" width="10.85546875" style="57" bestFit="1" customWidth="1"/>
    <col min="15370" max="15370" width="12.28515625" style="57" bestFit="1" customWidth="1"/>
    <col min="15371" max="15609" width="9.140625" style="57"/>
    <col min="15610" max="15610" width="5" style="57" bestFit="1" customWidth="1"/>
    <col min="15611" max="15611" width="65.85546875" style="57" bestFit="1" customWidth="1"/>
    <col min="15612" max="15612" width="5.85546875" style="57" bestFit="1" customWidth="1"/>
    <col min="15613" max="15613" width="15.28515625" style="57" customWidth="1"/>
    <col min="15614" max="15614" width="13.7109375" style="57" customWidth="1"/>
    <col min="15615" max="15615" width="6.5703125" style="57" bestFit="1" customWidth="1"/>
    <col min="15616" max="15616" width="9.140625" style="57" bestFit="1" customWidth="1"/>
    <col min="15617" max="15617" width="6.5703125" style="57" bestFit="1" customWidth="1"/>
    <col min="15618" max="15618" width="9.140625" style="57" bestFit="1" customWidth="1"/>
    <col min="15619" max="15619" width="6.5703125" style="57" bestFit="1" customWidth="1"/>
    <col min="15620" max="15620" width="9.140625" style="57"/>
    <col min="15621" max="15621" width="6.5703125" style="57" bestFit="1" customWidth="1"/>
    <col min="15622" max="15622" width="9.140625" style="57"/>
    <col min="15623" max="15623" width="6.5703125" style="57" bestFit="1" customWidth="1"/>
    <col min="15624" max="15624" width="9.140625" style="57"/>
    <col min="15625" max="15625" width="10.85546875" style="57" bestFit="1" customWidth="1"/>
    <col min="15626" max="15626" width="12.28515625" style="57" bestFit="1" customWidth="1"/>
    <col min="15627" max="15865" width="9.140625" style="57"/>
    <col min="15866" max="15866" width="5" style="57" bestFit="1" customWidth="1"/>
    <col min="15867" max="15867" width="65.85546875" style="57" bestFit="1" customWidth="1"/>
    <col min="15868" max="15868" width="5.85546875" style="57" bestFit="1" customWidth="1"/>
    <col min="15869" max="15869" width="15.28515625" style="57" customWidth="1"/>
    <col min="15870" max="15870" width="13.7109375" style="57" customWidth="1"/>
    <col min="15871" max="15871" width="6.5703125" style="57" bestFit="1" customWidth="1"/>
    <col min="15872" max="15872" width="9.140625" style="57" bestFit="1" customWidth="1"/>
    <col min="15873" max="15873" width="6.5703125" style="57" bestFit="1" customWidth="1"/>
    <col min="15874" max="15874" width="9.140625" style="57" bestFit="1" customWidth="1"/>
    <col min="15875" max="15875" width="6.5703125" style="57" bestFit="1" customWidth="1"/>
    <col min="15876" max="15876" width="9.140625" style="57"/>
    <col min="15877" max="15877" width="6.5703125" style="57" bestFit="1" customWidth="1"/>
    <col min="15878" max="15878" width="9.140625" style="57"/>
    <col min="15879" max="15879" width="6.5703125" style="57" bestFit="1" customWidth="1"/>
    <col min="15880" max="15880" width="9.140625" style="57"/>
    <col min="15881" max="15881" width="10.85546875" style="57" bestFit="1" customWidth="1"/>
    <col min="15882" max="15882" width="12.28515625" style="57" bestFit="1" customWidth="1"/>
    <col min="15883" max="16121" width="9.140625" style="57"/>
    <col min="16122" max="16122" width="5" style="57" bestFit="1" customWidth="1"/>
    <col min="16123" max="16123" width="65.85546875" style="57" bestFit="1" customWidth="1"/>
    <col min="16124" max="16124" width="5.85546875" style="57" bestFit="1" customWidth="1"/>
    <col min="16125" max="16125" width="15.28515625" style="57" customWidth="1"/>
    <col min="16126" max="16126" width="13.7109375" style="57" customWidth="1"/>
    <col min="16127" max="16127" width="6.5703125" style="57" bestFit="1" customWidth="1"/>
    <col min="16128" max="16128" width="9.140625" style="57" bestFit="1" customWidth="1"/>
    <col min="16129" max="16129" width="6.5703125" style="57" bestFit="1" customWidth="1"/>
    <col min="16130" max="16130" width="9.140625" style="57" bestFit="1" customWidth="1"/>
    <col min="16131" max="16131" width="6.5703125" style="57" bestFit="1" customWidth="1"/>
    <col min="16132" max="16132" width="9.140625" style="57"/>
    <col min="16133" max="16133" width="6.5703125" style="57" bestFit="1" customWidth="1"/>
    <col min="16134" max="16134" width="9.140625" style="57"/>
    <col min="16135" max="16135" width="6.5703125" style="57" bestFit="1" customWidth="1"/>
    <col min="16136" max="16136" width="9.140625" style="57"/>
    <col min="16137" max="16137" width="10.85546875" style="57" bestFit="1" customWidth="1"/>
    <col min="16138" max="16138" width="12.28515625" style="57" bestFit="1" customWidth="1"/>
    <col min="16139" max="16384" width="9.140625" style="57"/>
  </cols>
  <sheetData>
    <row r="1" spans="1:10" ht="15" x14ac:dyDescent="0.25">
      <c r="A1" s="484" t="s">
        <v>988</v>
      </c>
      <c r="B1" s="485"/>
      <c r="C1" s="485"/>
      <c r="D1" s="485"/>
      <c r="E1" s="485"/>
      <c r="F1" s="485"/>
      <c r="G1" s="485"/>
      <c r="H1" s="485"/>
      <c r="I1" s="485"/>
      <c r="J1" s="485"/>
    </row>
    <row r="2" spans="1:10" ht="15" x14ac:dyDescent="0.25">
      <c r="A2" s="58"/>
      <c r="B2" s="59"/>
      <c r="C2" s="59"/>
      <c r="D2" s="59"/>
      <c r="E2" s="59"/>
      <c r="F2" s="59"/>
      <c r="G2" s="108"/>
    </row>
    <row r="3" spans="1:10" ht="15.75" x14ac:dyDescent="0.25">
      <c r="A3" s="486" t="s">
        <v>960</v>
      </c>
      <c r="B3" s="485"/>
      <c r="C3" s="485"/>
      <c r="D3" s="485"/>
      <c r="E3" s="485"/>
      <c r="F3" s="485"/>
      <c r="G3" s="485"/>
      <c r="H3" s="485"/>
      <c r="I3" s="485"/>
      <c r="J3" s="485"/>
    </row>
    <row r="4" spans="1:10" s="62" customFormat="1" ht="15" x14ac:dyDescent="0.25">
      <c r="A4" s="572" t="s">
        <v>707</v>
      </c>
      <c r="B4" s="573"/>
      <c r="C4" s="573"/>
      <c r="D4" s="573"/>
      <c r="E4" s="485"/>
      <c r="F4" s="485"/>
      <c r="G4" s="485"/>
      <c r="H4" s="485"/>
      <c r="I4" s="485"/>
      <c r="J4" s="485"/>
    </row>
    <row r="5" spans="1:10" x14ac:dyDescent="0.2">
      <c r="A5" s="574"/>
      <c r="B5" s="575"/>
      <c r="C5" s="575"/>
      <c r="D5" s="575"/>
    </row>
    <row r="6" spans="1:10" s="72" customFormat="1" x14ac:dyDescent="0.2">
      <c r="A6" s="68" t="s">
        <v>2</v>
      </c>
      <c r="B6" s="69" t="s">
        <v>3</v>
      </c>
      <c r="C6" s="69" t="s">
        <v>4</v>
      </c>
      <c r="D6" s="69" t="s">
        <v>5</v>
      </c>
      <c r="E6" s="69" t="s">
        <v>6</v>
      </c>
      <c r="F6" s="69" t="s">
        <v>7</v>
      </c>
      <c r="G6" s="69" t="s">
        <v>8</v>
      </c>
      <c r="H6" s="69" t="s">
        <v>9</v>
      </c>
      <c r="I6" s="69" t="s">
        <v>10</v>
      </c>
      <c r="J6" s="69" t="s">
        <v>11</v>
      </c>
    </row>
    <row r="7" spans="1:10" ht="25.5" x14ac:dyDescent="0.2">
      <c r="A7" s="501" t="s">
        <v>108</v>
      </c>
      <c r="B7" s="503" t="s">
        <v>17</v>
      </c>
      <c r="C7" s="506" t="s">
        <v>109</v>
      </c>
      <c r="D7" s="114" t="s">
        <v>110</v>
      </c>
      <c r="E7" s="114" t="s">
        <v>19</v>
      </c>
      <c r="F7" s="114" t="s">
        <v>20</v>
      </c>
      <c r="G7" s="114" t="s">
        <v>21</v>
      </c>
      <c r="H7" s="114" t="s">
        <v>22</v>
      </c>
      <c r="I7" s="114" t="s">
        <v>23</v>
      </c>
      <c r="J7" s="109" t="s">
        <v>111</v>
      </c>
    </row>
    <row r="8" spans="1:10" x14ac:dyDescent="0.2">
      <c r="A8" s="502"/>
      <c r="B8" s="504"/>
      <c r="C8" s="507"/>
      <c r="D8" s="109" t="s">
        <v>27</v>
      </c>
      <c r="E8" s="109" t="s">
        <v>27</v>
      </c>
      <c r="F8" s="109" t="s">
        <v>27</v>
      </c>
      <c r="G8" s="109" t="s">
        <v>27</v>
      </c>
      <c r="H8" s="109" t="s">
        <v>27</v>
      </c>
      <c r="I8" s="109" t="s">
        <v>27</v>
      </c>
      <c r="J8" s="109" t="s">
        <v>27</v>
      </c>
    </row>
    <row r="9" spans="1:10" ht="15" customHeight="1" x14ac:dyDescent="0.2">
      <c r="A9" s="497"/>
      <c r="B9" s="505"/>
      <c r="C9" s="508"/>
      <c r="D9" s="114" t="s">
        <v>26</v>
      </c>
      <c r="E9" s="114" t="s">
        <v>26</v>
      </c>
      <c r="F9" s="114" t="s">
        <v>26</v>
      </c>
      <c r="G9" s="114" t="s">
        <v>26</v>
      </c>
      <c r="H9" s="114" t="s">
        <v>26</v>
      </c>
      <c r="I9" s="114" t="s">
        <v>26</v>
      </c>
      <c r="J9" s="109" t="s">
        <v>26</v>
      </c>
    </row>
    <row r="10" spans="1:10" ht="15" x14ac:dyDescent="0.2">
      <c r="A10" s="75" t="s">
        <v>112</v>
      </c>
      <c r="B10" s="97" t="s">
        <v>708</v>
      </c>
      <c r="C10" s="81" t="s">
        <v>709</v>
      </c>
      <c r="D10" s="285"/>
      <c r="E10" s="286"/>
      <c r="F10" s="286"/>
      <c r="G10" s="286"/>
      <c r="H10" s="286"/>
      <c r="I10" s="286"/>
      <c r="J10" s="287">
        <f t="shared" ref="J10:J39" si="0">D10+E10+F10+G10+H10+I10</f>
        <v>0</v>
      </c>
    </row>
    <row r="11" spans="1:10" x14ac:dyDescent="0.2">
      <c r="A11" s="75" t="s">
        <v>115</v>
      </c>
      <c r="B11" s="97" t="s">
        <v>710</v>
      </c>
      <c r="C11" s="81" t="s">
        <v>711</v>
      </c>
      <c r="D11" s="78"/>
      <c r="E11" s="286"/>
      <c r="F11" s="286"/>
      <c r="G11" s="286"/>
      <c r="H11" s="286"/>
      <c r="I11" s="286"/>
      <c r="J11" s="287">
        <f t="shared" si="0"/>
        <v>0</v>
      </c>
    </row>
    <row r="12" spans="1:10" x14ac:dyDescent="0.2">
      <c r="A12" s="75" t="s">
        <v>118</v>
      </c>
      <c r="B12" s="97" t="s">
        <v>712</v>
      </c>
      <c r="C12" s="81" t="s">
        <v>713</v>
      </c>
      <c r="D12" s="78"/>
      <c r="E12" s="286"/>
      <c r="F12" s="286"/>
      <c r="G12" s="286"/>
      <c r="H12" s="286"/>
      <c r="I12" s="286"/>
      <c r="J12" s="287">
        <f t="shared" si="0"/>
        <v>0</v>
      </c>
    </row>
    <row r="13" spans="1:10" x14ac:dyDescent="0.2">
      <c r="A13" s="93" t="s">
        <v>121</v>
      </c>
      <c r="B13" s="98" t="s">
        <v>714</v>
      </c>
      <c r="C13" s="94" t="s">
        <v>715</v>
      </c>
      <c r="D13" s="96"/>
      <c r="E13" s="288"/>
      <c r="F13" s="288"/>
      <c r="G13" s="288"/>
      <c r="H13" s="288"/>
      <c r="I13" s="288"/>
      <c r="J13" s="289">
        <f t="shared" si="0"/>
        <v>0</v>
      </c>
    </row>
    <row r="14" spans="1:10" s="80" customFormat="1" x14ac:dyDescent="0.2">
      <c r="A14" s="75" t="s">
        <v>124</v>
      </c>
      <c r="B14" s="110" t="s">
        <v>716</v>
      </c>
      <c r="C14" s="81" t="s">
        <v>717</v>
      </c>
      <c r="D14" s="78"/>
      <c r="E14" s="286"/>
      <c r="F14" s="286"/>
      <c r="G14" s="286"/>
      <c r="H14" s="286"/>
      <c r="I14" s="286"/>
      <c r="J14" s="287">
        <f t="shared" si="0"/>
        <v>0</v>
      </c>
    </row>
    <row r="15" spans="1:10" x14ac:dyDescent="0.2">
      <c r="A15" s="75" t="s">
        <v>127</v>
      </c>
      <c r="B15" s="97" t="s">
        <v>718</v>
      </c>
      <c r="C15" s="81" t="s">
        <v>719</v>
      </c>
      <c r="D15" s="78"/>
      <c r="E15" s="286"/>
      <c r="F15" s="286"/>
      <c r="G15" s="286"/>
      <c r="H15" s="286"/>
      <c r="I15" s="286"/>
      <c r="J15" s="287">
        <f t="shared" si="0"/>
        <v>0</v>
      </c>
    </row>
    <row r="16" spans="1:10" x14ac:dyDescent="0.2">
      <c r="A16" s="75" t="s">
        <v>130</v>
      </c>
      <c r="B16" s="97" t="s">
        <v>720</v>
      </c>
      <c r="C16" s="81" t="s">
        <v>721</v>
      </c>
      <c r="D16" s="78"/>
      <c r="E16" s="286"/>
      <c r="F16" s="286"/>
      <c r="G16" s="286"/>
      <c r="H16" s="286"/>
      <c r="I16" s="286"/>
      <c r="J16" s="287">
        <f t="shared" si="0"/>
        <v>0</v>
      </c>
    </row>
    <row r="17" spans="1:10" x14ac:dyDescent="0.2">
      <c r="A17" s="75" t="s">
        <v>133</v>
      </c>
      <c r="B17" s="97" t="s">
        <v>722</v>
      </c>
      <c r="C17" s="81" t="s">
        <v>723</v>
      </c>
      <c r="D17" s="78"/>
      <c r="E17" s="286"/>
      <c r="F17" s="286"/>
      <c r="G17" s="286"/>
      <c r="H17" s="286"/>
      <c r="I17" s="286"/>
      <c r="J17" s="287">
        <f t="shared" si="0"/>
        <v>0</v>
      </c>
    </row>
    <row r="18" spans="1:10" x14ac:dyDescent="0.2">
      <c r="A18" s="75" t="s">
        <v>136</v>
      </c>
      <c r="B18" s="97" t="s">
        <v>724</v>
      </c>
      <c r="C18" s="81" t="s">
        <v>725</v>
      </c>
      <c r="D18" s="78"/>
      <c r="E18" s="286"/>
      <c r="F18" s="286"/>
      <c r="G18" s="286"/>
      <c r="H18" s="286"/>
      <c r="I18" s="286"/>
      <c r="J18" s="287">
        <f t="shared" si="0"/>
        <v>0</v>
      </c>
    </row>
    <row r="19" spans="1:10" x14ac:dyDescent="0.2">
      <c r="A19" s="75">
        <v>10</v>
      </c>
      <c r="B19" s="97" t="s">
        <v>726</v>
      </c>
      <c r="C19" s="81" t="s">
        <v>727</v>
      </c>
      <c r="D19" s="78"/>
      <c r="E19" s="286"/>
      <c r="F19" s="286"/>
      <c r="G19" s="286"/>
      <c r="H19" s="286"/>
      <c r="I19" s="286"/>
      <c r="J19" s="287">
        <f t="shared" si="0"/>
        <v>0</v>
      </c>
    </row>
    <row r="20" spans="1:10" x14ac:dyDescent="0.2">
      <c r="A20" s="93">
        <v>11</v>
      </c>
      <c r="B20" s="290" t="s">
        <v>728</v>
      </c>
      <c r="C20" s="94" t="s">
        <v>729</v>
      </c>
      <c r="D20" s="96"/>
      <c r="E20" s="288"/>
      <c r="F20" s="288"/>
      <c r="G20" s="288"/>
      <c r="H20" s="288"/>
      <c r="I20" s="288"/>
      <c r="J20" s="289">
        <f t="shared" si="0"/>
        <v>0</v>
      </c>
    </row>
    <row r="21" spans="1:10" x14ac:dyDescent="0.2">
      <c r="A21" s="75">
        <v>12</v>
      </c>
      <c r="B21" s="110" t="s">
        <v>730</v>
      </c>
      <c r="C21" s="81" t="s">
        <v>731</v>
      </c>
      <c r="D21" s="78"/>
      <c r="E21" s="286"/>
      <c r="F21" s="286"/>
      <c r="G21" s="286"/>
      <c r="H21" s="286"/>
      <c r="I21" s="286"/>
      <c r="J21" s="287">
        <f t="shared" si="0"/>
        <v>0</v>
      </c>
    </row>
    <row r="22" spans="1:10" x14ac:dyDescent="0.2">
      <c r="A22" s="75">
        <v>13</v>
      </c>
      <c r="B22" s="110" t="s">
        <v>732</v>
      </c>
      <c r="C22" s="81" t="s">
        <v>733</v>
      </c>
      <c r="D22" s="78"/>
      <c r="E22" s="286"/>
      <c r="F22" s="286"/>
      <c r="G22" s="286"/>
      <c r="H22" s="286"/>
      <c r="I22" s="286"/>
      <c r="J22" s="287">
        <f t="shared" si="0"/>
        <v>0</v>
      </c>
    </row>
    <row r="23" spans="1:10" x14ac:dyDescent="0.2">
      <c r="A23" s="75">
        <v>14</v>
      </c>
      <c r="B23" s="110" t="s">
        <v>100</v>
      </c>
      <c r="C23" s="81" t="s">
        <v>734</v>
      </c>
      <c r="D23" s="78">
        <v>762297471</v>
      </c>
      <c r="E23" s="286"/>
      <c r="F23" s="286"/>
      <c r="G23" s="286"/>
      <c r="H23" s="286"/>
      <c r="I23" s="286"/>
      <c r="J23" s="287">
        <f t="shared" si="0"/>
        <v>762297471</v>
      </c>
    </row>
    <row r="24" spans="1:10" x14ac:dyDescent="0.2">
      <c r="A24" s="75">
        <v>15</v>
      </c>
      <c r="B24" s="110" t="s">
        <v>735</v>
      </c>
      <c r="C24" s="81" t="s">
        <v>736</v>
      </c>
      <c r="D24" s="78"/>
      <c r="E24" s="286"/>
      <c r="F24" s="286"/>
      <c r="G24" s="286"/>
      <c r="H24" s="286"/>
      <c r="I24" s="286"/>
      <c r="J24" s="287">
        <f t="shared" si="0"/>
        <v>0</v>
      </c>
    </row>
    <row r="25" spans="1:10" x14ac:dyDescent="0.2">
      <c r="A25" s="75">
        <v>16</v>
      </c>
      <c r="B25" s="110" t="s">
        <v>737</v>
      </c>
      <c r="C25" s="81" t="s">
        <v>738</v>
      </c>
      <c r="D25" s="78"/>
      <c r="E25" s="286"/>
      <c r="F25" s="286"/>
      <c r="G25" s="286"/>
      <c r="H25" s="286"/>
      <c r="I25" s="286"/>
      <c r="J25" s="287">
        <f t="shared" si="0"/>
        <v>0</v>
      </c>
    </row>
    <row r="26" spans="1:10" x14ac:dyDescent="0.2">
      <c r="A26" s="75">
        <v>17</v>
      </c>
      <c r="B26" s="110" t="s">
        <v>739</v>
      </c>
      <c r="C26" s="81" t="s">
        <v>740</v>
      </c>
      <c r="D26" s="78"/>
      <c r="E26" s="286"/>
      <c r="F26" s="286"/>
      <c r="G26" s="286"/>
      <c r="H26" s="286"/>
      <c r="I26" s="286"/>
      <c r="J26" s="287">
        <f t="shared" si="0"/>
        <v>0</v>
      </c>
    </row>
    <row r="27" spans="1:10" x14ac:dyDescent="0.2">
      <c r="A27" s="75">
        <v>18</v>
      </c>
      <c r="B27" s="110" t="s">
        <v>741</v>
      </c>
      <c r="C27" s="81" t="s">
        <v>742</v>
      </c>
      <c r="D27" s="78"/>
      <c r="E27" s="286"/>
      <c r="F27" s="286"/>
      <c r="G27" s="286"/>
      <c r="H27" s="286"/>
      <c r="I27" s="286"/>
      <c r="J27" s="287">
        <f t="shared" si="0"/>
        <v>0</v>
      </c>
    </row>
    <row r="28" spans="1:10" x14ac:dyDescent="0.2">
      <c r="A28" s="75">
        <v>19</v>
      </c>
      <c r="B28" s="110" t="s">
        <v>743</v>
      </c>
      <c r="C28" s="81" t="s">
        <v>744</v>
      </c>
      <c r="D28" s="78"/>
      <c r="E28" s="286"/>
      <c r="F28" s="286"/>
      <c r="G28" s="286"/>
      <c r="H28" s="286"/>
      <c r="I28" s="286"/>
      <c r="J28" s="287">
        <f t="shared" si="0"/>
        <v>0</v>
      </c>
    </row>
    <row r="29" spans="1:10" x14ac:dyDescent="0.2">
      <c r="A29" s="93">
        <v>20</v>
      </c>
      <c r="B29" s="290" t="s">
        <v>745</v>
      </c>
      <c r="C29" s="94" t="s">
        <v>746</v>
      </c>
      <c r="D29" s="96"/>
      <c r="E29" s="288"/>
      <c r="F29" s="288"/>
      <c r="G29" s="288"/>
      <c r="H29" s="288"/>
      <c r="I29" s="288"/>
      <c r="J29" s="289">
        <f t="shared" si="0"/>
        <v>0</v>
      </c>
    </row>
    <row r="30" spans="1:10" x14ac:dyDescent="0.2">
      <c r="A30" s="93">
        <v>21</v>
      </c>
      <c r="B30" s="290" t="s">
        <v>747</v>
      </c>
      <c r="C30" s="94" t="s">
        <v>748</v>
      </c>
      <c r="D30" s="96">
        <f>D13+D20+D21+D22+D23+D24+D25+D26+D29</f>
        <v>762297471</v>
      </c>
      <c r="E30" s="288"/>
      <c r="F30" s="288"/>
      <c r="G30" s="288"/>
      <c r="H30" s="288"/>
      <c r="I30" s="288"/>
      <c r="J30" s="289">
        <f t="shared" si="0"/>
        <v>762297471</v>
      </c>
    </row>
    <row r="31" spans="1:10" x14ac:dyDescent="0.2">
      <c r="A31" s="75">
        <v>22</v>
      </c>
      <c r="B31" s="110" t="s">
        <v>749</v>
      </c>
      <c r="C31" s="81" t="s">
        <v>750</v>
      </c>
      <c r="D31" s="78"/>
      <c r="E31" s="286"/>
      <c r="F31" s="286"/>
      <c r="G31" s="286"/>
      <c r="H31" s="286"/>
      <c r="I31" s="286"/>
      <c r="J31" s="287">
        <f t="shared" si="0"/>
        <v>0</v>
      </c>
    </row>
    <row r="32" spans="1:10" x14ac:dyDescent="0.2">
      <c r="A32" s="75">
        <v>23</v>
      </c>
      <c r="B32" s="97" t="s">
        <v>751</v>
      </c>
      <c r="C32" s="81" t="s">
        <v>752</v>
      </c>
      <c r="D32" s="78"/>
      <c r="E32" s="286"/>
      <c r="F32" s="286"/>
      <c r="G32" s="286"/>
      <c r="H32" s="286"/>
      <c r="I32" s="286"/>
      <c r="J32" s="287">
        <f t="shared" si="0"/>
        <v>0</v>
      </c>
    </row>
    <row r="33" spans="1:10" x14ac:dyDescent="0.2">
      <c r="A33" s="75">
        <v>24</v>
      </c>
      <c r="B33" s="110" t="s">
        <v>753</v>
      </c>
      <c r="C33" s="81" t="s">
        <v>754</v>
      </c>
      <c r="D33" s="78"/>
      <c r="E33" s="286"/>
      <c r="F33" s="286"/>
      <c r="G33" s="286"/>
      <c r="H33" s="286"/>
      <c r="I33" s="286"/>
      <c r="J33" s="287">
        <f t="shared" si="0"/>
        <v>0</v>
      </c>
    </row>
    <row r="34" spans="1:10" ht="12.75" customHeight="1" x14ac:dyDescent="0.2">
      <c r="A34" s="75">
        <v>25</v>
      </c>
      <c r="B34" s="110" t="s">
        <v>755</v>
      </c>
      <c r="C34" s="81" t="s">
        <v>756</v>
      </c>
      <c r="D34" s="78"/>
      <c r="E34" s="286"/>
      <c r="F34" s="286"/>
      <c r="G34" s="286"/>
      <c r="H34" s="286"/>
      <c r="I34" s="286"/>
      <c r="J34" s="287">
        <f t="shared" si="0"/>
        <v>0</v>
      </c>
    </row>
    <row r="35" spans="1:10" x14ac:dyDescent="0.2">
      <c r="A35" s="75">
        <v>26</v>
      </c>
      <c r="B35" s="110" t="s">
        <v>757</v>
      </c>
      <c r="C35" s="81" t="s">
        <v>758</v>
      </c>
      <c r="D35" s="78"/>
      <c r="E35" s="286"/>
      <c r="F35" s="286"/>
      <c r="G35" s="286"/>
      <c r="H35" s="286"/>
      <c r="I35" s="286"/>
      <c r="J35" s="287">
        <f t="shared" si="0"/>
        <v>0</v>
      </c>
    </row>
    <row r="36" spans="1:10" x14ac:dyDescent="0.2">
      <c r="A36" s="93">
        <v>27</v>
      </c>
      <c r="B36" s="290" t="s">
        <v>759</v>
      </c>
      <c r="C36" s="94" t="s">
        <v>760</v>
      </c>
      <c r="D36" s="96"/>
      <c r="E36" s="288"/>
      <c r="F36" s="288"/>
      <c r="G36" s="288"/>
      <c r="H36" s="288"/>
      <c r="I36" s="288"/>
      <c r="J36" s="289">
        <f t="shared" si="0"/>
        <v>0</v>
      </c>
    </row>
    <row r="37" spans="1:10" x14ac:dyDescent="0.2">
      <c r="A37" s="75">
        <v>28</v>
      </c>
      <c r="B37" s="97" t="s">
        <v>761</v>
      </c>
      <c r="C37" s="81" t="s">
        <v>762</v>
      </c>
      <c r="D37" s="78"/>
      <c r="E37" s="286"/>
      <c r="F37" s="286"/>
      <c r="G37" s="286"/>
      <c r="H37" s="286"/>
      <c r="I37" s="286"/>
      <c r="J37" s="287">
        <f t="shared" si="0"/>
        <v>0</v>
      </c>
    </row>
    <row r="38" spans="1:10" x14ac:dyDescent="0.2">
      <c r="A38" s="75">
        <v>29</v>
      </c>
      <c r="B38" s="97" t="s">
        <v>763</v>
      </c>
      <c r="C38" s="81" t="s">
        <v>764</v>
      </c>
      <c r="D38" s="78"/>
      <c r="E38" s="286"/>
      <c r="F38" s="286"/>
      <c r="G38" s="286"/>
      <c r="H38" s="286"/>
      <c r="I38" s="286"/>
      <c r="J38" s="287">
        <f t="shared" si="0"/>
        <v>0</v>
      </c>
    </row>
    <row r="39" spans="1:10" s="80" customFormat="1" x14ac:dyDescent="0.2">
      <c r="A39" s="291">
        <v>30</v>
      </c>
      <c r="B39" s="292" t="s">
        <v>765</v>
      </c>
      <c r="C39" s="293" t="s">
        <v>766</v>
      </c>
      <c r="D39" s="294">
        <f t="shared" ref="D39:I39" si="1">D30+D36+D37+D38</f>
        <v>762297471</v>
      </c>
      <c r="E39" s="294">
        <f t="shared" si="1"/>
        <v>0</v>
      </c>
      <c r="F39" s="294">
        <f t="shared" si="1"/>
        <v>0</v>
      </c>
      <c r="G39" s="294">
        <f t="shared" si="1"/>
        <v>0</v>
      </c>
      <c r="H39" s="294">
        <f t="shared" si="1"/>
        <v>0</v>
      </c>
      <c r="I39" s="294">
        <f t="shared" si="1"/>
        <v>0</v>
      </c>
      <c r="J39" s="289">
        <f t="shared" si="0"/>
        <v>762297471</v>
      </c>
    </row>
    <row r="44" spans="1:10" x14ac:dyDescent="0.2">
      <c r="B44" s="53"/>
    </row>
    <row r="45" spans="1:10" x14ac:dyDescent="0.2">
      <c r="B45" s="53"/>
    </row>
  </sheetData>
  <mergeCells count="7">
    <mergeCell ref="A1:J1"/>
    <mergeCell ref="A3:J3"/>
    <mergeCell ref="A4:J4"/>
    <mergeCell ref="A5:D5"/>
    <mergeCell ref="A7:A9"/>
    <mergeCell ref="B7:B9"/>
    <mergeCell ref="C7:C9"/>
  </mergeCells>
  <pageMargins left="0.70866141732283472" right="0.70866141732283472" top="0.74803149606299213" bottom="0.7480314960629921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29"/>
  <sheetViews>
    <sheetView workbookViewId="0">
      <selection sqref="A1:F1"/>
    </sheetView>
  </sheetViews>
  <sheetFormatPr defaultRowHeight="12.75" x14ac:dyDescent="0.2"/>
  <cols>
    <col min="1" max="1" width="9.140625" style="5"/>
    <col min="2" max="2" width="52.7109375" style="1" customWidth="1"/>
    <col min="3" max="3" width="22.140625" style="1" bestFit="1" customWidth="1"/>
    <col min="4" max="4" width="22" style="1" bestFit="1" customWidth="1"/>
    <col min="5" max="5" width="20.140625" style="1" bestFit="1" customWidth="1"/>
    <col min="6" max="6" width="38.42578125" style="1" customWidth="1"/>
    <col min="7" max="257" width="9.140625" style="1"/>
    <col min="258" max="258" width="52.7109375" style="1" customWidth="1"/>
    <col min="259" max="259" width="22.140625" style="1" bestFit="1" customWidth="1"/>
    <col min="260" max="260" width="22" style="1" bestFit="1" customWidth="1"/>
    <col min="261" max="261" width="20.140625" style="1" bestFit="1" customWidth="1"/>
    <col min="262" max="262" width="38.42578125" style="1" customWidth="1"/>
    <col min="263" max="513" width="9.140625" style="1"/>
    <col min="514" max="514" width="52.7109375" style="1" customWidth="1"/>
    <col min="515" max="515" width="22.140625" style="1" bestFit="1" customWidth="1"/>
    <col min="516" max="516" width="22" style="1" bestFit="1" customWidth="1"/>
    <col min="517" max="517" width="20.140625" style="1" bestFit="1" customWidth="1"/>
    <col min="518" max="518" width="38.42578125" style="1" customWidth="1"/>
    <col min="519" max="769" width="9.140625" style="1"/>
    <col min="770" max="770" width="52.7109375" style="1" customWidth="1"/>
    <col min="771" max="771" width="22.140625" style="1" bestFit="1" customWidth="1"/>
    <col min="772" max="772" width="22" style="1" bestFit="1" customWidth="1"/>
    <col min="773" max="773" width="20.140625" style="1" bestFit="1" customWidth="1"/>
    <col min="774" max="774" width="38.42578125" style="1" customWidth="1"/>
    <col min="775" max="1025" width="9.140625" style="1"/>
    <col min="1026" max="1026" width="52.7109375" style="1" customWidth="1"/>
    <col min="1027" max="1027" width="22.140625" style="1" bestFit="1" customWidth="1"/>
    <col min="1028" max="1028" width="22" style="1" bestFit="1" customWidth="1"/>
    <col min="1029" max="1029" width="20.140625" style="1" bestFit="1" customWidth="1"/>
    <col min="1030" max="1030" width="38.42578125" style="1" customWidth="1"/>
    <col min="1031" max="1281" width="9.140625" style="1"/>
    <col min="1282" max="1282" width="52.7109375" style="1" customWidth="1"/>
    <col min="1283" max="1283" width="22.140625" style="1" bestFit="1" customWidth="1"/>
    <col min="1284" max="1284" width="22" style="1" bestFit="1" customWidth="1"/>
    <col min="1285" max="1285" width="20.140625" style="1" bestFit="1" customWidth="1"/>
    <col min="1286" max="1286" width="38.42578125" style="1" customWidth="1"/>
    <col min="1287" max="1537" width="9.140625" style="1"/>
    <col min="1538" max="1538" width="52.7109375" style="1" customWidth="1"/>
    <col min="1539" max="1539" width="22.140625" style="1" bestFit="1" customWidth="1"/>
    <col min="1540" max="1540" width="22" style="1" bestFit="1" customWidth="1"/>
    <col min="1541" max="1541" width="20.140625" style="1" bestFit="1" customWidth="1"/>
    <col min="1542" max="1542" width="38.42578125" style="1" customWidth="1"/>
    <col min="1543" max="1793" width="9.140625" style="1"/>
    <col min="1794" max="1794" width="52.7109375" style="1" customWidth="1"/>
    <col min="1795" max="1795" width="22.140625" style="1" bestFit="1" customWidth="1"/>
    <col min="1796" max="1796" width="22" style="1" bestFit="1" customWidth="1"/>
    <col min="1797" max="1797" width="20.140625" style="1" bestFit="1" customWidth="1"/>
    <col min="1798" max="1798" width="38.42578125" style="1" customWidth="1"/>
    <col min="1799" max="2049" width="9.140625" style="1"/>
    <col min="2050" max="2050" width="52.7109375" style="1" customWidth="1"/>
    <col min="2051" max="2051" width="22.140625" style="1" bestFit="1" customWidth="1"/>
    <col min="2052" max="2052" width="22" style="1" bestFit="1" customWidth="1"/>
    <col min="2053" max="2053" width="20.140625" style="1" bestFit="1" customWidth="1"/>
    <col min="2054" max="2054" width="38.42578125" style="1" customWidth="1"/>
    <col min="2055" max="2305" width="9.140625" style="1"/>
    <col min="2306" max="2306" width="52.7109375" style="1" customWidth="1"/>
    <col min="2307" max="2307" width="22.140625" style="1" bestFit="1" customWidth="1"/>
    <col min="2308" max="2308" width="22" style="1" bestFit="1" customWidth="1"/>
    <col min="2309" max="2309" width="20.140625" style="1" bestFit="1" customWidth="1"/>
    <col min="2310" max="2310" width="38.42578125" style="1" customWidth="1"/>
    <col min="2311" max="2561" width="9.140625" style="1"/>
    <col min="2562" max="2562" width="52.7109375" style="1" customWidth="1"/>
    <col min="2563" max="2563" width="22.140625" style="1" bestFit="1" customWidth="1"/>
    <col min="2564" max="2564" width="22" style="1" bestFit="1" customWidth="1"/>
    <col min="2565" max="2565" width="20.140625" style="1" bestFit="1" customWidth="1"/>
    <col min="2566" max="2566" width="38.42578125" style="1" customWidth="1"/>
    <col min="2567" max="2817" width="9.140625" style="1"/>
    <col min="2818" max="2818" width="52.7109375" style="1" customWidth="1"/>
    <col min="2819" max="2819" width="22.140625" style="1" bestFit="1" customWidth="1"/>
    <col min="2820" max="2820" width="22" style="1" bestFit="1" customWidth="1"/>
    <col min="2821" max="2821" width="20.140625" style="1" bestFit="1" customWidth="1"/>
    <col min="2822" max="2822" width="38.42578125" style="1" customWidth="1"/>
    <col min="2823" max="3073" width="9.140625" style="1"/>
    <col min="3074" max="3074" width="52.7109375" style="1" customWidth="1"/>
    <col min="3075" max="3075" width="22.140625" style="1" bestFit="1" customWidth="1"/>
    <col min="3076" max="3076" width="22" style="1" bestFit="1" customWidth="1"/>
    <col min="3077" max="3077" width="20.140625" style="1" bestFit="1" customWidth="1"/>
    <col min="3078" max="3078" width="38.42578125" style="1" customWidth="1"/>
    <col min="3079" max="3329" width="9.140625" style="1"/>
    <col min="3330" max="3330" width="52.7109375" style="1" customWidth="1"/>
    <col min="3331" max="3331" width="22.140625" style="1" bestFit="1" customWidth="1"/>
    <col min="3332" max="3332" width="22" style="1" bestFit="1" customWidth="1"/>
    <col min="3333" max="3333" width="20.140625" style="1" bestFit="1" customWidth="1"/>
    <col min="3334" max="3334" width="38.42578125" style="1" customWidth="1"/>
    <col min="3335" max="3585" width="9.140625" style="1"/>
    <col min="3586" max="3586" width="52.7109375" style="1" customWidth="1"/>
    <col min="3587" max="3587" width="22.140625" style="1" bestFit="1" customWidth="1"/>
    <col min="3588" max="3588" width="22" style="1" bestFit="1" customWidth="1"/>
    <col min="3589" max="3589" width="20.140625" style="1" bestFit="1" customWidth="1"/>
    <col min="3590" max="3590" width="38.42578125" style="1" customWidth="1"/>
    <col min="3591" max="3841" width="9.140625" style="1"/>
    <col min="3842" max="3842" width="52.7109375" style="1" customWidth="1"/>
    <col min="3843" max="3843" width="22.140625" style="1" bestFit="1" customWidth="1"/>
    <col min="3844" max="3844" width="22" style="1" bestFit="1" customWidth="1"/>
    <col min="3845" max="3845" width="20.140625" style="1" bestFit="1" customWidth="1"/>
    <col min="3846" max="3846" width="38.42578125" style="1" customWidth="1"/>
    <col min="3847" max="4097" width="9.140625" style="1"/>
    <col min="4098" max="4098" width="52.7109375" style="1" customWidth="1"/>
    <col min="4099" max="4099" width="22.140625" style="1" bestFit="1" customWidth="1"/>
    <col min="4100" max="4100" width="22" style="1" bestFit="1" customWidth="1"/>
    <col min="4101" max="4101" width="20.140625" style="1" bestFit="1" customWidth="1"/>
    <col min="4102" max="4102" width="38.42578125" style="1" customWidth="1"/>
    <col min="4103" max="4353" width="9.140625" style="1"/>
    <col min="4354" max="4354" width="52.7109375" style="1" customWidth="1"/>
    <col min="4355" max="4355" width="22.140625" style="1" bestFit="1" customWidth="1"/>
    <col min="4356" max="4356" width="22" style="1" bestFit="1" customWidth="1"/>
    <col min="4357" max="4357" width="20.140625" style="1" bestFit="1" customWidth="1"/>
    <col min="4358" max="4358" width="38.42578125" style="1" customWidth="1"/>
    <col min="4359" max="4609" width="9.140625" style="1"/>
    <col min="4610" max="4610" width="52.7109375" style="1" customWidth="1"/>
    <col min="4611" max="4611" width="22.140625" style="1" bestFit="1" customWidth="1"/>
    <col min="4612" max="4612" width="22" style="1" bestFit="1" customWidth="1"/>
    <col min="4613" max="4613" width="20.140625" style="1" bestFit="1" customWidth="1"/>
    <col min="4614" max="4614" width="38.42578125" style="1" customWidth="1"/>
    <col min="4615" max="4865" width="9.140625" style="1"/>
    <col min="4866" max="4866" width="52.7109375" style="1" customWidth="1"/>
    <col min="4867" max="4867" width="22.140625" style="1" bestFit="1" customWidth="1"/>
    <col min="4868" max="4868" width="22" style="1" bestFit="1" customWidth="1"/>
    <col min="4869" max="4869" width="20.140625" style="1" bestFit="1" customWidth="1"/>
    <col min="4870" max="4870" width="38.42578125" style="1" customWidth="1"/>
    <col min="4871" max="5121" width="9.140625" style="1"/>
    <col min="5122" max="5122" width="52.7109375" style="1" customWidth="1"/>
    <col min="5123" max="5123" width="22.140625" style="1" bestFit="1" customWidth="1"/>
    <col min="5124" max="5124" width="22" style="1" bestFit="1" customWidth="1"/>
    <col min="5125" max="5125" width="20.140625" style="1" bestFit="1" customWidth="1"/>
    <col min="5126" max="5126" width="38.42578125" style="1" customWidth="1"/>
    <col min="5127" max="5377" width="9.140625" style="1"/>
    <col min="5378" max="5378" width="52.7109375" style="1" customWidth="1"/>
    <col min="5379" max="5379" width="22.140625" style="1" bestFit="1" customWidth="1"/>
    <col min="5380" max="5380" width="22" style="1" bestFit="1" customWidth="1"/>
    <col min="5381" max="5381" width="20.140625" style="1" bestFit="1" customWidth="1"/>
    <col min="5382" max="5382" width="38.42578125" style="1" customWidth="1"/>
    <col min="5383" max="5633" width="9.140625" style="1"/>
    <col min="5634" max="5634" width="52.7109375" style="1" customWidth="1"/>
    <col min="5635" max="5635" width="22.140625" style="1" bestFit="1" customWidth="1"/>
    <col min="5636" max="5636" width="22" style="1" bestFit="1" customWidth="1"/>
    <col min="5637" max="5637" width="20.140625" style="1" bestFit="1" customWidth="1"/>
    <col min="5638" max="5638" width="38.42578125" style="1" customWidth="1"/>
    <col min="5639" max="5889" width="9.140625" style="1"/>
    <col min="5890" max="5890" width="52.7109375" style="1" customWidth="1"/>
    <col min="5891" max="5891" width="22.140625" style="1" bestFit="1" customWidth="1"/>
    <col min="5892" max="5892" width="22" style="1" bestFit="1" customWidth="1"/>
    <col min="5893" max="5893" width="20.140625" style="1" bestFit="1" customWidth="1"/>
    <col min="5894" max="5894" width="38.42578125" style="1" customWidth="1"/>
    <col min="5895" max="6145" width="9.140625" style="1"/>
    <col min="6146" max="6146" width="52.7109375" style="1" customWidth="1"/>
    <col min="6147" max="6147" width="22.140625" style="1" bestFit="1" customWidth="1"/>
    <col min="6148" max="6148" width="22" style="1" bestFit="1" customWidth="1"/>
    <col min="6149" max="6149" width="20.140625" style="1" bestFit="1" customWidth="1"/>
    <col min="6150" max="6150" width="38.42578125" style="1" customWidth="1"/>
    <col min="6151" max="6401" width="9.140625" style="1"/>
    <col min="6402" max="6402" width="52.7109375" style="1" customWidth="1"/>
    <col min="6403" max="6403" width="22.140625" style="1" bestFit="1" customWidth="1"/>
    <col min="6404" max="6404" width="22" style="1" bestFit="1" customWidth="1"/>
    <col min="6405" max="6405" width="20.140625" style="1" bestFit="1" customWidth="1"/>
    <col min="6406" max="6406" width="38.42578125" style="1" customWidth="1"/>
    <col min="6407" max="6657" width="9.140625" style="1"/>
    <col min="6658" max="6658" width="52.7109375" style="1" customWidth="1"/>
    <col min="6659" max="6659" width="22.140625" style="1" bestFit="1" customWidth="1"/>
    <col min="6660" max="6660" width="22" style="1" bestFit="1" customWidth="1"/>
    <col min="6661" max="6661" width="20.140625" style="1" bestFit="1" customWidth="1"/>
    <col min="6662" max="6662" width="38.42578125" style="1" customWidth="1"/>
    <col min="6663" max="6913" width="9.140625" style="1"/>
    <col min="6914" max="6914" width="52.7109375" style="1" customWidth="1"/>
    <col min="6915" max="6915" width="22.140625" style="1" bestFit="1" customWidth="1"/>
    <col min="6916" max="6916" width="22" style="1" bestFit="1" customWidth="1"/>
    <col min="6917" max="6917" width="20.140625" style="1" bestFit="1" customWidth="1"/>
    <col min="6918" max="6918" width="38.42578125" style="1" customWidth="1"/>
    <col min="6919" max="7169" width="9.140625" style="1"/>
    <col min="7170" max="7170" width="52.7109375" style="1" customWidth="1"/>
    <col min="7171" max="7171" width="22.140625" style="1" bestFit="1" customWidth="1"/>
    <col min="7172" max="7172" width="22" style="1" bestFit="1" customWidth="1"/>
    <col min="7173" max="7173" width="20.140625" style="1" bestFit="1" customWidth="1"/>
    <col min="7174" max="7174" width="38.42578125" style="1" customWidth="1"/>
    <col min="7175" max="7425" width="9.140625" style="1"/>
    <col min="7426" max="7426" width="52.7109375" style="1" customWidth="1"/>
    <col min="7427" max="7427" width="22.140625" style="1" bestFit="1" customWidth="1"/>
    <col min="7428" max="7428" width="22" style="1" bestFit="1" customWidth="1"/>
    <col min="7429" max="7429" width="20.140625" style="1" bestFit="1" customWidth="1"/>
    <col min="7430" max="7430" width="38.42578125" style="1" customWidth="1"/>
    <col min="7431" max="7681" width="9.140625" style="1"/>
    <col min="7682" max="7682" width="52.7109375" style="1" customWidth="1"/>
    <col min="7683" max="7683" width="22.140625" style="1" bestFit="1" customWidth="1"/>
    <col min="7684" max="7684" width="22" style="1" bestFit="1" customWidth="1"/>
    <col min="7685" max="7685" width="20.140625" style="1" bestFit="1" customWidth="1"/>
    <col min="7686" max="7686" width="38.42578125" style="1" customWidth="1"/>
    <col min="7687" max="7937" width="9.140625" style="1"/>
    <col min="7938" max="7938" width="52.7109375" style="1" customWidth="1"/>
    <col min="7939" max="7939" width="22.140625" style="1" bestFit="1" customWidth="1"/>
    <col min="7940" max="7940" width="22" style="1" bestFit="1" customWidth="1"/>
    <col min="7941" max="7941" width="20.140625" style="1" bestFit="1" customWidth="1"/>
    <col min="7942" max="7942" width="38.42578125" style="1" customWidth="1"/>
    <col min="7943" max="8193" width="9.140625" style="1"/>
    <col min="8194" max="8194" width="52.7109375" style="1" customWidth="1"/>
    <col min="8195" max="8195" width="22.140625" style="1" bestFit="1" customWidth="1"/>
    <col min="8196" max="8196" width="22" style="1" bestFit="1" customWidth="1"/>
    <col min="8197" max="8197" width="20.140625" style="1" bestFit="1" customWidth="1"/>
    <col min="8198" max="8198" width="38.42578125" style="1" customWidth="1"/>
    <col min="8199" max="8449" width="9.140625" style="1"/>
    <col min="8450" max="8450" width="52.7109375" style="1" customWidth="1"/>
    <col min="8451" max="8451" width="22.140625" style="1" bestFit="1" customWidth="1"/>
    <col min="8452" max="8452" width="22" style="1" bestFit="1" customWidth="1"/>
    <col min="8453" max="8453" width="20.140625" style="1" bestFit="1" customWidth="1"/>
    <col min="8454" max="8454" width="38.42578125" style="1" customWidth="1"/>
    <col min="8455" max="8705" width="9.140625" style="1"/>
    <col min="8706" max="8706" width="52.7109375" style="1" customWidth="1"/>
    <col min="8707" max="8707" width="22.140625" style="1" bestFit="1" customWidth="1"/>
    <col min="8708" max="8708" width="22" style="1" bestFit="1" customWidth="1"/>
    <col min="8709" max="8709" width="20.140625" style="1" bestFit="1" customWidth="1"/>
    <col min="8710" max="8710" width="38.42578125" style="1" customWidth="1"/>
    <col min="8711" max="8961" width="9.140625" style="1"/>
    <col min="8962" max="8962" width="52.7109375" style="1" customWidth="1"/>
    <col min="8963" max="8963" width="22.140625" style="1" bestFit="1" customWidth="1"/>
    <col min="8964" max="8964" width="22" style="1" bestFit="1" customWidth="1"/>
    <col min="8965" max="8965" width="20.140625" style="1" bestFit="1" customWidth="1"/>
    <col min="8966" max="8966" width="38.42578125" style="1" customWidth="1"/>
    <col min="8967" max="9217" width="9.140625" style="1"/>
    <col min="9218" max="9218" width="52.7109375" style="1" customWidth="1"/>
    <col min="9219" max="9219" width="22.140625" style="1" bestFit="1" customWidth="1"/>
    <col min="9220" max="9220" width="22" style="1" bestFit="1" customWidth="1"/>
    <col min="9221" max="9221" width="20.140625" style="1" bestFit="1" customWidth="1"/>
    <col min="9222" max="9222" width="38.42578125" style="1" customWidth="1"/>
    <col min="9223" max="9473" width="9.140625" style="1"/>
    <col min="9474" max="9474" width="52.7109375" style="1" customWidth="1"/>
    <col min="9475" max="9475" width="22.140625" style="1" bestFit="1" customWidth="1"/>
    <col min="9476" max="9476" width="22" style="1" bestFit="1" customWidth="1"/>
    <col min="9477" max="9477" width="20.140625" style="1" bestFit="1" customWidth="1"/>
    <col min="9478" max="9478" width="38.42578125" style="1" customWidth="1"/>
    <col min="9479" max="9729" width="9.140625" style="1"/>
    <col min="9730" max="9730" width="52.7109375" style="1" customWidth="1"/>
    <col min="9731" max="9731" width="22.140625" style="1" bestFit="1" customWidth="1"/>
    <col min="9732" max="9732" width="22" style="1" bestFit="1" customWidth="1"/>
    <col min="9733" max="9733" width="20.140625" style="1" bestFit="1" customWidth="1"/>
    <col min="9734" max="9734" width="38.42578125" style="1" customWidth="1"/>
    <col min="9735" max="9985" width="9.140625" style="1"/>
    <col min="9986" max="9986" width="52.7109375" style="1" customWidth="1"/>
    <col min="9987" max="9987" width="22.140625" style="1" bestFit="1" customWidth="1"/>
    <col min="9988" max="9988" width="22" style="1" bestFit="1" customWidth="1"/>
    <col min="9989" max="9989" width="20.140625" style="1" bestFit="1" customWidth="1"/>
    <col min="9990" max="9990" width="38.42578125" style="1" customWidth="1"/>
    <col min="9991" max="10241" width="9.140625" style="1"/>
    <col min="10242" max="10242" width="52.7109375" style="1" customWidth="1"/>
    <col min="10243" max="10243" width="22.140625" style="1" bestFit="1" customWidth="1"/>
    <col min="10244" max="10244" width="22" style="1" bestFit="1" customWidth="1"/>
    <col min="10245" max="10245" width="20.140625" style="1" bestFit="1" customWidth="1"/>
    <col min="10246" max="10246" width="38.42578125" style="1" customWidth="1"/>
    <col min="10247" max="10497" width="9.140625" style="1"/>
    <col min="10498" max="10498" width="52.7109375" style="1" customWidth="1"/>
    <col min="10499" max="10499" width="22.140625" style="1" bestFit="1" customWidth="1"/>
    <col min="10500" max="10500" width="22" style="1" bestFit="1" customWidth="1"/>
    <col min="10501" max="10501" width="20.140625" style="1" bestFit="1" customWidth="1"/>
    <col min="10502" max="10502" width="38.42578125" style="1" customWidth="1"/>
    <col min="10503" max="10753" width="9.140625" style="1"/>
    <col min="10754" max="10754" width="52.7109375" style="1" customWidth="1"/>
    <col min="10755" max="10755" width="22.140625" style="1" bestFit="1" customWidth="1"/>
    <col min="10756" max="10756" width="22" style="1" bestFit="1" customWidth="1"/>
    <col min="10757" max="10757" width="20.140625" style="1" bestFit="1" customWidth="1"/>
    <col min="10758" max="10758" width="38.42578125" style="1" customWidth="1"/>
    <col min="10759" max="11009" width="9.140625" style="1"/>
    <col min="11010" max="11010" width="52.7109375" style="1" customWidth="1"/>
    <col min="11011" max="11011" width="22.140625" style="1" bestFit="1" customWidth="1"/>
    <col min="11012" max="11012" width="22" style="1" bestFit="1" customWidth="1"/>
    <col min="11013" max="11013" width="20.140625" style="1" bestFit="1" customWidth="1"/>
    <col min="11014" max="11014" width="38.42578125" style="1" customWidth="1"/>
    <col min="11015" max="11265" width="9.140625" style="1"/>
    <col min="11266" max="11266" width="52.7109375" style="1" customWidth="1"/>
    <col min="11267" max="11267" width="22.140625" style="1" bestFit="1" customWidth="1"/>
    <col min="11268" max="11268" width="22" style="1" bestFit="1" customWidth="1"/>
    <col min="11269" max="11269" width="20.140625" style="1" bestFit="1" customWidth="1"/>
    <col min="11270" max="11270" width="38.42578125" style="1" customWidth="1"/>
    <col min="11271" max="11521" width="9.140625" style="1"/>
    <col min="11522" max="11522" width="52.7109375" style="1" customWidth="1"/>
    <col min="11523" max="11523" width="22.140625" style="1" bestFit="1" customWidth="1"/>
    <col min="11524" max="11524" width="22" style="1" bestFit="1" customWidth="1"/>
    <col min="11525" max="11525" width="20.140625" style="1" bestFit="1" customWidth="1"/>
    <col min="11526" max="11526" width="38.42578125" style="1" customWidth="1"/>
    <col min="11527" max="11777" width="9.140625" style="1"/>
    <col min="11778" max="11778" width="52.7109375" style="1" customWidth="1"/>
    <col min="11779" max="11779" width="22.140625" style="1" bestFit="1" customWidth="1"/>
    <col min="11780" max="11780" width="22" style="1" bestFit="1" customWidth="1"/>
    <col min="11781" max="11781" width="20.140625" style="1" bestFit="1" customWidth="1"/>
    <col min="11782" max="11782" width="38.42578125" style="1" customWidth="1"/>
    <col min="11783" max="12033" width="9.140625" style="1"/>
    <col min="12034" max="12034" width="52.7109375" style="1" customWidth="1"/>
    <col min="12035" max="12035" width="22.140625" style="1" bestFit="1" customWidth="1"/>
    <col min="12036" max="12036" width="22" style="1" bestFit="1" customWidth="1"/>
    <col min="12037" max="12037" width="20.140625" style="1" bestFit="1" customWidth="1"/>
    <col min="12038" max="12038" width="38.42578125" style="1" customWidth="1"/>
    <col min="12039" max="12289" width="9.140625" style="1"/>
    <col min="12290" max="12290" width="52.7109375" style="1" customWidth="1"/>
    <col min="12291" max="12291" width="22.140625" style="1" bestFit="1" customWidth="1"/>
    <col min="12292" max="12292" width="22" style="1" bestFit="1" customWidth="1"/>
    <col min="12293" max="12293" width="20.140625" style="1" bestFit="1" customWidth="1"/>
    <col min="12294" max="12294" width="38.42578125" style="1" customWidth="1"/>
    <col min="12295" max="12545" width="9.140625" style="1"/>
    <col min="12546" max="12546" width="52.7109375" style="1" customWidth="1"/>
    <col min="12547" max="12547" width="22.140625" style="1" bestFit="1" customWidth="1"/>
    <col min="12548" max="12548" width="22" style="1" bestFit="1" customWidth="1"/>
    <col min="12549" max="12549" width="20.140625" style="1" bestFit="1" customWidth="1"/>
    <col min="12550" max="12550" width="38.42578125" style="1" customWidth="1"/>
    <col min="12551" max="12801" width="9.140625" style="1"/>
    <col min="12802" max="12802" width="52.7109375" style="1" customWidth="1"/>
    <col min="12803" max="12803" width="22.140625" style="1" bestFit="1" customWidth="1"/>
    <col min="12804" max="12804" width="22" style="1" bestFit="1" customWidth="1"/>
    <col min="12805" max="12805" width="20.140625" style="1" bestFit="1" customWidth="1"/>
    <col min="12806" max="12806" width="38.42578125" style="1" customWidth="1"/>
    <col min="12807" max="13057" width="9.140625" style="1"/>
    <col min="13058" max="13058" width="52.7109375" style="1" customWidth="1"/>
    <col min="13059" max="13059" width="22.140625" style="1" bestFit="1" customWidth="1"/>
    <col min="13060" max="13060" width="22" style="1" bestFit="1" customWidth="1"/>
    <col min="13061" max="13061" width="20.140625" style="1" bestFit="1" customWidth="1"/>
    <col min="13062" max="13062" width="38.42578125" style="1" customWidth="1"/>
    <col min="13063" max="13313" width="9.140625" style="1"/>
    <col min="13314" max="13314" width="52.7109375" style="1" customWidth="1"/>
    <col min="13315" max="13315" width="22.140625" style="1" bestFit="1" customWidth="1"/>
    <col min="13316" max="13316" width="22" style="1" bestFit="1" customWidth="1"/>
    <col min="13317" max="13317" width="20.140625" style="1" bestFit="1" customWidth="1"/>
    <col min="13318" max="13318" width="38.42578125" style="1" customWidth="1"/>
    <col min="13319" max="13569" width="9.140625" style="1"/>
    <col min="13570" max="13570" width="52.7109375" style="1" customWidth="1"/>
    <col min="13571" max="13571" width="22.140625" style="1" bestFit="1" customWidth="1"/>
    <col min="13572" max="13572" width="22" style="1" bestFit="1" customWidth="1"/>
    <col min="13573" max="13573" width="20.140625" style="1" bestFit="1" customWidth="1"/>
    <col min="13574" max="13574" width="38.42578125" style="1" customWidth="1"/>
    <col min="13575" max="13825" width="9.140625" style="1"/>
    <col min="13826" max="13826" width="52.7109375" style="1" customWidth="1"/>
    <col min="13827" max="13827" width="22.140625" style="1" bestFit="1" customWidth="1"/>
    <col min="13828" max="13828" width="22" style="1" bestFit="1" customWidth="1"/>
    <col min="13829" max="13829" width="20.140625" style="1" bestFit="1" customWidth="1"/>
    <col min="13830" max="13830" width="38.42578125" style="1" customWidth="1"/>
    <col min="13831" max="14081" width="9.140625" style="1"/>
    <col min="14082" max="14082" width="52.7109375" style="1" customWidth="1"/>
    <col min="14083" max="14083" width="22.140625" style="1" bestFit="1" customWidth="1"/>
    <col min="14084" max="14084" width="22" style="1" bestFit="1" customWidth="1"/>
    <col min="14085" max="14085" width="20.140625" style="1" bestFit="1" customWidth="1"/>
    <col min="14086" max="14086" width="38.42578125" style="1" customWidth="1"/>
    <col min="14087" max="14337" width="9.140625" style="1"/>
    <col min="14338" max="14338" width="52.7109375" style="1" customWidth="1"/>
    <col min="14339" max="14339" width="22.140625" style="1" bestFit="1" customWidth="1"/>
    <col min="14340" max="14340" width="22" style="1" bestFit="1" customWidth="1"/>
    <col min="14341" max="14341" width="20.140625" style="1" bestFit="1" customWidth="1"/>
    <col min="14342" max="14342" width="38.42578125" style="1" customWidth="1"/>
    <col min="14343" max="14593" width="9.140625" style="1"/>
    <col min="14594" max="14594" width="52.7109375" style="1" customWidth="1"/>
    <col min="14595" max="14595" width="22.140625" style="1" bestFit="1" customWidth="1"/>
    <col min="14596" max="14596" width="22" style="1" bestFit="1" customWidth="1"/>
    <col min="14597" max="14597" width="20.140625" style="1" bestFit="1" customWidth="1"/>
    <col min="14598" max="14598" width="38.42578125" style="1" customWidth="1"/>
    <col min="14599" max="14849" width="9.140625" style="1"/>
    <col min="14850" max="14850" width="52.7109375" style="1" customWidth="1"/>
    <col min="14851" max="14851" width="22.140625" style="1" bestFit="1" customWidth="1"/>
    <col min="14852" max="14852" width="22" style="1" bestFit="1" customWidth="1"/>
    <col min="14853" max="14853" width="20.140625" style="1" bestFit="1" customWidth="1"/>
    <col min="14854" max="14854" width="38.42578125" style="1" customWidth="1"/>
    <col min="14855" max="15105" width="9.140625" style="1"/>
    <col min="15106" max="15106" width="52.7109375" style="1" customWidth="1"/>
    <col min="15107" max="15107" width="22.140625" style="1" bestFit="1" customWidth="1"/>
    <col min="15108" max="15108" width="22" style="1" bestFit="1" customWidth="1"/>
    <col min="15109" max="15109" width="20.140625" style="1" bestFit="1" customWidth="1"/>
    <col min="15110" max="15110" width="38.42578125" style="1" customWidth="1"/>
    <col min="15111" max="15361" width="9.140625" style="1"/>
    <col min="15362" max="15362" width="52.7109375" style="1" customWidth="1"/>
    <col min="15363" max="15363" width="22.140625" style="1" bestFit="1" customWidth="1"/>
    <col min="15364" max="15364" width="22" style="1" bestFit="1" customWidth="1"/>
    <col min="15365" max="15365" width="20.140625" style="1" bestFit="1" customWidth="1"/>
    <col min="15366" max="15366" width="38.42578125" style="1" customWidth="1"/>
    <col min="15367" max="15617" width="9.140625" style="1"/>
    <col min="15618" max="15618" width="52.7109375" style="1" customWidth="1"/>
    <col min="15619" max="15619" width="22.140625" style="1" bestFit="1" customWidth="1"/>
    <col min="15620" max="15620" width="22" style="1" bestFit="1" customWidth="1"/>
    <col min="15621" max="15621" width="20.140625" style="1" bestFit="1" customWidth="1"/>
    <col min="15622" max="15622" width="38.42578125" style="1" customWidth="1"/>
    <col min="15623" max="15873" width="9.140625" style="1"/>
    <col min="15874" max="15874" width="52.7109375" style="1" customWidth="1"/>
    <col min="15875" max="15875" width="22.140625" style="1" bestFit="1" customWidth="1"/>
    <col min="15876" max="15876" width="22" style="1" bestFit="1" customWidth="1"/>
    <col min="15877" max="15877" width="20.140625" style="1" bestFit="1" customWidth="1"/>
    <col min="15878" max="15878" width="38.42578125" style="1" customWidth="1"/>
    <col min="15879" max="16129" width="9.140625" style="1"/>
    <col min="16130" max="16130" width="52.7109375" style="1" customWidth="1"/>
    <col min="16131" max="16131" width="22.140625" style="1" bestFit="1" customWidth="1"/>
    <col min="16132" max="16132" width="22" style="1" bestFit="1" customWidth="1"/>
    <col min="16133" max="16133" width="20.140625" style="1" bestFit="1" customWidth="1"/>
    <col min="16134" max="16134" width="38.42578125" style="1" customWidth="1"/>
    <col min="16135" max="16384" width="9.140625" style="1"/>
  </cols>
  <sheetData>
    <row r="1" spans="1:10" ht="15" x14ac:dyDescent="0.25">
      <c r="A1" s="484" t="s">
        <v>989</v>
      </c>
      <c r="B1" s="485"/>
      <c r="C1" s="485"/>
      <c r="D1" s="485"/>
      <c r="E1" s="485"/>
      <c r="F1" s="485"/>
      <c r="G1" s="221"/>
      <c r="H1" s="221"/>
      <c r="I1" s="221"/>
      <c r="J1" s="221"/>
    </row>
    <row r="2" spans="1:10" x14ac:dyDescent="0.2">
      <c r="B2" s="58"/>
      <c r="C2" s="221"/>
      <c r="D2" s="221"/>
      <c r="E2" s="221"/>
      <c r="F2" s="221"/>
      <c r="G2" s="221"/>
      <c r="H2" s="221"/>
      <c r="I2" s="57"/>
      <c r="J2" s="57"/>
    </row>
    <row r="3" spans="1:10" ht="15.75" x14ac:dyDescent="0.25">
      <c r="A3" s="486" t="s">
        <v>960</v>
      </c>
      <c r="B3" s="485"/>
      <c r="C3" s="485"/>
      <c r="D3" s="485"/>
      <c r="E3" s="485"/>
      <c r="F3" s="485"/>
      <c r="G3" s="221"/>
      <c r="H3" s="221"/>
      <c r="I3" s="221"/>
      <c r="J3" s="221"/>
    </row>
    <row r="4" spans="1:10" ht="15.75" x14ac:dyDescent="0.25">
      <c r="A4" s="511" t="s">
        <v>906</v>
      </c>
      <c r="B4" s="578"/>
      <c r="C4" s="578"/>
      <c r="D4" s="578"/>
      <c r="E4" s="578"/>
      <c r="F4" s="578"/>
      <c r="G4" s="295"/>
      <c r="H4" s="295"/>
      <c r="I4" s="221"/>
      <c r="J4" s="221"/>
    </row>
    <row r="6" spans="1:10" s="298" customFormat="1" ht="12" x14ac:dyDescent="0.2">
      <c r="A6" s="576" t="s">
        <v>1</v>
      </c>
      <c r="B6" s="296" t="s">
        <v>2</v>
      </c>
      <c r="C6" s="297" t="s">
        <v>3</v>
      </c>
      <c r="D6" s="297" t="s">
        <v>4</v>
      </c>
      <c r="E6" s="297" t="s">
        <v>5</v>
      </c>
      <c r="F6" s="297" t="s">
        <v>6</v>
      </c>
    </row>
    <row r="7" spans="1:10" s="298" customFormat="1" x14ac:dyDescent="0.2">
      <c r="A7" s="577"/>
      <c r="B7" s="299" t="s">
        <v>17</v>
      </c>
      <c r="C7" s="300" t="s">
        <v>767</v>
      </c>
      <c r="D7" s="297" t="s">
        <v>768</v>
      </c>
      <c r="E7" s="297" t="s">
        <v>769</v>
      </c>
      <c r="F7" s="297" t="s">
        <v>111</v>
      </c>
    </row>
    <row r="8" spans="1:10" s="298" customFormat="1" ht="12" x14ac:dyDescent="0.2">
      <c r="A8" s="301" t="s">
        <v>28</v>
      </c>
      <c r="B8" s="302" t="s">
        <v>770</v>
      </c>
      <c r="C8" s="303">
        <v>1</v>
      </c>
      <c r="D8" s="297"/>
      <c r="E8" s="304">
        <v>8</v>
      </c>
      <c r="F8" s="297">
        <f>C8+D8+E8</f>
        <v>9</v>
      </c>
    </row>
    <row r="9" spans="1:10" s="298" customFormat="1" ht="12" x14ac:dyDescent="0.2">
      <c r="A9" s="301" t="s">
        <v>30</v>
      </c>
      <c r="B9" s="305" t="s">
        <v>771</v>
      </c>
      <c r="C9" s="304">
        <v>26</v>
      </c>
      <c r="D9" s="306"/>
      <c r="E9" s="307"/>
      <c r="F9" s="297">
        <f t="shared" ref="F9:F14" si="0">C9+D9+E9</f>
        <v>26</v>
      </c>
      <c r="G9" s="308"/>
    </row>
    <row r="10" spans="1:10" s="298" customFormat="1" ht="12" x14ac:dyDescent="0.2">
      <c r="A10" s="301" t="s">
        <v>32</v>
      </c>
      <c r="B10" s="305" t="s">
        <v>772</v>
      </c>
      <c r="C10" s="304">
        <v>7</v>
      </c>
      <c r="D10" s="304">
        <v>3</v>
      </c>
      <c r="E10" s="297"/>
      <c r="F10" s="297">
        <f t="shared" si="0"/>
        <v>10</v>
      </c>
    </row>
    <row r="11" spans="1:10" s="298" customFormat="1" ht="12" x14ac:dyDescent="0.2">
      <c r="A11" s="301" t="s">
        <v>34</v>
      </c>
      <c r="B11" s="305" t="s">
        <v>773</v>
      </c>
      <c r="C11" s="304">
        <v>5</v>
      </c>
      <c r="D11" s="304">
        <v>1</v>
      </c>
      <c r="E11" s="297"/>
      <c r="F11" s="297">
        <f t="shared" si="0"/>
        <v>6</v>
      </c>
    </row>
    <row r="12" spans="1:10" s="298" customFormat="1" ht="12" x14ac:dyDescent="0.2">
      <c r="A12" s="301" t="s">
        <v>36</v>
      </c>
      <c r="B12" s="309" t="s">
        <v>774</v>
      </c>
      <c r="C12" s="304">
        <v>4</v>
      </c>
      <c r="D12" s="304">
        <v>4</v>
      </c>
      <c r="E12" s="297"/>
      <c r="F12" s="297">
        <f t="shared" si="0"/>
        <v>8</v>
      </c>
    </row>
    <row r="13" spans="1:10" s="298" customFormat="1" ht="12" x14ac:dyDescent="0.2">
      <c r="A13" s="301" t="s">
        <v>38</v>
      </c>
      <c r="B13" s="309" t="s">
        <v>775</v>
      </c>
      <c r="C13" s="304">
        <v>10</v>
      </c>
      <c r="D13" s="304"/>
      <c r="E13" s="297"/>
      <c r="F13" s="297">
        <f t="shared" si="0"/>
        <v>10</v>
      </c>
    </row>
    <row r="14" spans="1:10" s="298" customFormat="1" ht="12" x14ac:dyDescent="0.2">
      <c r="A14" s="310" t="s">
        <v>40</v>
      </c>
      <c r="B14" s="311" t="s">
        <v>776</v>
      </c>
      <c r="C14" s="312">
        <f>SUM(C8:C13)</f>
        <v>53</v>
      </c>
      <c r="D14" s="312">
        <f>SUM(D9:D13)</f>
        <v>8</v>
      </c>
      <c r="E14" s="312">
        <v>8</v>
      </c>
      <c r="F14" s="312">
        <f t="shared" si="0"/>
        <v>69</v>
      </c>
      <c r="G14" s="308"/>
    </row>
    <row r="15" spans="1:10" s="298" customFormat="1" ht="12" x14ac:dyDescent="0.2">
      <c r="A15" s="313"/>
      <c r="B15" s="314"/>
      <c r="C15" s="314"/>
      <c r="D15" s="314"/>
      <c r="E15" s="314"/>
      <c r="F15" s="314"/>
      <c r="G15" s="314"/>
    </row>
    <row r="16" spans="1:10" s="298" customFormat="1" ht="12" x14ac:dyDescent="0.2">
      <c r="A16" s="313"/>
      <c r="B16" s="314"/>
      <c r="C16" s="314"/>
      <c r="D16" s="314"/>
      <c r="E16" s="314"/>
      <c r="F16" s="314"/>
      <c r="G16" s="314"/>
    </row>
    <row r="17" spans="1:7" s="298" customFormat="1" ht="12" x14ac:dyDescent="0.2">
      <c r="A17" s="576" t="s">
        <v>1</v>
      </c>
      <c r="B17" s="296" t="s">
        <v>2</v>
      </c>
      <c r="C17" s="297" t="s">
        <v>3</v>
      </c>
      <c r="D17" s="297" t="s">
        <v>4</v>
      </c>
      <c r="E17" s="297" t="s">
        <v>5</v>
      </c>
      <c r="F17" s="297" t="s">
        <v>6</v>
      </c>
    </row>
    <row r="18" spans="1:7" s="298" customFormat="1" x14ac:dyDescent="0.2">
      <c r="A18" s="577"/>
      <c r="B18" s="299" t="s">
        <v>17</v>
      </c>
      <c r="C18" s="300" t="s">
        <v>767</v>
      </c>
      <c r="D18" s="297" t="s">
        <v>768</v>
      </c>
      <c r="E18" s="297" t="s">
        <v>769</v>
      </c>
      <c r="F18" s="297" t="s">
        <v>111</v>
      </c>
      <c r="G18" s="314"/>
    </row>
    <row r="19" spans="1:7" s="298" customFormat="1" ht="12" x14ac:dyDescent="0.2">
      <c r="A19" s="304" t="s">
        <v>28</v>
      </c>
      <c r="B19" s="305" t="s">
        <v>23</v>
      </c>
      <c r="C19" s="304">
        <v>7</v>
      </c>
      <c r="D19" s="304"/>
      <c r="E19" s="304"/>
      <c r="F19" s="297">
        <f>C19+D19+E19</f>
        <v>7</v>
      </c>
    </row>
    <row r="20" spans="1:7" s="298" customFormat="1" ht="12" x14ac:dyDescent="0.2">
      <c r="A20" s="304" t="s">
        <v>30</v>
      </c>
      <c r="B20" s="305" t="s">
        <v>22</v>
      </c>
      <c r="C20" s="304">
        <v>30</v>
      </c>
      <c r="D20" s="304">
        <v>1</v>
      </c>
      <c r="E20" s="304"/>
      <c r="F20" s="297">
        <f>C20+D20+E20</f>
        <v>31</v>
      </c>
    </row>
    <row r="21" spans="1:7" s="298" customFormat="1" ht="12" x14ac:dyDescent="0.2">
      <c r="A21" s="304" t="s">
        <v>32</v>
      </c>
      <c r="B21" s="305" t="s">
        <v>20</v>
      </c>
      <c r="C21" s="304">
        <v>18</v>
      </c>
      <c r="D21" s="304"/>
      <c r="E21" s="304"/>
      <c r="F21" s="297">
        <f>C21+D21+E21</f>
        <v>18</v>
      </c>
    </row>
    <row r="22" spans="1:7" s="298" customFormat="1" ht="12" x14ac:dyDescent="0.2">
      <c r="A22" s="304" t="s">
        <v>34</v>
      </c>
      <c r="B22" s="305" t="s">
        <v>21</v>
      </c>
      <c r="C22" s="304">
        <v>20</v>
      </c>
      <c r="D22" s="304"/>
      <c r="E22" s="304"/>
      <c r="F22" s="297">
        <f>C22+D22+E22</f>
        <v>20</v>
      </c>
    </row>
    <row r="23" spans="1:7" s="298" customFormat="1" ht="24" x14ac:dyDescent="0.2">
      <c r="A23" s="312" t="s">
        <v>36</v>
      </c>
      <c r="B23" s="315" t="s">
        <v>777</v>
      </c>
      <c r="C23" s="312">
        <f>SUM(C19:C22)</f>
        <v>75</v>
      </c>
      <c r="D23" s="312">
        <f>SUM(D19:D22)</f>
        <v>1</v>
      </c>
      <c r="E23" s="312">
        <f>SUM(E19:E22)</f>
        <v>0</v>
      </c>
      <c r="F23" s="312">
        <f>C23+D23+E23</f>
        <v>76</v>
      </c>
      <c r="G23" s="308"/>
    </row>
    <row r="24" spans="1:7" s="298" customFormat="1" ht="12" x14ac:dyDescent="0.2">
      <c r="A24" s="316"/>
    </row>
    <row r="25" spans="1:7" s="298" customFormat="1" ht="12" x14ac:dyDescent="0.2">
      <c r="A25" s="316"/>
    </row>
    <row r="26" spans="1:7" s="298" customFormat="1" ht="12" x14ac:dyDescent="0.2">
      <c r="A26" s="576" t="s">
        <v>1</v>
      </c>
      <c r="B26" s="296" t="s">
        <v>2</v>
      </c>
      <c r="C26" s="297" t="s">
        <v>3</v>
      </c>
      <c r="D26" s="297" t="s">
        <v>4</v>
      </c>
      <c r="E26" s="297" t="s">
        <v>5</v>
      </c>
      <c r="F26" s="297" t="s">
        <v>6</v>
      </c>
    </row>
    <row r="27" spans="1:7" s="298" customFormat="1" x14ac:dyDescent="0.2">
      <c r="A27" s="577"/>
      <c r="B27" s="299" t="s">
        <v>17</v>
      </c>
      <c r="C27" s="300" t="s">
        <v>767</v>
      </c>
      <c r="D27" s="297" t="s">
        <v>768</v>
      </c>
      <c r="E27" s="297" t="s">
        <v>769</v>
      </c>
      <c r="F27" s="297" t="s">
        <v>111</v>
      </c>
    </row>
    <row r="28" spans="1:7" s="308" customFormat="1" ht="12" x14ac:dyDescent="0.2">
      <c r="A28" s="317" t="s">
        <v>28</v>
      </c>
      <c r="B28" s="317" t="s">
        <v>778</v>
      </c>
      <c r="C28" s="317">
        <f>C14+C23</f>
        <v>128</v>
      </c>
      <c r="D28" s="317">
        <f>D14+D23</f>
        <v>9</v>
      </c>
      <c r="E28" s="317">
        <f>E14+E23</f>
        <v>8</v>
      </c>
      <c r="F28" s="317">
        <f>F14+F23</f>
        <v>145</v>
      </c>
    </row>
    <row r="29" spans="1:7" s="298" customFormat="1" ht="12" x14ac:dyDescent="0.2">
      <c r="A29" s="316"/>
    </row>
  </sheetData>
  <mergeCells count="6">
    <mergeCell ref="A26:A27"/>
    <mergeCell ref="A1:F1"/>
    <mergeCell ref="A3:F3"/>
    <mergeCell ref="A4:F4"/>
    <mergeCell ref="A6:A7"/>
    <mergeCell ref="A17:A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I46"/>
  <sheetViews>
    <sheetView workbookViewId="0">
      <selection sqref="A1:F1"/>
    </sheetView>
  </sheetViews>
  <sheetFormatPr defaultRowHeight="15" x14ac:dyDescent="0.25"/>
  <cols>
    <col min="1" max="1" width="8.7109375" style="228" bestFit="1" customWidth="1"/>
    <col min="2" max="2" width="56" style="318" customWidth="1"/>
    <col min="3" max="3" width="20.42578125" style="318" customWidth="1"/>
    <col min="4" max="4" width="8.7109375" style="318" bestFit="1" customWidth="1"/>
    <col min="5" max="5" width="58.28515625" style="318" bestFit="1" customWidth="1"/>
    <col min="6" max="6" width="14.28515625" style="318" bestFit="1" customWidth="1"/>
    <col min="7" max="254" width="9.140625" style="318"/>
    <col min="255" max="255" width="8.7109375" style="318" bestFit="1" customWidth="1"/>
    <col min="256" max="256" width="56" style="318" customWidth="1"/>
    <col min="257" max="257" width="20.42578125" style="318" customWidth="1"/>
    <col min="258" max="258" width="14.28515625" style="318" bestFit="1" customWidth="1"/>
    <col min="259" max="259" width="8.7109375" style="318" bestFit="1" customWidth="1"/>
    <col min="260" max="260" width="58.28515625" style="318" bestFit="1" customWidth="1"/>
    <col min="261" max="262" width="14.28515625" style="318" bestFit="1" customWidth="1"/>
    <col min="263" max="510" width="9.140625" style="318"/>
    <col min="511" max="511" width="8.7109375" style="318" bestFit="1" customWidth="1"/>
    <col min="512" max="512" width="56" style="318" customWidth="1"/>
    <col min="513" max="513" width="20.42578125" style="318" customWidth="1"/>
    <col min="514" max="514" width="14.28515625" style="318" bestFit="1" customWidth="1"/>
    <col min="515" max="515" width="8.7109375" style="318" bestFit="1" customWidth="1"/>
    <col min="516" max="516" width="58.28515625" style="318" bestFit="1" customWidth="1"/>
    <col min="517" max="518" width="14.28515625" style="318" bestFit="1" customWidth="1"/>
    <col min="519" max="766" width="9.140625" style="318"/>
    <col min="767" max="767" width="8.7109375" style="318" bestFit="1" customWidth="1"/>
    <col min="768" max="768" width="56" style="318" customWidth="1"/>
    <col min="769" max="769" width="20.42578125" style="318" customWidth="1"/>
    <col min="770" max="770" width="14.28515625" style="318" bestFit="1" customWidth="1"/>
    <col min="771" max="771" width="8.7109375" style="318" bestFit="1" customWidth="1"/>
    <col min="772" max="772" width="58.28515625" style="318" bestFit="1" customWidth="1"/>
    <col min="773" max="774" width="14.28515625" style="318" bestFit="1" customWidth="1"/>
    <col min="775" max="1022" width="9.140625" style="318"/>
    <col min="1023" max="1023" width="8.7109375" style="318" bestFit="1" customWidth="1"/>
    <col min="1024" max="1024" width="56" style="318" customWidth="1"/>
    <col min="1025" max="1025" width="20.42578125" style="318" customWidth="1"/>
    <col min="1026" max="1026" width="14.28515625" style="318" bestFit="1" customWidth="1"/>
    <col min="1027" max="1027" width="8.7109375" style="318" bestFit="1" customWidth="1"/>
    <col min="1028" max="1028" width="58.28515625" style="318" bestFit="1" customWidth="1"/>
    <col min="1029" max="1030" width="14.28515625" style="318" bestFit="1" customWidth="1"/>
    <col min="1031" max="1278" width="9.140625" style="318"/>
    <col min="1279" max="1279" width="8.7109375" style="318" bestFit="1" customWidth="1"/>
    <col min="1280" max="1280" width="56" style="318" customWidth="1"/>
    <col min="1281" max="1281" width="20.42578125" style="318" customWidth="1"/>
    <col min="1282" max="1282" width="14.28515625" style="318" bestFit="1" customWidth="1"/>
    <col min="1283" max="1283" width="8.7109375" style="318" bestFit="1" customWidth="1"/>
    <col min="1284" max="1284" width="58.28515625" style="318" bestFit="1" customWidth="1"/>
    <col min="1285" max="1286" width="14.28515625" style="318" bestFit="1" customWidth="1"/>
    <col min="1287" max="1534" width="9.140625" style="318"/>
    <col min="1535" max="1535" width="8.7109375" style="318" bestFit="1" customWidth="1"/>
    <col min="1536" max="1536" width="56" style="318" customWidth="1"/>
    <col min="1537" max="1537" width="20.42578125" style="318" customWidth="1"/>
    <col min="1538" max="1538" width="14.28515625" style="318" bestFit="1" customWidth="1"/>
    <col min="1539" max="1539" width="8.7109375" style="318" bestFit="1" customWidth="1"/>
    <col min="1540" max="1540" width="58.28515625" style="318" bestFit="1" customWidth="1"/>
    <col min="1541" max="1542" width="14.28515625" style="318" bestFit="1" customWidth="1"/>
    <col min="1543" max="1790" width="9.140625" style="318"/>
    <col min="1791" max="1791" width="8.7109375" style="318" bestFit="1" customWidth="1"/>
    <col min="1792" max="1792" width="56" style="318" customWidth="1"/>
    <col min="1793" max="1793" width="20.42578125" style="318" customWidth="1"/>
    <col min="1794" max="1794" width="14.28515625" style="318" bestFit="1" customWidth="1"/>
    <col min="1795" max="1795" width="8.7109375" style="318" bestFit="1" customWidth="1"/>
    <col min="1796" max="1796" width="58.28515625" style="318" bestFit="1" customWidth="1"/>
    <col min="1797" max="1798" width="14.28515625" style="318" bestFit="1" customWidth="1"/>
    <col min="1799" max="2046" width="9.140625" style="318"/>
    <col min="2047" max="2047" width="8.7109375" style="318" bestFit="1" customWidth="1"/>
    <col min="2048" max="2048" width="56" style="318" customWidth="1"/>
    <col min="2049" max="2049" width="20.42578125" style="318" customWidth="1"/>
    <col min="2050" max="2050" width="14.28515625" style="318" bestFit="1" customWidth="1"/>
    <col min="2051" max="2051" width="8.7109375" style="318" bestFit="1" customWidth="1"/>
    <col min="2052" max="2052" width="58.28515625" style="318" bestFit="1" customWidth="1"/>
    <col min="2053" max="2054" width="14.28515625" style="318" bestFit="1" customWidth="1"/>
    <col min="2055" max="2302" width="9.140625" style="318"/>
    <col min="2303" max="2303" width="8.7109375" style="318" bestFit="1" customWidth="1"/>
    <col min="2304" max="2304" width="56" style="318" customWidth="1"/>
    <col min="2305" max="2305" width="20.42578125" style="318" customWidth="1"/>
    <col min="2306" max="2306" width="14.28515625" style="318" bestFit="1" customWidth="1"/>
    <col min="2307" max="2307" width="8.7109375" style="318" bestFit="1" customWidth="1"/>
    <col min="2308" max="2308" width="58.28515625" style="318" bestFit="1" customWidth="1"/>
    <col min="2309" max="2310" width="14.28515625" style="318" bestFit="1" customWidth="1"/>
    <col min="2311" max="2558" width="9.140625" style="318"/>
    <col min="2559" max="2559" width="8.7109375" style="318" bestFit="1" customWidth="1"/>
    <col min="2560" max="2560" width="56" style="318" customWidth="1"/>
    <col min="2561" max="2561" width="20.42578125" style="318" customWidth="1"/>
    <col min="2562" max="2562" width="14.28515625" style="318" bestFit="1" customWidth="1"/>
    <col min="2563" max="2563" width="8.7109375" style="318" bestFit="1" customWidth="1"/>
    <col min="2564" max="2564" width="58.28515625" style="318" bestFit="1" customWidth="1"/>
    <col min="2565" max="2566" width="14.28515625" style="318" bestFit="1" customWidth="1"/>
    <col min="2567" max="2814" width="9.140625" style="318"/>
    <col min="2815" max="2815" width="8.7109375" style="318" bestFit="1" customWidth="1"/>
    <col min="2816" max="2816" width="56" style="318" customWidth="1"/>
    <col min="2817" max="2817" width="20.42578125" style="318" customWidth="1"/>
    <col min="2818" max="2818" width="14.28515625" style="318" bestFit="1" customWidth="1"/>
    <col min="2819" max="2819" width="8.7109375" style="318" bestFit="1" customWidth="1"/>
    <col min="2820" max="2820" width="58.28515625" style="318" bestFit="1" customWidth="1"/>
    <col min="2821" max="2822" width="14.28515625" style="318" bestFit="1" customWidth="1"/>
    <col min="2823" max="3070" width="9.140625" style="318"/>
    <col min="3071" max="3071" width="8.7109375" style="318" bestFit="1" customWidth="1"/>
    <col min="3072" max="3072" width="56" style="318" customWidth="1"/>
    <col min="3073" max="3073" width="20.42578125" style="318" customWidth="1"/>
    <col min="3074" max="3074" width="14.28515625" style="318" bestFit="1" customWidth="1"/>
    <col min="3075" max="3075" width="8.7109375" style="318" bestFit="1" customWidth="1"/>
    <col min="3076" max="3076" width="58.28515625" style="318" bestFit="1" customWidth="1"/>
    <col min="3077" max="3078" width="14.28515625" style="318" bestFit="1" customWidth="1"/>
    <col min="3079" max="3326" width="9.140625" style="318"/>
    <col min="3327" max="3327" width="8.7109375" style="318" bestFit="1" customWidth="1"/>
    <col min="3328" max="3328" width="56" style="318" customWidth="1"/>
    <col min="3329" max="3329" width="20.42578125" style="318" customWidth="1"/>
    <col min="3330" max="3330" width="14.28515625" style="318" bestFit="1" customWidth="1"/>
    <col min="3331" max="3331" width="8.7109375" style="318" bestFit="1" customWidth="1"/>
    <col min="3332" max="3332" width="58.28515625" style="318" bestFit="1" customWidth="1"/>
    <col min="3333" max="3334" width="14.28515625" style="318" bestFit="1" customWidth="1"/>
    <col min="3335" max="3582" width="9.140625" style="318"/>
    <col min="3583" max="3583" width="8.7109375" style="318" bestFit="1" customWidth="1"/>
    <col min="3584" max="3584" width="56" style="318" customWidth="1"/>
    <col min="3585" max="3585" width="20.42578125" style="318" customWidth="1"/>
    <col min="3586" max="3586" width="14.28515625" style="318" bestFit="1" customWidth="1"/>
    <col min="3587" max="3587" width="8.7109375" style="318" bestFit="1" customWidth="1"/>
    <col min="3588" max="3588" width="58.28515625" style="318" bestFit="1" customWidth="1"/>
    <col min="3589" max="3590" width="14.28515625" style="318" bestFit="1" customWidth="1"/>
    <col min="3591" max="3838" width="9.140625" style="318"/>
    <col min="3839" max="3839" width="8.7109375" style="318" bestFit="1" customWidth="1"/>
    <col min="3840" max="3840" width="56" style="318" customWidth="1"/>
    <col min="3841" max="3841" width="20.42578125" style="318" customWidth="1"/>
    <col min="3842" max="3842" width="14.28515625" style="318" bestFit="1" customWidth="1"/>
    <col min="3843" max="3843" width="8.7109375" style="318" bestFit="1" customWidth="1"/>
    <col min="3844" max="3844" width="58.28515625" style="318" bestFit="1" customWidth="1"/>
    <col min="3845" max="3846" width="14.28515625" style="318" bestFit="1" customWidth="1"/>
    <col min="3847" max="4094" width="9.140625" style="318"/>
    <col min="4095" max="4095" width="8.7109375" style="318" bestFit="1" customWidth="1"/>
    <col min="4096" max="4096" width="56" style="318" customWidth="1"/>
    <col min="4097" max="4097" width="20.42578125" style="318" customWidth="1"/>
    <col min="4098" max="4098" width="14.28515625" style="318" bestFit="1" customWidth="1"/>
    <col min="4099" max="4099" width="8.7109375" style="318" bestFit="1" customWidth="1"/>
    <col min="4100" max="4100" width="58.28515625" style="318" bestFit="1" customWidth="1"/>
    <col min="4101" max="4102" width="14.28515625" style="318" bestFit="1" customWidth="1"/>
    <col min="4103" max="4350" width="9.140625" style="318"/>
    <col min="4351" max="4351" width="8.7109375" style="318" bestFit="1" customWidth="1"/>
    <col min="4352" max="4352" width="56" style="318" customWidth="1"/>
    <col min="4353" max="4353" width="20.42578125" style="318" customWidth="1"/>
    <col min="4354" max="4354" width="14.28515625" style="318" bestFit="1" customWidth="1"/>
    <col min="4355" max="4355" width="8.7109375" style="318" bestFit="1" customWidth="1"/>
    <col min="4356" max="4356" width="58.28515625" style="318" bestFit="1" customWidth="1"/>
    <col min="4357" max="4358" width="14.28515625" style="318" bestFit="1" customWidth="1"/>
    <col min="4359" max="4606" width="9.140625" style="318"/>
    <col min="4607" max="4607" width="8.7109375" style="318" bestFit="1" customWidth="1"/>
    <col min="4608" max="4608" width="56" style="318" customWidth="1"/>
    <col min="4609" max="4609" width="20.42578125" style="318" customWidth="1"/>
    <col min="4610" max="4610" width="14.28515625" style="318" bestFit="1" customWidth="1"/>
    <col min="4611" max="4611" width="8.7109375" style="318" bestFit="1" customWidth="1"/>
    <col min="4612" max="4612" width="58.28515625" style="318" bestFit="1" customWidth="1"/>
    <col min="4613" max="4614" width="14.28515625" style="318" bestFit="1" customWidth="1"/>
    <col min="4615" max="4862" width="9.140625" style="318"/>
    <col min="4863" max="4863" width="8.7109375" style="318" bestFit="1" customWidth="1"/>
    <col min="4864" max="4864" width="56" style="318" customWidth="1"/>
    <col min="4865" max="4865" width="20.42578125" style="318" customWidth="1"/>
    <col min="4866" max="4866" width="14.28515625" style="318" bestFit="1" customWidth="1"/>
    <col min="4867" max="4867" width="8.7109375" style="318" bestFit="1" customWidth="1"/>
    <col min="4868" max="4868" width="58.28515625" style="318" bestFit="1" customWidth="1"/>
    <col min="4869" max="4870" width="14.28515625" style="318" bestFit="1" customWidth="1"/>
    <col min="4871" max="5118" width="9.140625" style="318"/>
    <col min="5119" max="5119" width="8.7109375" style="318" bestFit="1" customWidth="1"/>
    <col min="5120" max="5120" width="56" style="318" customWidth="1"/>
    <col min="5121" max="5121" width="20.42578125" style="318" customWidth="1"/>
    <col min="5122" max="5122" width="14.28515625" style="318" bestFit="1" customWidth="1"/>
    <col min="5123" max="5123" width="8.7109375" style="318" bestFit="1" customWidth="1"/>
    <col min="5124" max="5124" width="58.28515625" style="318" bestFit="1" customWidth="1"/>
    <col min="5125" max="5126" width="14.28515625" style="318" bestFit="1" customWidth="1"/>
    <col min="5127" max="5374" width="9.140625" style="318"/>
    <col min="5375" max="5375" width="8.7109375" style="318" bestFit="1" customWidth="1"/>
    <col min="5376" max="5376" width="56" style="318" customWidth="1"/>
    <col min="5377" max="5377" width="20.42578125" style="318" customWidth="1"/>
    <col min="5378" max="5378" width="14.28515625" style="318" bestFit="1" customWidth="1"/>
    <col min="5379" max="5379" width="8.7109375" style="318" bestFit="1" customWidth="1"/>
    <col min="5380" max="5380" width="58.28515625" style="318" bestFit="1" customWidth="1"/>
    <col min="5381" max="5382" width="14.28515625" style="318" bestFit="1" customWidth="1"/>
    <col min="5383" max="5630" width="9.140625" style="318"/>
    <col min="5631" max="5631" width="8.7109375" style="318" bestFit="1" customWidth="1"/>
    <col min="5632" max="5632" width="56" style="318" customWidth="1"/>
    <col min="5633" max="5633" width="20.42578125" style="318" customWidth="1"/>
    <col min="5634" max="5634" width="14.28515625" style="318" bestFit="1" customWidth="1"/>
    <col min="5635" max="5635" width="8.7109375" style="318" bestFit="1" customWidth="1"/>
    <col min="5636" max="5636" width="58.28515625" style="318" bestFit="1" customWidth="1"/>
    <col min="5637" max="5638" width="14.28515625" style="318" bestFit="1" customWidth="1"/>
    <col min="5639" max="5886" width="9.140625" style="318"/>
    <col min="5887" max="5887" width="8.7109375" style="318" bestFit="1" customWidth="1"/>
    <col min="5888" max="5888" width="56" style="318" customWidth="1"/>
    <col min="5889" max="5889" width="20.42578125" style="318" customWidth="1"/>
    <col min="5890" max="5890" width="14.28515625" style="318" bestFit="1" customWidth="1"/>
    <col min="5891" max="5891" width="8.7109375" style="318" bestFit="1" customWidth="1"/>
    <col min="5892" max="5892" width="58.28515625" style="318" bestFit="1" customWidth="1"/>
    <col min="5893" max="5894" width="14.28515625" style="318" bestFit="1" customWidth="1"/>
    <col min="5895" max="6142" width="9.140625" style="318"/>
    <col min="6143" max="6143" width="8.7109375" style="318" bestFit="1" customWidth="1"/>
    <col min="6144" max="6144" width="56" style="318" customWidth="1"/>
    <col min="6145" max="6145" width="20.42578125" style="318" customWidth="1"/>
    <col min="6146" max="6146" width="14.28515625" style="318" bestFit="1" customWidth="1"/>
    <col min="6147" max="6147" width="8.7109375" style="318" bestFit="1" customWidth="1"/>
    <col min="6148" max="6148" width="58.28515625" style="318" bestFit="1" customWidth="1"/>
    <col min="6149" max="6150" width="14.28515625" style="318" bestFit="1" customWidth="1"/>
    <col min="6151" max="6398" width="9.140625" style="318"/>
    <col min="6399" max="6399" width="8.7109375" style="318" bestFit="1" customWidth="1"/>
    <col min="6400" max="6400" width="56" style="318" customWidth="1"/>
    <col min="6401" max="6401" width="20.42578125" style="318" customWidth="1"/>
    <col min="6402" max="6402" width="14.28515625" style="318" bestFit="1" customWidth="1"/>
    <col min="6403" max="6403" width="8.7109375" style="318" bestFit="1" customWidth="1"/>
    <col min="6404" max="6404" width="58.28515625" style="318" bestFit="1" customWidth="1"/>
    <col min="6405" max="6406" width="14.28515625" style="318" bestFit="1" customWidth="1"/>
    <col min="6407" max="6654" width="9.140625" style="318"/>
    <col min="6655" max="6655" width="8.7109375" style="318" bestFit="1" customWidth="1"/>
    <col min="6656" max="6656" width="56" style="318" customWidth="1"/>
    <col min="6657" max="6657" width="20.42578125" style="318" customWidth="1"/>
    <col min="6658" max="6658" width="14.28515625" style="318" bestFit="1" customWidth="1"/>
    <col min="6659" max="6659" width="8.7109375" style="318" bestFit="1" customWidth="1"/>
    <col min="6660" max="6660" width="58.28515625" style="318" bestFit="1" customWidth="1"/>
    <col min="6661" max="6662" width="14.28515625" style="318" bestFit="1" customWidth="1"/>
    <col min="6663" max="6910" width="9.140625" style="318"/>
    <col min="6911" max="6911" width="8.7109375" style="318" bestFit="1" customWidth="1"/>
    <col min="6912" max="6912" width="56" style="318" customWidth="1"/>
    <col min="6913" max="6913" width="20.42578125" style="318" customWidth="1"/>
    <col min="6914" max="6914" width="14.28515625" style="318" bestFit="1" customWidth="1"/>
    <col min="6915" max="6915" width="8.7109375" style="318" bestFit="1" customWidth="1"/>
    <col min="6916" max="6916" width="58.28515625" style="318" bestFit="1" customWidth="1"/>
    <col min="6917" max="6918" width="14.28515625" style="318" bestFit="1" customWidth="1"/>
    <col min="6919" max="7166" width="9.140625" style="318"/>
    <col min="7167" max="7167" width="8.7109375" style="318" bestFit="1" customWidth="1"/>
    <col min="7168" max="7168" width="56" style="318" customWidth="1"/>
    <col min="7169" max="7169" width="20.42578125" style="318" customWidth="1"/>
    <col min="7170" max="7170" width="14.28515625" style="318" bestFit="1" customWidth="1"/>
    <col min="7171" max="7171" width="8.7109375" style="318" bestFit="1" customWidth="1"/>
    <col min="7172" max="7172" width="58.28515625" style="318" bestFit="1" customWidth="1"/>
    <col min="7173" max="7174" width="14.28515625" style="318" bestFit="1" customWidth="1"/>
    <col min="7175" max="7422" width="9.140625" style="318"/>
    <col min="7423" max="7423" width="8.7109375" style="318" bestFit="1" customWidth="1"/>
    <col min="7424" max="7424" width="56" style="318" customWidth="1"/>
    <col min="7425" max="7425" width="20.42578125" style="318" customWidth="1"/>
    <col min="7426" max="7426" width="14.28515625" style="318" bestFit="1" customWidth="1"/>
    <col min="7427" max="7427" width="8.7109375" style="318" bestFit="1" customWidth="1"/>
    <col min="7428" max="7428" width="58.28515625" style="318" bestFit="1" customWidth="1"/>
    <col min="7429" max="7430" width="14.28515625" style="318" bestFit="1" customWidth="1"/>
    <col min="7431" max="7678" width="9.140625" style="318"/>
    <col min="7679" max="7679" width="8.7109375" style="318" bestFit="1" customWidth="1"/>
    <col min="7680" max="7680" width="56" style="318" customWidth="1"/>
    <col min="7681" max="7681" width="20.42578125" style="318" customWidth="1"/>
    <col min="7682" max="7682" width="14.28515625" style="318" bestFit="1" customWidth="1"/>
    <col min="7683" max="7683" width="8.7109375" style="318" bestFit="1" customWidth="1"/>
    <col min="7684" max="7684" width="58.28515625" style="318" bestFit="1" customWidth="1"/>
    <col min="7685" max="7686" width="14.28515625" style="318" bestFit="1" customWidth="1"/>
    <col min="7687" max="7934" width="9.140625" style="318"/>
    <col min="7935" max="7935" width="8.7109375" style="318" bestFit="1" customWidth="1"/>
    <col min="7936" max="7936" width="56" style="318" customWidth="1"/>
    <col min="7937" max="7937" width="20.42578125" style="318" customWidth="1"/>
    <col min="7938" max="7938" width="14.28515625" style="318" bestFit="1" customWidth="1"/>
    <col min="7939" max="7939" width="8.7109375" style="318" bestFit="1" customWidth="1"/>
    <col min="7940" max="7940" width="58.28515625" style="318" bestFit="1" customWidth="1"/>
    <col min="7941" max="7942" width="14.28515625" style="318" bestFit="1" customWidth="1"/>
    <col min="7943" max="8190" width="9.140625" style="318"/>
    <col min="8191" max="8191" width="8.7109375" style="318" bestFit="1" customWidth="1"/>
    <col min="8192" max="8192" width="56" style="318" customWidth="1"/>
    <col min="8193" max="8193" width="20.42578125" style="318" customWidth="1"/>
    <col min="8194" max="8194" width="14.28515625" style="318" bestFit="1" customWidth="1"/>
    <col min="8195" max="8195" width="8.7109375" style="318" bestFit="1" customWidth="1"/>
    <col min="8196" max="8196" width="58.28515625" style="318" bestFit="1" customWidth="1"/>
    <col min="8197" max="8198" width="14.28515625" style="318" bestFit="1" customWidth="1"/>
    <col min="8199" max="8446" width="9.140625" style="318"/>
    <col min="8447" max="8447" width="8.7109375" style="318" bestFit="1" customWidth="1"/>
    <col min="8448" max="8448" width="56" style="318" customWidth="1"/>
    <col min="8449" max="8449" width="20.42578125" style="318" customWidth="1"/>
    <col min="8450" max="8450" width="14.28515625" style="318" bestFit="1" customWidth="1"/>
    <col min="8451" max="8451" width="8.7109375" style="318" bestFit="1" customWidth="1"/>
    <col min="8452" max="8452" width="58.28515625" style="318" bestFit="1" customWidth="1"/>
    <col min="8453" max="8454" width="14.28515625" style="318" bestFit="1" customWidth="1"/>
    <col min="8455" max="8702" width="9.140625" style="318"/>
    <col min="8703" max="8703" width="8.7109375" style="318" bestFit="1" customWidth="1"/>
    <col min="8704" max="8704" width="56" style="318" customWidth="1"/>
    <col min="8705" max="8705" width="20.42578125" style="318" customWidth="1"/>
    <col min="8706" max="8706" width="14.28515625" style="318" bestFit="1" customWidth="1"/>
    <col min="8707" max="8707" width="8.7109375" style="318" bestFit="1" customWidth="1"/>
    <col min="8708" max="8708" width="58.28515625" style="318" bestFit="1" customWidth="1"/>
    <col min="8709" max="8710" width="14.28515625" style="318" bestFit="1" customWidth="1"/>
    <col min="8711" max="8958" width="9.140625" style="318"/>
    <col min="8959" max="8959" width="8.7109375" style="318" bestFit="1" customWidth="1"/>
    <col min="8960" max="8960" width="56" style="318" customWidth="1"/>
    <col min="8961" max="8961" width="20.42578125" style="318" customWidth="1"/>
    <col min="8962" max="8962" width="14.28515625" style="318" bestFit="1" customWidth="1"/>
    <col min="8963" max="8963" width="8.7109375" style="318" bestFit="1" customWidth="1"/>
    <col min="8964" max="8964" width="58.28515625" style="318" bestFit="1" customWidth="1"/>
    <col min="8965" max="8966" width="14.28515625" style="318" bestFit="1" customWidth="1"/>
    <col min="8967" max="9214" width="9.140625" style="318"/>
    <col min="9215" max="9215" width="8.7109375" style="318" bestFit="1" customWidth="1"/>
    <col min="9216" max="9216" width="56" style="318" customWidth="1"/>
    <col min="9217" max="9217" width="20.42578125" style="318" customWidth="1"/>
    <col min="9218" max="9218" width="14.28515625" style="318" bestFit="1" customWidth="1"/>
    <col min="9219" max="9219" width="8.7109375" style="318" bestFit="1" customWidth="1"/>
    <col min="9220" max="9220" width="58.28515625" style="318" bestFit="1" customWidth="1"/>
    <col min="9221" max="9222" width="14.28515625" style="318" bestFit="1" customWidth="1"/>
    <col min="9223" max="9470" width="9.140625" style="318"/>
    <col min="9471" max="9471" width="8.7109375" style="318" bestFit="1" customWidth="1"/>
    <col min="9472" max="9472" width="56" style="318" customWidth="1"/>
    <col min="9473" max="9473" width="20.42578125" style="318" customWidth="1"/>
    <col min="9474" max="9474" width="14.28515625" style="318" bestFit="1" customWidth="1"/>
    <col min="9475" max="9475" width="8.7109375" style="318" bestFit="1" customWidth="1"/>
    <col min="9476" max="9476" width="58.28515625" style="318" bestFit="1" customWidth="1"/>
    <col min="9477" max="9478" width="14.28515625" style="318" bestFit="1" customWidth="1"/>
    <col min="9479" max="9726" width="9.140625" style="318"/>
    <col min="9727" max="9727" width="8.7109375" style="318" bestFit="1" customWidth="1"/>
    <col min="9728" max="9728" width="56" style="318" customWidth="1"/>
    <col min="9729" max="9729" width="20.42578125" style="318" customWidth="1"/>
    <col min="9730" max="9730" width="14.28515625" style="318" bestFit="1" customWidth="1"/>
    <col min="9731" max="9731" width="8.7109375" style="318" bestFit="1" customWidth="1"/>
    <col min="9732" max="9732" width="58.28515625" style="318" bestFit="1" customWidth="1"/>
    <col min="9733" max="9734" width="14.28515625" style="318" bestFit="1" customWidth="1"/>
    <col min="9735" max="9982" width="9.140625" style="318"/>
    <col min="9983" max="9983" width="8.7109375" style="318" bestFit="1" customWidth="1"/>
    <col min="9984" max="9984" width="56" style="318" customWidth="1"/>
    <col min="9985" max="9985" width="20.42578125" style="318" customWidth="1"/>
    <col min="9986" max="9986" width="14.28515625" style="318" bestFit="1" customWidth="1"/>
    <col min="9987" max="9987" width="8.7109375" style="318" bestFit="1" customWidth="1"/>
    <col min="9988" max="9988" width="58.28515625" style="318" bestFit="1" customWidth="1"/>
    <col min="9989" max="9990" width="14.28515625" style="318" bestFit="1" customWidth="1"/>
    <col min="9991" max="10238" width="9.140625" style="318"/>
    <col min="10239" max="10239" width="8.7109375" style="318" bestFit="1" customWidth="1"/>
    <col min="10240" max="10240" width="56" style="318" customWidth="1"/>
    <col min="10241" max="10241" width="20.42578125" style="318" customWidth="1"/>
    <col min="10242" max="10242" width="14.28515625" style="318" bestFit="1" customWidth="1"/>
    <col min="10243" max="10243" width="8.7109375" style="318" bestFit="1" customWidth="1"/>
    <col min="10244" max="10244" width="58.28515625" style="318" bestFit="1" customWidth="1"/>
    <col min="10245" max="10246" width="14.28515625" style="318" bestFit="1" customWidth="1"/>
    <col min="10247" max="10494" width="9.140625" style="318"/>
    <col min="10495" max="10495" width="8.7109375" style="318" bestFit="1" customWidth="1"/>
    <col min="10496" max="10496" width="56" style="318" customWidth="1"/>
    <col min="10497" max="10497" width="20.42578125" style="318" customWidth="1"/>
    <col min="10498" max="10498" width="14.28515625" style="318" bestFit="1" customWidth="1"/>
    <col min="10499" max="10499" width="8.7109375" style="318" bestFit="1" customWidth="1"/>
    <col min="10500" max="10500" width="58.28515625" style="318" bestFit="1" customWidth="1"/>
    <col min="10501" max="10502" width="14.28515625" style="318" bestFit="1" customWidth="1"/>
    <col min="10503" max="10750" width="9.140625" style="318"/>
    <col min="10751" max="10751" width="8.7109375" style="318" bestFit="1" customWidth="1"/>
    <col min="10752" max="10752" width="56" style="318" customWidth="1"/>
    <col min="10753" max="10753" width="20.42578125" style="318" customWidth="1"/>
    <col min="10754" max="10754" width="14.28515625" style="318" bestFit="1" customWidth="1"/>
    <col min="10755" max="10755" width="8.7109375" style="318" bestFit="1" customWidth="1"/>
    <col min="10756" max="10756" width="58.28515625" style="318" bestFit="1" customWidth="1"/>
    <col min="10757" max="10758" width="14.28515625" style="318" bestFit="1" customWidth="1"/>
    <col min="10759" max="11006" width="9.140625" style="318"/>
    <col min="11007" max="11007" width="8.7109375" style="318" bestFit="1" customWidth="1"/>
    <col min="11008" max="11008" width="56" style="318" customWidth="1"/>
    <col min="11009" max="11009" width="20.42578125" style="318" customWidth="1"/>
    <col min="11010" max="11010" width="14.28515625" style="318" bestFit="1" customWidth="1"/>
    <col min="11011" max="11011" width="8.7109375" style="318" bestFit="1" customWidth="1"/>
    <col min="11012" max="11012" width="58.28515625" style="318" bestFit="1" customWidth="1"/>
    <col min="11013" max="11014" width="14.28515625" style="318" bestFit="1" customWidth="1"/>
    <col min="11015" max="11262" width="9.140625" style="318"/>
    <col min="11263" max="11263" width="8.7109375" style="318" bestFit="1" customWidth="1"/>
    <col min="11264" max="11264" width="56" style="318" customWidth="1"/>
    <col min="11265" max="11265" width="20.42578125" style="318" customWidth="1"/>
    <col min="11266" max="11266" width="14.28515625" style="318" bestFit="1" customWidth="1"/>
    <col min="11267" max="11267" width="8.7109375" style="318" bestFit="1" customWidth="1"/>
    <col min="11268" max="11268" width="58.28515625" style="318" bestFit="1" customWidth="1"/>
    <col min="11269" max="11270" width="14.28515625" style="318" bestFit="1" customWidth="1"/>
    <col min="11271" max="11518" width="9.140625" style="318"/>
    <col min="11519" max="11519" width="8.7109375" style="318" bestFit="1" customWidth="1"/>
    <col min="11520" max="11520" width="56" style="318" customWidth="1"/>
    <col min="11521" max="11521" width="20.42578125" style="318" customWidth="1"/>
    <col min="11522" max="11522" width="14.28515625" style="318" bestFit="1" customWidth="1"/>
    <col min="11523" max="11523" width="8.7109375" style="318" bestFit="1" customWidth="1"/>
    <col min="11524" max="11524" width="58.28515625" style="318" bestFit="1" customWidth="1"/>
    <col min="11525" max="11526" width="14.28515625" style="318" bestFit="1" customWidth="1"/>
    <col min="11527" max="11774" width="9.140625" style="318"/>
    <col min="11775" max="11775" width="8.7109375" style="318" bestFit="1" customWidth="1"/>
    <col min="11776" max="11776" width="56" style="318" customWidth="1"/>
    <col min="11777" max="11777" width="20.42578125" style="318" customWidth="1"/>
    <col min="11778" max="11778" width="14.28515625" style="318" bestFit="1" customWidth="1"/>
    <col min="11779" max="11779" width="8.7109375" style="318" bestFit="1" customWidth="1"/>
    <col min="11780" max="11780" width="58.28515625" style="318" bestFit="1" customWidth="1"/>
    <col min="11781" max="11782" width="14.28515625" style="318" bestFit="1" customWidth="1"/>
    <col min="11783" max="12030" width="9.140625" style="318"/>
    <col min="12031" max="12031" width="8.7109375" style="318" bestFit="1" customWidth="1"/>
    <col min="12032" max="12032" width="56" style="318" customWidth="1"/>
    <col min="12033" max="12033" width="20.42578125" style="318" customWidth="1"/>
    <col min="12034" max="12034" width="14.28515625" style="318" bestFit="1" customWidth="1"/>
    <col min="12035" max="12035" width="8.7109375" style="318" bestFit="1" customWidth="1"/>
    <col min="12036" max="12036" width="58.28515625" style="318" bestFit="1" customWidth="1"/>
    <col min="12037" max="12038" width="14.28515625" style="318" bestFit="1" customWidth="1"/>
    <col min="12039" max="12286" width="9.140625" style="318"/>
    <col min="12287" max="12287" width="8.7109375" style="318" bestFit="1" customWidth="1"/>
    <col min="12288" max="12288" width="56" style="318" customWidth="1"/>
    <col min="12289" max="12289" width="20.42578125" style="318" customWidth="1"/>
    <col min="12290" max="12290" width="14.28515625" style="318" bestFit="1" customWidth="1"/>
    <col min="12291" max="12291" width="8.7109375" style="318" bestFit="1" customWidth="1"/>
    <col min="12292" max="12292" width="58.28515625" style="318" bestFit="1" customWidth="1"/>
    <col min="12293" max="12294" width="14.28515625" style="318" bestFit="1" customWidth="1"/>
    <col min="12295" max="12542" width="9.140625" style="318"/>
    <col min="12543" max="12543" width="8.7109375" style="318" bestFit="1" customWidth="1"/>
    <col min="12544" max="12544" width="56" style="318" customWidth="1"/>
    <col min="12545" max="12545" width="20.42578125" style="318" customWidth="1"/>
    <col min="12546" max="12546" width="14.28515625" style="318" bestFit="1" customWidth="1"/>
    <col min="12547" max="12547" width="8.7109375" style="318" bestFit="1" customWidth="1"/>
    <col min="12548" max="12548" width="58.28515625" style="318" bestFit="1" customWidth="1"/>
    <col min="12549" max="12550" width="14.28515625" style="318" bestFit="1" customWidth="1"/>
    <col min="12551" max="12798" width="9.140625" style="318"/>
    <col min="12799" max="12799" width="8.7109375" style="318" bestFit="1" customWidth="1"/>
    <col min="12800" max="12800" width="56" style="318" customWidth="1"/>
    <col min="12801" max="12801" width="20.42578125" style="318" customWidth="1"/>
    <col min="12802" max="12802" width="14.28515625" style="318" bestFit="1" customWidth="1"/>
    <col min="12803" max="12803" width="8.7109375" style="318" bestFit="1" customWidth="1"/>
    <col min="12804" max="12804" width="58.28515625" style="318" bestFit="1" customWidth="1"/>
    <col min="12805" max="12806" width="14.28515625" style="318" bestFit="1" customWidth="1"/>
    <col min="12807" max="13054" width="9.140625" style="318"/>
    <col min="13055" max="13055" width="8.7109375" style="318" bestFit="1" customWidth="1"/>
    <col min="13056" max="13056" width="56" style="318" customWidth="1"/>
    <col min="13057" max="13057" width="20.42578125" style="318" customWidth="1"/>
    <col min="13058" max="13058" width="14.28515625" style="318" bestFit="1" customWidth="1"/>
    <col min="13059" max="13059" width="8.7109375" style="318" bestFit="1" customWidth="1"/>
    <col min="13060" max="13060" width="58.28515625" style="318" bestFit="1" customWidth="1"/>
    <col min="13061" max="13062" width="14.28515625" style="318" bestFit="1" customWidth="1"/>
    <col min="13063" max="13310" width="9.140625" style="318"/>
    <col min="13311" max="13311" width="8.7109375" style="318" bestFit="1" customWidth="1"/>
    <col min="13312" max="13312" width="56" style="318" customWidth="1"/>
    <col min="13313" max="13313" width="20.42578125" style="318" customWidth="1"/>
    <col min="13314" max="13314" width="14.28515625" style="318" bestFit="1" customWidth="1"/>
    <col min="13315" max="13315" width="8.7109375" style="318" bestFit="1" customWidth="1"/>
    <col min="13316" max="13316" width="58.28515625" style="318" bestFit="1" customWidth="1"/>
    <col min="13317" max="13318" width="14.28515625" style="318" bestFit="1" customWidth="1"/>
    <col min="13319" max="13566" width="9.140625" style="318"/>
    <col min="13567" max="13567" width="8.7109375" style="318" bestFit="1" customWidth="1"/>
    <col min="13568" max="13568" width="56" style="318" customWidth="1"/>
    <col min="13569" max="13569" width="20.42578125" style="318" customWidth="1"/>
    <col min="13570" max="13570" width="14.28515625" style="318" bestFit="1" customWidth="1"/>
    <col min="13571" max="13571" width="8.7109375" style="318" bestFit="1" customWidth="1"/>
    <col min="13572" max="13572" width="58.28515625" style="318" bestFit="1" customWidth="1"/>
    <col min="13573" max="13574" width="14.28515625" style="318" bestFit="1" customWidth="1"/>
    <col min="13575" max="13822" width="9.140625" style="318"/>
    <col min="13823" max="13823" width="8.7109375" style="318" bestFit="1" customWidth="1"/>
    <col min="13824" max="13824" width="56" style="318" customWidth="1"/>
    <col min="13825" max="13825" width="20.42578125" style="318" customWidth="1"/>
    <col min="13826" max="13826" width="14.28515625" style="318" bestFit="1" customWidth="1"/>
    <col min="13827" max="13827" width="8.7109375" style="318" bestFit="1" customWidth="1"/>
    <col min="13828" max="13828" width="58.28515625" style="318" bestFit="1" customWidth="1"/>
    <col min="13829" max="13830" width="14.28515625" style="318" bestFit="1" customWidth="1"/>
    <col min="13831" max="14078" width="9.140625" style="318"/>
    <col min="14079" max="14079" width="8.7109375" style="318" bestFit="1" customWidth="1"/>
    <col min="14080" max="14080" width="56" style="318" customWidth="1"/>
    <col min="14081" max="14081" width="20.42578125" style="318" customWidth="1"/>
    <col min="14082" max="14082" width="14.28515625" style="318" bestFit="1" customWidth="1"/>
    <col min="14083" max="14083" width="8.7109375" style="318" bestFit="1" customWidth="1"/>
    <col min="14084" max="14084" width="58.28515625" style="318" bestFit="1" customWidth="1"/>
    <col min="14085" max="14086" width="14.28515625" style="318" bestFit="1" customWidth="1"/>
    <col min="14087" max="14334" width="9.140625" style="318"/>
    <col min="14335" max="14335" width="8.7109375" style="318" bestFit="1" customWidth="1"/>
    <col min="14336" max="14336" width="56" style="318" customWidth="1"/>
    <col min="14337" max="14337" width="20.42578125" style="318" customWidth="1"/>
    <col min="14338" max="14338" width="14.28515625" style="318" bestFit="1" customWidth="1"/>
    <col min="14339" max="14339" width="8.7109375" style="318" bestFit="1" customWidth="1"/>
    <col min="14340" max="14340" width="58.28515625" style="318" bestFit="1" customWidth="1"/>
    <col min="14341" max="14342" width="14.28515625" style="318" bestFit="1" customWidth="1"/>
    <col min="14343" max="14590" width="9.140625" style="318"/>
    <col min="14591" max="14591" width="8.7109375" style="318" bestFit="1" customWidth="1"/>
    <col min="14592" max="14592" width="56" style="318" customWidth="1"/>
    <col min="14593" max="14593" width="20.42578125" style="318" customWidth="1"/>
    <col min="14594" max="14594" width="14.28515625" style="318" bestFit="1" customWidth="1"/>
    <col min="14595" max="14595" width="8.7109375" style="318" bestFit="1" customWidth="1"/>
    <col min="14596" max="14596" width="58.28515625" style="318" bestFit="1" customWidth="1"/>
    <col min="14597" max="14598" width="14.28515625" style="318" bestFit="1" customWidth="1"/>
    <col min="14599" max="14846" width="9.140625" style="318"/>
    <col min="14847" max="14847" width="8.7109375" style="318" bestFit="1" customWidth="1"/>
    <col min="14848" max="14848" width="56" style="318" customWidth="1"/>
    <col min="14849" max="14849" width="20.42578125" style="318" customWidth="1"/>
    <col min="14850" max="14850" width="14.28515625" style="318" bestFit="1" customWidth="1"/>
    <col min="14851" max="14851" width="8.7109375" style="318" bestFit="1" customWidth="1"/>
    <col min="14852" max="14852" width="58.28515625" style="318" bestFit="1" customWidth="1"/>
    <col min="14853" max="14854" width="14.28515625" style="318" bestFit="1" customWidth="1"/>
    <col min="14855" max="15102" width="9.140625" style="318"/>
    <col min="15103" max="15103" width="8.7109375" style="318" bestFit="1" customWidth="1"/>
    <col min="15104" max="15104" width="56" style="318" customWidth="1"/>
    <col min="15105" max="15105" width="20.42578125" style="318" customWidth="1"/>
    <col min="15106" max="15106" width="14.28515625" style="318" bestFit="1" customWidth="1"/>
    <col min="15107" max="15107" width="8.7109375" style="318" bestFit="1" customWidth="1"/>
    <col min="15108" max="15108" width="58.28515625" style="318" bestFit="1" customWidth="1"/>
    <col min="15109" max="15110" width="14.28515625" style="318" bestFit="1" customWidth="1"/>
    <col min="15111" max="15358" width="9.140625" style="318"/>
    <col min="15359" max="15359" width="8.7109375" style="318" bestFit="1" customWidth="1"/>
    <col min="15360" max="15360" width="56" style="318" customWidth="1"/>
    <col min="15361" max="15361" width="20.42578125" style="318" customWidth="1"/>
    <col min="15362" max="15362" width="14.28515625" style="318" bestFit="1" customWidth="1"/>
    <col min="15363" max="15363" width="8.7109375" style="318" bestFit="1" customWidth="1"/>
    <col min="15364" max="15364" width="58.28515625" style="318" bestFit="1" customWidth="1"/>
    <col min="15365" max="15366" width="14.28515625" style="318" bestFit="1" customWidth="1"/>
    <col min="15367" max="15614" width="9.140625" style="318"/>
    <col min="15615" max="15615" width="8.7109375" style="318" bestFit="1" customWidth="1"/>
    <col min="15616" max="15616" width="56" style="318" customWidth="1"/>
    <col min="15617" max="15617" width="20.42578125" style="318" customWidth="1"/>
    <col min="15618" max="15618" width="14.28515625" style="318" bestFit="1" customWidth="1"/>
    <col min="15619" max="15619" width="8.7109375" style="318" bestFit="1" customWidth="1"/>
    <col min="15620" max="15620" width="58.28515625" style="318" bestFit="1" customWidth="1"/>
    <col min="15621" max="15622" width="14.28515625" style="318" bestFit="1" customWidth="1"/>
    <col min="15623" max="15870" width="9.140625" style="318"/>
    <col min="15871" max="15871" width="8.7109375" style="318" bestFit="1" customWidth="1"/>
    <col min="15872" max="15872" width="56" style="318" customWidth="1"/>
    <col min="15873" max="15873" width="20.42578125" style="318" customWidth="1"/>
    <col min="15874" max="15874" width="14.28515625" style="318" bestFit="1" customWidth="1"/>
    <col min="15875" max="15875" width="8.7109375" style="318" bestFit="1" customWidth="1"/>
    <col min="15876" max="15876" width="58.28515625" style="318" bestFit="1" customWidth="1"/>
    <col min="15877" max="15878" width="14.28515625" style="318" bestFit="1" customWidth="1"/>
    <col min="15879" max="16126" width="9.140625" style="318"/>
    <col min="16127" max="16127" width="8.7109375" style="318" bestFit="1" customWidth="1"/>
    <col min="16128" max="16128" width="56" style="318" customWidth="1"/>
    <col min="16129" max="16129" width="20.42578125" style="318" customWidth="1"/>
    <col min="16130" max="16130" width="14.28515625" style="318" bestFit="1" customWidth="1"/>
    <col min="16131" max="16131" width="8.7109375" style="318" bestFit="1" customWidth="1"/>
    <col min="16132" max="16132" width="58.28515625" style="318" bestFit="1" customWidth="1"/>
    <col min="16133" max="16134" width="14.28515625" style="318" bestFit="1" customWidth="1"/>
    <col min="16135" max="16384" width="9.140625" style="318"/>
  </cols>
  <sheetData>
    <row r="1" spans="1:9" x14ac:dyDescent="0.25">
      <c r="A1" s="523" t="s">
        <v>990</v>
      </c>
      <c r="B1" s="581"/>
      <c r="C1" s="581"/>
      <c r="D1" s="581"/>
      <c r="E1" s="581"/>
      <c r="F1" s="485"/>
      <c r="G1" s="220"/>
      <c r="H1" s="220"/>
      <c r="I1" s="220"/>
    </row>
    <row r="2" spans="1:9" x14ac:dyDescent="0.25">
      <c r="A2" s="219"/>
      <c r="B2" s="319"/>
      <c r="C2" s="319"/>
      <c r="D2" s="319"/>
      <c r="E2" s="319"/>
      <c r="F2" s="319"/>
      <c r="G2" s="220"/>
      <c r="H2" s="220"/>
      <c r="I2" s="220"/>
    </row>
    <row r="3" spans="1:9" ht="15.75" x14ac:dyDescent="0.25">
      <c r="A3" s="486" t="s">
        <v>960</v>
      </c>
      <c r="B3" s="485"/>
      <c r="C3" s="485"/>
      <c r="D3" s="485"/>
      <c r="E3" s="485"/>
      <c r="F3" s="485"/>
      <c r="G3" s="220"/>
      <c r="H3" s="220"/>
      <c r="I3" s="220"/>
    </row>
    <row r="4" spans="1:9" x14ac:dyDescent="0.25">
      <c r="A4" s="582" t="s">
        <v>779</v>
      </c>
      <c r="B4" s="583"/>
      <c r="C4" s="583"/>
      <c r="D4" s="583"/>
      <c r="E4" s="583"/>
      <c r="F4" s="578"/>
    </row>
    <row r="5" spans="1:9" x14ac:dyDescent="0.25">
      <c r="A5" s="525"/>
      <c r="B5" s="583"/>
      <c r="C5" s="583"/>
      <c r="D5" s="583"/>
      <c r="E5" s="583"/>
      <c r="F5" s="320"/>
    </row>
    <row r="6" spans="1:9" x14ac:dyDescent="0.25">
      <c r="A6" s="321"/>
      <c r="B6" s="228"/>
      <c r="C6" s="228"/>
      <c r="D6" s="228"/>
      <c r="E6" s="228"/>
      <c r="F6" s="228"/>
    </row>
    <row r="7" spans="1:9" s="324" customFormat="1" ht="14.25" x14ac:dyDescent="0.2">
      <c r="A7" s="584" t="s">
        <v>780</v>
      </c>
      <c r="B7" s="584"/>
      <c r="C7" s="584"/>
      <c r="D7" s="584" t="s">
        <v>781</v>
      </c>
      <c r="E7" s="584"/>
      <c r="F7" s="584"/>
    </row>
    <row r="8" spans="1:9" s="324" customFormat="1" ht="14.25" x14ac:dyDescent="0.2">
      <c r="A8" s="579" t="s">
        <v>1</v>
      </c>
      <c r="B8" s="322" t="s">
        <v>2</v>
      </c>
      <c r="C8" s="322" t="s">
        <v>3</v>
      </c>
      <c r="D8" s="579" t="s">
        <v>1</v>
      </c>
      <c r="E8" s="322" t="s">
        <v>2</v>
      </c>
      <c r="F8" s="322" t="s">
        <v>3</v>
      </c>
    </row>
    <row r="9" spans="1:9" s="324" customFormat="1" ht="14.25" x14ac:dyDescent="0.2">
      <c r="A9" s="580"/>
      <c r="B9" s="579" t="s">
        <v>17</v>
      </c>
      <c r="C9" s="322" t="s">
        <v>27</v>
      </c>
      <c r="D9" s="580"/>
      <c r="E9" s="579" t="s">
        <v>17</v>
      </c>
      <c r="F9" s="322" t="s">
        <v>27</v>
      </c>
    </row>
    <row r="10" spans="1:9" s="324" customFormat="1" ht="14.25" x14ac:dyDescent="0.2">
      <c r="A10" s="492"/>
      <c r="B10" s="492"/>
      <c r="C10" s="322" t="s">
        <v>26</v>
      </c>
      <c r="D10" s="492"/>
      <c r="E10" s="492"/>
      <c r="F10" s="322" t="s">
        <v>26</v>
      </c>
    </row>
    <row r="11" spans="1:9" s="328" customFormat="1" ht="30" x14ac:dyDescent="0.25">
      <c r="A11" s="325" t="s">
        <v>28</v>
      </c>
      <c r="B11" s="326" t="s">
        <v>29</v>
      </c>
      <c r="C11" s="327">
        <v>187334000</v>
      </c>
      <c r="D11" s="325" t="s">
        <v>28</v>
      </c>
      <c r="E11" s="255" t="s">
        <v>782</v>
      </c>
      <c r="F11" s="327">
        <v>522704305</v>
      </c>
    </row>
    <row r="12" spans="1:9" s="328" customFormat="1" x14ac:dyDescent="0.25">
      <c r="A12" s="325" t="s">
        <v>30</v>
      </c>
      <c r="B12" s="326" t="s">
        <v>33</v>
      </c>
      <c r="C12" s="327">
        <v>507331919</v>
      </c>
      <c r="D12" s="325" t="s">
        <v>30</v>
      </c>
      <c r="E12" s="255" t="s">
        <v>81</v>
      </c>
      <c r="F12" s="327">
        <v>1360275748</v>
      </c>
    </row>
    <row r="13" spans="1:9" s="328" customFormat="1" x14ac:dyDescent="0.25">
      <c r="A13" s="325" t="s">
        <v>32</v>
      </c>
      <c r="B13" s="329" t="s">
        <v>783</v>
      </c>
      <c r="C13" s="327"/>
      <c r="D13" s="325" t="s">
        <v>32</v>
      </c>
      <c r="E13" s="326" t="s">
        <v>89</v>
      </c>
      <c r="F13" s="327">
        <v>684367699</v>
      </c>
    </row>
    <row r="14" spans="1:9" s="328" customFormat="1" x14ac:dyDescent="0.25">
      <c r="A14" s="325" t="s">
        <v>34</v>
      </c>
      <c r="B14" s="330" t="s">
        <v>35</v>
      </c>
      <c r="C14" s="327">
        <v>179300000</v>
      </c>
      <c r="D14" s="325" t="s">
        <v>34</v>
      </c>
      <c r="E14" s="326"/>
      <c r="F14" s="327"/>
    </row>
    <row r="15" spans="1:9" s="328" customFormat="1" x14ac:dyDescent="0.25">
      <c r="A15" s="325" t="s">
        <v>36</v>
      </c>
      <c r="B15" s="326" t="s">
        <v>39</v>
      </c>
      <c r="C15" s="327">
        <v>947040000</v>
      </c>
      <c r="D15" s="325" t="s">
        <v>36</v>
      </c>
      <c r="E15" s="326"/>
      <c r="F15" s="327"/>
    </row>
    <row r="16" spans="1:9" x14ac:dyDescent="0.25">
      <c r="A16" s="331" t="s">
        <v>38</v>
      </c>
      <c r="B16" s="332" t="s">
        <v>41</v>
      </c>
      <c r="C16" s="333">
        <f>SUM(C11:C15)</f>
        <v>1821005919</v>
      </c>
      <c r="D16" s="325" t="s">
        <v>38</v>
      </c>
      <c r="E16" s="332" t="s">
        <v>784</v>
      </c>
      <c r="F16" s="333">
        <f>SUM(F11:F15)</f>
        <v>2567347752</v>
      </c>
    </row>
    <row r="17" spans="1:6" s="328" customFormat="1" x14ac:dyDescent="0.25">
      <c r="A17" s="325" t="s">
        <v>40</v>
      </c>
      <c r="B17" s="326" t="s">
        <v>785</v>
      </c>
      <c r="C17" s="327">
        <v>377205362</v>
      </c>
      <c r="D17" s="325" t="s">
        <v>40</v>
      </c>
      <c r="E17" s="326" t="s">
        <v>786</v>
      </c>
      <c r="F17" s="334"/>
    </row>
    <row r="18" spans="1:6" s="328" customFormat="1" x14ac:dyDescent="0.25">
      <c r="A18" s="325" t="s">
        <v>42</v>
      </c>
      <c r="B18" s="326" t="s">
        <v>66</v>
      </c>
      <c r="C18" s="327"/>
      <c r="D18" s="325" t="s">
        <v>42</v>
      </c>
      <c r="E18" s="326" t="s">
        <v>787</v>
      </c>
      <c r="F18" s="327">
        <v>747559121</v>
      </c>
    </row>
    <row r="19" spans="1:6" s="328" customFormat="1" x14ac:dyDescent="0.25">
      <c r="A19" s="325" t="s">
        <v>44</v>
      </c>
      <c r="B19" s="326" t="s">
        <v>788</v>
      </c>
      <c r="C19" s="327">
        <v>747559121</v>
      </c>
      <c r="D19" s="325" t="s">
        <v>44</v>
      </c>
      <c r="E19" s="326" t="s">
        <v>789</v>
      </c>
      <c r="F19" s="327"/>
    </row>
    <row r="20" spans="1:6" s="328" customFormat="1" x14ac:dyDescent="0.25">
      <c r="A20" s="325" t="s">
        <v>46</v>
      </c>
      <c r="B20" s="326" t="s">
        <v>68</v>
      </c>
      <c r="C20" s="327"/>
      <c r="D20" s="325" t="s">
        <v>46</v>
      </c>
      <c r="E20" s="326"/>
      <c r="F20" s="327"/>
    </row>
    <row r="21" spans="1:6" s="328" customFormat="1" x14ac:dyDescent="0.25">
      <c r="A21" s="325" t="s">
        <v>48</v>
      </c>
      <c r="B21" s="326" t="s">
        <v>968</v>
      </c>
      <c r="C21" s="327">
        <v>369136471</v>
      </c>
      <c r="D21" s="325" t="s">
        <v>48</v>
      </c>
      <c r="E21" s="326"/>
      <c r="F21" s="327"/>
    </row>
    <row r="22" spans="1:6" x14ac:dyDescent="0.25">
      <c r="A22" s="331" t="s">
        <v>49</v>
      </c>
      <c r="B22" s="332" t="s">
        <v>790</v>
      </c>
      <c r="C22" s="333">
        <f>SUM(C17:C21)</f>
        <v>1493900954</v>
      </c>
      <c r="D22" s="325" t="s">
        <v>49</v>
      </c>
      <c r="E22" s="332" t="s">
        <v>791</v>
      </c>
      <c r="F22" s="333">
        <f>SUM(F17:F19)</f>
        <v>747559121</v>
      </c>
    </row>
    <row r="23" spans="1:6" x14ac:dyDescent="0.25">
      <c r="A23" s="331" t="s">
        <v>51</v>
      </c>
      <c r="B23" s="335" t="s">
        <v>792</v>
      </c>
      <c r="C23" s="336">
        <f>C16+C22</f>
        <v>3314906873</v>
      </c>
      <c r="D23" s="325" t="s">
        <v>51</v>
      </c>
      <c r="E23" s="335" t="s">
        <v>793</v>
      </c>
      <c r="F23" s="336">
        <f>F16+F22</f>
        <v>3314906873</v>
      </c>
    </row>
    <row r="24" spans="1:6" x14ac:dyDescent="0.25">
      <c r="A24" s="321"/>
      <c r="B24" s="337"/>
      <c r="C24" s="338"/>
      <c r="D24" s="339"/>
      <c r="E24" s="340"/>
      <c r="F24" s="341"/>
    </row>
    <row r="25" spans="1:6" s="342" customFormat="1" x14ac:dyDescent="0.25">
      <c r="A25" s="321"/>
      <c r="B25" s="337"/>
      <c r="C25" s="338"/>
      <c r="D25" s="339"/>
      <c r="E25" s="340"/>
      <c r="F25" s="341"/>
    </row>
    <row r="26" spans="1:6" s="324" customFormat="1" ht="14.25" x14ac:dyDescent="0.2">
      <c r="A26" s="584" t="s">
        <v>794</v>
      </c>
      <c r="B26" s="584"/>
      <c r="C26" s="584"/>
      <c r="D26" s="587" t="s">
        <v>795</v>
      </c>
      <c r="E26" s="587"/>
      <c r="F26" s="587"/>
    </row>
    <row r="27" spans="1:6" s="324" customFormat="1" ht="14.25" customHeight="1" x14ac:dyDescent="0.2">
      <c r="A27" s="579" t="s">
        <v>1</v>
      </c>
      <c r="B27" s="322" t="s">
        <v>2</v>
      </c>
      <c r="C27" s="322" t="s">
        <v>3</v>
      </c>
      <c r="D27" s="579" t="s">
        <v>1</v>
      </c>
      <c r="E27" s="343" t="s">
        <v>2</v>
      </c>
      <c r="F27" s="343" t="s">
        <v>3</v>
      </c>
    </row>
    <row r="28" spans="1:6" s="324" customFormat="1" ht="14.25" x14ac:dyDescent="0.2">
      <c r="A28" s="580"/>
      <c r="B28" s="579" t="s">
        <v>17</v>
      </c>
      <c r="C28" s="322" t="s">
        <v>27</v>
      </c>
      <c r="D28" s="580"/>
      <c r="E28" s="579" t="s">
        <v>17</v>
      </c>
      <c r="F28" s="322" t="s">
        <v>27</v>
      </c>
    </row>
    <row r="29" spans="1:6" s="324" customFormat="1" ht="14.25" customHeight="1" x14ac:dyDescent="0.2">
      <c r="A29" s="492"/>
      <c r="B29" s="492"/>
      <c r="C29" s="322" t="s">
        <v>26</v>
      </c>
      <c r="D29" s="492"/>
      <c r="E29" s="492"/>
      <c r="F29" s="322" t="s">
        <v>26</v>
      </c>
    </row>
    <row r="30" spans="1:6" s="328" customFormat="1" x14ac:dyDescent="0.25">
      <c r="A30" s="325" t="s">
        <v>28</v>
      </c>
      <c r="B30" s="326" t="s">
        <v>50</v>
      </c>
      <c r="C30" s="327">
        <v>226692614</v>
      </c>
      <c r="D30" s="325" t="s">
        <v>28</v>
      </c>
      <c r="E30" s="326" t="s">
        <v>796</v>
      </c>
      <c r="F30" s="327">
        <v>1451666365</v>
      </c>
    </row>
    <row r="31" spans="1:6" s="328" customFormat="1" x14ac:dyDescent="0.25">
      <c r="A31" s="325" t="s">
        <v>30</v>
      </c>
      <c r="B31" s="330" t="s">
        <v>797</v>
      </c>
      <c r="C31" s="327">
        <v>33020000</v>
      </c>
      <c r="D31" s="325" t="s">
        <v>30</v>
      </c>
      <c r="E31" s="326" t="s">
        <v>798</v>
      </c>
      <c r="F31" s="327">
        <v>65824379</v>
      </c>
    </row>
    <row r="32" spans="1:6" s="328" customFormat="1" x14ac:dyDescent="0.25">
      <c r="A32" s="325" t="s">
        <v>32</v>
      </c>
      <c r="B32" s="326" t="s">
        <v>799</v>
      </c>
      <c r="C32" s="327"/>
      <c r="D32" s="325" t="s">
        <v>32</v>
      </c>
      <c r="E32" s="326" t="s">
        <v>800</v>
      </c>
      <c r="F32" s="327"/>
    </row>
    <row r="33" spans="1:6" x14ac:dyDescent="0.25">
      <c r="A33" s="331" t="s">
        <v>34</v>
      </c>
      <c r="B33" s="344" t="s">
        <v>801</v>
      </c>
      <c r="C33" s="345"/>
      <c r="D33" s="325" t="s">
        <v>34</v>
      </c>
      <c r="E33" s="346"/>
      <c r="F33" s="334"/>
    </row>
    <row r="34" spans="1:6" x14ac:dyDescent="0.25">
      <c r="A34" s="331" t="s">
        <v>36</v>
      </c>
      <c r="B34" s="332" t="s">
        <v>802</v>
      </c>
      <c r="C34" s="333">
        <f>SUM(C30:C33)</f>
        <v>259712614</v>
      </c>
      <c r="D34" s="325" t="s">
        <v>36</v>
      </c>
      <c r="E34" s="332" t="s">
        <v>803</v>
      </c>
      <c r="F34" s="333">
        <f>SUM(F30:F33)</f>
        <v>1517490744</v>
      </c>
    </row>
    <row r="35" spans="1:6" s="328" customFormat="1" x14ac:dyDescent="0.25">
      <c r="A35" s="325" t="s">
        <v>38</v>
      </c>
      <c r="B35" s="326" t="s">
        <v>785</v>
      </c>
      <c r="C35" s="327">
        <v>1249709239</v>
      </c>
      <c r="D35" s="325" t="s">
        <v>38</v>
      </c>
      <c r="E35" s="326" t="s">
        <v>804</v>
      </c>
      <c r="F35" s="327">
        <v>14738350</v>
      </c>
    </row>
    <row r="36" spans="1:6" x14ac:dyDescent="0.25">
      <c r="A36" s="331" t="s">
        <v>40</v>
      </c>
      <c r="B36" s="344" t="s">
        <v>66</v>
      </c>
      <c r="C36" s="347">
        <v>377205362</v>
      </c>
      <c r="D36" s="325" t="s">
        <v>40</v>
      </c>
      <c r="E36" s="326"/>
      <c r="F36" s="327"/>
    </row>
    <row r="37" spans="1:6" x14ac:dyDescent="0.25">
      <c r="A37" s="331" t="s">
        <v>42</v>
      </c>
      <c r="B37" s="344" t="s">
        <v>805</v>
      </c>
      <c r="C37" s="347">
        <v>14738350</v>
      </c>
      <c r="D37" s="331" t="s">
        <v>42</v>
      </c>
      <c r="E37" s="344"/>
      <c r="F37" s="347"/>
    </row>
    <row r="38" spans="1:6" x14ac:dyDescent="0.25">
      <c r="A38" s="331" t="s">
        <v>44</v>
      </c>
      <c r="B38" s="326" t="s">
        <v>968</v>
      </c>
      <c r="C38" s="347">
        <v>-369136471</v>
      </c>
      <c r="D38" s="331" t="s">
        <v>44</v>
      </c>
      <c r="E38" s="344"/>
      <c r="F38" s="345"/>
    </row>
    <row r="39" spans="1:6" s="324" customFormat="1" x14ac:dyDescent="0.25">
      <c r="A39" s="331" t="s">
        <v>46</v>
      </c>
      <c r="B39" s="332" t="s">
        <v>806</v>
      </c>
      <c r="C39" s="333">
        <f>SUM(C35:C38)</f>
        <v>1272516480</v>
      </c>
      <c r="D39" s="331" t="s">
        <v>46</v>
      </c>
      <c r="E39" s="332" t="s">
        <v>807</v>
      </c>
      <c r="F39" s="333">
        <f>SUM(F35:F38)</f>
        <v>14738350</v>
      </c>
    </row>
    <row r="40" spans="1:6" x14ac:dyDescent="0.25">
      <c r="A40" s="585" t="s">
        <v>808</v>
      </c>
      <c r="B40" s="586"/>
      <c r="C40" s="336">
        <f>C23+C34+C39</f>
        <v>4847135967</v>
      </c>
      <c r="D40" s="585" t="s">
        <v>809</v>
      </c>
      <c r="E40" s="586"/>
      <c r="F40" s="336">
        <f>F23+F34+F39</f>
        <v>4847135967</v>
      </c>
    </row>
    <row r="45" spans="1:6" x14ac:dyDescent="0.25">
      <c r="B45" s="53"/>
    </row>
    <row r="46" spans="1:6" x14ac:dyDescent="0.25">
      <c r="B46" s="53"/>
    </row>
  </sheetData>
  <mergeCells count="18">
    <mergeCell ref="A40:B40"/>
    <mergeCell ref="D40:E40"/>
    <mergeCell ref="A26:C26"/>
    <mergeCell ref="D26:F26"/>
    <mergeCell ref="A27:A29"/>
    <mergeCell ref="D27:D29"/>
    <mergeCell ref="B28:B29"/>
    <mergeCell ref="E28:E29"/>
    <mergeCell ref="A8:A10"/>
    <mergeCell ref="D8:D10"/>
    <mergeCell ref="B9:B10"/>
    <mergeCell ref="E9:E10"/>
    <mergeCell ref="A1:F1"/>
    <mergeCell ref="A3:F3"/>
    <mergeCell ref="A4:F4"/>
    <mergeCell ref="A5:E5"/>
    <mergeCell ref="A7:C7"/>
    <mergeCell ref="D7:F7"/>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N20"/>
  <sheetViews>
    <sheetView workbookViewId="0">
      <selection sqref="A1:C1"/>
    </sheetView>
  </sheetViews>
  <sheetFormatPr defaultRowHeight="15" x14ac:dyDescent="0.25"/>
  <cols>
    <col min="1" max="1" width="13.5703125" style="348" customWidth="1"/>
    <col min="2" max="2" width="77.5703125" style="318" customWidth="1"/>
    <col min="3" max="3" width="19.140625" style="358" bestFit="1" customWidth="1"/>
    <col min="4" max="256" width="9.140625" style="318"/>
    <col min="257" max="257" width="13.5703125" style="318" customWidth="1"/>
    <col min="258" max="258" width="77.5703125" style="318" customWidth="1"/>
    <col min="259" max="259" width="19.140625" style="318" bestFit="1" customWidth="1"/>
    <col min="260" max="512" width="9.140625" style="318"/>
    <col min="513" max="513" width="13.5703125" style="318" customWidth="1"/>
    <col min="514" max="514" width="77.5703125" style="318" customWidth="1"/>
    <col min="515" max="515" width="19.140625" style="318" bestFit="1" customWidth="1"/>
    <col min="516" max="768" width="9.140625" style="318"/>
    <col min="769" max="769" width="13.5703125" style="318" customWidth="1"/>
    <col min="770" max="770" width="77.5703125" style="318" customWidth="1"/>
    <col min="771" max="771" width="19.140625" style="318" bestFit="1" customWidth="1"/>
    <col min="772" max="1024" width="9.140625" style="318"/>
    <col min="1025" max="1025" width="13.5703125" style="318" customWidth="1"/>
    <col min="1026" max="1026" width="77.5703125" style="318" customWidth="1"/>
    <col min="1027" max="1027" width="19.140625" style="318" bestFit="1" customWidth="1"/>
    <col min="1028" max="1280" width="9.140625" style="318"/>
    <col min="1281" max="1281" width="13.5703125" style="318" customWidth="1"/>
    <col min="1282" max="1282" width="77.5703125" style="318" customWidth="1"/>
    <col min="1283" max="1283" width="19.140625" style="318" bestFit="1" customWidth="1"/>
    <col min="1284" max="1536" width="9.140625" style="318"/>
    <col min="1537" max="1537" width="13.5703125" style="318" customWidth="1"/>
    <col min="1538" max="1538" width="77.5703125" style="318" customWidth="1"/>
    <col min="1539" max="1539" width="19.140625" style="318" bestFit="1" customWidth="1"/>
    <col min="1540" max="1792" width="9.140625" style="318"/>
    <col min="1793" max="1793" width="13.5703125" style="318" customWidth="1"/>
    <col min="1794" max="1794" width="77.5703125" style="318" customWidth="1"/>
    <col min="1795" max="1795" width="19.140625" style="318" bestFit="1" customWidth="1"/>
    <col min="1796" max="2048" width="9.140625" style="318"/>
    <col min="2049" max="2049" width="13.5703125" style="318" customWidth="1"/>
    <col min="2050" max="2050" width="77.5703125" style="318" customWidth="1"/>
    <col min="2051" max="2051" width="19.140625" style="318" bestFit="1" customWidth="1"/>
    <col min="2052" max="2304" width="9.140625" style="318"/>
    <col min="2305" max="2305" width="13.5703125" style="318" customWidth="1"/>
    <col min="2306" max="2306" width="77.5703125" style="318" customWidth="1"/>
    <col min="2307" max="2307" width="19.140625" style="318" bestFit="1" customWidth="1"/>
    <col min="2308" max="2560" width="9.140625" style="318"/>
    <col min="2561" max="2561" width="13.5703125" style="318" customWidth="1"/>
    <col min="2562" max="2562" width="77.5703125" style="318" customWidth="1"/>
    <col min="2563" max="2563" width="19.140625" style="318" bestFit="1" customWidth="1"/>
    <col min="2564" max="2816" width="9.140625" style="318"/>
    <col min="2817" max="2817" width="13.5703125" style="318" customWidth="1"/>
    <col min="2818" max="2818" width="77.5703125" style="318" customWidth="1"/>
    <col min="2819" max="2819" width="19.140625" style="318" bestFit="1" customWidth="1"/>
    <col min="2820" max="3072" width="9.140625" style="318"/>
    <col min="3073" max="3073" width="13.5703125" style="318" customWidth="1"/>
    <col min="3074" max="3074" width="77.5703125" style="318" customWidth="1"/>
    <col min="3075" max="3075" width="19.140625" style="318" bestFit="1" customWidth="1"/>
    <col min="3076" max="3328" width="9.140625" style="318"/>
    <col min="3329" max="3329" width="13.5703125" style="318" customWidth="1"/>
    <col min="3330" max="3330" width="77.5703125" style="318" customWidth="1"/>
    <col min="3331" max="3331" width="19.140625" style="318" bestFit="1" customWidth="1"/>
    <col min="3332" max="3584" width="9.140625" style="318"/>
    <col min="3585" max="3585" width="13.5703125" style="318" customWidth="1"/>
    <col min="3586" max="3586" width="77.5703125" style="318" customWidth="1"/>
    <col min="3587" max="3587" width="19.140625" style="318" bestFit="1" customWidth="1"/>
    <col min="3588" max="3840" width="9.140625" style="318"/>
    <col min="3841" max="3841" width="13.5703125" style="318" customWidth="1"/>
    <col min="3842" max="3842" width="77.5703125" style="318" customWidth="1"/>
    <col min="3843" max="3843" width="19.140625" style="318" bestFit="1" customWidth="1"/>
    <col min="3844" max="4096" width="9.140625" style="318"/>
    <col min="4097" max="4097" width="13.5703125" style="318" customWidth="1"/>
    <col min="4098" max="4098" width="77.5703125" style="318" customWidth="1"/>
    <col min="4099" max="4099" width="19.140625" style="318" bestFit="1" customWidth="1"/>
    <col min="4100" max="4352" width="9.140625" style="318"/>
    <col min="4353" max="4353" width="13.5703125" style="318" customWidth="1"/>
    <col min="4354" max="4354" width="77.5703125" style="318" customWidth="1"/>
    <col min="4355" max="4355" width="19.140625" style="318" bestFit="1" customWidth="1"/>
    <col min="4356" max="4608" width="9.140625" style="318"/>
    <col min="4609" max="4609" width="13.5703125" style="318" customWidth="1"/>
    <col min="4610" max="4610" width="77.5703125" style="318" customWidth="1"/>
    <col min="4611" max="4611" width="19.140625" style="318" bestFit="1" customWidth="1"/>
    <col min="4612" max="4864" width="9.140625" style="318"/>
    <col min="4865" max="4865" width="13.5703125" style="318" customWidth="1"/>
    <col min="4866" max="4866" width="77.5703125" style="318" customWidth="1"/>
    <col min="4867" max="4867" width="19.140625" style="318" bestFit="1" customWidth="1"/>
    <col min="4868" max="5120" width="9.140625" style="318"/>
    <col min="5121" max="5121" width="13.5703125" style="318" customWidth="1"/>
    <col min="5122" max="5122" width="77.5703125" style="318" customWidth="1"/>
    <col min="5123" max="5123" width="19.140625" style="318" bestFit="1" customWidth="1"/>
    <col min="5124" max="5376" width="9.140625" style="318"/>
    <col min="5377" max="5377" width="13.5703125" style="318" customWidth="1"/>
    <col min="5378" max="5378" width="77.5703125" style="318" customWidth="1"/>
    <col min="5379" max="5379" width="19.140625" style="318" bestFit="1" customWidth="1"/>
    <col min="5380" max="5632" width="9.140625" style="318"/>
    <col min="5633" max="5633" width="13.5703125" style="318" customWidth="1"/>
    <col min="5634" max="5634" width="77.5703125" style="318" customWidth="1"/>
    <col min="5635" max="5635" width="19.140625" style="318" bestFit="1" customWidth="1"/>
    <col min="5636" max="5888" width="9.140625" style="318"/>
    <col min="5889" max="5889" width="13.5703125" style="318" customWidth="1"/>
    <col min="5890" max="5890" width="77.5703125" style="318" customWidth="1"/>
    <col min="5891" max="5891" width="19.140625" style="318" bestFit="1" customWidth="1"/>
    <col min="5892" max="6144" width="9.140625" style="318"/>
    <col min="6145" max="6145" width="13.5703125" style="318" customWidth="1"/>
    <col min="6146" max="6146" width="77.5703125" style="318" customWidth="1"/>
    <col min="6147" max="6147" width="19.140625" style="318" bestFit="1" customWidth="1"/>
    <col min="6148" max="6400" width="9.140625" style="318"/>
    <col min="6401" max="6401" width="13.5703125" style="318" customWidth="1"/>
    <col min="6402" max="6402" width="77.5703125" style="318" customWidth="1"/>
    <col min="6403" max="6403" width="19.140625" style="318" bestFit="1" customWidth="1"/>
    <col min="6404" max="6656" width="9.140625" style="318"/>
    <col min="6657" max="6657" width="13.5703125" style="318" customWidth="1"/>
    <col min="6658" max="6658" width="77.5703125" style="318" customWidth="1"/>
    <col min="6659" max="6659" width="19.140625" style="318" bestFit="1" customWidth="1"/>
    <col min="6660" max="6912" width="9.140625" style="318"/>
    <col min="6913" max="6913" width="13.5703125" style="318" customWidth="1"/>
    <col min="6914" max="6914" width="77.5703125" style="318" customWidth="1"/>
    <col min="6915" max="6915" width="19.140625" style="318" bestFit="1" customWidth="1"/>
    <col min="6916" max="7168" width="9.140625" style="318"/>
    <col min="7169" max="7169" width="13.5703125" style="318" customWidth="1"/>
    <col min="7170" max="7170" width="77.5703125" style="318" customWidth="1"/>
    <col min="7171" max="7171" width="19.140625" style="318" bestFit="1" customWidth="1"/>
    <col min="7172" max="7424" width="9.140625" style="318"/>
    <col min="7425" max="7425" width="13.5703125" style="318" customWidth="1"/>
    <col min="7426" max="7426" width="77.5703125" style="318" customWidth="1"/>
    <col min="7427" max="7427" width="19.140625" style="318" bestFit="1" customWidth="1"/>
    <col min="7428" max="7680" width="9.140625" style="318"/>
    <col min="7681" max="7681" width="13.5703125" style="318" customWidth="1"/>
    <col min="7682" max="7682" width="77.5703125" style="318" customWidth="1"/>
    <col min="7683" max="7683" width="19.140625" style="318" bestFit="1" customWidth="1"/>
    <col min="7684" max="7936" width="9.140625" style="318"/>
    <col min="7937" max="7937" width="13.5703125" style="318" customWidth="1"/>
    <col min="7938" max="7938" width="77.5703125" style="318" customWidth="1"/>
    <col min="7939" max="7939" width="19.140625" style="318" bestFit="1" customWidth="1"/>
    <col min="7940" max="8192" width="9.140625" style="318"/>
    <col min="8193" max="8193" width="13.5703125" style="318" customWidth="1"/>
    <col min="8194" max="8194" width="77.5703125" style="318" customWidth="1"/>
    <col min="8195" max="8195" width="19.140625" style="318" bestFit="1" customWidth="1"/>
    <col min="8196" max="8448" width="9.140625" style="318"/>
    <col min="8449" max="8449" width="13.5703125" style="318" customWidth="1"/>
    <col min="8450" max="8450" width="77.5703125" style="318" customWidth="1"/>
    <col min="8451" max="8451" width="19.140625" style="318" bestFit="1" customWidth="1"/>
    <col min="8452" max="8704" width="9.140625" style="318"/>
    <col min="8705" max="8705" width="13.5703125" style="318" customWidth="1"/>
    <col min="8706" max="8706" width="77.5703125" style="318" customWidth="1"/>
    <col min="8707" max="8707" width="19.140625" style="318" bestFit="1" customWidth="1"/>
    <col min="8708" max="8960" width="9.140625" style="318"/>
    <col min="8961" max="8961" width="13.5703125" style="318" customWidth="1"/>
    <col min="8962" max="8962" width="77.5703125" style="318" customWidth="1"/>
    <col min="8963" max="8963" width="19.140625" style="318" bestFit="1" customWidth="1"/>
    <col min="8964" max="9216" width="9.140625" style="318"/>
    <col min="9217" max="9217" width="13.5703125" style="318" customWidth="1"/>
    <col min="9218" max="9218" width="77.5703125" style="318" customWidth="1"/>
    <col min="9219" max="9219" width="19.140625" style="318" bestFit="1" customWidth="1"/>
    <col min="9220" max="9472" width="9.140625" style="318"/>
    <col min="9473" max="9473" width="13.5703125" style="318" customWidth="1"/>
    <col min="9474" max="9474" width="77.5703125" style="318" customWidth="1"/>
    <col min="9475" max="9475" width="19.140625" style="318" bestFit="1" customWidth="1"/>
    <col min="9476" max="9728" width="9.140625" style="318"/>
    <col min="9729" max="9729" width="13.5703125" style="318" customWidth="1"/>
    <col min="9730" max="9730" width="77.5703125" style="318" customWidth="1"/>
    <col min="9731" max="9731" width="19.140625" style="318" bestFit="1" customWidth="1"/>
    <col min="9732" max="9984" width="9.140625" style="318"/>
    <col min="9985" max="9985" width="13.5703125" style="318" customWidth="1"/>
    <col min="9986" max="9986" width="77.5703125" style="318" customWidth="1"/>
    <col min="9987" max="9987" width="19.140625" style="318" bestFit="1" customWidth="1"/>
    <col min="9988" max="10240" width="9.140625" style="318"/>
    <col min="10241" max="10241" width="13.5703125" style="318" customWidth="1"/>
    <col min="10242" max="10242" width="77.5703125" style="318" customWidth="1"/>
    <col min="10243" max="10243" width="19.140625" style="318" bestFit="1" customWidth="1"/>
    <col min="10244" max="10496" width="9.140625" style="318"/>
    <col min="10497" max="10497" width="13.5703125" style="318" customWidth="1"/>
    <col min="10498" max="10498" width="77.5703125" style="318" customWidth="1"/>
    <col min="10499" max="10499" width="19.140625" style="318" bestFit="1" customWidth="1"/>
    <col min="10500" max="10752" width="9.140625" style="318"/>
    <col min="10753" max="10753" width="13.5703125" style="318" customWidth="1"/>
    <col min="10754" max="10754" width="77.5703125" style="318" customWidth="1"/>
    <col min="10755" max="10755" width="19.140625" style="318" bestFit="1" customWidth="1"/>
    <col min="10756" max="11008" width="9.140625" style="318"/>
    <col min="11009" max="11009" width="13.5703125" style="318" customWidth="1"/>
    <col min="11010" max="11010" width="77.5703125" style="318" customWidth="1"/>
    <col min="11011" max="11011" width="19.140625" style="318" bestFit="1" customWidth="1"/>
    <col min="11012" max="11264" width="9.140625" style="318"/>
    <col min="11265" max="11265" width="13.5703125" style="318" customWidth="1"/>
    <col min="11266" max="11266" width="77.5703125" style="318" customWidth="1"/>
    <col min="11267" max="11267" width="19.140625" style="318" bestFit="1" customWidth="1"/>
    <col min="11268" max="11520" width="9.140625" style="318"/>
    <col min="11521" max="11521" width="13.5703125" style="318" customWidth="1"/>
    <col min="11522" max="11522" width="77.5703125" style="318" customWidth="1"/>
    <col min="11523" max="11523" width="19.140625" style="318" bestFit="1" customWidth="1"/>
    <col min="11524" max="11776" width="9.140625" style="318"/>
    <col min="11777" max="11777" width="13.5703125" style="318" customWidth="1"/>
    <col min="11778" max="11778" width="77.5703125" style="318" customWidth="1"/>
    <col min="11779" max="11779" width="19.140625" style="318" bestFit="1" customWidth="1"/>
    <col min="11780" max="12032" width="9.140625" style="318"/>
    <col min="12033" max="12033" width="13.5703125" style="318" customWidth="1"/>
    <col min="12034" max="12034" width="77.5703125" style="318" customWidth="1"/>
    <col min="12035" max="12035" width="19.140625" style="318" bestFit="1" customWidth="1"/>
    <col min="12036" max="12288" width="9.140625" style="318"/>
    <col min="12289" max="12289" width="13.5703125" style="318" customWidth="1"/>
    <col min="12290" max="12290" width="77.5703125" style="318" customWidth="1"/>
    <col min="12291" max="12291" width="19.140625" style="318" bestFit="1" customWidth="1"/>
    <col min="12292" max="12544" width="9.140625" style="318"/>
    <col min="12545" max="12545" width="13.5703125" style="318" customWidth="1"/>
    <col min="12546" max="12546" width="77.5703125" style="318" customWidth="1"/>
    <col min="12547" max="12547" width="19.140625" style="318" bestFit="1" customWidth="1"/>
    <col min="12548" max="12800" width="9.140625" style="318"/>
    <col min="12801" max="12801" width="13.5703125" style="318" customWidth="1"/>
    <col min="12802" max="12802" width="77.5703125" style="318" customWidth="1"/>
    <col min="12803" max="12803" width="19.140625" style="318" bestFit="1" customWidth="1"/>
    <col min="12804" max="13056" width="9.140625" style="318"/>
    <col min="13057" max="13057" width="13.5703125" style="318" customWidth="1"/>
    <col min="13058" max="13058" width="77.5703125" style="318" customWidth="1"/>
    <col min="13059" max="13059" width="19.140625" style="318" bestFit="1" customWidth="1"/>
    <col min="13060" max="13312" width="9.140625" style="318"/>
    <col min="13313" max="13313" width="13.5703125" style="318" customWidth="1"/>
    <col min="13314" max="13314" width="77.5703125" style="318" customWidth="1"/>
    <col min="13315" max="13315" width="19.140625" style="318" bestFit="1" customWidth="1"/>
    <col min="13316" max="13568" width="9.140625" style="318"/>
    <col min="13569" max="13569" width="13.5703125" style="318" customWidth="1"/>
    <col min="13570" max="13570" width="77.5703125" style="318" customWidth="1"/>
    <col min="13571" max="13571" width="19.140625" style="318" bestFit="1" customWidth="1"/>
    <col min="13572" max="13824" width="9.140625" style="318"/>
    <col min="13825" max="13825" width="13.5703125" style="318" customWidth="1"/>
    <col min="13826" max="13826" width="77.5703125" style="318" customWidth="1"/>
    <col min="13827" max="13827" width="19.140625" style="318" bestFit="1" customWidth="1"/>
    <col min="13828" max="14080" width="9.140625" style="318"/>
    <col min="14081" max="14081" width="13.5703125" style="318" customWidth="1"/>
    <col min="14082" max="14082" width="77.5703125" style="318" customWidth="1"/>
    <col min="14083" max="14083" width="19.140625" style="318" bestFit="1" customWidth="1"/>
    <col min="14084" max="14336" width="9.140625" style="318"/>
    <col min="14337" max="14337" width="13.5703125" style="318" customWidth="1"/>
    <col min="14338" max="14338" width="77.5703125" style="318" customWidth="1"/>
    <col min="14339" max="14339" width="19.140625" style="318" bestFit="1" customWidth="1"/>
    <col min="14340" max="14592" width="9.140625" style="318"/>
    <col min="14593" max="14593" width="13.5703125" style="318" customWidth="1"/>
    <col min="14594" max="14594" width="77.5703125" style="318" customWidth="1"/>
    <col min="14595" max="14595" width="19.140625" style="318" bestFit="1" customWidth="1"/>
    <col min="14596" max="14848" width="9.140625" style="318"/>
    <col min="14849" max="14849" width="13.5703125" style="318" customWidth="1"/>
    <col min="14850" max="14850" width="77.5703125" style="318" customWidth="1"/>
    <col min="14851" max="14851" width="19.140625" style="318" bestFit="1" customWidth="1"/>
    <col min="14852" max="15104" width="9.140625" style="318"/>
    <col min="15105" max="15105" width="13.5703125" style="318" customWidth="1"/>
    <col min="15106" max="15106" width="77.5703125" style="318" customWidth="1"/>
    <col min="15107" max="15107" width="19.140625" style="318" bestFit="1" customWidth="1"/>
    <col min="15108" max="15360" width="9.140625" style="318"/>
    <col min="15361" max="15361" width="13.5703125" style="318" customWidth="1"/>
    <col min="15362" max="15362" width="77.5703125" style="318" customWidth="1"/>
    <col min="15363" max="15363" width="19.140625" style="318" bestFit="1" customWidth="1"/>
    <col min="15364" max="15616" width="9.140625" style="318"/>
    <col min="15617" max="15617" width="13.5703125" style="318" customWidth="1"/>
    <col min="15618" max="15618" width="77.5703125" style="318" customWidth="1"/>
    <col min="15619" max="15619" width="19.140625" style="318" bestFit="1" customWidth="1"/>
    <col min="15620" max="15872" width="9.140625" style="318"/>
    <col min="15873" max="15873" width="13.5703125" style="318" customWidth="1"/>
    <col min="15874" max="15874" width="77.5703125" style="318" customWidth="1"/>
    <col min="15875" max="15875" width="19.140625" style="318" bestFit="1" customWidth="1"/>
    <col min="15876" max="16128" width="9.140625" style="318"/>
    <col min="16129" max="16129" width="13.5703125" style="318" customWidth="1"/>
    <col min="16130" max="16130" width="77.5703125" style="318" customWidth="1"/>
    <col min="16131" max="16131" width="19.140625" style="318" bestFit="1" customWidth="1"/>
    <col min="16132" max="16384" width="9.140625" style="318"/>
  </cols>
  <sheetData>
    <row r="1" spans="1:14" x14ac:dyDescent="0.25">
      <c r="A1" s="523" t="s">
        <v>991</v>
      </c>
      <c r="B1" s="485"/>
      <c r="C1" s="485"/>
      <c r="D1" s="220"/>
      <c r="E1" s="220"/>
      <c r="F1" s="220"/>
      <c r="G1" s="220"/>
      <c r="H1" s="220"/>
      <c r="I1" s="220"/>
      <c r="J1" s="220"/>
      <c r="K1" s="220"/>
      <c r="L1" s="220"/>
      <c r="M1" s="220"/>
      <c r="N1" s="220"/>
    </row>
    <row r="2" spans="1:14" x14ac:dyDescent="0.25">
      <c r="A2" s="219"/>
      <c r="B2" s="220"/>
      <c r="C2" s="220"/>
      <c r="D2" s="220"/>
      <c r="E2" s="220"/>
      <c r="F2" s="220"/>
      <c r="G2" s="220"/>
      <c r="H2" s="220"/>
      <c r="I2" s="220"/>
      <c r="J2" s="220"/>
      <c r="K2" s="220"/>
      <c r="L2" s="220"/>
      <c r="M2" s="220"/>
      <c r="N2" s="220"/>
    </row>
    <row r="3" spans="1:14" ht="15.75" x14ac:dyDescent="0.25">
      <c r="A3" s="486" t="s">
        <v>960</v>
      </c>
      <c r="B3" s="485"/>
      <c r="C3" s="485"/>
      <c r="D3" s="59"/>
      <c r="E3" s="59"/>
      <c r="F3" s="59"/>
    </row>
    <row r="4" spans="1:14" x14ac:dyDescent="0.25">
      <c r="A4" s="582" t="s">
        <v>810</v>
      </c>
      <c r="B4" s="489"/>
      <c r="C4" s="489"/>
    </row>
    <row r="5" spans="1:14" s="324" customFormat="1" x14ac:dyDescent="0.25">
      <c r="A5" s="321"/>
      <c r="B5" s="228"/>
      <c r="C5" s="229"/>
      <c r="D5" s="228"/>
      <c r="E5" s="228"/>
      <c r="F5" s="228"/>
      <c r="G5" s="228"/>
      <c r="H5" s="348"/>
      <c r="I5" s="348"/>
    </row>
    <row r="6" spans="1:14" x14ac:dyDescent="0.25">
      <c r="A6" s="567" t="s">
        <v>1</v>
      </c>
      <c r="B6" s="322" t="s">
        <v>2</v>
      </c>
      <c r="C6" s="349" t="s">
        <v>3</v>
      </c>
    </row>
    <row r="7" spans="1:14" x14ac:dyDescent="0.25">
      <c r="A7" s="588"/>
      <c r="B7" s="579" t="s">
        <v>811</v>
      </c>
      <c r="C7" s="590" t="s">
        <v>812</v>
      </c>
    </row>
    <row r="8" spans="1:14" x14ac:dyDescent="0.25">
      <c r="A8" s="497"/>
      <c r="B8" s="589"/>
      <c r="C8" s="492"/>
    </row>
    <row r="9" spans="1:14" x14ac:dyDescent="0.25">
      <c r="A9" s="331">
        <v>1</v>
      </c>
      <c r="B9" s="350" t="s">
        <v>813</v>
      </c>
      <c r="C9" s="351">
        <v>650000</v>
      </c>
    </row>
    <row r="10" spans="1:14" x14ac:dyDescent="0.25">
      <c r="A10" s="331" t="s">
        <v>30</v>
      </c>
      <c r="B10" s="350" t="s">
        <v>814</v>
      </c>
      <c r="C10" s="351">
        <v>130000</v>
      </c>
    </row>
    <row r="11" spans="1:14" x14ac:dyDescent="0.25">
      <c r="A11" s="453">
        <v>2</v>
      </c>
      <c r="B11" s="350" t="s">
        <v>815</v>
      </c>
      <c r="C11" s="351">
        <v>50000</v>
      </c>
    </row>
    <row r="12" spans="1:14" x14ac:dyDescent="0.25">
      <c r="A12" s="453" t="s">
        <v>32</v>
      </c>
      <c r="B12" s="350" t="s">
        <v>816</v>
      </c>
      <c r="C12" s="351">
        <v>70000</v>
      </c>
    </row>
    <row r="13" spans="1:14" x14ac:dyDescent="0.25">
      <c r="A13" s="453">
        <v>3</v>
      </c>
      <c r="B13" s="350" t="s">
        <v>817</v>
      </c>
      <c r="C13" s="351">
        <v>600000</v>
      </c>
    </row>
    <row r="14" spans="1:14" x14ac:dyDescent="0.25">
      <c r="A14" s="453" t="s">
        <v>34</v>
      </c>
      <c r="B14" s="350" t="s">
        <v>818</v>
      </c>
      <c r="C14" s="351">
        <v>200000</v>
      </c>
    </row>
    <row r="15" spans="1:14" x14ac:dyDescent="0.25">
      <c r="A15" s="453">
        <v>4</v>
      </c>
      <c r="B15" s="350" t="s">
        <v>819</v>
      </c>
      <c r="C15" s="352">
        <v>40000</v>
      </c>
    </row>
    <row r="16" spans="1:14" x14ac:dyDescent="0.25">
      <c r="A16" s="453" t="s">
        <v>36</v>
      </c>
      <c r="B16" s="353" t="s">
        <v>820</v>
      </c>
      <c r="C16" s="352">
        <v>30000</v>
      </c>
    </row>
    <row r="17" spans="1:3" x14ac:dyDescent="0.25">
      <c r="A17" s="453">
        <v>5</v>
      </c>
      <c r="B17" s="353" t="s">
        <v>821</v>
      </c>
      <c r="C17" s="352">
        <v>10000</v>
      </c>
    </row>
    <row r="18" spans="1:3" x14ac:dyDescent="0.25">
      <c r="A18" s="453" t="s">
        <v>38</v>
      </c>
      <c r="B18" s="353" t="s">
        <v>822</v>
      </c>
      <c r="C18" s="352">
        <v>60000</v>
      </c>
    </row>
    <row r="19" spans="1:3" x14ac:dyDescent="0.25">
      <c r="A19" s="453">
        <v>6</v>
      </c>
      <c r="B19" s="354" t="s">
        <v>823</v>
      </c>
      <c r="C19" s="355">
        <v>300000</v>
      </c>
    </row>
    <row r="20" spans="1:3" s="324" customFormat="1" x14ac:dyDescent="0.25">
      <c r="A20" s="453" t="s">
        <v>40</v>
      </c>
      <c r="B20" s="356" t="s">
        <v>824</v>
      </c>
      <c r="C20" s="357">
        <f>SUM(C9:C19)</f>
        <v>2140000</v>
      </c>
    </row>
  </sheetData>
  <mergeCells count="6">
    <mergeCell ref="A1:C1"/>
    <mergeCell ref="A3:C3"/>
    <mergeCell ref="A4:C4"/>
    <mergeCell ref="A6:A8"/>
    <mergeCell ref="B7:B8"/>
    <mergeCell ref="C7:C8"/>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24"/>
  <sheetViews>
    <sheetView workbookViewId="0">
      <selection activeCell="B1" sqref="B1:F1"/>
    </sheetView>
  </sheetViews>
  <sheetFormatPr defaultRowHeight="12.75" x14ac:dyDescent="0.2"/>
  <cols>
    <col min="1" max="1" width="7.85546875" style="359" customWidth="1"/>
    <col min="2" max="2" width="82.42578125" style="361" customWidth="1"/>
    <col min="3" max="6" width="12.28515625" style="361" bestFit="1" customWidth="1"/>
    <col min="7" max="256" width="9.140625" style="361"/>
    <col min="257" max="257" width="7.85546875" style="361" customWidth="1"/>
    <col min="258" max="258" width="82.42578125" style="361" customWidth="1"/>
    <col min="259" max="262" width="12.28515625" style="361" bestFit="1" customWidth="1"/>
    <col min="263" max="512" width="9.140625" style="361"/>
    <col min="513" max="513" width="7.85546875" style="361" customWidth="1"/>
    <col min="514" max="514" width="82.42578125" style="361" customWidth="1"/>
    <col min="515" max="518" width="12.28515625" style="361" bestFit="1" customWidth="1"/>
    <col min="519" max="768" width="9.140625" style="361"/>
    <col min="769" max="769" width="7.85546875" style="361" customWidth="1"/>
    <col min="770" max="770" width="82.42578125" style="361" customWidth="1"/>
    <col min="771" max="774" width="12.28515625" style="361" bestFit="1" customWidth="1"/>
    <col min="775" max="1024" width="9.140625" style="361"/>
    <col min="1025" max="1025" width="7.85546875" style="361" customWidth="1"/>
    <col min="1026" max="1026" width="82.42578125" style="361" customWidth="1"/>
    <col min="1027" max="1030" width="12.28515625" style="361" bestFit="1" customWidth="1"/>
    <col min="1031" max="1280" width="9.140625" style="361"/>
    <col min="1281" max="1281" width="7.85546875" style="361" customWidth="1"/>
    <col min="1282" max="1282" width="82.42578125" style="361" customWidth="1"/>
    <col min="1283" max="1286" width="12.28515625" style="361" bestFit="1" customWidth="1"/>
    <col min="1287" max="1536" width="9.140625" style="361"/>
    <col min="1537" max="1537" width="7.85546875" style="361" customWidth="1"/>
    <col min="1538" max="1538" width="82.42578125" style="361" customWidth="1"/>
    <col min="1539" max="1542" width="12.28515625" style="361" bestFit="1" customWidth="1"/>
    <col min="1543" max="1792" width="9.140625" style="361"/>
    <col min="1793" max="1793" width="7.85546875" style="361" customWidth="1"/>
    <col min="1794" max="1794" width="82.42578125" style="361" customWidth="1"/>
    <col min="1795" max="1798" width="12.28515625" style="361" bestFit="1" customWidth="1"/>
    <col min="1799" max="2048" width="9.140625" style="361"/>
    <col min="2049" max="2049" width="7.85546875" style="361" customWidth="1"/>
    <col min="2050" max="2050" width="82.42578125" style="361" customWidth="1"/>
    <col min="2051" max="2054" width="12.28515625" style="361" bestFit="1" customWidth="1"/>
    <col min="2055" max="2304" width="9.140625" style="361"/>
    <col min="2305" max="2305" width="7.85546875" style="361" customWidth="1"/>
    <col min="2306" max="2306" width="82.42578125" style="361" customWidth="1"/>
    <col min="2307" max="2310" width="12.28515625" style="361" bestFit="1" customWidth="1"/>
    <col min="2311" max="2560" width="9.140625" style="361"/>
    <col min="2561" max="2561" width="7.85546875" style="361" customWidth="1"/>
    <col min="2562" max="2562" width="82.42578125" style="361" customWidth="1"/>
    <col min="2563" max="2566" width="12.28515625" style="361" bestFit="1" customWidth="1"/>
    <col min="2567" max="2816" width="9.140625" style="361"/>
    <col min="2817" max="2817" width="7.85546875" style="361" customWidth="1"/>
    <col min="2818" max="2818" width="82.42578125" style="361" customWidth="1"/>
    <col min="2819" max="2822" width="12.28515625" style="361" bestFit="1" customWidth="1"/>
    <col min="2823" max="3072" width="9.140625" style="361"/>
    <col min="3073" max="3073" width="7.85546875" style="361" customWidth="1"/>
    <col min="3074" max="3074" width="82.42578125" style="361" customWidth="1"/>
    <col min="3075" max="3078" width="12.28515625" style="361" bestFit="1" customWidth="1"/>
    <col min="3079" max="3328" width="9.140625" style="361"/>
    <col min="3329" max="3329" width="7.85546875" style="361" customWidth="1"/>
    <col min="3330" max="3330" width="82.42578125" style="361" customWidth="1"/>
    <col min="3331" max="3334" width="12.28515625" style="361" bestFit="1" customWidth="1"/>
    <col min="3335" max="3584" width="9.140625" style="361"/>
    <col min="3585" max="3585" width="7.85546875" style="361" customWidth="1"/>
    <col min="3586" max="3586" width="82.42578125" style="361" customWidth="1"/>
    <col min="3587" max="3590" width="12.28515625" style="361" bestFit="1" customWidth="1"/>
    <col min="3591" max="3840" width="9.140625" style="361"/>
    <col min="3841" max="3841" width="7.85546875" style="361" customWidth="1"/>
    <col min="3842" max="3842" width="82.42578125" style="361" customWidth="1"/>
    <col min="3843" max="3846" width="12.28515625" style="361" bestFit="1" customWidth="1"/>
    <col min="3847" max="4096" width="9.140625" style="361"/>
    <col min="4097" max="4097" width="7.85546875" style="361" customWidth="1"/>
    <col min="4098" max="4098" width="82.42578125" style="361" customWidth="1"/>
    <col min="4099" max="4102" width="12.28515625" style="361" bestFit="1" customWidth="1"/>
    <col min="4103" max="4352" width="9.140625" style="361"/>
    <col min="4353" max="4353" width="7.85546875" style="361" customWidth="1"/>
    <col min="4354" max="4354" width="82.42578125" style="361" customWidth="1"/>
    <col min="4355" max="4358" width="12.28515625" style="361" bestFit="1" customWidth="1"/>
    <col min="4359" max="4608" width="9.140625" style="361"/>
    <col min="4609" max="4609" width="7.85546875" style="361" customWidth="1"/>
    <col min="4610" max="4610" width="82.42578125" style="361" customWidth="1"/>
    <col min="4611" max="4614" width="12.28515625" style="361" bestFit="1" customWidth="1"/>
    <col min="4615" max="4864" width="9.140625" style="361"/>
    <col min="4865" max="4865" width="7.85546875" style="361" customWidth="1"/>
    <col min="4866" max="4866" width="82.42578125" style="361" customWidth="1"/>
    <col min="4867" max="4870" width="12.28515625" style="361" bestFit="1" customWidth="1"/>
    <col min="4871" max="5120" width="9.140625" style="361"/>
    <col min="5121" max="5121" width="7.85546875" style="361" customWidth="1"/>
    <col min="5122" max="5122" width="82.42578125" style="361" customWidth="1"/>
    <col min="5123" max="5126" width="12.28515625" style="361" bestFit="1" customWidth="1"/>
    <col min="5127" max="5376" width="9.140625" style="361"/>
    <col min="5377" max="5377" width="7.85546875" style="361" customWidth="1"/>
    <col min="5378" max="5378" width="82.42578125" style="361" customWidth="1"/>
    <col min="5379" max="5382" width="12.28515625" style="361" bestFit="1" customWidth="1"/>
    <col min="5383" max="5632" width="9.140625" style="361"/>
    <col min="5633" max="5633" width="7.85546875" style="361" customWidth="1"/>
    <col min="5634" max="5634" width="82.42578125" style="361" customWidth="1"/>
    <col min="5635" max="5638" width="12.28515625" style="361" bestFit="1" customWidth="1"/>
    <col min="5639" max="5888" width="9.140625" style="361"/>
    <col min="5889" max="5889" width="7.85546875" style="361" customWidth="1"/>
    <col min="5890" max="5890" width="82.42578125" style="361" customWidth="1"/>
    <col min="5891" max="5894" width="12.28515625" style="361" bestFit="1" customWidth="1"/>
    <col min="5895" max="6144" width="9.140625" style="361"/>
    <col min="6145" max="6145" width="7.85546875" style="361" customWidth="1"/>
    <col min="6146" max="6146" width="82.42578125" style="361" customWidth="1"/>
    <col min="6147" max="6150" width="12.28515625" style="361" bestFit="1" customWidth="1"/>
    <col min="6151" max="6400" width="9.140625" style="361"/>
    <col min="6401" max="6401" width="7.85546875" style="361" customWidth="1"/>
    <col min="6402" max="6402" width="82.42578125" style="361" customWidth="1"/>
    <col min="6403" max="6406" width="12.28515625" style="361" bestFit="1" customWidth="1"/>
    <col min="6407" max="6656" width="9.140625" style="361"/>
    <col min="6657" max="6657" width="7.85546875" style="361" customWidth="1"/>
    <col min="6658" max="6658" width="82.42578125" style="361" customWidth="1"/>
    <col min="6659" max="6662" width="12.28515625" style="361" bestFit="1" customWidth="1"/>
    <col min="6663" max="6912" width="9.140625" style="361"/>
    <col min="6913" max="6913" width="7.85546875" style="361" customWidth="1"/>
    <col min="6914" max="6914" width="82.42578125" style="361" customWidth="1"/>
    <col min="6915" max="6918" width="12.28515625" style="361" bestFit="1" customWidth="1"/>
    <col min="6919" max="7168" width="9.140625" style="361"/>
    <col min="7169" max="7169" width="7.85546875" style="361" customWidth="1"/>
    <col min="7170" max="7170" width="82.42578125" style="361" customWidth="1"/>
    <col min="7171" max="7174" width="12.28515625" style="361" bestFit="1" customWidth="1"/>
    <col min="7175" max="7424" width="9.140625" style="361"/>
    <col min="7425" max="7425" width="7.85546875" style="361" customWidth="1"/>
    <col min="7426" max="7426" width="82.42578125" style="361" customWidth="1"/>
    <col min="7427" max="7430" width="12.28515625" style="361" bestFit="1" customWidth="1"/>
    <col min="7431" max="7680" width="9.140625" style="361"/>
    <col min="7681" max="7681" width="7.85546875" style="361" customWidth="1"/>
    <col min="7682" max="7682" width="82.42578125" style="361" customWidth="1"/>
    <col min="7683" max="7686" width="12.28515625" style="361" bestFit="1" customWidth="1"/>
    <col min="7687" max="7936" width="9.140625" style="361"/>
    <col min="7937" max="7937" width="7.85546875" style="361" customWidth="1"/>
    <col min="7938" max="7938" width="82.42578125" style="361" customWidth="1"/>
    <col min="7939" max="7942" width="12.28515625" style="361" bestFit="1" customWidth="1"/>
    <col min="7943" max="8192" width="9.140625" style="361"/>
    <col min="8193" max="8193" width="7.85546875" style="361" customWidth="1"/>
    <col min="8194" max="8194" width="82.42578125" style="361" customWidth="1"/>
    <col min="8195" max="8198" width="12.28515625" style="361" bestFit="1" customWidth="1"/>
    <col min="8199" max="8448" width="9.140625" style="361"/>
    <col min="8449" max="8449" width="7.85546875" style="361" customWidth="1"/>
    <col min="8450" max="8450" width="82.42578125" style="361" customWidth="1"/>
    <col min="8451" max="8454" width="12.28515625" style="361" bestFit="1" customWidth="1"/>
    <col min="8455" max="8704" width="9.140625" style="361"/>
    <col min="8705" max="8705" width="7.85546875" style="361" customWidth="1"/>
    <col min="8706" max="8706" width="82.42578125" style="361" customWidth="1"/>
    <col min="8707" max="8710" width="12.28515625" style="361" bestFit="1" customWidth="1"/>
    <col min="8711" max="8960" width="9.140625" style="361"/>
    <col min="8961" max="8961" width="7.85546875" style="361" customWidth="1"/>
    <col min="8962" max="8962" width="82.42578125" style="361" customWidth="1"/>
    <col min="8963" max="8966" width="12.28515625" style="361" bestFit="1" customWidth="1"/>
    <col min="8967" max="9216" width="9.140625" style="361"/>
    <col min="9217" max="9217" width="7.85546875" style="361" customWidth="1"/>
    <col min="9218" max="9218" width="82.42578125" style="361" customWidth="1"/>
    <col min="9219" max="9222" width="12.28515625" style="361" bestFit="1" customWidth="1"/>
    <col min="9223" max="9472" width="9.140625" style="361"/>
    <col min="9473" max="9473" width="7.85546875" style="361" customWidth="1"/>
    <col min="9474" max="9474" width="82.42578125" style="361" customWidth="1"/>
    <col min="9475" max="9478" width="12.28515625" style="361" bestFit="1" customWidth="1"/>
    <col min="9479" max="9728" width="9.140625" style="361"/>
    <col min="9729" max="9729" width="7.85546875" style="361" customWidth="1"/>
    <col min="9730" max="9730" width="82.42578125" style="361" customWidth="1"/>
    <col min="9731" max="9734" width="12.28515625" style="361" bestFit="1" customWidth="1"/>
    <col min="9735" max="9984" width="9.140625" style="361"/>
    <col min="9985" max="9985" width="7.85546875" style="361" customWidth="1"/>
    <col min="9986" max="9986" width="82.42578125" style="361" customWidth="1"/>
    <col min="9987" max="9990" width="12.28515625" style="361" bestFit="1" customWidth="1"/>
    <col min="9991" max="10240" width="9.140625" style="361"/>
    <col min="10241" max="10241" width="7.85546875" style="361" customWidth="1"/>
    <col min="10242" max="10242" width="82.42578125" style="361" customWidth="1"/>
    <col min="10243" max="10246" width="12.28515625" style="361" bestFit="1" customWidth="1"/>
    <col min="10247" max="10496" width="9.140625" style="361"/>
    <col min="10497" max="10497" width="7.85546875" style="361" customWidth="1"/>
    <col min="10498" max="10498" width="82.42578125" style="361" customWidth="1"/>
    <col min="10499" max="10502" width="12.28515625" style="361" bestFit="1" customWidth="1"/>
    <col min="10503" max="10752" width="9.140625" style="361"/>
    <col min="10753" max="10753" width="7.85546875" style="361" customWidth="1"/>
    <col min="10754" max="10754" width="82.42578125" style="361" customWidth="1"/>
    <col min="10755" max="10758" width="12.28515625" style="361" bestFit="1" customWidth="1"/>
    <col min="10759" max="11008" width="9.140625" style="361"/>
    <col min="11009" max="11009" width="7.85546875" style="361" customWidth="1"/>
    <col min="11010" max="11010" width="82.42578125" style="361" customWidth="1"/>
    <col min="11011" max="11014" width="12.28515625" style="361" bestFit="1" customWidth="1"/>
    <col min="11015" max="11264" width="9.140625" style="361"/>
    <col min="11265" max="11265" width="7.85546875" style="361" customWidth="1"/>
    <col min="11266" max="11266" width="82.42578125" style="361" customWidth="1"/>
    <col min="11267" max="11270" width="12.28515625" style="361" bestFit="1" customWidth="1"/>
    <col min="11271" max="11520" width="9.140625" style="361"/>
    <col min="11521" max="11521" width="7.85546875" style="361" customWidth="1"/>
    <col min="11522" max="11522" width="82.42578125" style="361" customWidth="1"/>
    <col min="11523" max="11526" width="12.28515625" style="361" bestFit="1" customWidth="1"/>
    <col min="11527" max="11776" width="9.140625" style="361"/>
    <col min="11777" max="11777" width="7.85546875" style="361" customWidth="1"/>
    <col min="11778" max="11778" width="82.42578125" style="361" customWidth="1"/>
    <col min="11779" max="11782" width="12.28515625" style="361" bestFit="1" customWidth="1"/>
    <col min="11783" max="12032" width="9.140625" style="361"/>
    <col min="12033" max="12033" width="7.85546875" style="361" customWidth="1"/>
    <col min="12034" max="12034" width="82.42578125" style="361" customWidth="1"/>
    <col min="12035" max="12038" width="12.28515625" style="361" bestFit="1" customWidth="1"/>
    <col min="12039" max="12288" width="9.140625" style="361"/>
    <col min="12289" max="12289" width="7.85546875" style="361" customWidth="1"/>
    <col min="12290" max="12290" width="82.42578125" style="361" customWidth="1"/>
    <col min="12291" max="12294" width="12.28515625" style="361" bestFit="1" customWidth="1"/>
    <col min="12295" max="12544" width="9.140625" style="361"/>
    <col min="12545" max="12545" width="7.85546875" style="361" customWidth="1"/>
    <col min="12546" max="12546" width="82.42578125" style="361" customWidth="1"/>
    <col min="12547" max="12550" width="12.28515625" style="361" bestFit="1" customWidth="1"/>
    <col min="12551" max="12800" width="9.140625" style="361"/>
    <col min="12801" max="12801" width="7.85546875" style="361" customWidth="1"/>
    <col min="12802" max="12802" width="82.42578125" style="361" customWidth="1"/>
    <col min="12803" max="12806" width="12.28515625" style="361" bestFit="1" customWidth="1"/>
    <col min="12807" max="13056" width="9.140625" style="361"/>
    <col min="13057" max="13057" width="7.85546875" style="361" customWidth="1"/>
    <col min="13058" max="13058" width="82.42578125" style="361" customWidth="1"/>
    <col min="13059" max="13062" width="12.28515625" style="361" bestFit="1" customWidth="1"/>
    <col min="13063" max="13312" width="9.140625" style="361"/>
    <col min="13313" max="13313" width="7.85546875" style="361" customWidth="1"/>
    <col min="13314" max="13314" width="82.42578125" style="361" customWidth="1"/>
    <col min="13315" max="13318" width="12.28515625" style="361" bestFit="1" customWidth="1"/>
    <col min="13319" max="13568" width="9.140625" style="361"/>
    <col min="13569" max="13569" width="7.85546875" style="361" customWidth="1"/>
    <col min="13570" max="13570" width="82.42578125" style="361" customWidth="1"/>
    <col min="13571" max="13574" width="12.28515625" style="361" bestFit="1" customWidth="1"/>
    <col min="13575" max="13824" width="9.140625" style="361"/>
    <col min="13825" max="13825" width="7.85546875" style="361" customWidth="1"/>
    <col min="13826" max="13826" width="82.42578125" style="361" customWidth="1"/>
    <col min="13827" max="13830" width="12.28515625" style="361" bestFit="1" customWidth="1"/>
    <col min="13831" max="14080" width="9.140625" style="361"/>
    <col min="14081" max="14081" width="7.85546875" style="361" customWidth="1"/>
    <col min="14082" max="14082" width="82.42578125" style="361" customWidth="1"/>
    <col min="14083" max="14086" width="12.28515625" style="361" bestFit="1" customWidth="1"/>
    <col min="14087" max="14336" width="9.140625" style="361"/>
    <col min="14337" max="14337" width="7.85546875" style="361" customWidth="1"/>
    <col min="14338" max="14338" width="82.42578125" style="361" customWidth="1"/>
    <col min="14339" max="14342" width="12.28515625" style="361" bestFit="1" customWidth="1"/>
    <col min="14343" max="14592" width="9.140625" style="361"/>
    <col min="14593" max="14593" width="7.85546875" style="361" customWidth="1"/>
    <col min="14594" max="14594" width="82.42578125" style="361" customWidth="1"/>
    <col min="14595" max="14598" width="12.28515625" style="361" bestFit="1" customWidth="1"/>
    <col min="14599" max="14848" width="9.140625" style="361"/>
    <col min="14849" max="14849" width="7.85546875" style="361" customWidth="1"/>
    <col min="14850" max="14850" width="82.42578125" style="361" customWidth="1"/>
    <col min="14851" max="14854" width="12.28515625" style="361" bestFit="1" customWidth="1"/>
    <col min="14855" max="15104" width="9.140625" style="361"/>
    <col min="15105" max="15105" width="7.85546875" style="361" customWidth="1"/>
    <col min="15106" max="15106" width="82.42578125" style="361" customWidth="1"/>
    <col min="15107" max="15110" width="12.28515625" style="361" bestFit="1" customWidth="1"/>
    <col min="15111" max="15360" width="9.140625" style="361"/>
    <col min="15361" max="15361" width="7.85546875" style="361" customWidth="1"/>
    <col min="15362" max="15362" width="82.42578125" style="361" customWidth="1"/>
    <col min="15363" max="15366" width="12.28515625" style="361" bestFit="1" customWidth="1"/>
    <col min="15367" max="15616" width="9.140625" style="361"/>
    <col min="15617" max="15617" width="7.85546875" style="361" customWidth="1"/>
    <col min="15618" max="15618" width="82.42578125" style="361" customWidth="1"/>
    <col min="15619" max="15622" width="12.28515625" style="361" bestFit="1" customWidth="1"/>
    <col min="15623" max="15872" width="9.140625" style="361"/>
    <col min="15873" max="15873" width="7.85546875" style="361" customWidth="1"/>
    <col min="15874" max="15874" width="82.42578125" style="361" customWidth="1"/>
    <col min="15875" max="15878" width="12.28515625" style="361" bestFit="1" customWidth="1"/>
    <col min="15879" max="16128" width="9.140625" style="361"/>
    <col min="16129" max="16129" width="7.85546875" style="361" customWidth="1"/>
    <col min="16130" max="16130" width="82.42578125" style="361" customWidth="1"/>
    <col min="16131" max="16134" width="12.28515625" style="361" bestFit="1" customWidth="1"/>
    <col min="16135" max="16384" width="9.140625" style="361"/>
  </cols>
  <sheetData>
    <row r="1" spans="1:10" ht="15" x14ac:dyDescent="0.25">
      <c r="B1" s="591" t="s">
        <v>992</v>
      </c>
      <c r="C1" s="592"/>
      <c r="D1" s="592"/>
      <c r="E1" s="592"/>
      <c r="F1" s="592"/>
      <c r="G1" s="360"/>
      <c r="H1" s="360"/>
      <c r="I1" s="360"/>
      <c r="J1" s="360"/>
    </row>
    <row r="2" spans="1:10" x14ac:dyDescent="0.2">
      <c r="D2" s="362"/>
      <c r="E2" s="363"/>
      <c r="F2" s="363"/>
    </row>
    <row r="3" spans="1:10" x14ac:dyDescent="0.2">
      <c r="A3" s="593" t="s">
        <v>905</v>
      </c>
      <c r="B3" s="594"/>
      <c r="C3" s="594"/>
      <c r="D3" s="594"/>
      <c r="E3" s="594"/>
      <c r="F3" s="594"/>
    </row>
    <row r="4" spans="1:10" x14ac:dyDescent="0.2">
      <c r="A4" s="594"/>
      <c r="B4" s="594"/>
      <c r="C4" s="594"/>
      <c r="D4" s="594"/>
      <c r="E4" s="594"/>
      <c r="F4" s="594"/>
    </row>
    <row r="5" spans="1:10" x14ac:dyDescent="0.2">
      <c r="A5" s="595" t="s">
        <v>1</v>
      </c>
      <c r="B5" s="596" t="s">
        <v>17</v>
      </c>
      <c r="C5" s="597" t="s">
        <v>825</v>
      </c>
      <c r="D5" s="597" t="s">
        <v>826</v>
      </c>
      <c r="E5" s="597" t="s">
        <v>827</v>
      </c>
      <c r="F5" s="596" t="s">
        <v>845</v>
      </c>
    </row>
    <row r="6" spans="1:10" ht="12.75" customHeight="1" x14ac:dyDescent="0.2">
      <c r="A6" s="595"/>
      <c r="B6" s="534"/>
      <c r="C6" s="598"/>
      <c r="D6" s="598"/>
      <c r="E6" s="598"/>
      <c r="F6" s="599"/>
    </row>
    <row r="7" spans="1:10" x14ac:dyDescent="0.2">
      <c r="A7" s="364" t="s">
        <v>28</v>
      </c>
      <c r="B7" s="365" t="s">
        <v>828</v>
      </c>
      <c r="C7" s="366"/>
      <c r="D7" s="366"/>
      <c r="E7" s="366"/>
      <c r="F7" s="366"/>
    </row>
    <row r="8" spans="1:10" x14ac:dyDescent="0.2">
      <c r="A8" s="364" t="s">
        <v>30</v>
      </c>
      <c r="B8" s="367" t="s">
        <v>829</v>
      </c>
      <c r="C8" s="368">
        <v>947000000</v>
      </c>
      <c r="D8" s="368">
        <v>1100000000</v>
      </c>
      <c r="E8" s="368">
        <v>1200000000</v>
      </c>
      <c r="F8" s="368">
        <v>1300000000</v>
      </c>
    </row>
    <row r="9" spans="1:10" ht="25.5" x14ac:dyDescent="0.2">
      <c r="A9" s="364" t="s">
        <v>32</v>
      </c>
      <c r="B9" s="369" t="s">
        <v>830</v>
      </c>
      <c r="C9" s="368">
        <v>217296000</v>
      </c>
      <c r="D9" s="368">
        <v>30000000</v>
      </c>
      <c r="E9" s="368">
        <v>35000000</v>
      </c>
      <c r="F9" s="368">
        <v>35000000</v>
      </c>
    </row>
    <row r="10" spans="1:10" x14ac:dyDescent="0.2">
      <c r="A10" s="364" t="s">
        <v>34</v>
      </c>
      <c r="B10" s="367" t="s">
        <v>831</v>
      </c>
      <c r="C10" s="368"/>
      <c r="D10" s="368"/>
      <c r="E10" s="368"/>
      <c r="F10" s="368"/>
    </row>
    <row r="11" spans="1:10" ht="25.5" x14ac:dyDescent="0.2">
      <c r="A11" s="364" t="s">
        <v>36</v>
      </c>
      <c r="B11" s="369" t="s">
        <v>832</v>
      </c>
      <c r="C11" s="368"/>
      <c r="D11" s="368"/>
      <c r="E11" s="368"/>
      <c r="F11" s="368"/>
    </row>
    <row r="12" spans="1:10" x14ac:dyDescent="0.2">
      <c r="A12" s="364" t="s">
        <v>38</v>
      </c>
      <c r="B12" s="367" t="s">
        <v>833</v>
      </c>
      <c r="C12" s="368"/>
      <c r="D12" s="368"/>
      <c r="E12" s="368"/>
      <c r="F12" s="368"/>
    </row>
    <row r="13" spans="1:10" x14ac:dyDescent="0.2">
      <c r="A13" s="364" t="s">
        <v>40</v>
      </c>
      <c r="B13" s="367" t="s">
        <v>834</v>
      </c>
      <c r="C13" s="368"/>
      <c r="D13" s="368"/>
      <c r="E13" s="368"/>
      <c r="F13" s="368"/>
    </row>
    <row r="14" spans="1:10" s="8" customFormat="1" x14ac:dyDescent="0.2">
      <c r="A14" s="364" t="s">
        <v>42</v>
      </c>
      <c r="B14" s="21" t="s">
        <v>835</v>
      </c>
      <c r="C14" s="370">
        <f>SUM(C8:C13)</f>
        <v>1164296000</v>
      </c>
      <c r="D14" s="370">
        <f>SUM(D8:D13)</f>
        <v>1130000000</v>
      </c>
      <c r="E14" s="370">
        <f>SUM(E8:E13)</f>
        <v>1235000000</v>
      </c>
      <c r="F14" s="370">
        <f>SUM(F8:F13)</f>
        <v>1335000000</v>
      </c>
    </row>
    <row r="15" spans="1:10" s="372" customFormat="1" x14ac:dyDescent="0.2">
      <c r="A15" s="371"/>
      <c r="C15" s="373"/>
      <c r="D15" s="373"/>
      <c r="E15" s="373"/>
      <c r="F15" s="373"/>
    </row>
    <row r="16" spans="1:10" s="8" customFormat="1" x14ac:dyDescent="0.2">
      <c r="A16" s="48" t="s">
        <v>28</v>
      </c>
      <c r="B16" s="21" t="s">
        <v>836</v>
      </c>
      <c r="C16" s="30"/>
      <c r="D16" s="368"/>
      <c r="E16" s="368"/>
      <c r="F16" s="368"/>
    </row>
    <row r="17" spans="1:6" ht="25.5" x14ac:dyDescent="0.2">
      <c r="A17" s="48" t="s">
        <v>30</v>
      </c>
      <c r="B17" s="369" t="s">
        <v>837</v>
      </c>
      <c r="C17" s="368"/>
      <c r="D17" s="368"/>
      <c r="E17" s="368"/>
      <c r="F17" s="368"/>
    </row>
    <row r="18" spans="1:6" s="1" customFormat="1" x14ac:dyDescent="0.2">
      <c r="A18" s="48" t="s">
        <v>32</v>
      </c>
      <c r="B18" s="19" t="s">
        <v>838</v>
      </c>
      <c r="C18" s="374"/>
      <c r="D18" s="20"/>
      <c r="E18" s="20"/>
      <c r="F18" s="20"/>
    </row>
    <row r="19" spans="1:6" s="1" customFormat="1" x14ac:dyDescent="0.2">
      <c r="A19" s="48" t="s">
        <v>34</v>
      </c>
      <c r="B19" s="19" t="s">
        <v>839</v>
      </c>
      <c r="C19" s="374"/>
      <c r="D19" s="20"/>
      <c r="E19" s="20"/>
      <c r="F19" s="20"/>
    </row>
    <row r="20" spans="1:6" s="1" customFormat="1" x14ac:dyDescent="0.2">
      <c r="A20" s="48" t="s">
        <v>36</v>
      </c>
      <c r="B20" s="19" t="s">
        <v>840</v>
      </c>
      <c r="C20" s="374"/>
      <c r="D20" s="20"/>
      <c r="E20" s="20"/>
      <c r="F20" s="20"/>
    </row>
    <row r="21" spans="1:6" s="1" customFormat="1" x14ac:dyDescent="0.2">
      <c r="A21" s="48" t="s">
        <v>38</v>
      </c>
      <c r="B21" s="19" t="s">
        <v>841</v>
      </c>
      <c r="C21" s="374"/>
      <c r="D21" s="374"/>
      <c r="E21" s="374"/>
      <c r="F21" s="374"/>
    </row>
    <row r="22" spans="1:6" x14ac:dyDescent="0.2">
      <c r="A22" s="48" t="s">
        <v>40</v>
      </c>
      <c r="B22" s="367" t="s">
        <v>842</v>
      </c>
      <c r="C22" s="375"/>
      <c r="D22" s="368"/>
      <c r="E22" s="368"/>
      <c r="F22" s="368"/>
    </row>
    <row r="23" spans="1:6" x14ac:dyDescent="0.2">
      <c r="A23" s="48" t="s">
        <v>42</v>
      </c>
      <c r="B23" s="367" t="s">
        <v>843</v>
      </c>
      <c r="C23" s="368"/>
      <c r="D23" s="368"/>
      <c r="E23" s="368"/>
      <c r="F23" s="368"/>
    </row>
    <row r="24" spans="1:6" s="8" customFormat="1" x14ac:dyDescent="0.2">
      <c r="A24" s="48" t="s">
        <v>44</v>
      </c>
      <c r="B24" s="21" t="s">
        <v>844</v>
      </c>
      <c r="C24" s="30">
        <f>SUM(C17:C23)</f>
        <v>0</v>
      </c>
      <c r="D24" s="30">
        <f>SUM(D17:D23)</f>
        <v>0</v>
      </c>
      <c r="E24" s="30">
        <f>SUM(E17:E23)</f>
        <v>0</v>
      </c>
      <c r="F24" s="30">
        <f>SUM(F17:F23)</f>
        <v>0</v>
      </c>
    </row>
  </sheetData>
  <mergeCells count="8">
    <mergeCell ref="B1:F1"/>
    <mergeCell ref="A3:F4"/>
    <mergeCell ref="A5:A6"/>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9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Q69"/>
  <sheetViews>
    <sheetView topLeftCell="A19" zoomScale="90" zoomScaleNormal="90" workbookViewId="0">
      <selection activeCell="F43" sqref="F43:F44"/>
    </sheetView>
  </sheetViews>
  <sheetFormatPr defaultRowHeight="12.75" x14ac:dyDescent="0.2"/>
  <cols>
    <col min="1" max="1" width="7.5703125" style="1" customWidth="1"/>
    <col min="2" max="2" width="56.140625" style="1" customWidth="1"/>
    <col min="3" max="3" width="11.85546875" style="7" customWidth="1"/>
    <col min="4" max="4" width="11.5703125" style="7" customWidth="1"/>
    <col min="5" max="5" width="12.85546875" style="7" customWidth="1"/>
    <col min="6" max="6" width="13.42578125" style="7" customWidth="1"/>
    <col min="7" max="7" width="12.42578125" style="7" customWidth="1"/>
    <col min="8" max="8" width="12.140625" style="7" customWidth="1"/>
    <col min="9" max="9" width="13.140625" style="378" customWidth="1"/>
    <col min="10" max="12" width="12.28515625" style="1" bestFit="1" customWidth="1"/>
    <col min="13" max="13" width="10.5703125" style="1" customWidth="1"/>
    <col min="14" max="14" width="12.28515625" style="1" bestFit="1" customWidth="1"/>
    <col min="15" max="15" width="16.5703125" style="1" customWidth="1"/>
    <col min="16" max="16" width="15.5703125" style="1" bestFit="1" customWidth="1"/>
    <col min="17" max="236" width="9.140625" style="1"/>
    <col min="237" max="237" width="7.5703125" style="1" customWidth="1"/>
    <col min="238" max="238" width="56.140625" style="1" customWidth="1"/>
    <col min="239" max="239" width="11.85546875" style="1" customWidth="1"/>
    <col min="240" max="240" width="12.42578125" style="1" customWidth="1"/>
    <col min="241" max="241" width="11.5703125" style="1" customWidth="1"/>
    <col min="242" max="242" width="14" style="1" customWidth="1"/>
    <col min="243" max="243" width="14.5703125" style="1" customWidth="1"/>
    <col min="244" max="244" width="11.140625" style="1" customWidth="1"/>
    <col min="245" max="246" width="11.85546875" style="1" customWidth="1"/>
    <col min="247" max="247" width="12.42578125" style="1" customWidth="1"/>
    <col min="248" max="248" width="12.28515625" style="1" customWidth="1"/>
    <col min="249" max="249" width="10.42578125" style="1" customWidth="1"/>
    <col min="250" max="250" width="11.5703125" style="1" customWidth="1"/>
    <col min="251" max="251" width="12.140625" style="1" customWidth="1"/>
    <col min="252" max="252" width="12.28515625" style="1" customWidth="1"/>
    <col min="253" max="253" width="13.140625" style="1" customWidth="1"/>
    <col min="254" max="254" width="9.140625" style="1"/>
    <col min="255" max="255" width="9.85546875" style="1" bestFit="1" customWidth="1"/>
    <col min="256" max="256" width="10.85546875" style="1" bestFit="1" customWidth="1"/>
    <col min="257" max="260" width="12.28515625" style="1" bestFit="1" customWidth="1"/>
    <col min="261" max="262" width="9.85546875" style="1" bestFit="1" customWidth="1"/>
    <col min="263" max="263" width="9.140625" style="1"/>
    <col min="264" max="264" width="9.85546875" style="1" bestFit="1" customWidth="1"/>
    <col min="265" max="265" width="10.85546875" style="1" bestFit="1" customWidth="1"/>
    <col min="266" max="270" width="12.28515625" style="1" bestFit="1" customWidth="1"/>
    <col min="271" max="492" width="9.140625" style="1"/>
    <col min="493" max="493" width="7.5703125" style="1" customWidth="1"/>
    <col min="494" max="494" width="56.140625" style="1" customWidth="1"/>
    <col min="495" max="495" width="11.85546875" style="1" customWidth="1"/>
    <col min="496" max="496" width="12.42578125" style="1" customWidth="1"/>
    <col min="497" max="497" width="11.5703125" style="1" customWidth="1"/>
    <col min="498" max="498" width="14" style="1" customWidth="1"/>
    <col min="499" max="499" width="14.5703125" style="1" customWidth="1"/>
    <col min="500" max="500" width="11.140625" style="1" customWidth="1"/>
    <col min="501" max="502" width="11.85546875" style="1" customWidth="1"/>
    <col min="503" max="503" width="12.42578125" style="1" customWidth="1"/>
    <col min="504" max="504" width="12.28515625" style="1" customWidth="1"/>
    <col min="505" max="505" width="10.42578125" style="1" customWidth="1"/>
    <col min="506" max="506" width="11.5703125" style="1" customWidth="1"/>
    <col min="507" max="507" width="12.140625" style="1" customWidth="1"/>
    <col min="508" max="508" width="12.28515625" style="1" customWidth="1"/>
    <col min="509" max="509" width="13.140625" style="1" customWidth="1"/>
    <col min="510" max="510" width="9.140625" style="1"/>
    <col min="511" max="511" width="9.85546875" style="1" bestFit="1" customWidth="1"/>
    <col min="512" max="512" width="10.85546875" style="1" bestFit="1" customWidth="1"/>
    <col min="513" max="516" width="12.28515625" style="1" bestFit="1" customWidth="1"/>
    <col min="517" max="518" width="9.85546875" style="1" bestFit="1" customWidth="1"/>
    <col min="519" max="519" width="9.140625" style="1"/>
    <col min="520" max="520" width="9.85546875" style="1" bestFit="1" customWidth="1"/>
    <col min="521" max="521" width="10.85546875" style="1" bestFit="1" customWidth="1"/>
    <col min="522" max="526" width="12.28515625" style="1" bestFit="1" customWidth="1"/>
    <col min="527" max="748" width="9.140625" style="1"/>
    <col min="749" max="749" width="7.5703125" style="1" customWidth="1"/>
    <col min="750" max="750" width="56.140625" style="1" customWidth="1"/>
    <col min="751" max="751" width="11.85546875" style="1" customWidth="1"/>
    <col min="752" max="752" width="12.42578125" style="1" customWidth="1"/>
    <col min="753" max="753" width="11.5703125" style="1" customWidth="1"/>
    <col min="754" max="754" width="14" style="1" customWidth="1"/>
    <col min="755" max="755" width="14.5703125" style="1" customWidth="1"/>
    <col min="756" max="756" width="11.140625" style="1" customWidth="1"/>
    <col min="757" max="758" width="11.85546875" style="1" customWidth="1"/>
    <col min="759" max="759" width="12.42578125" style="1" customWidth="1"/>
    <col min="760" max="760" width="12.28515625" style="1" customWidth="1"/>
    <col min="761" max="761" width="10.42578125" style="1" customWidth="1"/>
    <col min="762" max="762" width="11.5703125" style="1" customWidth="1"/>
    <col min="763" max="763" width="12.140625" style="1" customWidth="1"/>
    <col min="764" max="764" width="12.28515625" style="1" customWidth="1"/>
    <col min="765" max="765" width="13.140625" style="1" customWidth="1"/>
    <col min="766" max="766" width="9.140625" style="1"/>
    <col min="767" max="767" width="9.85546875" style="1" bestFit="1" customWidth="1"/>
    <col min="768" max="768" width="10.85546875" style="1" bestFit="1" customWidth="1"/>
    <col min="769" max="772" width="12.28515625" style="1" bestFit="1" customWidth="1"/>
    <col min="773" max="774" width="9.85546875" style="1" bestFit="1" customWidth="1"/>
    <col min="775" max="775" width="9.140625" style="1"/>
    <col min="776" max="776" width="9.85546875" style="1" bestFit="1" customWidth="1"/>
    <col min="777" max="777" width="10.85546875" style="1" bestFit="1" customWidth="1"/>
    <col min="778" max="782" width="12.28515625" style="1" bestFit="1" customWidth="1"/>
    <col min="783" max="1004" width="9.140625" style="1"/>
    <col min="1005" max="1005" width="7.5703125" style="1" customWidth="1"/>
    <col min="1006" max="1006" width="56.140625" style="1" customWidth="1"/>
    <col min="1007" max="1007" width="11.85546875" style="1" customWidth="1"/>
    <col min="1008" max="1008" width="12.42578125" style="1" customWidth="1"/>
    <col min="1009" max="1009" width="11.5703125" style="1" customWidth="1"/>
    <col min="1010" max="1010" width="14" style="1" customWidth="1"/>
    <col min="1011" max="1011" width="14.5703125" style="1" customWidth="1"/>
    <col min="1012" max="1012" width="11.140625" style="1" customWidth="1"/>
    <col min="1013" max="1014" width="11.85546875" style="1" customWidth="1"/>
    <col min="1015" max="1015" width="12.42578125" style="1" customWidth="1"/>
    <col min="1016" max="1016" width="12.28515625" style="1" customWidth="1"/>
    <col min="1017" max="1017" width="10.42578125" style="1" customWidth="1"/>
    <col min="1018" max="1018" width="11.5703125" style="1" customWidth="1"/>
    <col min="1019" max="1019" width="12.140625" style="1" customWidth="1"/>
    <col min="1020" max="1020" width="12.28515625" style="1" customWidth="1"/>
    <col min="1021" max="1021" width="13.140625" style="1" customWidth="1"/>
    <col min="1022" max="1022" width="9.140625" style="1"/>
    <col min="1023" max="1023" width="9.85546875" style="1" bestFit="1" customWidth="1"/>
    <col min="1024" max="1024" width="10.85546875" style="1" bestFit="1" customWidth="1"/>
    <col min="1025" max="1028" width="12.28515625" style="1" bestFit="1" customWidth="1"/>
    <col min="1029" max="1030" width="9.85546875" style="1" bestFit="1" customWidth="1"/>
    <col min="1031" max="1031" width="9.140625" style="1"/>
    <col min="1032" max="1032" width="9.85546875" style="1" bestFit="1" customWidth="1"/>
    <col min="1033" max="1033" width="10.85546875" style="1" bestFit="1" customWidth="1"/>
    <col min="1034" max="1038" width="12.28515625" style="1" bestFit="1" customWidth="1"/>
    <col min="1039" max="1260" width="9.140625" style="1"/>
    <col min="1261" max="1261" width="7.5703125" style="1" customWidth="1"/>
    <col min="1262" max="1262" width="56.140625" style="1" customWidth="1"/>
    <col min="1263" max="1263" width="11.85546875" style="1" customWidth="1"/>
    <col min="1264" max="1264" width="12.42578125" style="1" customWidth="1"/>
    <col min="1265" max="1265" width="11.5703125" style="1" customWidth="1"/>
    <col min="1266" max="1266" width="14" style="1" customWidth="1"/>
    <col min="1267" max="1267" width="14.5703125" style="1" customWidth="1"/>
    <col min="1268" max="1268" width="11.140625" style="1" customWidth="1"/>
    <col min="1269" max="1270" width="11.85546875" style="1" customWidth="1"/>
    <col min="1271" max="1271" width="12.42578125" style="1" customWidth="1"/>
    <col min="1272" max="1272" width="12.28515625" style="1" customWidth="1"/>
    <col min="1273" max="1273" width="10.42578125" style="1" customWidth="1"/>
    <col min="1274" max="1274" width="11.5703125" style="1" customWidth="1"/>
    <col min="1275" max="1275" width="12.140625" style="1" customWidth="1"/>
    <col min="1276" max="1276" width="12.28515625" style="1" customWidth="1"/>
    <col min="1277" max="1277" width="13.140625" style="1" customWidth="1"/>
    <col min="1278" max="1278" width="9.140625" style="1"/>
    <col min="1279" max="1279" width="9.85546875" style="1" bestFit="1" customWidth="1"/>
    <col min="1280" max="1280" width="10.85546875" style="1" bestFit="1" customWidth="1"/>
    <col min="1281" max="1284" width="12.28515625" style="1" bestFit="1" customWidth="1"/>
    <col min="1285" max="1286" width="9.85546875" style="1" bestFit="1" customWidth="1"/>
    <col min="1287" max="1287" width="9.140625" style="1"/>
    <col min="1288" max="1288" width="9.85546875" style="1" bestFit="1" customWidth="1"/>
    <col min="1289" max="1289" width="10.85546875" style="1" bestFit="1" customWidth="1"/>
    <col min="1290" max="1294" width="12.28515625" style="1" bestFit="1" customWidth="1"/>
    <col min="1295" max="1516" width="9.140625" style="1"/>
    <col min="1517" max="1517" width="7.5703125" style="1" customWidth="1"/>
    <col min="1518" max="1518" width="56.140625" style="1" customWidth="1"/>
    <col min="1519" max="1519" width="11.85546875" style="1" customWidth="1"/>
    <col min="1520" max="1520" width="12.42578125" style="1" customWidth="1"/>
    <col min="1521" max="1521" width="11.5703125" style="1" customWidth="1"/>
    <col min="1522" max="1522" width="14" style="1" customWidth="1"/>
    <col min="1523" max="1523" width="14.5703125" style="1" customWidth="1"/>
    <col min="1524" max="1524" width="11.140625" style="1" customWidth="1"/>
    <col min="1525" max="1526" width="11.85546875" style="1" customWidth="1"/>
    <col min="1527" max="1527" width="12.42578125" style="1" customWidth="1"/>
    <col min="1528" max="1528" width="12.28515625" style="1" customWidth="1"/>
    <col min="1529" max="1529" width="10.42578125" style="1" customWidth="1"/>
    <col min="1530" max="1530" width="11.5703125" style="1" customWidth="1"/>
    <col min="1531" max="1531" width="12.140625" style="1" customWidth="1"/>
    <col min="1532" max="1532" width="12.28515625" style="1" customWidth="1"/>
    <col min="1533" max="1533" width="13.140625" style="1" customWidth="1"/>
    <col min="1534" max="1534" width="9.140625" style="1"/>
    <col min="1535" max="1535" width="9.85546875" style="1" bestFit="1" customWidth="1"/>
    <col min="1536" max="1536" width="10.85546875" style="1" bestFit="1" customWidth="1"/>
    <col min="1537" max="1540" width="12.28515625" style="1" bestFit="1" customWidth="1"/>
    <col min="1541" max="1542" width="9.85546875" style="1" bestFit="1" customWidth="1"/>
    <col min="1543" max="1543" width="9.140625" style="1"/>
    <col min="1544" max="1544" width="9.85546875" style="1" bestFit="1" customWidth="1"/>
    <col min="1545" max="1545" width="10.85546875" style="1" bestFit="1" customWidth="1"/>
    <col min="1546" max="1550" width="12.28515625" style="1" bestFit="1" customWidth="1"/>
    <col min="1551" max="1772" width="9.140625" style="1"/>
    <col min="1773" max="1773" width="7.5703125" style="1" customWidth="1"/>
    <col min="1774" max="1774" width="56.140625" style="1" customWidth="1"/>
    <col min="1775" max="1775" width="11.85546875" style="1" customWidth="1"/>
    <col min="1776" max="1776" width="12.42578125" style="1" customWidth="1"/>
    <col min="1777" max="1777" width="11.5703125" style="1" customWidth="1"/>
    <col min="1778" max="1778" width="14" style="1" customWidth="1"/>
    <col min="1779" max="1779" width="14.5703125" style="1" customWidth="1"/>
    <col min="1780" max="1780" width="11.140625" style="1" customWidth="1"/>
    <col min="1781" max="1782" width="11.85546875" style="1" customWidth="1"/>
    <col min="1783" max="1783" width="12.42578125" style="1" customWidth="1"/>
    <col min="1784" max="1784" width="12.28515625" style="1" customWidth="1"/>
    <col min="1785" max="1785" width="10.42578125" style="1" customWidth="1"/>
    <col min="1786" max="1786" width="11.5703125" style="1" customWidth="1"/>
    <col min="1787" max="1787" width="12.140625" style="1" customWidth="1"/>
    <col min="1788" max="1788" width="12.28515625" style="1" customWidth="1"/>
    <col min="1789" max="1789" width="13.140625" style="1" customWidth="1"/>
    <col min="1790" max="1790" width="9.140625" style="1"/>
    <col min="1791" max="1791" width="9.85546875" style="1" bestFit="1" customWidth="1"/>
    <col min="1792" max="1792" width="10.85546875" style="1" bestFit="1" customWidth="1"/>
    <col min="1793" max="1796" width="12.28515625" style="1" bestFit="1" customWidth="1"/>
    <col min="1797" max="1798" width="9.85546875" style="1" bestFit="1" customWidth="1"/>
    <col min="1799" max="1799" width="9.140625" style="1"/>
    <col min="1800" max="1800" width="9.85546875" style="1" bestFit="1" customWidth="1"/>
    <col min="1801" max="1801" width="10.85546875" style="1" bestFit="1" customWidth="1"/>
    <col min="1802" max="1806" width="12.28515625" style="1" bestFit="1" customWidth="1"/>
    <col min="1807" max="2028" width="9.140625" style="1"/>
    <col min="2029" max="2029" width="7.5703125" style="1" customWidth="1"/>
    <col min="2030" max="2030" width="56.140625" style="1" customWidth="1"/>
    <col min="2031" max="2031" width="11.85546875" style="1" customWidth="1"/>
    <col min="2032" max="2032" width="12.42578125" style="1" customWidth="1"/>
    <col min="2033" max="2033" width="11.5703125" style="1" customWidth="1"/>
    <col min="2034" max="2034" width="14" style="1" customWidth="1"/>
    <col min="2035" max="2035" width="14.5703125" style="1" customWidth="1"/>
    <col min="2036" max="2036" width="11.140625" style="1" customWidth="1"/>
    <col min="2037" max="2038" width="11.85546875" style="1" customWidth="1"/>
    <col min="2039" max="2039" width="12.42578125" style="1" customWidth="1"/>
    <col min="2040" max="2040" width="12.28515625" style="1" customWidth="1"/>
    <col min="2041" max="2041" width="10.42578125" style="1" customWidth="1"/>
    <col min="2042" max="2042" width="11.5703125" style="1" customWidth="1"/>
    <col min="2043" max="2043" width="12.140625" style="1" customWidth="1"/>
    <col min="2044" max="2044" width="12.28515625" style="1" customWidth="1"/>
    <col min="2045" max="2045" width="13.140625" style="1" customWidth="1"/>
    <col min="2046" max="2046" width="9.140625" style="1"/>
    <col min="2047" max="2047" width="9.85546875" style="1" bestFit="1" customWidth="1"/>
    <col min="2048" max="2048" width="10.85546875" style="1" bestFit="1" customWidth="1"/>
    <col min="2049" max="2052" width="12.28515625" style="1" bestFit="1" customWidth="1"/>
    <col min="2053" max="2054" width="9.85546875" style="1" bestFit="1" customWidth="1"/>
    <col min="2055" max="2055" width="9.140625" style="1"/>
    <col min="2056" max="2056" width="9.85546875" style="1" bestFit="1" customWidth="1"/>
    <col min="2057" max="2057" width="10.85546875" style="1" bestFit="1" customWidth="1"/>
    <col min="2058" max="2062" width="12.28515625" style="1" bestFit="1" customWidth="1"/>
    <col min="2063" max="2284" width="9.140625" style="1"/>
    <col min="2285" max="2285" width="7.5703125" style="1" customWidth="1"/>
    <col min="2286" max="2286" width="56.140625" style="1" customWidth="1"/>
    <col min="2287" max="2287" width="11.85546875" style="1" customWidth="1"/>
    <col min="2288" max="2288" width="12.42578125" style="1" customWidth="1"/>
    <col min="2289" max="2289" width="11.5703125" style="1" customWidth="1"/>
    <col min="2290" max="2290" width="14" style="1" customWidth="1"/>
    <col min="2291" max="2291" width="14.5703125" style="1" customWidth="1"/>
    <col min="2292" max="2292" width="11.140625" style="1" customWidth="1"/>
    <col min="2293" max="2294" width="11.85546875" style="1" customWidth="1"/>
    <col min="2295" max="2295" width="12.42578125" style="1" customWidth="1"/>
    <col min="2296" max="2296" width="12.28515625" style="1" customWidth="1"/>
    <col min="2297" max="2297" width="10.42578125" style="1" customWidth="1"/>
    <col min="2298" max="2298" width="11.5703125" style="1" customWidth="1"/>
    <col min="2299" max="2299" width="12.140625" style="1" customWidth="1"/>
    <col min="2300" max="2300" width="12.28515625" style="1" customWidth="1"/>
    <col min="2301" max="2301" width="13.140625" style="1" customWidth="1"/>
    <col min="2302" max="2302" width="9.140625" style="1"/>
    <col min="2303" max="2303" width="9.85546875" style="1" bestFit="1" customWidth="1"/>
    <col min="2304" max="2304" width="10.85546875" style="1" bestFit="1" customWidth="1"/>
    <col min="2305" max="2308" width="12.28515625" style="1" bestFit="1" customWidth="1"/>
    <col min="2309" max="2310" width="9.85546875" style="1" bestFit="1" customWidth="1"/>
    <col min="2311" max="2311" width="9.140625" style="1"/>
    <col min="2312" max="2312" width="9.85546875" style="1" bestFit="1" customWidth="1"/>
    <col min="2313" max="2313" width="10.85546875" style="1" bestFit="1" customWidth="1"/>
    <col min="2314" max="2318" width="12.28515625" style="1" bestFit="1" customWidth="1"/>
    <col min="2319" max="2540" width="9.140625" style="1"/>
    <col min="2541" max="2541" width="7.5703125" style="1" customWidth="1"/>
    <col min="2542" max="2542" width="56.140625" style="1" customWidth="1"/>
    <col min="2543" max="2543" width="11.85546875" style="1" customWidth="1"/>
    <col min="2544" max="2544" width="12.42578125" style="1" customWidth="1"/>
    <col min="2545" max="2545" width="11.5703125" style="1" customWidth="1"/>
    <col min="2546" max="2546" width="14" style="1" customWidth="1"/>
    <col min="2547" max="2547" width="14.5703125" style="1" customWidth="1"/>
    <col min="2548" max="2548" width="11.140625" style="1" customWidth="1"/>
    <col min="2549" max="2550" width="11.85546875" style="1" customWidth="1"/>
    <col min="2551" max="2551" width="12.42578125" style="1" customWidth="1"/>
    <col min="2552" max="2552" width="12.28515625" style="1" customWidth="1"/>
    <col min="2553" max="2553" width="10.42578125" style="1" customWidth="1"/>
    <col min="2554" max="2554" width="11.5703125" style="1" customWidth="1"/>
    <col min="2555" max="2555" width="12.140625" style="1" customWidth="1"/>
    <col min="2556" max="2556" width="12.28515625" style="1" customWidth="1"/>
    <col min="2557" max="2557" width="13.140625" style="1" customWidth="1"/>
    <col min="2558" max="2558" width="9.140625" style="1"/>
    <col min="2559" max="2559" width="9.85546875" style="1" bestFit="1" customWidth="1"/>
    <col min="2560" max="2560" width="10.85546875" style="1" bestFit="1" customWidth="1"/>
    <col min="2561" max="2564" width="12.28515625" style="1" bestFit="1" customWidth="1"/>
    <col min="2565" max="2566" width="9.85546875" style="1" bestFit="1" customWidth="1"/>
    <col min="2567" max="2567" width="9.140625" style="1"/>
    <col min="2568" max="2568" width="9.85546875" style="1" bestFit="1" customWidth="1"/>
    <col min="2569" max="2569" width="10.85546875" style="1" bestFit="1" customWidth="1"/>
    <col min="2570" max="2574" width="12.28515625" style="1" bestFit="1" customWidth="1"/>
    <col min="2575" max="2796" width="9.140625" style="1"/>
    <col min="2797" max="2797" width="7.5703125" style="1" customWidth="1"/>
    <col min="2798" max="2798" width="56.140625" style="1" customWidth="1"/>
    <col min="2799" max="2799" width="11.85546875" style="1" customWidth="1"/>
    <col min="2800" max="2800" width="12.42578125" style="1" customWidth="1"/>
    <col min="2801" max="2801" width="11.5703125" style="1" customWidth="1"/>
    <col min="2802" max="2802" width="14" style="1" customWidth="1"/>
    <col min="2803" max="2803" width="14.5703125" style="1" customWidth="1"/>
    <col min="2804" max="2804" width="11.140625" style="1" customWidth="1"/>
    <col min="2805" max="2806" width="11.85546875" style="1" customWidth="1"/>
    <col min="2807" max="2807" width="12.42578125" style="1" customWidth="1"/>
    <col min="2808" max="2808" width="12.28515625" style="1" customWidth="1"/>
    <col min="2809" max="2809" width="10.42578125" style="1" customWidth="1"/>
    <col min="2810" max="2810" width="11.5703125" style="1" customWidth="1"/>
    <col min="2811" max="2811" width="12.140625" style="1" customWidth="1"/>
    <col min="2812" max="2812" width="12.28515625" style="1" customWidth="1"/>
    <col min="2813" max="2813" width="13.140625" style="1" customWidth="1"/>
    <col min="2814" max="2814" width="9.140625" style="1"/>
    <col min="2815" max="2815" width="9.85546875" style="1" bestFit="1" customWidth="1"/>
    <col min="2816" max="2816" width="10.85546875" style="1" bestFit="1" customWidth="1"/>
    <col min="2817" max="2820" width="12.28515625" style="1" bestFit="1" customWidth="1"/>
    <col min="2821" max="2822" width="9.85546875" style="1" bestFit="1" customWidth="1"/>
    <col min="2823" max="2823" width="9.140625" style="1"/>
    <col min="2824" max="2824" width="9.85546875" style="1" bestFit="1" customWidth="1"/>
    <col min="2825" max="2825" width="10.85546875" style="1" bestFit="1" customWidth="1"/>
    <col min="2826" max="2830" width="12.28515625" style="1" bestFit="1" customWidth="1"/>
    <col min="2831" max="3052" width="9.140625" style="1"/>
    <col min="3053" max="3053" width="7.5703125" style="1" customWidth="1"/>
    <col min="3054" max="3054" width="56.140625" style="1" customWidth="1"/>
    <col min="3055" max="3055" width="11.85546875" style="1" customWidth="1"/>
    <col min="3056" max="3056" width="12.42578125" style="1" customWidth="1"/>
    <col min="3057" max="3057" width="11.5703125" style="1" customWidth="1"/>
    <col min="3058" max="3058" width="14" style="1" customWidth="1"/>
    <col min="3059" max="3059" width="14.5703125" style="1" customWidth="1"/>
    <col min="3060" max="3060" width="11.140625" style="1" customWidth="1"/>
    <col min="3061" max="3062" width="11.85546875" style="1" customWidth="1"/>
    <col min="3063" max="3063" width="12.42578125" style="1" customWidth="1"/>
    <col min="3064" max="3064" width="12.28515625" style="1" customWidth="1"/>
    <col min="3065" max="3065" width="10.42578125" style="1" customWidth="1"/>
    <col min="3066" max="3066" width="11.5703125" style="1" customWidth="1"/>
    <col min="3067" max="3067" width="12.140625" style="1" customWidth="1"/>
    <col min="3068" max="3068" width="12.28515625" style="1" customWidth="1"/>
    <col min="3069" max="3069" width="13.140625" style="1" customWidth="1"/>
    <col min="3070" max="3070" width="9.140625" style="1"/>
    <col min="3071" max="3071" width="9.85546875" style="1" bestFit="1" customWidth="1"/>
    <col min="3072" max="3072" width="10.85546875" style="1" bestFit="1" customWidth="1"/>
    <col min="3073" max="3076" width="12.28515625" style="1" bestFit="1" customWidth="1"/>
    <col min="3077" max="3078" width="9.85546875" style="1" bestFit="1" customWidth="1"/>
    <col min="3079" max="3079" width="9.140625" style="1"/>
    <col min="3080" max="3080" width="9.85546875" style="1" bestFit="1" customWidth="1"/>
    <col min="3081" max="3081" width="10.85546875" style="1" bestFit="1" customWidth="1"/>
    <col min="3082" max="3086" width="12.28515625" style="1" bestFit="1" customWidth="1"/>
    <col min="3087" max="3308" width="9.140625" style="1"/>
    <col min="3309" max="3309" width="7.5703125" style="1" customWidth="1"/>
    <col min="3310" max="3310" width="56.140625" style="1" customWidth="1"/>
    <col min="3311" max="3311" width="11.85546875" style="1" customWidth="1"/>
    <col min="3312" max="3312" width="12.42578125" style="1" customWidth="1"/>
    <col min="3313" max="3313" width="11.5703125" style="1" customWidth="1"/>
    <col min="3314" max="3314" width="14" style="1" customWidth="1"/>
    <col min="3315" max="3315" width="14.5703125" style="1" customWidth="1"/>
    <col min="3316" max="3316" width="11.140625" style="1" customWidth="1"/>
    <col min="3317" max="3318" width="11.85546875" style="1" customWidth="1"/>
    <col min="3319" max="3319" width="12.42578125" style="1" customWidth="1"/>
    <col min="3320" max="3320" width="12.28515625" style="1" customWidth="1"/>
    <col min="3321" max="3321" width="10.42578125" style="1" customWidth="1"/>
    <col min="3322" max="3322" width="11.5703125" style="1" customWidth="1"/>
    <col min="3323" max="3323" width="12.140625" style="1" customWidth="1"/>
    <col min="3324" max="3324" width="12.28515625" style="1" customWidth="1"/>
    <col min="3325" max="3325" width="13.140625" style="1" customWidth="1"/>
    <col min="3326" max="3326" width="9.140625" style="1"/>
    <col min="3327" max="3327" width="9.85546875" style="1" bestFit="1" customWidth="1"/>
    <col min="3328" max="3328" width="10.85546875" style="1" bestFit="1" customWidth="1"/>
    <col min="3329" max="3332" width="12.28515625" style="1" bestFit="1" customWidth="1"/>
    <col min="3333" max="3334" width="9.85546875" style="1" bestFit="1" customWidth="1"/>
    <col min="3335" max="3335" width="9.140625" style="1"/>
    <col min="3336" max="3336" width="9.85546875" style="1" bestFit="1" customWidth="1"/>
    <col min="3337" max="3337" width="10.85546875" style="1" bestFit="1" customWidth="1"/>
    <col min="3338" max="3342" width="12.28515625" style="1" bestFit="1" customWidth="1"/>
    <col min="3343" max="3564" width="9.140625" style="1"/>
    <col min="3565" max="3565" width="7.5703125" style="1" customWidth="1"/>
    <col min="3566" max="3566" width="56.140625" style="1" customWidth="1"/>
    <col min="3567" max="3567" width="11.85546875" style="1" customWidth="1"/>
    <col min="3568" max="3568" width="12.42578125" style="1" customWidth="1"/>
    <col min="3569" max="3569" width="11.5703125" style="1" customWidth="1"/>
    <col min="3570" max="3570" width="14" style="1" customWidth="1"/>
    <col min="3571" max="3571" width="14.5703125" style="1" customWidth="1"/>
    <col min="3572" max="3572" width="11.140625" style="1" customWidth="1"/>
    <col min="3573" max="3574" width="11.85546875" style="1" customWidth="1"/>
    <col min="3575" max="3575" width="12.42578125" style="1" customWidth="1"/>
    <col min="3576" max="3576" width="12.28515625" style="1" customWidth="1"/>
    <col min="3577" max="3577" width="10.42578125" style="1" customWidth="1"/>
    <col min="3578" max="3578" width="11.5703125" style="1" customWidth="1"/>
    <col min="3579" max="3579" width="12.140625" style="1" customWidth="1"/>
    <col min="3580" max="3580" width="12.28515625" style="1" customWidth="1"/>
    <col min="3581" max="3581" width="13.140625" style="1" customWidth="1"/>
    <col min="3582" max="3582" width="9.140625" style="1"/>
    <col min="3583" max="3583" width="9.85546875" style="1" bestFit="1" customWidth="1"/>
    <col min="3584" max="3584" width="10.85546875" style="1" bestFit="1" customWidth="1"/>
    <col min="3585" max="3588" width="12.28515625" style="1" bestFit="1" customWidth="1"/>
    <col min="3589" max="3590" width="9.85546875" style="1" bestFit="1" customWidth="1"/>
    <col min="3591" max="3591" width="9.140625" style="1"/>
    <col min="3592" max="3592" width="9.85546875" style="1" bestFit="1" customWidth="1"/>
    <col min="3593" max="3593" width="10.85546875" style="1" bestFit="1" customWidth="1"/>
    <col min="3594" max="3598" width="12.28515625" style="1" bestFit="1" customWidth="1"/>
    <col min="3599" max="3820" width="9.140625" style="1"/>
    <col min="3821" max="3821" width="7.5703125" style="1" customWidth="1"/>
    <col min="3822" max="3822" width="56.140625" style="1" customWidth="1"/>
    <col min="3823" max="3823" width="11.85546875" style="1" customWidth="1"/>
    <col min="3824" max="3824" width="12.42578125" style="1" customWidth="1"/>
    <col min="3825" max="3825" width="11.5703125" style="1" customWidth="1"/>
    <col min="3826" max="3826" width="14" style="1" customWidth="1"/>
    <col min="3827" max="3827" width="14.5703125" style="1" customWidth="1"/>
    <col min="3828" max="3828" width="11.140625" style="1" customWidth="1"/>
    <col min="3829" max="3830" width="11.85546875" style="1" customWidth="1"/>
    <col min="3831" max="3831" width="12.42578125" style="1" customWidth="1"/>
    <col min="3832" max="3832" width="12.28515625" style="1" customWidth="1"/>
    <col min="3833" max="3833" width="10.42578125" style="1" customWidth="1"/>
    <col min="3834" max="3834" width="11.5703125" style="1" customWidth="1"/>
    <col min="3835" max="3835" width="12.140625" style="1" customWidth="1"/>
    <col min="3836" max="3836" width="12.28515625" style="1" customWidth="1"/>
    <col min="3837" max="3837" width="13.140625" style="1" customWidth="1"/>
    <col min="3838" max="3838" width="9.140625" style="1"/>
    <col min="3839" max="3839" width="9.85546875" style="1" bestFit="1" customWidth="1"/>
    <col min="3840" max="3840" width="10.85546875" style="1" bestFit="1" customWidth="1"/>
    <col min="3841" max="3844" width="12.28515625" style="1" bestFit="1" customWidth="1"/>
    <col min="3845" max="3846" width="9.85546875" style="1" bestFit="1" customWidth="1"/>
    <col min="3847" max="3847" width="9.140625" style="1"/>
    <col min="3848" max="3848" width="9.85546875" style="1" bestFit="1" customWidth="1"/>
    <col min="3849" max="3849" width="10.85546875" style="1" bestFit="1" customWidth="1"/>
    <col min="3850" max="3854" width="12.28515625" style="1" bestFit="1" customWidth="1"/>
    <col min="3855" max="4076" width="9.140625" style="1"/>
    <col min="4077" max="4077" width="7.5703125" style="1" customWidth="1"/>
    <col min="4078" max="4078" width="56.140625" style="1" customWidth="1"/>
    <col min="4079" max="4079" width="11.85546875" style="1" customWidth="1"/>
    <col min="4080" max="4080" width="12.42578125" style="1" customWidth="1"/>
    <col min="4081" max="4081" width="11.5703125" style="1" customWidth="1"/>
    <col min="4082" max="4082" width="14" style="1" customWidth="1"/>
    <col min="4083" max="4083" width="14.5703125" style="1" customWidth="1"/>
    <col min="4084" max="4084" width="11.140625" style="1" customWidth="1"/>
    <col min="4085" max="4086" width="11.85546875" style="1" customWidth="1"/>
    <col min="4087" max="4087" width="12.42578125" style="1" customWidth="1"/>
    <col min="4088" max="4088" width="12.28515625" style="1" customWidth="1"/>
    <col min="4089" max="4089" width="10.42578125" style="1" customWidth="1"/>
    <col min="4090" max="4090" width="11.5703125" style="1" customWidth="1"/>
    <col min="4091" max="4091" width="12.140625" style="1" customWidth="1"/>
    <col min="4092" max="4092" width="12.28515625" style="1" customWidth="1"/>
    <col min="4093" max="4093" width="13.140625" style="1" customWidth="1"/>
    <col min="4094" max="4094" width="9.140625" style="1"/>
    <col min="4095" max="4095" width="9.85546875" style="1" bestFit="1" customWidth="1"/>
    <col min="4096" max="4096" width="10.85546875" style="1" bestFit="1" customWidth="1"/>
    <col min="4097" max="4100" width="12.28515625" style="1" bestFit="1" customWidth="1"/>
    <col min="4101" max="4102" width="9.85546875" style="1" bestFit="1" customWidth="1"/>
    <col min="4103" max="4103" width="9.140625" style="1"/>
    <col min="4104" max="4104" width="9.85546875" style="1" bestFit="1" customWidth="1"/>
    <col min="4105" max="4105" width="10.85546875" style="1" bestFit="1" customWidth="1"/>
    <col min="4106" max="4110" width="12.28515625" style="1" bestFit="1" customWidth="1"/>
    <col min="4111" max="4332" width="9.140625" style="1"/>
    <col min="4333" max="4333" width="7.5703125" style="1" customWidth="1"/>
    <col min="4334" max="4334" width="56.140625" style="1" customWidth="1"/>
    <col min="4335" max="4335" width="11.85546875" style="1" customWidth="1"/>
    <col min="4336" max="4336" width="12.42578125" style="1" customWidth="1"/>
    <col min="4337" max="4337" width="11.5703125" style="1" customWidth="1"/>
    <col min="4338" max="4338" width="14" style="1" customWidth="1"/>
    <col min="4339" max="4339" width="14.5703125" style="1" customWidth="1"/>
    <col min="4340" max="4340" width="11.140625" style="1" customWidth="1"/>
    <col min="4341" max="4342" width="11.85546875" style="1" customWidth="1"/>
    <col min="4343" max="4343" width="12.42578125" style="1" customWidth="1"/>
    <col min="4344" max="4344" width="12.28515625" style="1" customWidth="1"/>
    <col min="4345" max="4345" width="10.42578125" style="1" customWidth="1"/>
    <col min="4346" max="4346" width="11.5703125" style="1" customWidth="1"/>
    <col min="4347" max="4347" width="12.140625" style="1" customWidth="1"/>
    <col min="4348" max="4348" width="12.28515625" style="1" customWidth="1"/>
    <col min="4349" max="4349" width="13.140625" style="1" customWidth="1"/>
    <col min="4350" max="4350" width="9.140625" style="1"/>
    <col min="4351" max="4351" width="9.85546875" style="1" bestFit="1" customWidth="1"/>
    <col min="4352" max="4352" width="10.85546875" style="1" bestFit="1" customWidth="1"/>
    <col min="4353" max="4356" width="12.28515625" style="1" bestFit="1" customWidth="1"/>
    <col min="4357" max="4358" width="9.85546875" style="1" bestFit="1" customWidth="1"/>
    <col min="4359" max="4359" width="9.140625" style="1"/>
    <col min="4360" max="4360" width="9.85546875" style="1" bestFit="1" customWidth="1"/>
    <col min="4361" max="4361" width="10.85546875" style="1" bestFit="1" customWidth="1"/>
    <col min="4362" max="4366" width="12.28515625" style="1" bestFit="1" customWidth="1"/>
    <col min="4367" max="4588" width="9.140625" style="1"/>
    <col min="4589" max="4589" width="7.5703125" style="1" customWidth="1"/>
    <col min="4590" max="4590" width="56.140625" style="1" customWidth="1"/>
    <col min="4591" max="4591" width="11.85546875" style="1" customWidth="1"/>
    <col min="4592" max="4592" width="12.42578125" style="1" customWidth="1"/>
    <col min="4593" max="4593" width="11.5703125" style="1" customWidth="1"/>
    <col min="4594" max="4594" width="14" style="1" customWidth="1"/>
    <col min="4595" max="4595" width="14.5703125" style="1" customWidth="1"/>
    <col min="4596" max="4596" width="11.140625" style="1" customWidth="1"/>
    <col min="4597" max="4598" width="11.85546875" style="1" customWidth="1"/>
    <col min="4599" max="4599" width="12.42578125" style="1" customWidth="1"/>
    <col min="4600" max="4600" width="12.28515625" style="1" customWidth="1"/>
    <col min="4601" max="4601" width="10.42578125" style="1" customWidth="1"/>
    <col min="4602" max="4602" width="11.5703125" style="1" customWidth="1"/>
    <col min="4603" max="4603" width="12.140625" style="1" customWidth="1"/>
    <col min="4604" max="4604" width="12.28515625" style="1" customWidth="1"/>
    <col min="4605" max="4605" width="13.140625" style="1" customWidth="1"/>
    <col min="4606" max="4606" width="9.140625" style="1"/>
    <col min="4607" max="4607" width="9.85546875" style="1" bestFit="1" customWidth="1"/>
    <col min="4608" max="4608" width="10.85546875" style="1" bestFit="1" customWidth="1"/>
    <col min="4609" max="4612" width="12.28515625" style="1" bestFit="1" customWidth="1"/>
    <col min="4613" max="4614" width="9.85546875" style="1" bestFit="1" customWidth="1"/>
    <col min="4615" max="4615" width="9.140625" style="1"/>
    <col min="4616" max="4616" width="9.85546875" style="1" bestFit="1" customWidth="1"/>
    <col min="4617" max="4617" width="10.85546875" style="1" bestFit="1" customWidth="1"/>
    <col min="4618" max="4622" width="12.28515625" style="1" bestFit="1" customWidth="1"/>
    <col min="4623" max="4844" width="9.140625" style="1"/>
    <col min="4845" max="4845" width="7.5703125" style="1" customWidth="1"/>
    <col min="4846" max="4846" width="56.140625" style="1" customWidth="1"/>
    <col min="4847" max="4847" width="11.85546875" style="1" customWidth="1"/>
    <col min="4848" max="4848" width="12.42578125" style="1" customWidth="1"/>
    <col min="4849" max="4849" width="11.5703125" style="1" customWidth="1"/>
    <col min="4850" max="4850" width="14" style="1" customWidth="1"/>
    <col min="4851" max="4851" width="14.5703125" style="1" customWidth="1"/>
    <col min="4852" max="4852" width="11.140625" style="1" customWidth="1"/>
    <col min="4853" max="4854" width="11.85546875" style="1" customWidth="1"/>
    <col min="4855" max="4855" width="12.42578125" style="1" customWidth="1"/>
    <col min="4856" max="4856" width="12.28515625" style="1" customWidth="1"/>
    <col min="4857" max="4857" width="10.42578125" style="1" customWidth="1"/>
    <col min="4858" max="4858" width="11.5703125" style="1" customWidth="1"/>
    <col min="4859" max="4859" width="12.140625" style="1" customWidth="1"/>
    <col min="4860" max="4860" width="12.28515625" style="1" customWidth="1"/>
    <col min="4861" max="4861" width="13.140625" style="1" customWidth="1"/>
    <col min="4862" max="4862" width="9.140625" style="1"/>
    <col min="4863" max="4863" width="9.85546875" style="1" bestFit="1" customWidth="1"/>
    <col min="4864" max="4864" width="10.85546875" style="1" bestFit="1" customWidth="1"/>
    <col min="4865" max="4868" width="12.28515625" style="1" bestFit="1" customWidth="1"/>
    <col min="4869" max="4870" width="9.85546875" style="1" bestFit="1" customWidth="1"/>
    <col min="4871" max="4871" width="9.140625" style="1"/>
    <col min="4872" max="4872" width="9.85546875" style="1" bestFit="1" customWidth="1"/>
    <col min="4873" max="4873" width="10.85546875" style="1" bestFit="1" customWidth="1"/>
    <col min="4874" max="4878" width="12.28515625" style="1" bestFit="1" customWidth="1"/>
    <col min="4879" max="5100" width="9.140625" style="1"/>
    <col min="5101" max="5101" width="7.5703125" style="1" customWidth="1"/>
    <col min="5102" max="5102" width="56.140625" style="1" customWidth="1"/>
    <col min="5103" max="5103" width="11.85546875" style="1" customWidth="1"/>
    <col min="5104" max="5104" width="12.42578125" style="1" customWidth="1"/>
    <col min="5105" max="5105" width="11.5703125" style="1" customWidth="1"/>
    <col min="5106" max="5106" width="14" style="1" customWidth="1"/>
    <col min="5107" max="5107" width="14.5703125" style="1" customWidth="1"/>
    <col min="5108" max="5108" width="11.140625" style="1" customWidth="1"/>
    <col min="5109" max="5110" width="11.85546875" style="1" customWidth="1"/>
    <col min="5111" max="5111" width="12.42578125" style="1" customWidth="1"/>
    <col min="5112" max="5112" width="12.28515625" style="1" customWidth="1"/>
    <col min="5113" max="5113" width="10.42578125" style="1" customWidth="1"/>
    <col min="5114" max="5114" width="11.5703125" style="1" customWidth="1"/>
    <col min="5115" max="5115" width="12.140625" style="1" customWidth="1"/>
    <col min="5116" max="5116" width="12.28515625" style="1" customWidth="1"/>
    <col min="5117" max="5117" width="13.140625" style="1" customWidth="1"/>
    <col min="5118" max="5118" width="9.140625" style="1"/>
    <col min="5119" max="5119" width="9.85546875" style="1" bestFit="1" customWidth="1"/>
    <col min="5120" max="5120" width="10.85546875" style="1" bestFit="1" customWidth="1"/>
    <col min="5121" max="5124" width="12.28515625" style="1" bestFit="1" customWidth="1"/>
    <col min="5125" max="5126" width="9.85546875" style="1" bestFit="1" customWidth="1"/>
    <col min="5127" max="5127" width="9.140625" style="1"/>
    <col min="5128" max="5128" width="9.85546875" style="1" bestFit="1" customWidth="1"/>
    <col min="5129" max="5129" width="10.85546875" style="1" bestFit="1" customWidth="1"/>
    <col min="5130" max="5134" width="12.28515625" style="1" bestFit="1" customWidth="1"/>
    <col min="5135" max="5356" width="9.140625" style="1"/>
    <col min="5357" max="5357" width="7.5703125" style="1" customWidth="1"/>
    <col min="5358" max="5358" width="56.140625" style="1" customWidth="1"/>
    <col min="5359" max="5359" width="11.85546875" style="1" customWidth="1"/>
    <col min="5360" max="5360" width="12.42578125" style="1" customWidth="1"/>
    <col min="5361" max="5361" width="11.5703125" style="1" customWidth="1"/>
    <col min="5362" max="5362" width="14" style="1" customWidth="1"/>
    <col min="5363" max="5363" width="14.5703125" style="1" customWidth="1"/>
    <col min="5364" max="5364" width="11.140625" style="1" customWidth="1"/>
    <col min="5365" max="5366" width="11.85546875" style="1" customWidth="1"/>
    <col min="5367" max="5367" width="12.42578125" style="1" customWidth="1"/>
    <col min="5368" max="5368" width="12.28515625" style="1" customWidth="1"/>
    <col min="5369" max="5369" width="10.42578125" style="1" customWidth="1"/>
    <col min="5370" max="5370" width="11.5703125" style="1" customWidth="1"/>
    <col min="5371" max="5371" width="12.140625" style="1" customWidth="1"/>
    <col min="5372" max="5372" width="12.28515625" style="1" customWidth="1"/>
    <col min="5373" max="5373" width="13.140625" style="1" customWidth="1"/>
    <col min="5374" max="5374" width="9.140625" style="1"/>
    <col min="5375" max="5375" width="9.85546875" style="1" bestFit="1" customWidth="1"/>
    <col min="5376" max="5376" width="10.85546875" style="1" bestFit="1" customWidth="1"/>
    <col min="5377" max="5380" width="12.28515625" style="1" bestFit="1" customWidth="1"/>
    <col min="5381" max="5382" width="9.85546875" style="1" bestFit="1" customWidth="1"/>
    <col min="5383" max="5383" width="9.140625" style="1"/>
    <col min="5384" max="5384" width="9.85546875" style="1" bestFit="1" customWidth="1"/>
    <col min="5385" max="5385" width="10.85546875" style="1" bestFit="1" customWidth="1"/>
    <col min="5386" max="5390" width="12.28515625" style="1" bestFit="1" customWidth="1"/>
    <col min="5391" max="5612" width="9.140625" style="1"/>
    <col min="5613" max="5613" width="7.5703125" style="1" customWidth="1"/>
    <col min="5614" max="5614" width="56.140625" style="1" customWidth="1"/>
    <col min="5615" max="5615" width="11.85546875" style="1" customWidth="1"/>
    <col min="5616" max="5616" width="12.42578125" style="1" customWidth="1"/>
    <col min="5617" max="5617" width="11.5703125" style="1" customWidth="1"/>
    <col min="5618" max="5618" width="14" style="1" customWidth="1"/>
    <col min="5619" max="5619" width="14.5703125" style="1" customWidth="1"/>
    <col min="5620" max="5620" width="11.140625" style="1" customWidth="1"/>
    <col min="5621" max="5622" width="11.85546875" style="1" customWidth="1"/>
    <col min="5623" max="5623" width="12.42578125" style="1" customWidth="1"/>
    <col min="5624" max="5624" width="12.28515625" style="1" customWidth="1"/>
    <col min="5625" max="5625" width="10.42578125" style="1" customWidth="1"/>
    <col min="5626" max="5626" width="11.5703125" style="1" customWidth="1"/>
    <col min="5627" max="5627" width="12.140625" style="1" customWidth="1"/>
    <col min="5628" max="5628" width="12.28515625" style="1" customWidth="1"/>
    <col min="5629" max="5629" width="13.140625" style="1" customWidth="1"/>
    <col min="5630" max="5630" width="9.140625" style="1"/>
    <col min="5631" max="5631" width="9.85546875" style="1" bestFit="1" customWidth="1"/>
    <col min="5632" max="5632" width="10.85546875" style="1" bestFit="1" customWidth="1"/>
    <col min="5633" max="5636" width="12.28515625" style="1" bestFit="1" customWidth="1"/>
    <col min="5637" max="5638" width="9.85546875" style="1" bestFit="1" customWidth="1"/>
    <col min="5639" max="5639" width="9.140625" style="1"/>
    <col min="5640" max="5640" width="9.85546875" style="1" bestFit="1" customWidth="1"/>
    <col min="5641" max="5641" width="10.85546875" style="1" bestFit="1" customWidth="1"/>
    <col min="5642" max="5646" width="12.28515625" style="1" bestFit="1" customWidth="1"/>
    <col min="5647" max="5868" width="9.140625" style="1"/>
    <col min="5869" max="5869" width="7.5703125" style="1" customWidth="1"/>
    <col min="5870" max="5870" width="56.140625" style="1" customWidth="1"/>
    <col min="5871" max="5871" width="11.85546875" style="1" customWidth="1"/>
    <col min="5872" max="5872" width="12.42578125" style="1" customWidth="1"/>
    <col min="5873" max="5873" width="11.5703125" style="1" customWidth="1"/>
    <col min="5874" max="5874" width="14" style="1" customWidth="1"/>
    <col min="5875" max="5875" width="14.5703125" style="1" customWidth="1"/>
    <col min="5876" max="5876" width="11.140625" style="1" customWidth="1"/>
    <col min="5877" max="5878" width="11.85546875" style="1" customWidth="1"/>
    <col min="5879" max="5879" width="12.42578125" style="1" customWidth="1"/>
    <col min="5880" max="5880" width="12.28515625" style="1" customWidth="1"/>
    <col min="5881" max="5881" width="10.42578125" style="1" customWidth="1"/>
    <col min="5882" max="5882" width="11.5703125" style="1" customWidth="1"/>
    <col min="5883" max="5883" width="12.140625" style="1" customWidth="1"/>
    <col min="5884" max="5884" width="12.28515625" style="1" customWidth="1"/>
    <col min="5885" max="5885" width="13.140625" style="1" customWidth="1"/>
    <col min="5886" max="5886" width="9.140625" style="1"/>
    <col min="5887" max="5887" width="9.85546875" style="1" bestFit="1" customWidth="1"/>
    <col min="5888" max="5888" width="10.85546875" style="1" bestFit="1" customWidth="1"/>
    <col min="5889" max="5892" width="12.28515625" style="1" bestFit="1" customWidth="1"/>
    <col min="5893" max="5894" width="9.85546875" style="1" bestFit="1" customWidth="1"/>
    <col min="5895" max="5895" width="9.140625" style="1"/>
    <col min="5896" max="5896" width="9.85546875" style="1" bestFit="1" customWidth="1"/>
    <col min="5897" max="5897" width="10.85546875" style="1" bestFit="1" customWidth="1"/>
    <col min="5898" max="5902" width="12.28515625" style="1" bestFit="1" customWidth="1"/>
    <col min="5903" max="6124" width="9.140625" style="1"/>
    <col min="6125" max="6125" width="7.5703125" style="1" customWidth="1"/>
    <col min="6126" max="6126" width="56.140625" style="1" customWidth="1"/>
    <col min="6127" max="6127" width="11.85546875" style="1" customWidth="1"/>
    <col min="6128" max="6128" width="12.42578125" style="1" customWidth="1"/>
    <col min="6129" max="6129" width="11.5703125" style="1" customWidth="1"/>
    <col min="6130" max="6130" width="14" style="1" customWidth="1"/>
    <col min="6131" max="6131" width="14.5703125" style="1" customWidth="1"/>
    <col min="6132" max="6132" width="11.140625" style="1" customWidth="1"/>
    <col min="6133" max="6134" width="11.85546875" style="1" customWidth="1"/>
    <col min="6135" max="6135" width="12.42578125" style="1" customWidth="1"/>
    <col min="6136" max="6136" width="12.28515625" style="1" customWidth="1"/>
    <col min="6137" max="6137" width="10.42578125" style="1" customWidth="1"/>
    <col min="6138" max="6138" width="11.5703125" style="1" customWidth="1"/>
    <col min="6139" max="6139" width="12.140625" style="1" customWidth="1"/>
    <col min="6140" max="6140" width="12.28515625" style="1" customWidth="1"/>
    <col min="6141" max="6141" width="13.140625" style="1" customWidth="1"/>
    <col min="6142" max="6142" width="9.140625" style="1"/>
    <col min="6143" max="6143" width="9.85546875" style="1" bestFit="1" customWidth="1"/>
    <col min="6144" max="6144" width="10.85546875" style="1" bestFit="1" customWidth="1"/>
    <col min="6145" max="6148" width="12.28515625" style="1" bestFit="1" customWidth="1"/>
    <col min="6149" max="6150" width="9.85546875" style="1" bestFit="1" customWidth="1"/>
    <col min="6151" max="6151" width="9.140625" style="1"/>
    <col min="6152" max="6152" width="9.85546875" style="1" bestFit="1" customWidth="1"/>
    <col min="6153" max="6153" width="10.85546875" style="1" bestFit="1" customWidth="1"/>
    <col min="6154" max="6158" width="12.28515625" style="1" bestFit="1" customWidth="1"/>
    <col min="6159" max="6380" width="9.140625" style="1"/>
    <col min="6381" max="6381" width="7.5703125" style="1" customWidth="1"/>
    <col min="6382" max="6382" width="56.140625" style="1" customWidth="1"/>
    <col min="6383" max="6383" width="11.85546875" style="1" customWidth="1"/>
    <col min="6384" max="6384" width="12.42578125" style="1" customWidth="1"/>
    <col min="6385" max="6385" width="11.5703125" style="1" customWidth="1"/>
    <col min="6386" max="6386" width="14" style="1" customWidth="1"/>
    <col min="6387" max="6387" width="14.5703125" style="1" customWidth="1"/>
    <col min="6388" max="6388" width="11.140625" style="1" customWidth="1"/>
    <col min="6389" max="6390" width="11.85546875" style="1" customWidth="1"/>
    <col min="6391" max="6391" width="12.42578125" style="1" customWidth="1"/>
    <col min="6392" max="6392" width="12.28515625" style="1" customWidth="1"/>
    <col min="6393" max="6393" width="10.42578125" style="1" customWidth="1"/>
    <col min="6394" max="6394" width="11.5703125" style="1" customWidth="1"/>
    <col min="6395" max="6395" width="12.140625" style="1" customWidth="1"/>
    <col min="6396" max="6396" width="12.28515625" style="1" customWidth="1"/>
    <col min="6397" max="6397" width="13.140625" style="1" customWidth="1"/>
    <col min="6398" max="6398" width="9.140625" style="1"/>
    <col min="6399" max="6399" width="9.85546875" style="1" bestFit="1" customWidth="1"/>
    <col min="6400" max="6400" width="10.85546875" style="1" bestFit="1" customWidth="1"/>
    <col min="6401" max="6404" width="12.28515625" style="1" bestFit="1" customWidth="1"/>
    <col min="6405" max="6406" width="9.85546875" style="1" bestFit="1" customWidth="1"/>
    <col min="6407" max="6407" width="9.140625" style="1"/>
    <col min="6408" max="6408" width="9.85546875" style="1" bestFit="1" customWidth="1"/>
    <col min="6409" max="6409" width="10.85546875" style="1" bestFit="1" customWidth="1"/>
    <col min="6410" max="6414" width="12.28515625" style="1" bestFit="1" customWidth="1"/>
    <col min="6415" max="6636" width="9.140625" style="1"/>
    <col min="6637" max="6637" width="7.5703125" style="1" customWidth="1"/>
    <col min="6638" max="6638" width="56.140625" style="1" customWidth="1"/>
    <col min="6639" max="6639" width="11.85546875" style="1" customWidth="1"/>
    <col min="6640" max="6640" width="12.42578125" style="1" customWidth="1"/>
    <col min="6641" max="6641" width="11.5703125" style="1" customWidth="1"/>
    <col min="6642" max="6642" width="14" style="1" customWidth="1"/>
    <col min="6643" max="6643" width="14.5703125" style="1" customWidth="1"/>
    <col min="6644" max="6644" width="11.140625" style="1" customWidth="1"/>
    <col min="6645" max="6646" width="11.85546875" style="1" customWidth="1"/>
    <col min="6647" max="6647" width="12.42578125" style="1" customWidth="1"/>
    <col min="6648" max="6648" width="12.28515625" style="1" customWidth="1"/>
    <col min="6649" max="6649" width="10.42578125" style="1" customWidth="1"/>
    <col min="6650" max="6650" width="11.5703125" style="1" customWidth="1"/>
    <col min="6651" max="6651" width="12.140625" style="1" customWidth="1"/>
    <col min="6652" max="6652" width="12.28515625" style="1" customWidth="1"/>
    <col min="6653" max="6653" width="13.140625" style="1" customWidth="1"/>
    <col min="6654" max="6654" width="9.140625" style="1"/>
    <col min="6655" max="6655" width="9.85546875" style="1" bestFit="1" customWidth="1"/>
    <col min="6656" max="6656" width="10.85546875" style="1" bestFit="1" customWidth="1"/>
    <col min="6657" max="6660" width="12.28515625" style="1" bestFit="1" customWidth="1"/>
    <col min="6661" max="6662" width="9.85546875" style="1" bestFit="1" customWidth="1"/>
    <col min="6663" max="6663" width="9.140625" style="1"/>
    <col min="6664" max="6664" width="9.85546875" style="1" bestFit="1" customWidth="1"/>
    <col min="6665" max="6665" width="10.85546875" style="1" bestFit="1" customWidth="1"/>
    <col min="6666" max="6670" width="12.28515625" style="1" bestFit="1" customWidth="1"/>
    <col min="6671" max="6892" width="9.140625" style="1"/>
    <col min="6893" max="6893" width="7.5703125" style="1" customWidth="1"/>
    <col min="6894" max="6894" width="56.140625" style="1" customWidth="1"/>
    <col min="6895" max="6895" width="11.85546875" style="1" customWidth="1"/>
    <col min="6896" max="6896" width="12.42578125" style="1" customWidth="1"/>
    <col min="6897" max="6897" width="11.5703125" style="1" customWidth="1"/>
    <col min="6898" max="6898" width="14" style="1" customWidth="1"/>
    <col min="6899" max="6899" width="14.5703125" style="1" customWidth="1"/>
    <col min="6900" max="6900" width="11.140625" style="1" customWidth="1"/>
    <col min="6901" max="6902" width="11.85546875" style="1" customWidth="1"/>
    <col min="6903" max="6903" width="12.42578125" style="1" customWidth="1"/>
    <col min="6904" max="6904" width="12.28515625" style="1" customWidth="1"/>
    <col min="6905" max="6905" width="10.42578125" style="1" customWidth="1"/>
    <col min="6906" max="6906" width="11.5703125" style="1" customWidth="1"/>
    <col min="6907" max="6907" width="12.140625" style="1" customWidth="1"/>
    <col min="6908" max="6908" width="12.28515625" style="1" customWidth="1"/>
    <col min="6909" max="6909" width="13.140625" style="1" customWidth="1"/>
    <col min="6910" max="6910" width="9.140625" style="1"/>
    <col min="6911" max="6911" width="9.85546875" style="1" bestFit="1" customWidth="1"/>
    <col min="6912" max="6912" width="10.85546875" style="1" bestFit="1" customWidth="1"/>
    <col min="6913" max="6916" width="12.28515625" style="1" bestFit="1" customWidth="1"/>
    <col min="6917" max="6918" width="9.85546875" style="1" bestFit="1" customWidth="1"/>
    <col min="6919" max="6919" width="9.140625" style="1"/>
    <col min="6920" max="6920" width="9.85546875" style="1" bestFit="1" customWidth="1"/>
    <col min="6921" max="6921" width="10.85546875" style="1" bestFit="1" customWidth="1"/>
    <col min="6922" max="6926" width="12.28515625" style="1" bestFit="1" customWidth="1"/>
    <col min="6927" max="7148" width="9.140625" style="1"/>
    <col min="7149" max="7149" width="7.5703125" style="1" customWidth="1"/>
    <col min="7150" max="7150" width="56.140625" style="1" customWidth="1"/>
    <col min="7151" max="7151" width="11.85546875" style="1" customWidth="1"/>
    <col min="7152" max="7152" width="12.42578125" style="1" customWidth="1"/>
    <col min="7153" max="7153" width="11.5703125" style="1" customWidth="1"/>
    <col min="7154" max="7154" width="14" style="1" customWidth="1"/>
    <col min="7155" max="7155" width="14.5703125" style="1" customWidth="1"/>
    <col min="7156" max="7156" width="11.140625" style="1" customWidth="1"/>
    <col min="7157" max="7158" width="11.85546875" style="1" customWidth="1"/>
    <col min="7159" max="7159" width="12.42578125" style="1" customWidth="1"/>
    <col min="7160" max="7160" width="12.28515625" style="1" customWidth="1"/>
    <col min="7161" max="7161" width="10.42578125" style="1" customWidth="1"/>
    <col min="7162" max="7162" width="11.5703125" style="1" customWidth="1"/>
    <col min="7163" max="7163" width="12.140625" style="1" customWidth="1"/>
    <col min="7164" max="7164" width="12.28515625" style="1" customWidth="1"/>
    <col min="7165" max="7165" width="13.140625" style="1" customWidth="1"/>
    <col min="7166" max="7166" width="9.140625" style="1"/>
    <col min="7167" max="7167" width="9.85546875" style="1" bestFit="1" customWidth="1"/>
    <col min="7168" max="7168" width="10.85546875" style="1" bestFit="1" customWidth="1"/>
    <col min="7169" max="7172" width="12.28515625" style="1" bestFit="1" customWidth="1"/>
    <col min="7173" max="7174" width="9.85546875" style="1" bestFit="1" customWidth="1"/>
    <col min="7175" max="7175" width="9.140625" style="1"/>
    <col min="7176" max="7176" width="9.85546875" style="1" bestFit="1" customWidth="1"/>
    <col min="7177" max="7177" width="10.85546875" style="1" bestFit="1" customWidth="1"/>
    <col min="7178" max="7182" width="12.28515625" style="1" bestFit="1" customWidth="1"/>
    <col min="7183" max="7404" width="9.140625" style="1"/>
    <col min="7405" max="7405" width="7.5703125" style="1" customWidth="1"/>
    <col min="7406" max="7406" width="56.140625" style="1" customWidth="1"/>
    <col min="7407" max="7407" width="11.85546875" style="1" customWidth="1"/>
    <col min="7408" max="7408" width="12.42578125" style="1" customWidth="1"/>
    <col min="7409" max="7409" width="11.5703125" style="1" customWidth="1"/>
    <col min="7410" max="7410" width="14" style="1" customWidth="1"/>
    <col min="7411" max="7411" width="14.5703125" style="1" customWidth="1"/>
    <col min="7412" max="7412" width="11.140625" style="1" customWidth="1"/>
    <col min="7413" max="7414" width="11.85546875" style="1" customWidth="1"/>
    <col min="7415" max="7415" width="12.42578125" style="1" customWidth="1"/>
    <col min="7416" max="7416" width="12.28515625" style="1" customWidth="1"/>
    <col min="7417" max="7417" width="10.42578125" style="1" customWidth="1"/>
    <col min="7418" max="7418" width="11.5703125" style="1" customWidth="1"/>
    <col min="7419" max="7419" width="12.140625" style="1" customWidth="1"/>
    <col min="7420" max="7420" width="12.28515625" style="1" customWidth="1"/>
    <col min="7421" max="7421" width="13.140625" style="1" customWidth="1"/>
    <col min="7422" max="7422" width="9.140625" style="1"/>
    <col min="7423" max="7423" width="9.85546875" style="1" bestFit="1" customWidth="1"/>
    <col min="7424" max="7424" width="10.85546875" style="1" bestFit="1" customWidth="1"/>
    <col min="7425" max="7428" width="12.28515625" style="1" bestFit="1" customWidth="1"/>
    <col min="7429" max="7430" width="9.85546875" style="1" bestFit="1" customWidth="1"/>
    <col min="7431" max="7431" width="9.140625" style="1"/>
    <col min="7432" max="7432" width="9.85546875" style="1" bestFit="1" customWidth="1"/>
    <col min="7433" max="7433" width="10.85546875" style="1" bestFit="1" customWidth="1"/>
    <col min="7434" max="7438" width="12.28515625" style="1" bestFit="1" customWidth="1"/>
    <col min="7439" max="7660" width="9.140625" style="1"/>
    <col min="7661" max="7661" width="7.5703125" style="1" customWidth="1"/>
    <col min="7662" max="7662" width="56.140625" style="1" customWidth="1"/>
    <col min="7663" max="7663" width="11.85546875" style="1" customWidth="1"/>
    <col min="7664" max="7664" width="12.42578125" style="1" customWidth="1"/>
    <col min="7665" max="7665" width="11.5703125" style="1" customWidth="1"/>
    <col min="7666" max="7666" width="14" style="1" customWidth="1"/>
    <col min="7667" max="7667" width="14.5703125" style="1" customWidth="1"/>
    <col min="7668" max="7668" width="11.140625" style="1" customWidth="1"/>
    <col min="7669" max="7670" width="11.85546875" style="1" customWidth="1"/>
    <col min="7671" max="7671" width="12.42578125" style="1" customWidth="1"/>
    <col min="7672" max="7672" width="12.28515625" style="1" customWidth="1"/>
    <col min="7673" max="7673" width="10.42578125" style="1" customWidth="1"/>
    <col min="7674" max="7674" width="11.5703125" style="1" customWidth="1"/>
    <col min="7675" max="7675" width="12.140625" style="1" customWidth="1"/>
    <col min="7676" max="7676" width="12.28515625" style="1" customWidth="1"/>
    <col min="7677" max="7677" width="13.140625" style="1" customWidth="1"/>
    <col min="7678" max="7678" width="9.140625" style="1"/>
    <col min="7679" max="7679" width="9.85546875" style="1" bestFit="1" customWidth="1"/>
    <col min="7680" max="7680" width="10.85546875" style="1" bestFit="1" customWidth="1"/>
    <col min="7681" max="7684" width="12.28515625" style="1" bestFit="1" customWidth="1"/>
    <col min="7685" max="7686" width="9.85546875" style="1" bestFit="1" customWidth="1"/>
    <col min="7687" max="7687" width="9.140625" style="1"/>
    <col min="7688" max="7688" width="9.85546875" style="1" bestFit="1" customWidth="1"/>
    <col min="7689" max="7689" width="10.85546875" style="1" bestFit="1" customWidth="1"/>
    <col min="7690" max="7694" width="12.28515625" style="1" bestFit="1" customWidth="1"/>
    <col min="7695" max="7916" width="9.140625" style="1"/>
    <col min="7917" max="7917" width="7.5703125" style="1" customWidth="1"/>
    <col min="7918" max="7918" width="56.140625" style="1" customWidth="1"/>
    <col min="7919" max="7919" width="11.85546875" style="1" customWidth="1"/>
    <col min="7920" max="7920" width="12.42578125" style="1" customWidth="1"/>
    <col min="7921" max="7921" width="11.5703125" style="1" customWidth="1"/>
    <col min="7922" max="7922" width="14" style="1" customWidth="1"/>
    <col min="7923" max="7923" width="14.5703125" style="1" customWidth="1"/>
    <col min="7924" max="7924" width="11.140625" style="1" customWidth="1"/>
    <col min="7925" max="7926" width="11.85546875" style="1" customWidth="1"/>
    <col min="7927" max="7927" width="12.42578125" style="1" customWidth="1"/>
    <col min="7928" max="7928" width="12.28515625" style="1" customWidth="1"/>
    <col min="7929" max="7929" width="10.42578125" style="1" customWidth="1"/>
    <col min="7930" max="7930" width="11.5703125" style="1" customWidth="1"/>
    <col min="7931" max="7931" width="12.140625" style="1" customWidth="1"/>
    <col min="7932" max="7932" width="12.28515625" style="1" customWidth="1"/>
    <col min="7933" max="7933" width="13.140625" style="1" customWidth="1"/>
    <col min="7934" max="7934" width="9.140625" style="1"/>
    <col min="7935" max="7935" width="9.85546875" style="1" bestFit="1" customWidth="1"/>
    <col min="7936" max="7936" width="10.85546875" style="1" bestFit="1" customWidth="1"/>
    <col min="7937" max="7940" width="12.28515625" style="1" bestFit="1" customWidth="1"/>
    <col min="7941" max="7942" width="9.85546875" style="1" bestFit="1" customWidth="1"/>
    <col min="7943" max="7943" width="9.140625" style="1"/>
    <col min="7944" max="7944" width="9.85546875" style="1" bestFit="1" customWidth="1"/>
    <col min="7945" max="7945" width="10.85546875" style="1" bestFit="1" customWidth="1"/>
    <col min="7946" max="7950" width="12.28515625" style="1" bestFit="1" customWidth="1"/>
    <col min="7951" max="8172" width="9.140625" style="1"/>
    <col min="8173" max="8173" width="7.5703125" style="1" customWidth="1"/>
    <col min="8174" max="8174" width="56.140625" style="1" customWidth="1"/>
    <col min="8175" max="8175" width="11.85546875" style="1" customWidth="1"/>
    <col min="8176" max="8176" width="12.42578125" style="1" customWidth="1"/>
    <col min="8177" max="8177" width="11.5703125" style="1" customWidth="1"/>
    <col min="8178" max="8178" width="14" style="1" customWidth="1"/>
    <col min="8179" max="8179" width="14.5703125" style="1" customWidth="1"/>
    <col min="8180" max="8180" width="11.140625" style="1" customWidth="1"/>
    <col min="8181" max="8182" width="11.85546875" style="1" customWidth="1"/>
    <col min="8183" max="8183" width="12.42578125" style="1" customWidth="1"/>
    <col min="8184" max="8184" width="12.28515625" style="1" customWidth="1"/>
    <col min="8185" max="8185" width="10.42578125" style="1" customWidth="1"/>
    <col min="8186" max="8186" width="11.5703125" style="1" customWidth="1"/>
    <col min="8187" max="8187" width="12.140625" style="1" customWidth="1"/>
    <col min="8188" max="8188" width="12.28515625" style="1" customWidth="1"/>
    <col min="8189" max="8189" width="13.140625" style="1" customWidth="1"/>
    <col min="8190" max="8190" width="9.140625" style="1"/>
    <col min="8191" max="8191" width="9.85546875" style="1" bestFit="1" customWidth="1"/>
    <col min="8192" max="8192" width="10.85546875" style="1" bestFit="1" customWidth="1"/>
    <col min="8193" max="8196" width="12.28515625" style="1" bestFit="1" customWidth="1"/>
    <col min="8197" max="8198" width="9.85546875" style="1" bestFit="1" customWidth="1"/>
    <col min="8199" max="8199" width="9.140625" style="1"/>
    <col min="8200" max="8200" width="9.85546875" style="1" bestFit="1" customWidth="1"/>
    <col min="8201" max="8201" width="10.85546875" style="1" bestFit="1" customWidth="1"/>
    <col min="8202" max="8206" width="12.28515625" style="1" bestFit="1" customWidth="1"/>
    <col min="8207" max="8428" width="9.140625" style="1"/>
    <col min="8429" max="8429" width="7.5703125" style="1" customWidth="1"/>
    <col min="8430" max="8430" width="56.140625" style="1" customWidth="1"/>
    <col min="8431" max="8431" width="11.85546875" style="1" customWidth="1"/>
    <col min="8432" max="8432" width="12.42578125" style="1" customWidth="1"/>
    <col min="8433" max="8433" width="11.5703125" style="1" customWidth="1"/>
    <col min="8434" max="8434" width="14" style="1" customWidth="1"/>
    <col min="8435" max="8435" width="14.5703125" style="1" customWidth="1"/>
    <col min="8436" max="8436" width="11.140625" style="1" customWidth="1"/>
    <col min="8437" max="8438" width="11.85546875" style="1" customWidth="1"/>
    <col min="8439" max="8439" width="12.42578125" style="1" customWidth="1"/>
    <col min="8440" max="8440" width="12.28515625" style="1" customWidth="1"/>
    <col min="8441" max="8441" width="10.42578125" style="1" customWidth="1"/>
    <col min="8442" max="8442" width="11.5703125" style="1" customWidth="1"/>
    <col min="8443" max="8443" width="12.140625" style="1" customWidth="1"/>
    <col min="8444" max="8444" width="12.28515625" style="1" customWidth="1"/>
    <col min="8445" max="8445" width="13.140625" style="1" customWidth="1"/>
    <col min="8446" max="8446" width="9.140625" style="1"/>
    <col min="8447" max="8447" width="9.85546875" style="1" bestFit="1" customWidth="1"/>
    <col min="8448" max="8448" width="10.85546875" style="1" bestFit="1" customWidth="1"/>
    <col min="8449" max="8452" width="12.28515625" style="1" bestFit="1" customWidth="1"/>
    <col min="8453" max="8454" width="9.85546875" style="1" bestFit="1" customWidth="1"/>
    <col min="8455" max="8455" width="9.140625" style="1"/>
    <col min="8456" max="8456" width="9.85546875" style="1" bestFit="1" customWidth="1"/>
    <col min="8457" max="8457" width="10.85546875" style="1" bestFit="1" customWidth="1"/>
    <col min="8458" max="8462" width="12.28515625" style="1" bestFit="1" customWidth="1"/>
    <col min="8463" max="8684" width="9.140625" style="1"/>
    <col min="8685" max="8685" width="7.5703125" style="1" customWidth="1"/>
    <col min="8686" max="8686" width="56.140625" style="1" customWidth="1"/>
    <col min="8687" max="8687" width="11.85546875" style="1" customWidth="1"/>
    <col min="8688" max="8688" width="12.42578125" style="1" customWidth="1"/>
    <col min="8689" max="8689" width="11.5703125" style="1" customWidth="1"/>
    <col min="8690" max="8690" width="14" style="1" customWidth="1"/>
    <col min="8691" max="8691" width="14.5703125" style="1" customWidth="1"/>
    <col min="8692" max="8692" width="11.140625" style="1" customWidth="1"/>
    <col min="8693" max="8694" width="11.85546875" style="1" customWidth="1"/>
    <col min="8695" max="8695" width="12.42578125" style="1" customWidth="1"/>
    <col min="8696" max="8696" width="12.28515625" style="1" customWidth="1"/>
    <col min="8697" max="8697" width="10.42578125" style="1" customWidth="1"/>
    <col min="8698" max="8698" width="11.5703125" style="1" customWidth="1"/>
    <col min="8699" max="8699" width="12.140625" style="1" customWidth="1"/>
    <col min="8700" max="8700" width="12.28515625" style="1" customWidth="1"/>
    <col min="8701" max="8701" width="13.140625" style="1" customWidth="1"/>
    <col min="8702" max="8702" width="9.140625" style="1"/>
    <col min="8703" max="8703" width="9.85546875" style="1" bestFit="1" customWidth="1"/>
    <col min="8704" max="8704" width="10.85546875" style="1" bestFit="1" customWidth="1"/>
    <col min="8705" max="8708" width="12.28515625" style="1" bestFit="1" customWidth="1"/>
    <col min="8709" max="8710" width="9.85546875" style="1" bestFit="1" customWidth="1"/>
    <col min="8711" max="8711" width="9.140625" style="1"/>
    <col min="8712" max="8712" width="9.85546875" style="1" bestFit="1" customWidth="1"/>
    <col min="8713" max="8713" width="10.85546875" style="1" bestFit="1" customWidth="1"/>
    <col min="8714" max="8718" width="12.28515625" style="1" bestFit="1" customWidth="1"/>
    <col min="8719" max="8940" width="9.140625" style="1"/>
    <col min="8941" max="8941" width="7.5703125" style="1" customWidth="1"/>
    <col min="8942" max="8942" width="56.140625" style="1" customWidth="1"/>
    <col min="8943" max="8943" width="11.85546875" style="1" customWidth="1"/>
    <col min="8944" max="8944" width="12.42578125" style="1" customWidth="1"/>
    <col min="8945" max="8945" width="11.5703125" style="1" customWidth="1"/>
    <col min="8946" max="8946" width="14" style="1" customWidth="1"/>
    <col min="8947" max="8947" width="14.5703125" style="1" customWidth="1"/>
    <col min="8948" max="8948" width="11.140625" style="1" customWidth="1"/>
    <col min="8949" max="8950" width="11.85546875" style="1" customWidth="1"/>
    <col min="8951" max="8951" width="12.42578125" style="1" customWidth="1"/>
    <col min="8952" max="8952" width="12.28515625" style="1" customWidth="1"/>
    <col min="8953" max="8953" width="10.42578125" style="1" customWidth="1"/>
    <col min="8954" max="8954" width="11.5703125" style="1" customWidth="1"/>
    <col min="8955" max="8955" width="12.140625" style="1" customWidth="1"/>
    <col min="8956" max="8956" width="12.28515625" style="1" customWidth="1"/>
    <col min="8957" max="8957" width="13.140625" style="1" customWidth="1"/>
    <col min="8958" max="8958" width="9.140625" style="1"/>
    <col min="8959" max="8959" width="9.85546875" style="1" bestFit="1" customWidth="1"/>
    <col min="8960" max="8960" width="10.85546875" style="1" bestFit="1" customWidth="1"/>
    <col min="8961" max="8964" width="12.28515625" style="1" bestFit="1" customWidth="1"/>
    <col min="8965" max="8966" width="9.85546875" style="1" bestFit="1" customWidth="1"/>
    <col min="8967" max="8967" width="9.140625" style="1"/>
    <col min="8968" max="8968" width="9.85546875" style="1" bestFit="1" customWidth="1"/>
    <col min="8969" max="8969" width="10.85546875" style="1" bestFit="1" customWidth="1"/>
    <col min="8970" max="8974" width="12.28515625" style="1" bestFit="1" customWidth="1"/>
    <col min="8975" max="9196" width="9.140625" style="1"/>
    <col min="9197" max="9197" width="7.5703125" style="1" customWidth="1"/>
    <col min="9198" max="9198" width="56.140625" style="1" customWidth="1"/>
    <col min="9199" max="9199" width="11.85546875" style="1" customWidth="1"/>
    <col min="9200" max="9200" width="12.42578125" style="1" customWidth="1"/>
    <col min="9201" max="9201" width="11.5703125" style="1" customWidth="1"/>
    <col min="9202" max="9202" width="14" style="1" customWidth="1"/>
    <col min="9203" max="9203" width="14.5703125" style="1" customWidth="1"/>
    <col min="9204" max="9204" width="11.140625" style="1" customWidth="1"/>
    <col min="9205" max="9206" width="11.85546875" style="1" customWidth="1"/>
    <col min="9207" max="9207" width="12.42578125" style="1" customWidth="1"/>
    <col min="9208" max="9208" width="12.28515625" style="1" customWidth="1"/>
    <col min="9209" max="9209" width="10.42578125" style="1" customWidth="1"/>
    <col min="9210" max="9210" width="11.5703125" style="1" customWidth="1"/>
    <col min="9211" max="9211" width="12.140625" style="1" customWidth="1"/>
    <col min="9212" max="9212" width="12.28515625" style="1" customWidth="1"/>
    <col min="9213" max="9213" width="13.140625" style="1" customWidth="1"/>
    <col min="9214" max="9214" width="9.140625" style="1"/>
    <col min="9215" max="9215" width="9.85546875" style="1" bestFit="1" customWidth="1"/>
    <col min="9216" max="9216" width="10.85546875" style="1" bestFit="1" customWidth="1"/>
    <col min="9217" max="9220" width="12.28515625" style="1" bestFit="1" customWidth="1"/>
    <col min="9221" max="9222" width="9.85546875" style="1" bestFit="1" customWidth="1"/>
    <col min="9223" max="9223" width="9.140625" style="1"/>
    <col min="9224" max="9224" width="9.85546875" style="1" bestFit="1" customWidth="1"/>
    <col min="9225" max="9225" width="10.85546875" style="1" bestFit="1" customWidth="1"/>
    <col min="9226" max="9230" width="12.28515625" style="1" bestFit="1" customWidth="1"/>
    <col min="9231" max="9452" width="9.140625" style="1"/>
    <col min="9453" max="9453" width="7.5703125" style="1" customWidth="1"/>
    <col min="9454" max="9454" width="56.140625" style="1" customWidth="1"/>
    <col min="9455" max="9455" width="11.85546875" style="1" customWidth="1"/>
    <col min="9456" max="9456" width="12.42578125" style="1" customWidth="1"/>
    <col min="9457" max="9457" width="11.5703125" style="1" customWidth="1"/>
    <col min="9458" max="9458" width="14" style="1" customWidth="1"/>
    <col min="9459" max="9459" width="14.5703125" style="1" customWidth="1"/>
    <col min="9460" max="9460" width="11.140625" style="1" customWidth="1"/>
    <col min="9461" max="9462" width="11.85546875" style="1" customWidth="1"/>
    <col min="9463" max="9463" width="12.42578125" style="1" customWidth="1"/>
    <col min="9464" max="9464" width="12.28515625" style="1" customWidth="1"/>
    <col min="9465" max="9465" width="10.42578125" style="1" customWidth="1"/>
    <col min="9466" max="9466" width="11.5703125" style="1" customWidth="1"/>
    <col min="9467" max="9467" width="12.140625" style="1" customWidth="1"/>
    <col min="9468" max="9468" width="12.28515625" style="1" customWidth="1"/>
    <col min="9469" max="9469" width="13.140625" style="1" customWidth="1"/>
    <col min="9470" max="9470" width="9.140625" style="1"/>
    <col min="9471" max="9471" width="9.85546875" style="1" bestFit="1" customWidth="1"/>
    <col min="9472" max="9472" width="10.85546875" style="1" bestFit="1" customWidth="1"/>
    <col min="9473" max="9476" width="12.28515625" style="1" bestFit="1" customWidth="1"/>
    <col min="9477" max="9478" width="9.85546875" style="1" bestFit="1" customWidth="1"/>
    <col min="9479" max="9479" width="9.140625" style="1"/>
    <col min="9480" max="9480" width="9.85546875" style="1" bestFit="1" customWidth="1"/>
    <col min="9481" max="9481" width="10.85546875" style="1" bestFit="1" customWidth="1"/>
    <col min="9482" max="9486" width="12.28515625" style="1" bestFit="1" customWidth="1"/>
    <col min="9487" max="9708" width="9.140625" style="1"/>
    <col min="9709" max="9709" width="7.5703125" style="1" customWidth="1"/>
    <col min="9710" max="9710" width="56.140625" style="1" customWidth="1"/>
    <col min="9711" max="9711" width="11.85546875" style="1" customWidth="1"/>
    <col min="9712" max="9712" width="12.42578125" style="1" customWidth="1"/>
    <col min="9713" max="9713" width="11.5703125" style="1" customWidth="1"/>
    <col min="9714" max="9714" width="14" style="1" customWidth="1"/>
    <col min="9715" max="9715" width="14.5703125" style="1" customWidth="1"/>
    <col min="9716" max="9716" width="11.140625" style="1" customWidth="1"/>
    <col min="9717" max="9718" width="11.85546875" style="1" customWidth="1"/>
    <col min="9719" max="9719" width="12.42578125" style="1" customWidth="1"/>
    <col min="9720" max="9720" width="12.28515625" style="1" customWidth="1"/>
    <col min="9721" max="9721" width="10.42578125" style="1" customWidth="1"/>
    <col min="9722" max="9722" width="11.5703125" style="1" customWidth="1"/>
    <col min="9723" max="9723" width="12.140625" style="1" customWidth="1"/>
    <col min="9724" max="9724" width="12.28515625" style="1" customWidth="1"/>
    <col min="9725" max="9725" width="13.140625" style="1" customWidth="1"/>
    <col min="9726" max="9726" width="9.140625" style="1"/>
    <col min="9727" max="9727" width="9.85546875" style="1" bestFit="1" customWidth="1"/>
    <col min="9728" max="9728" width="10.85546875" style="1" bestFit="1" customWidth="1"/>
    <col min="9729" max="9732" width="12.28515625" style="1" bestFit="1" customWidth="1"/>
    <col min="9733" max="9734" width="9.85546875" style="1" bestFit="1" customWidth="1"/>
    <col min="9735" max="9735" width="9.140625" style="1"/>
    <col min="9736" max="9736" width="9.85546875" style="1" bestFit="1" customWidth="1"/>
    <col min="9737" max="9737" width="10.85546875" style="1" bestFit="1" customWidth="1"/>
    <col min="9738" max="9742" width="12.28515625" style="1" bestFit="1" customWidth="1"/>
    <col min="9743" max="9964" width="9.140625" style="1"/>
    <col min="9965" max="9965" width="7.5703125" style="1" customWidth="1"/>
    <col min="9966" max="9966" width="56.140625" style="1" customWidth="1"/>
    <col min="9967" max="9967" width="11.85546875" style="1" customWidth="1"/>
    <col min="9968" max="9968" width="12.42578125" style="1" customWidth="1"/>
    <col min="9969" max="9969" width="11.5703125" style="1" customWidth="1"/>
    <col min="9970" max="9970" width="14" style="1" customWidth="1"/>
    <col min="9971" max="9971" width="14.5703125" style="1" customWidth="1"/>
    <col min="9972" max="9972" width="11.140625" style="1" customWidth="1"/>
    <col min="9973" max="9974" width="11.85546875" style="1" customWidth="1"/>
    <col min="9975" max="9975" width="12.42578125" style="1" customWidth="1"/>
    <col min="9976" max="9976" width="12.28515625" style="1" customWidth="1"/>
    <col min="9977" max="9977" width="10.42578125" style="1" customWidth="1"/>
    <col min="9978" max="9978" width="11.5703125" style="1" customWidth="1"/>
    <col min="9979" max="9979" width="12.140625" style="1" customWidth="1"/>
    <col min="9980" max="9980" width="12.28515625" style="1" customWidth="1"/>
    <col min="9981" max="9981" width="13.140625" style="1" customWidth="1"/>
    <col min="9982" max="9982" width="9.140625" style="1"/>
    <col min="9983" max="9983" width="9.85546875" style="1" bestFit="1" customWidth="1"/>
    <col min="9984" max="9984" width="10.85546875" style="1" bestFit="1" customWidth="1"/>
    <col min="9985" max="9988" width="12.28515625" style="1" bestFit="1" customWidth="1"/>
    <col min="9989" max="9990" width="9.85546875" style="1" bestFit="1" customWidth="1"/>
    <col min="9991" max="9991" width="9.140625" style="1"/>
    <col min="9992" max="9992" width="9.85546875" style="1" bestFit="1" customWidth="1"/>
    <col min="9993" max="9993" width="10.85546875" style="1" bestFit="1" customWidth="1"/>
    <col min="9994" max="9998" width="12.28515625" style="1" bestFit="1" customWidth="1"/>
    <col min="9999" max="10220" width="9.140625" style="1"/>
    <col min="10221" max="10221" width="7.5703125" style="1" customWidth="1"/>
    <col min="10222" max="10222" width="56.140625" style="1" customWidth="1"/>
    <col min="10223" max="10223" width="11.85546875" style="1" customWidth="1"/>
    <col min="10224" max="10224" width="12.42578125" style="1" customWidth="1"/>
    <col min="10225" max="10225" width="11.5703125" style="1" customWidth="1"/>
    <col min="10226" max="10226" width="14" style="1" customWidth="1"/>
    <col min="10227" max="10227" width="14.5703125" style="1" customWidth="1"/>
    <col min="10228" max="10228" width="11.140625" style="1" customWidth="1"/>
    <col min="10229" max="10230" width="11.85546875" style="1" customWidth="1"/>
    <col min="10231" max="10231" width="12.42578125" style="1" customWidth="1"/>
    <col min="10232" max="10232" width="12.28515625" style="1" customWidth="1"/>
    <col min="10233" max="10233" width="10.42578125" style="1" customWidth="1"/>
    <col min="10234" max="10234" width="11.5703125" style="1" customWidth="1"/>
    <col min="10235" max="10235" width="12.140625" style="1" customWidth="1"/>
    <col min="10236" max="10236" width="12.28515625" style="1" customWidth="1"/>
    <col min="10237" max="10237" width="13.140625" style="1" customWidth="1"/>
    <col min="10238" max="10238" width="9.140625" style="1"/>
    <col min="10239" max="10239" width="9.85546875" style="1" bestFit="1" customWidth="1"/>
    <col min="10240" max="10240" width="10.85546875" style="1" bestFit="1" customWidth="1"/>
    <col min="10241" max="10244" width="12.28515625" style="1" bestFit="1" customWidth="1"/>
    <col min="10245" max="10246" width="9.85546875" style="1" bestFit="1" customWidth="1"/>
    <col min="10247" max="10247" width="9.140625" style="1"/>
    <col min="10248" max="10248" width="9.85546875" style="1" bestFit="1" customWidth="1"/>
    <col min="10249" max="10249" width="10.85546875" style="1" bestFit="1" customWidth="1"/>
    <col min="10250" max="10254" width="12.28515625" style="1" bestFit="1" customWidth="1"/>
    <col min="10255" max="10476" width="9.140625" style="1"/>
    <col min="10477" max="10477" width="7.5703125" style="1" customWidth="1"/>
    <col min="10478" max="10478" width="56.140625" style="1" customWidth="1"/>
    <col min="10479" max="10479" width="11.85546875" style="1" customWidth="1"/>
    <col min="10480" max="10480" width="12.42578125" style="1" customWidth="1"/>
    <col min="10481" max="10481" width="11.5703125" style="1" customWidth="1"/>
    <col min="10482" max="10482" width="14" style="1" customWidth="1"/>
    <col min="10483" max="10483" width="14.5703125" style="1" customWidth="1"/>
    <col min="10484" max="10484" width="11.140625" style="1" customWidth="1"/>
    <col min="10485" max="10486" width="11.85546875" style="1" customWidth="1"/>
    <col min="10487" max="10487" width="12.42578125" style="1" customWidth="1"/>
    <col min="10488" max="10488" width="12.28515625" style="1" customWidth="1"/>
    <col min="10489" max="10489" width="10.42578125" style="1" customWidth="1"/>
    <col min="10490" max="10490" width="11.5703125" style="1" customWidth="1"/>
    <col min="10491" max="10491" width="12.140625" style="1" customWidth="1"/>
    <col min="10492" max="10492" width="12.28515625" style="1" customWidth="1"/>
    <col min="10493" max="10493" width="13.140625" style="1" customWidth="1"/>
    <col min="10494" max="10494" width="9.140625" style="1"/>
    <col min="10495" max="10495" width="9.85546875" style="1" bestFit="1" customWidth="1"/>
    <col min="10496" max="10496" width="10.85546875" style="1" bestFit="1" customWidth="1"/>
    <col min="10497" max="10500" width="12.28515625" style="1" bestFit="1" customWidth="1"/>
    <col min="10501" max="10502" width="9.85546875" style="1" bestFit="1" customWidth="1"/>
    <col min="10503" max="10503" width="9.140625" style="1"/>
    <col min="10504" max="10504" width="9.85546875" style="1" bestFit="1" customWidth="1"/>
    <col min="10505" max="10505" width="10.85546875" style="1" bestFit="1" customWidth="1"/>
    <col min="10506" max="10510" width="12.28515625" style="1" bestFit="1" customWidth="1"/>
    <col min="10511" max="10732" width="9.140625" style="1"/>
    <col min="10733" max="10733" width="7.5703125" style="1" customWidth="1"/>
    <col min="10734" max="10734" width="56.140625" style="1" customWidth="1"/>
    <col min="10735" max="10735" width="11.85546875" style="1" customWidth="1"/>
    <col min="10736" max="10736" width="12.42578125" style="1" customWidth="1"/>
    <col min="10737" max="10737" width="11.5703125" style="1" customWidth="1"/>
    <col min="10738" max="10738" width="14" style="1" customWidth="1"/>
    <col min="10739" max="10739" width="14.5703125" style="1" customWidth="1"/>
    <col min="10740" max="10740" width="11.140625" style="1" customWidth="1"/>
    <col min="10741" max="10742" width="11.85546875" style="1" customWidth="1"/>
    <col min="10743" max="10743" width="12.42578125" style="1" customWidth="1"/>
    <col min="10744" max="10744" width="12.28515625" style="1" customWidth="1"/>
    <col min="10745" max="10745" width="10.42578125" style="1" customWidth="1"/>
    <col min="10746" max="10746" width="11.5703125" style="1" customWidth="1"/>
    <col min="10747" max="10747" width="12.140625" style="1" customWidth="1"/>
    <col min="10748" max="10748" width="12.28515625" style="1" customWidth="1"/>
    <col min="10749" max="10749" width="13.140625" style="1" customWidth="1"/>
    <col min="10750" max="10750" width="9.140625" style="1"/>
    <col min="10751" max="10751" width="9.85546875" style="1" bestFit="1" customWidth="1"/>
    <col min="10752" max="10752" width="10.85546875" style="1" bestFit="1" customWidth="1"/>
    <col min="10753" max="10756" width="12.28515625" style="1" bestFit="1" customWidth="1"/>
    <col min="10757" max="10758" width="9.85546875" style="1" bestFit="1" customWidth="1"/>
    <col min="10759" max="10759" width="9.140625" style="1"/>
    <col min="10760" max="10760" width="9.85546875" style="1" bestFit="1" customWidth="1"/>
    <col min="10761" max="10761" width="10.85546875" style="1" bestFit="1" customWidth="1"/>
    <col min="10762" max="10766" width="12.28515625" style="1" bestFit="1" customWidth="1"/>
    <col min="10767" max="10988" width="9.140625" style="1"/>
    <col min="10989" max="10989" width="7.5703125" style="1" customWidth="1"/>
    <col min="10990" max="10990" width="56.140625" style="1" customWidth="1"/>
    <col min="10991" max="10991" width="11.85546875" style="1" customWidth="1"/>
    <col min="10992" max="10992" width="12.42578125" style="1" customWidth="1"/>
    <col min="10993" max="10993" width="11.5703125" style="1" customWidth="1"/>
    <col min="10994" max="10994" width="14" style="1" customWidth="1"/>
    <col min="10995" max="10995" width="14.5703125" style="1" customWidth="1"/>
    <col min="10996" max="10996" width="11.140625" style="1" customWidth="1"/>
    <col min="10997" max="10998" width="11.85546875" style="1" customWidth="1"/>
    <col min="10999" max="10999" width="12.42578125" style="1" customWidth="1"/>
    <col min="11000" max="11000" width="12.28515625" style="1" customWidth="1"/>
    <col min="11001" max="11001" width="10.42578125" style="1" customWidth="1"/>
    <col min="11002" max="11002" width="11.5703125" style="1" customWidth="1"/>
    <col min="11003" max="11003" width="12.140625" style="1" customWidth="1"/>
    <col min="11004" max="11004" width="12.28515625" style="1" customWidth="1"/>
    <col min="11005" max="11005" width="13.140625" style="1" customWidth="1"/>
    <col min="11006" max="11006" width="9.140625" style="1"/>
    <col min="11007" max="11007" width="9.85546875" style="1" bestFit="1" customWidth="1"/>
    <col min="11008" max="11008" width="10.85546875" style="1" bestFit="1" customWidth="1"/>
    <col min="11009" max="11012" width="12.28515625" style="1" bestFit="1" customWidth="1"/>
    <col min="11013" max="11014" width="9.85546875" style="1" bestFit="1" customWidth="1"/>
    <col min="11015" max="11015" width="9.140625" style="1"/>
    <col min="11016" max="11016" width="9.85546875" style="1" bestFit="1" customWidth="1"/>
    <col min="11017" max="11017" width="10.85546875" style="1" bestFit="1" customWidth="1"/>
    <col min="11018" max="11022" width="12.28515625" style="1" bestFit="1" customWidth="1"/>
    <col min="11023" max="11244" width="9.140625" style="1"/>
    <col min="11245" max="11245" width="7.5703125" style="1" customWidth="1"/>
    <col min="11246" max="11246" width="56.140625" style="1" customWidth="1"/>
    <col min="11247" max="11247" width="11.85546875" style="1" customWidth="1"/>
    <col min="11248" max="11248" width="12.42578125" style="1" customWidth="1"/>
    <col min="11249" max="11249" width="11.5703125" style="1" customWidth="1"/>
    <col min="11250" max="11250" width="14" style="1" customWidth="1"/>
    <col min="11251" max="11251" width="14.5703125" style="1" customWidth="1"/>
    <col min="11252" max="11252" width="11.140625" style="1" customWidth="1"/>
    <col min="11253" max="11254" width="11.85546875" style="1" customWidth="1"/>
    <col min="11255" max="11255" width="12.42578125" style="1" customWidth="1"/>
    <col min="11256" max="11256" width="12.28515625" style="1" customWidth="1"/>
    <col min="11257" max="11257" width="10.42578125" style="1" customWidth="1"/>
    <col min="11258" max="11258" width="11.5703125" style="1" customWidth="1"/>
    <col min="11259" max="11259" width="12.140625" style="1" customWidth="1"/>
    <col min="11260" max="11260" width="12.28515625" style="1" customWidth="1"/>
    <col min="11261" max="11261" width="13.140625" style="1" customWidth="1"/>
    <col min="11262" max="11262" width="9.140625" style="1"/>
    <col min="11263" max="11263" width="9.85546875" style="1" bestFit="1" customWidth="1"/>
    <col min="11264" max="11264" width="10.85546875" style="1" bestFit="1" customWidth="1"/>
    <col min="11265" max="11268" width="12.28515625" style="1" bestFit="1" customWidth="1"/>
    <col min="11269" max="11270" width="9.85546875" style="1" bestFit="1" customWidth="1"/>
    <col min="11271" max="11271" width="9.140625" style="1"/>
    <col min="11272" max="11272" width="9.85546875" style="1" bestFit="1" customWidth="1"/>
    <col min="11273" max="11273" width="10.85546875" style="1" bestFit="1" customWidth="1"/>
    <col min="11274" max="11278" width="12.28515625" style="1" bestFit="1" customWidth="1"/>
    <col min="11279" max="11500" width="9.140625" style="1"/>
    <col min="11501" max="11501" width="7.5703125" style="1" customWidth="1"/>
    <col min="11502" max="11502" width="56.140625" style="1" customWidth="1"/>
    <col min="11503" max="11503" width="11.85546875" style="1" customWidth="1"/>
    <col min="11504" max="11504" width="12.42578125" style="1" customWidth="1"/>
    <col min="11505" max="11505" width="11.5703125" style="1" customWidth="1"/>
    <col min="11506" max="11506" width="14" style="1" customWidth="1"/>
    <col min="11507" max="11507" width="14.5703125" style="1" customWidth="1"/>
    <col min="11508" max="11508" width="11.140625" style="1" customWidth="1"/>
    <col min="11509" max="11510" width="11.85546875" style="1" customWidth="1"/>
    <col min="11511" max="11511" width="12.42578125" style="1" customWidth="1"/>
    <col min="11512" max="11512" width="12.28515625" style="1" customWidth="1"/>
    <col min="11513" max="11513" width="10.42578125" style="1" customWidth="1"/>
    <col min="11514" max="11514" width="11.5703125" style="1" customWidth="1"/>
    <col min="11515" max="11515" width="12.140625" style="1" customWidth="1"/>
    <col min="11516" max="11516" width="12.28515625" style="1" customWidth="1"/>
    <col min="11517" max="11517" width="13.140625" style="1" customWidth="1"/>
    <col min="11518" max="11518" width="9.140625" style="1"/>
    <col min="11519" max="11519" width="9.85546875" style="1" bestFit="1" customWidth="1"/>
    <col min="11520" max="11520" width="10.85546875" style="1" bestFit="1" customWidth="1"/>
    <col min="11521" max="11524" width="12.28515625" style="1" bestFit="1" customWidth="1"/>
    <col min="11525" max="11526" width="9.85546875" style="1" bestFit="1" customWidth="1"/>
    <col min="11527" max="11527" width="9.140625" style="1"/>
    <col min="11528" max="11528" width="9.85546875" style="1" bestFit="1" customWidth="1"/>
    <col min="11529" max="11529" width="10.85546875" style="1" bestFit="1" customWidth="1"/>
    <col min="11530" max="11534" width="12.28515625" style="1" bestFit="1" customWidth="1"/>
    <col min="11535" max="11756" width="9.140625" style="1"/>
    <col min="11757" max="11757" width="7.5703125" style="1" customWidth="1"/>
    <col min="11758" max="11758" width="56.140625" style="1" customWidth="1"/>
    <col min="11759" max="11759" width="11.85546875" style="1" customWidth="1"/>
    <col min="11760" max="11760" width="12.42578125" style="1" customWidth="1"/>
    <col min="11761" max="11761" width="11.5703125" style="1" customWidth="1"/>
    <col min="11762" max="11762" width="14" style="1" customWidth="1"/>
    <col min="11763" max="11763" width="14.5703125" style="1" customWidth="1"/>
    <col min="11764" max="11764" width="11.140625" style="1" customWidth="1"/>
    <col min="11765" max="11766" width="11.85546875" style="1" customWidth="1"/>
    <col min="11767" max="11767" width="12.42578125" style="1" customWidth="1"/>
    <col min="11768" max="11768" width="12.28515625" style="1" customWidth="1"/>
    <col min="11769" max="11769" width="10.42578125" style="1" customWidth="1"/>
    <col min="11770" max="11770" width="11.5703125" style="1" customWidth="1"/>
    <col min="11771" max="11771" width="12.140625" style="1" customWidth="1"/>
    <col min="11772" max="11772" width="12.28515625" style="1" customWidth="1"/>
    <col min="11773" max="11773" width="13.140625" style="1" customWidth="1"/>
    <col min="11774" max="11774" width="9.140625" style="1"/>
    <col min="11775" max="11775" width="9.85546875" style="1" bestFit="1" customWidth="1"/>
    <col min="11776" max="11776" width="10.85546875" style="1" bestFit="1" customWidth="1"/>
    <col min="11777" max="11780" width="12.28515625" style="1" bestFit="1" customWidth="1"/>
    <col min="11781" max="11782" width="9.85546875" style="1" bestFit="1" customWidth="1"/>
    <col min="11783" max="11783" width="9.140625" style="1"/>
    <col min="11784" max="11784" width="9.85546875" style="1" bestFit="1" customWidth="1"/>
    <col min="11785" max="11785" width="10.85546875" style="1" bestFit="1" customWidth="1"/>
    <col min="11786" max="11790" width="12.28515625" style="1" bestFit="1" customWidth="1"/>
    <col min="11791" max="12012" width="9.140625" style="1"/>
    <col min="12013" max="12013" width="7.5703125" style="1" customWidth="1"/>
    <col min="12014" max="12014" width="56.140625" style="1" customWidth="1"/>
    <col min="12015" max="12015" width="11.85546875" style="1" customWidth="1"/>
    <col min="12016" max="12016" width="12.42578125" style="1" customWidth="1"/>
    <col min="12017" max="12017" width="11.5703125" style="1" customWidth="1"/>
    <col min="12018" max="12018" width="14" style="1" customWidth="1"/>
    <col min="12019" max="12019" width="14.5703125" style="1" customWidth="1"/>
    <col min="12020" max="12020" width="11.140625" style="1" customWidth="1"/>
    <col min="12021" max="12022" width="11.85546875" style="1" customWidth="1"/>
    <col min="12023" max="12023" width="12.42578125" style="1" customWidth="1"/>
    <col min="12024" max="12024" width="12.28515625" style="1" customWidth="1"/>
    <col min="12025" max="12025" width="10.42578125" style="1" customWidth="1"/>
    <col min="12026" max="12026" width="11.5703125" style="1" customWidth="1"/>
    <col min="12027" max="12027" width="12.140625" style="1" customWidth="1"/>
    <col min="12028" max="12028" width="12.28515625" style="1" customWidth="1"/>
    <col min="12029" max="12029" width="13.140625" style="1" customWidth="1"/>
    <col min="12030" max="12030" width="9.140625" style="1"/>
    <col min="12031" max="12031" width="9.85546875" style="1" bestFit="1" customWidth="1"/>
    <col min="12032" max="12032" width="10.85546875" style="1" bestFit="1" customWidth="1"/>
    <col min="12033" max="12036" width="12.28515625" style="1" bestFit="1" customWidth="1"/>
    <col min="12037" max="12038" width="9.85546875" style="1" bestFit="1" customWidth="1"/>
    <col min="12039" max="12039" width="9.140625" style="1"/>
    <col min="12040" max="12040" width="9.85546875" style="1" bestFit="1" customWidth="1"/>
    <col min="12041" max="12041" width="10.85546875" style="1" bestFit="1" customWidth="1"/>
    <col min="12042" max="12046" width="12.28515625" style="1" bestFit="1" customWidth="1"/>
    <col min="12047" max="12268" width="9.140625" style="1"/>
    <col min="12269" max="12269" width="7.5703125" style="1" customWidth="1"/>
    <col min="12270" max="12270" width="56.140625" style="1" customWidth="1"/>
    <col min="12271" max="12271" width="11.85546875" style="1" customWidth="1"/>
    <col min="12272" max="12272" width="12.42578125" style="1" customWidth="1"/>
    <col min="12273" max="12273" width="11.5703125" style="1" customWidth="1"/>
    <col min="12274" max="12274" width="14" style="1" customWidth="1"/>
    <col min="12275" max="12275" width="14.5703125" style="1" customWidth="1"/>
    <col min="12276" max="12276" width="11.140625" style="1" customWidth="1"/>
    <col min="12277" max="12278" width="11.85546875" style="1" customWidth="1"/>
    <col min="12279" max="12279" width="12.42578125" style="1" customWidth="1"/>
    <col min="12280" max="12280" width="12.28515625" style="1" customWidth="1"/>
    <col min="12281" max="12281" width="10.42578125" style="1" customWidth="1"/>
    <col min="12282" max="12282" width="11.5703125" style="1" customWidth="1"/>
    <col min="12283" max="12283" width="12.140625" style="1" customWidth="1"/>
    <col min="12284" max="12284" width="12.28515625" style="1" customWidth="1"/>
    <col min="12285" max="12285" width="13.140625" style="1" customWidth="1"/>
    <col min="12286" max="12286" width="9.140625" style="1"/>
    <col min="12287" max="12287" width="9.85546875" style="1" bestFit="1" customWidth="1"/>
    <col min="12288" max="12288" width="10.85546875" style="1" bestFit="1" customWidth="1"/>
    <col min="12289" max="12292" width="12.28515625" style="1" bestFit="1" customWidth="1"/>
    <col min="12293" max="12294" width="9.85546875" style="1" bestFit="1" customWidth="1"/>
    <col min="12295" max="12295" width="9.140625" style="1"/>
    <col min="12296" max="12296" width="9.85546875" style="1" bestFit="1" customWidth="1"/>
    <col min="12297" max="12297" width="10.85546875" style="1" bestFit="1" customWidth="1"/>
    <col min="12298" max="12302" width="12.28515625" style="1" bestFit="1" customWidth="1"/>
    <col min="12303" max="12524" width="9.140625" style="1"/>
    <col min="12525" max="12525" width="7.5703125" style="1" customWidth="1"/>
    <col min="12526" max="12526" width="56.140625" style="1" customWidth="1"/>
    <col min="12527" max="12527" width="11.85546875" style="1" customWidth="1"/>
    <col min="12528" max="12528" width="12.42578125" style="1" customWidth="1"/>
    <col min="12529" max="12529" width="11.5703125" style="1" customWidth="1"/>
    <col min="12530" max="12530" width="14" style="1" customWidth="1"/>
    <col min="12531" max="12531" width="14.5703125" style="1" customWidth="1"/>
    <col min="12532" max="12532" width="11.140625" style="1" customWidth="1"/>
    <col min="12533" max="12534" width="11.85546875" style="1" customWidth="1"/>
    <col min="12535" max="12535" width="12.42578125" style="1" customWidth="1"/>
    <col min="12536" max="12536" width="12.28515625" style="1" customWidth="1"/>
    <col min="12537" max="12537" width="10.42578125" style="1" customWidth="1"/>
    <col min="12538" max="12538" width="11.5703125" style="1" customWidth="1"/>
    <col min="12539" max="12539" width="12.140625" style="1" customWidth="1"/>
    <col min="12540" max="12540" width="12.28515625" style="1" customWidth="1"/>
    <col min="12541" max="12541" width="13.140625" style="1" customWidth="1"/>
    <col min="12542" max="12542" width="9.140625" style="1"/>
    <col min="12543" max="12543" width="9.85546875" style="1" bestFit="1" customWidth="1"/>
    <col min="12544" max="12544" width="10.85546875" style="1" bestFit="1" customWidth="1"/>
    <col min="12545" max="12548" width="12.28515625" style="1" bestFit="1" customWidth="1"/>
    <col min="12549" max="12550" width="9.85546875" style="1" bestFit="1" customWidth="1"/>
    <col min="12551" max="12551" width="9.140625" style="1"/>
    <col min="12552" max="12552" width="9.85546875" style="1" bestFit="1" customWidth="1"/>
    <col min="12553" max="12553" width="10.85546875" style="1" bestFit="1" customWidth="1"/>
    <col min="12554" max="12558" width="12.28515625" style="1" bestFit="1" customWidth="1"/>
    <col min="12559" max="12780" width="9.140625" style="1"/>
    <col min="12781" max="12781" width="7.5703125" style="1" customWidth="1"/>
    <col min="12782" max="12782" width="56.140625" style="1" customWidth="1"/>
    <col min="12783" max="12783" width="11.85546875" style="1" customWidth="1"/>
    <col min="12784" max="12784" width="12.42578125" style="1" customWidth="1"/>
    <col min="12785" max="12785" width="11.5703125" style="1" customWidth="1"/>
    <col min="12786" max="12786" width="14" style="1" customWidth="1"/>
    <col min="12787" max="12787" width="14.5703125" style="1" customWidth="1"/>
    <col min="12788" max="12788" width="11.140625" style="1" customWidth="1"/>
    <col min="12789" max="12790" width="11.85546875" style="1" customWidth="1"/>
    <col min="12791" max="12791" width="12.42578125" style="1" customWidth="1"/>
    <col min="12792" max="12792" width="12.28515625" style="1" customWidth="1"/>
    <col min="12793" max="12793" width="10.42578125" style="1" customWidth="1"/>
    <col min="12794" max="12794" width="11.5703125" style="1" customWidth="1"/>
    <col min="12795" max="12795" width="12.140625" style="1" customWidth="1"/>
    <col min="12796" max="12796" width="12.28515625" style="1" customWidth="1"/>
    <col min="12797" max="12797" width="13.140625" style="1" customWidth="1"/>
    <col min="12798" max="12798" width="9.140625" style="1"/>
    <col min="12799" max="12799" width="9.85546875" style="1" bestFit="1" customWidth="1"/>
    <col min="12800" max="12800" width="10.85546875" style="1" bestFit="1" customWidth="1"/>
    <col min="12801" max="12804" width="12.28515625" style="1" bestFit="1" customWidth="1"/>
    <col min="12805" max="12806" width="9.85546875" style="1" bestFit="1" customWidth="1"/>
    <col min="12807" max="12807" width="9.140625" style="1"/>
    <col min="12808" max="12808" width="9.85546875" style="1" bestFit="1" customWidth="1"/>
    <col min="12809" max="12809" width="10.85546875" style="1" bestFit="1" customWidth="1"/>
    <col min="12810" max="12814" width="12.28515625" style="1" bestFit="1" customWidth="1"/>
    <col min="12815" max="13036" width="9.140625" style="1"/>
    <col min="13037" max="13037" width="7.5703125" style="1" customWidth="1"/>
    <col min="13038" max="13038" width="56.140625" style="1" customWidth="1"/>
    <col min="13039" max="13039" width="11.85546875" style="1" customWidth="1"/>
    <col min="13040" max="13040" width="12.42578125" style="1" customWidth="1"/>
    <col min="13041" max="13041" width="11.5703125" style="1" customWidth="1"/>
    <col min="13042" max="13042" width="14" style="1" customWidth="1"/>
    <col min="13043" max="13043" width="14.5703125" style="1" customWidth="1"/>
    <col min="13044" max="13044" width="11.140625" style="1" customWidth="1"/>
    <col min="13045" max="13046" width="11.85546875" style="1" customWidth="1"/>
    <col min="13047" max="13047" width="12.42578125" style="1" customWidth="1"/>
    <col min="13048" max="13048" width="12.28515625" style="1" customWidth="1"/>
    <col min="13049" max="13049" width="10.42578125" style="1" customWidth="1"/>
    <col min="13050" max="13050" width="11.5703125" style="1" customWidth="1"/>
    <col min="13051" max="13051" width="12.140625" style="1" customWidth="1"/>
    <col min="13052" max="13052" width="12.28515625" style="1" customWidth="1"/>
    <col min="13053" max="13053" width="13.140625" style="1" customWidth="1"/>
    <col min="13054" max="13054" width="9.140625" style="1"/>
    <col min="13055" max="13055" width="9.85546875" style="1" bestFit="1" customWidth="1"/>
    <col min="13056" max="13056" width="10.85546875" style="1" bestFit="1" customWidth="1"/>
    <col min="13057" max="13060" width="12.28515625" style="1" bestFit="1" customWidth="1"/>
    <col min="13061" max="13062" width="9.85546875" style="1" bestFit="1" customWidth="1"/>
    <col min="13063" max="13063" width="9.140625" style="1"/>
    <col min="13064" max="13064" width="9.85546875" style="1" bestFit="1" customWidth="1"/>
    <col min="13065" max="13065" width="10.85546875" style="1" bestFit="1" customWidth="1"/>
    <col min="13066" max="13070" width="12.28515625" style="1" bestFit="1" customWidth="1"/>
    <col min="13071" max="13292" width="9.140625" style="1"/>
    <col min="13293" max="13293" width="7.5703125" style="1" customWidth="1"/>
    <col min="13294" max="13294" width="56.140625" style="1" customWidth="1"/>
    <col min="13295" max="13295" width="11.85546875" style="1" customWidth="1"/>
    <col min="13296" max="13296" width="12.42578125" style="1" customWidth="1"/>
    <col min="13297" max="13297" width="11.5703125" style="1" customWidth="1"/>
    <col min="13298" max="13298" width="14" style="1" customWidth="1"/>
    <col min="13299" max="13299" width="14.5703125" style="1" customWidth="1"/>
    <col min="13300" max="13300" width="11.140625" style="1" customWidth="1"/>
    <col min="13301" max="13302" width="11.85546875" style="1" customWidth="1"/>
    <col min="13303" max="13303" width="12.42578125" style="1" customWidth="1"/>
    <col min="13304" max="13304" width="12.28515625" style="1" customWidth="1"/>
    <col min="13305" max="13305" width="10.42578125" style="1" customWidth="1"/>
    <col min="13306" max="13306" width="11.5703125" style="1" customWidth="1"/>
    <col min="13307" max="13307" width="12.140625" style="1" customWidth="1"/>
    <col min="13308" max="13308" width="12.28515625" style="1" customWidth="1"/>
    <col min="13309" max="13309" width="13.140625" style="1" customWidth="1"/>
    <col min="13310" max="13310" width="9.140625" style="1"/>
    <col min="13311" max="13311" width="9.85546875" style="1" bestFit="1" customWidth="1"/>
    <col min="13312" max="13312" width="10.85546875" style="1" bestFit="1" customWidth="1"/>
    <col min="13313" max="13316" width="12.28515625" style="1" bestFit="1" customWidth="1"/>
    <col min="13317" max="13318" width="9.85546875" style="1" bestFit="1" customWidth="1"/>
    <col min="13319" max="13319" width="9.140625" style="1"/>
    <col min="13320" max="13320" width="9.85546875" style="1" bestFit="1" customWidth="1"/>
    <col min="13321" max="13321" width="10.85546875" style="1" bestFit="1" customWidth="1"/>
    <col min="13322" max="13326" width="12.28515625" style="1" bestFit="1" customWidth="1"/>
    <col min="13327" max="13548" width="9.140625" style="1"/>
    <col min="13549" max="13549" width="7.5703125" style="1" customWidth="1"/>
    <col min="13550" max="13550" width="56.140625" style="1" customWidth="1"/>
    <col min="13551" max="13551" width="11.85546875" style="1" customWidth="1"/>
    <col min="13552" max="13552" width="12.42578125" style="1" customWidth="1"/>
    <col min="13553" max="13553" width="11.5703125" style="1" customWidth="1"/>
    <col min="13554" max="13554" width="14" style="1" customWidth="1"/>
    <col min="13555" max="13555" width="14.5703125" style="1" customWidth="1"/>
    <col min="13556" max="13556" width="11.140625" style="1" customWidth="1"/>
    <col min="13557" max="13558" width="11.85546875" style="1" customWidth="1"/>
    <col min="13559" max="13559" width="12.42578125" style="1" customWidth="1"/>
    <col min="13560" max="13560" width="12.28515625" style="1" customWidth="1"/>
    <col min="13561" max="13561" width="10.42578125" style="1" customWidth="1"/>
    <col min="13562" max="13562" width="11.5703125" style="1" customWidth="1"/>
    <col min="13563" max="13563" width="12.140625" style="1" customWidth="1"/>
    <col min="13564" max="13564" width="12.28515625" style="1" customWidth="1"/>
    <col min="13565" max="13565" width="13.140625" style="1" customWidth="1"/>
    <col min="13566" max="13566" width="9.140625" style="1"/>
    <col min="13567" max="13567" width="9.85546875" style="1" bestFit="1" customWidth="1"/>
    <col min="13568" max="13568" width="10.85546875" style="1" bestFit="1" customWidth="1"/>
    <col min="13569" max="13572" width="12.28515625" style="1" bestFit="1" customWidth="1"/>
    <col min="13573" max="13574" width="9.85546875" style="1" bestFit="1" customWidth="1"/>
    <col min="13575" max="13575" width="9.140625" style="1"/>
    <col min="13576" max="13576" width="9.85546875" style="1" bestFit="1" customWidth="1"/>
    <col min="13577" max="13577" width="10.85546875" style="1" bestFit="1" customWidth="1"/>
    <col min="13578" max="13582" width="12.28515625" style="1" bestFit="1" customWidth="1"/>
    <col min="13583" max="13804" width="9.140625" style="1"/>
    <col min="13805" max="13805" width="7.5703125" style="1" customWidth="1"/>
    <col min="13806" max="13806" width="56.140625" style="1" customWidth="1"/>
    <col min="13807" max="13807" width="11.85546875" style="1" customWidth="1"/>
    <col min="13808" max="13808" width="12.42578125" style="1" customWidth="1"/>
    <col min="13809" max="13809" width="11.5703125" style="1" customWidth="1"/>
    <col min="13810" max="13810" width="14" style="1" customWidth="1"/>
    <col min="13811" max="13811" width="14.5703125" style="1" customWidth="1"/>
    <col min="13812" max="13812" width="11.140625" style="1" customWidth="1"/>
    <col min="13813" max="13814" width="11.85546875" style="1" customWidth="1"/>
    <col min="13815" max="13815" width="12.42578125" style="1" customWidth="1"/>
    <col min="13816" max="13816" width="12.28515625" style="1" customWidth="1"/>
    <col min="13817" max="13817" width="10.42578125" style="1" customWidth="1"/>
    <col min="13818" max="13818" width="11.5703125" style="1" customWidth="1"/>
    <col min="13819" max="13819" width="12.140625" style="1" customWidth="1"/>
    <col min="13820" max="13820" width="12.28515625" style="1" customWidth="1"/>
    <col min="13821" max="13821" width="13.140625" style="1" customWidth="1"/>
    <col min="13822" max="13822" width="9.140625" style="1"/>
    <col min="13823" max="13823" width="9.85546875" style="1" bestFit="1" customWidth="1"/>
    <col min="13824" max="13824" width="10.85546875" style="1" bestFit="1" customWidth="1"/>
    <col min="13825" max="13828" width="12.28515625" style="1" bestFit="1" customWidth="1"/>
    <col min="13829" max="13830" width="9.85546875" style="1" bestFit="1" customWidth="1"/>
    <col min="13831" max="13831" width="9.140625" style="1"/>
    <col min="13832" max="13832" width="9.85546875" style="1" bestFit="1" customWidth="1"/>
    <col min="13833" max="13833" width="10.85546875" style="1" bestFit="1" customWidth="1"/>
    <col min="13834" max="13838" width="12.28515625" style="1" bestFit="1" customWidth="1"/>
    <col min="13839" max="14060" width="9.140625" style="1"/>
    <col min="14061" max="14061" width="7.5703125" style="1" customWidth="1"/>
    <col min="14062" max="14062" width="56.140625" style="1" customWidth="1"/>
    <col min="14063" max="14063" width="11.85546875" style="1" customWidth="1"/>
    <col min="14064" max="14064" width="12.42578125" style="1" customWidth="1"/>
    <col min="14065" max="14065" width="11.5703125" style="1" customWidth="1"/>
    <col min="14066" max="14066" width="14" style="1" customWidth="1"/>
    <col min="14067" max="14067" width="14.5703125" style="1" customWidth="1"/>
    <col min="14068" max="14068" width="11.140625" style="1" customWidth="1"/>
    <col min="14069" max="14070" width="11.85546875" style="1" customWidth="1"/>
    <col min="14071" max="14071" width="12.42578125" style="1" customWidth="1"/>
    <col min="14072" max="14072" width="12.28515625" style="1" customWidth="1"/>
    <col min="14073" max="14073" width="10.42578125" style="1" customWidth="1"/>
    <col min="14074" max="14074" width="11.5703125" style="1" customWidth="1"/>
    <col min="14075" max="14075" width="12.140625" style="1" customWidth="1"/>
    <col min="14076" max="14076" width="12.28515625" style="1" customWidth="1"/>
    <col min="14077" max="14077" width="13.140625" style="1" customWidth="1"/>
    <col min="14078" max="14078" width="9.140625" style="1"/>
    <col min="14079" max="14079" width="9.85546875" style="1" bestFit="1" customWidth="1"/>
    <col min="14080" max="14080" width="10.85546875" style="1" bestFit="1" customWidth="1"/>
    <col min="14081" max="14084" width="12.28515625" style="1" bestFit="1" customWidth="1"/>
    <col min="14085" max="14086" width="9.85546875" style="1" bestFit="1" customWidth="1"/>
    <col min="14087" max="14087" width="9.140625" style="1"/>
    <col min="14088" max="14088" width="9.85546875" style="1" bestFit="1" customWidth="1"/>
    <col min="14089" max="14089" width="10.85546875" style="1" bestFit="1" customWidth="1"/>
    <col min="14090" max="14094" width="12.28515625" style="1" bestFit="1" customWidth="1"/>
    <col min="14095" max="14316" width="9.140625" style="1"/>
    <col min="14317" max="14317" width="7.5703125" style="1" customWidth="1"/>
    <col min="14318" max="14318" width="56.140625" style="1" customWidth="1"/>
    <col min="14319" max="14319" width="11.85546875" style="1" customWidth="1"/>
    <col min="14320" max="14320" width="12.42578125" style="1" customWidth="1"/>
    <col min="14321" max="14321" width="11.5703125" style="1" customWidth="1"/>
    <col min="14322" max="14322" width="14" style="1" customWidth="1"/>
    <col min="14323" max="14323" width="14.5703125" style="1" customWidth="1"/>
    <col min="14324" max="14324" width="11.140625" style="1" customWidth="1"/>
    <col min="14325" max="14326" width="11.85546875" style="1" customWidth="1"/>
    <col min="14327" max="14327" width="12.42578125" style="1" customWidth="1"/>
    <col min="14328" max="14328" width="12.28515625" style="1" customWidth="1"/>
    <col min="14329" max="14329" width="10.42578125" style="1" customWidth="1"/>
    <col min="14330" max="14330" width="11.5703125" style="1" customWidth="1"/>
    <col min="14331" max="14331" width="12.140625" style="1" customWidth="1"/>
    <col min="14332" max="14332" width="12.28515625" style="1" customWidth="1"/>
    <col min="14333" max="14333" width="13.140625" style="1" customWidth="1"/>
    <col min="14334" max="14334" width="9.140625" style="1"/>
    <col min="14335" max="14335" width="9.85546875" style="1" bestFit="1" customWidth="1"/>
    <col min="14336" max="14336" width="10.85546875" style="1" bestFit="1" customWidth="1"/>
    <col min="14337" max="14340" width="12.28515625" style="1" bestFit="1" customWidth="1"/>
    <col min="14341" max="14342" width="9.85546875" style="1" bestFit="1" customWidth="1"/>
    <col min="14343" max="14343" width="9.140625" style="1"/>
    <col min="14344" max="14344" width="9.85546875" style="1" bestFit="1" customWidth="1"/>
    <col min="14345" max="14345" width="10.85546875" style="1" bestFit="1" customWidth="1"/>
    <col min="14346" max="14350" width="12.28515625" style="1" bestFit="1" customWidth="1"/>
    <col min="14351" max="14572" width="9.140625" style="1"/>
    <col min="14573" max="14573" width="7.5703125" style="1" customWidth="1"/>
    <col min="14574" max="14574" width="56.140625" style="1" customWidth="1"/>
    <col min="14575" max="14575" width="11.85546875" style="1" customWidth="1"/>
    <col min="14576" max="14576" width="12.42578125" style="1" customWidth="1"/>
    <col min="14577" max="14577" width="11.5703125" style="1" customWidth="1"/>
    <col min="14578" max="14578" width="14" style="1" customWidth="1"/>
    <col min="14579" max="14579" width="14.5703125" style="1" customWidth="1"/>
    <col min="14580" max="14580" width="11.140625" style="1" customWidth="1"/>
    <col min="14581" max="14582" width="11.85546875" style="1" customWidth="1"/>
    <col min="14583" max="14583" width="12.42578125" style="1" customWidth="1"/>
    <col min="14584" max="14584" width="12.28515625" style="1" customWidth="1"/>
    <col min="14585" max="14585" width="10.42578125" style="1" customWidth="1"/>
    <col min="14586" max="14586" width="11.5703125" style="1" customWidth="1"/>
    <col min="14587" max="14587" width="12.140625" style="1" customWidth="1"/>
    <col min="14588" max="14588" width="12.28515625" style="1" customWidth="1"/>
    <col min="14589" max="14589" width="13.140625" style="1" customWidth="1"/>
    <col min="14590" max="14590" width="9.140625" style="1"/>
    <col min="14591" max="14591" width="9.85546875" style="1" bestFit="1" customWidth="1"/>
    <col min="14592" max="14592" width="10.85546875" style="1" bestFit="1" customWidth="1"/>
    <col min="14593" max="14596" width="12.28515625" style="1" bestFit="1" customWidth="1"/>
    <col min="14597" max="14598" width="9.85546875" style="1" bestFit="1" customWidth="1"/>
    <col min="14599" max="14599" width="9.140625" style="1"/>
    <col min="14600" max="14600" width="9.85546875" style="1" bestFit="1" customWidth="1"/>
    <col min="14601" max="14601" width="10.85546875" style="1" bestFit="1" customWidth="1"/>
    <col min="14602" max="14606" width="12.28515625" style="1" bestFit="1" customWidth="1"/>
    <col min="14607" max="14828" width="9.140625" style="1"/>
    <col min="14829" max="14829" width="7.5703125" style="1" customWidth="1"/>
    <col min="14830" max="14830" width="56.140625" style="1" customWidth="1"/>
    <col min="14831" max="14831" width="11.85546875" style="1" customWidth="1"/>
    <col min="14832" max="14832" width="12.42578125" style="1" customWidth="1"/>
    <col min="14833" max="14833" width="11.5703125" style="1" customWidth="1"/>
    <col min="14834" max="14834" width="14" style="1" customWidth="1"/>
    <col min="14835" max="14835" width="14.5703125" style="1" customWidth="1"/>
    <col min="14836" max="14836" width="11.140625" style="1" customWidth="1"/>
    <col min="14837" max="14838" width="11.85546875" style="1" customWidth="1"/>
    <col min="14839" max="14839" width="12.42578125" style="1" customWidth="1"/>
    <col min="14840" max="14840" width="12.28515625" style="1" customWidth="1"/>
    <col min="14841" max="14841" width="10.42578125" style="1" customWidth="1"/>
    <col min="14842" max="14842" width="11.5703125" style="1" customWidth="1"/>
    <col min="14843" max="14843" width="12.140625" style="1" customWidth="1"/>
    <col min="14844" max="14844" width="12.28515625" style="1" customWidth="1"/>
    <col min="14845" max="14845" width="13.140625" style="1" customWidth="1"/>
    <col min="14846" max="14846" width="9.140625" style="1"/>
    <col min="14847" max="14847" width="9.85546875" style="1" bestFit="1" customWidth="1"/>
    <col min="14848" max="14848" width="10.85546875" style="1" bestFit="1" customWidth="1"/>
    <col min="14849" max="14852" width="12.28515625" style="1" bestFit="1" customWidth="1"/>
    <col min="14853" max="14854" width="9.85546875" style="1" bestFit="1" customWidth="1"/>
    <col min="14855" max="14855" width="9.140625" style="1"/>
    <col min="14856" max="14856" width="9.85546875" style="1" bestFit="1" customWidth="1"/>
    <col min="14857" max="14857" width="10.85546875" style="1" bestFit="1" customWidth="1"/>
    <col min="14858" max="14862" width="12.28515625" style="1" bestFit="1" customWidth="1"/>
    <col min="14863" max="15084" width="9.140625" style="1"/>
    <col min="15085" max="15085" width="7.5703125" style="1" customWidth="1"/>
    <col min="15086" max="15086" width="56.140625" style="1" customWidth="1"/>
    <col min="15087" max="15087" width="11.85546875" style="1" customWidth="1"/>
    <col min="15088" max="15088" width="12.42578125" style="1" customWidth="1"/>
    <col min="15089" max="15089" width="11.5703125" style="1" customWidth="1"/>
    <col min="15090" max="15090" width="14" style="1" customWidth="1"/>
    <col min="15091" max="15091" width="14.5703125" style="1" customWidth="1"/>
    <col min="15092" max="15092" width="11.140625" style="1" customWidth="1"/>
    <col min="15093" max="15094" width="11.85546875" style="1" customWidth="1"/>
    <col min="15095" max="15095" width="12.42578125" style="1" customWidth="1"/>
    <col min="15096" max="15096" width="12.28515625" style="1" customWidth="1"/>
    <col min="15097" max="15097" width="10.42578125" style="1" customWidth="1"/>
    <col min="15098" max="15098" width="11.5703125" style="1" customWidth="1"/>
    <col min="15099" max="15099" width="12.140625" style="1" customWidth="1"/>
    <col min="15100" max="15100" width="12.28515625" style="1" customWidth="1"/>
    <col min="15101" max="15101" width="13.140625" style="1" customWidth="1"/>
    <col min="15102" max="15102" width="9.140625" style="1"/>
    <col min="15103" max="15103" width="9.85546875" style="1" bestFit="1" customWidth="1"/>
    <col min="15104" max="15104" width="10.85546875" style="1" bestFit="1" customWidth="1"/>
    <col min="15105" max="15108" width="12.28515625" style="1" bestFit="1" customWidth="1"/>
    <col min="15109" max="15110" width="9.85546875" style="1" bestFit="1" customWidth="1"/>
    <col min="15111" max="15111" width="9.140625" style="1"/>
    <col min="15112" max="15112" width="9.85546875" style="1" bestFit="1" customWidth="1"/>
    <col min="15113" max="15113" width="10.85546875" style="1" bestFit="1" customWidth="1"/>
    <col min="15114" max="15118" width="12.28515625" style="1" bestFit="1" customWidth="1"/>
    <col min="15119" max="15340" width="9.140625" style="1"/>
    <col min="15341" max="15341" width="7.5703125" style="1" customWidth="1"/>
    <col min="15342" max="15342" width="56.140625" style="1" customWidth="1"/>
    <col min="15343" max="15343" width="11.85546875" style="1" customWidth="1"/>
    <col min="15344" max="15344" width="12.42578125" style="1" customWidth="1"/>
    <col min="15345" max="15345" width="11.5703125" style="1" customWidth="1"/>
    <col min="15346" max="15346" width="14" style="1" customWidth="1"/>
    <col min="15347" max="15347" width="14.5703125" style="1" customWidth="1"/>
    <col min="15348" max="15348" width="11.140625" style="1" customWidth="1"/>
    <col min="15349" max="15350" width="11.85546875" style="1" customWidth="1"/>
    <col min="15351" max="15351" width="12.42578125" style="1" customWidth="1"/>
    <col min="15352" max="15352" width="12.28515625" style="1" customWidth="1"/>
    <col min="15353" max="15353" width="10.42578125" style="1" customWidth="1"/>
    <col min="15354" max="15354" width="11.5703125" style="1" customWidth="1"/>
    <col min="15355" max="15355" width="12.140625" style="1" customWidth="1"/>
    <col min="15356" max="15356" width="12.28515625" style="1" customWidth="1"/>
    <col min="15357" max="15357" width="13.140625" style="1" customWidth="1"/>
    <col min="15358" max="15358" width="9.140625" style="1"/>
    <col min="15359" max="15359" width="9.85546875" style="1" bestFit="1" customWidth="1"/>
    <col min="15360" max="15360" width="10.85546875" style="1" bestFit="1" customWidth="1"/>
    <col min="15361" max="15364" width="12.28515625" style="1" bestFit="1" customWidth="1"/>
    <col min="15365" max="15366" width="9.85546875" style="1" bestFit="1" customWidth="1"/>
    <col min="15367" max="15367" width="9.140625" style="1"/>
    <col min="15368" max="15368" width="9.85546875" style="1" bestFit="1" customWidth="1"/>
    <col min="15369" max="15369" width="10.85546875" style="1" bestFit="1" customWidth="1"/>
    <col min="15370" max="15374" width="12.28515625" style="1" bestFit="1" customWidth="1"/>
    <col min="15375" max="15596" width="9.140625" style="1"/>
    <col min="15597" max="15597" width="7.5703125" style="1" customWidth="1"/>
    <col min="15598" max="15598" width="56.140625" style="1" customWidth="1"/>
    <col min="15599" max="15599" width="11.85546875" style="1" customWidth="1"/>
    <col min="15600" max="15600" width="12.42578125" style="1" customWidth="1"/>
    <col min="15601" max="15601" width="11.5703125" style="1" customWidth="1"/>
    <col min="15602" max="15602" width="14" style="1" customWidth="1"/>
    <col min="15603" max="15603" width="14.5703125" style="1" customWidth="1"/>
    <col min="15604" max="15604" width="11.140625" style="1" customWidth="1"/>
    <col min="15605" max="15606" width="11.85546875" style="1" customWidth="1"/>
    <col min="15607" max="15607" width="12.42578125" style="1" customWidth="1"/>
    <col min="15608" max="15608" width="12.28515625" style="1" customWidth="1"/>
    <col min="15609" max="15609" width="10.42578125" style="1" customWidth="1"/>
    <col min="15610" max="15610" width="11.5703125" style="1" customWidth="1"/>
    <col min="15611" max="15611" width="12.140625" style="1" customWidth="1"/>
    <col min="15612" max="15612" width="12.28515625" style="1" customWidth="1"/>
    <col min="15613" max="15613" width="13.140625" style="1" customWidth="1"/>
    <col min="15614" max="15614" width="9.140625" style="1"/>
    <col min="15615" max="15615" width="9.85546875" style="1" bestFit="1" customWidth="1"/>
    <col min="15616" max="15616" width="10.85546875" style="1" bestFit="1" customWidth="1"/>
    <col min="15617" max="15620" width="12.28515625" style="1" bestFit="1" customWidth="1"/>
    <col min="15621" max="15622" width="9.85546875" style="1" bestFit="1" customWidth="1"/>
    <col min="15623" max="15623" width="9.140625" style="1"/>
    <col min="15624" max="15624" width="9.85546875" style="1" bestFit="1" customWidth="1"/>
    <col min="15625" max="15625" width="10.85546875" style="1" bestFit="1" customWidth="1"/>
    <col min="15626" max="15630" width="12.28515625" style="1" bestFit="1" customWidth="1"/>
    <col min="15631" max="15852" width="9.140625" style="1"/>
    <col min="15853" max="15853" width="7.5703125" style="1" customWidth="1"/>
    <col min="15854" max="15854" width="56.140625" style="1" customWidth="1"/>
    <col min="15855" max="15855" width="11.85546875" style="1" customWidth="1"/>
    <col min="15856" max="15856" width="12.42578125" style="1" customWidth="1"/>
    <col min="15857" max="15857" width="11.5703125" style="1" customWidth="1"/>
    <col min="15858" max="15858" width="14" style="1" customWidth="1"/>
    <col min="15859" max="15859" width="14.5703125" style="1" customWidth="1"/>
    <col min="15860" max="15860" width="11.140625" style="1" customWidth="1"/>
    <col min="15861" max="15862" width="11.85546875" style="1" customWidth="1"/>
    <col min="15863" max="15863" width="12.42578125" style="1" customWidth="1"/>
    <col min="15864" max="15864" width="12.28515625" style="1" customWidth="1"/>
    <col min="15865" max="15865" width="10.42578125" style="1" customWidth="1"/>
    <col min="15866" max="15866" width="11.5703125" style="1" customWidth="1"/>
    <col min="15867" max="15867" width="12.140625" style="1" customWidth="1"/>
    <col min="15868" max="15868" width="12.28515625" style="1" customWidth="1"/>
    <col min="15869" max="15869" width="13.140625" style="1" customWidth="1"/>
    <col min="15870" max="15870" width="9.140625" style="1"/>
    <col min="15871" max="15871" width="9.85546875" style="1" bestFit="1" customWidth="1"/>
    <col min="15872" max="15872" width="10.85546875" style="1" bestFit="1" customWidth="1"/>
    <col min="15873" max="15876" width="12.28515625" style="1" bestFit="1" customWidth="1"/>
    <col min="15877" max="15878" width="9.85546875" style="1" bestFit="1" customWidth="1"/>
    <col min="15879" max="15879" width="9.140625" style="1"/>
    <col min="15880" max="15880" width="9.85546875" style="1" bestFit="1" customWidth="1"/>
    <col min="15881" max="15881" width="10.85546875" style="1" bestFit="1" customWidth="1"/>
    <col min="15882" max="15886" width="12.28515625" style="1" bestFit="1" customWidth="1"/>
    <col min="15887" max="16108" width="9.140625" style="1"/>
    <col min="16109" max="16109" width="7.5703125" style="1" customWidth="1"/>
    <col min="16110" max="16110" width="56.140625" style="1" customWidth="1"/>
    <col min="16111" max="16111" width="11.85546875" style="1" customWidth="1"/>
    <col min="16112" max="16112" width="12.42578125" style="1" customWidth="1"/>
    <col min="16113" max="16113" width="11.5703125" style="1" customWidth="1"/>
    <col min="16114" max="16114" width="14" style="1" customWidth="1"/>
    <col min="16115" max="16115" width="14.5703125" style="1" customWidth="1"/>
    <col min="16116" max="16116" width="11.140625" style="1" customWidth="1"/>
    <col min="16117" max="16118" width="11.85546875" style="1" customWidth="1"/>
    <col min="16119" max="16119" width="12.42578125" style="1" customWidth="1"/>
    <col min="16120" max="16120" width="12.28515625" style="1" customWidth="1"/>
    <col min="16121" max="16121" width="10.42578125" style="1" customWidth="1"/>
    <col min="16122" max="16122" width="11.5703125" style="1" customWidth="1"/>
    <col min="16123" max="16123" width="12.140625" style="1" customWidth="1"/>
    <col min="16124" max="16124" width="12.28515625" style="1" customWidth="1"/>
    <col min="16125" max="16125" width="13.140625" style="1" customWidth="1"/>
    <col min="16126" max="16126" width="9.140625" style="1"/>
    <col min="16127" max="16127" width="9.85546875" style="1" bestFit="1" customWidth="1"/>
    <col min="16128" max="16128" width="10.85546875" style="1" bestFit="1" customWidth="1"/>
    <col min="16129" max="16132" width="12.28515625" style="1" bestFit="1" customWidth="1"/>
    <col min="16133" max="16134" width="9.85546875" style="1" bestFit="1" customWidth="1"/>
    <col min="16135" max="16135" width="9.140625" style="1"/>
    <col min="16136" max="16136" width="9.85546875" style="1" bestFit="1" customWidth="1"/>
    <col min="16137" max="16137" width="10.85546875" style="1" bestFit="1" customWidth="1"/>
    <col min="16138" max="16142" width="12.28515625" style="1" bestFit="1" customWidth="1"/>
    <col min="16143" max="16384" width="9.140625" style="1"/>
  </cols>
  <sheetData>
    <row r="1" spans="1:17" ht="12" customHeight="1" x14ac:dyDescent="0.25">
      <c r="A1" s="613" t="s">
        <v>993</v>
      </c>
      <c r="B1" s="614"/>
      <c r="C1" s="614"/>
      <c r="D1" s="614"/>
      <c r="E1" s="614"/>
      <c r="F1" s="614"/>
      <c r="G1" s="614"/>
      <c r="H1" s="614"/>
      <c r="I1" s="614"/>
      <c r="J1" s="485"/>
      <c r="K1" s="485"/>
      <c r="L1" s="485"/>
      <c r="M1" s="485"/>
      <c r="N1" s="485"/>
      <c r="O1" s="485"/>
      <c r="P1" s="485"/>
    </row>
    <row r="2" spans="1:17" ht="12" customHeight="1" x14ac:dyDescent="0.25">
      <c r="A2" s="615" t="s">
        <v>846</v>
      </c>
      <c r="B2" s="614"/>
      <c r="C2" s="614"/>
      <c r="D2" s="614"/>
      <c r="E2" s="614"/>
      <c r="F2" s="614"/>
      <c r="G2" s="614"/>
      <c r="H2" s="614"/>
      <c r="I2" s="614"/>
      <c r="J2" s="485"/>
      <c r="K2" s="485"/>
      <c r="L2" s="485"/>
      <c r="M2" s="485"/>
      <c r="N2" s="485"/>
      <c r="O2" s="485"/>
      <c r="P2" s="485"/>
    </row>
    <row r="3" spans="1:17" s="8" customFormat="1" ht="12" customHeight="1" x14ac:dyDescent="0.2">
      <c r="A3" s="1" t="s">
        <v>847</v>
      </c>
      <c r="B3" s="11"/>
      <c r="C3" s="376"/>
      <c r="D3" s="376"/>
      <c r="E3" s="376"/>
      <c r="F3" s="376"/>
      <c r="G3" s="376"/>
      <c r="H3" s="376"/>
      <c r="I3" s="377"/>
    </row>
    <row r="4" spans="1:17" ht="12" customHeight="1" x14ac:dyDescent="0.2"/>
    <row r="5" spans="1:17" s="382" customFormat="1" ht="12" customHeight="1" x14ac:dyDescent="0.15">
      <c r="A5" s="604" t="s">
        <v>1</v>
      </c>
      <c r="B5" s="606" t="s">
        <v>894</v>
      </c>
      <c r="C5" s="379" t="s">
        <v>3</v>
      </c>
      <c r="D5" s="379" t="s">
        <v>4</v>
      </c>
      <c r="E5" s="379" t="s">
        <v>5</v>
      </c>
      <c r="F5" s="379" t="s">
        <v>6</v>
      </c>
      <c r="G5" s="379" t="s">
        <v>7</v>
      </c>
      <c r="H5" s="379" t="s">
        <v>8</v>
      </c>
      <c r="I5" s="379" t="s">
        <v>9</v>
      </c>
      <c r="J5" s="379" t="s">
        <v>10</v>
      </c>
      <c r="K5" s="379" t="s">
        <v>11</v>
      </c>
      <c r="L5" s="380" t="s">
        <v>12</v>
      </c>
      <c r="M5" s="379" t="s">
        <v>13</v>
      </c>
      <c r="N5" s="379" t="s">
        <v>14</v>
      </c>
      <c r="O5" s="379" t="s">
        <v>15</v>
      </c>
      <c r="P5" s="379" t="s">
        <v>16</v>
      </c>
      <c r="Q5" s="381"/>
    </row>
    <row r="6" spans="1:17" s="382" customFormat="1" ht="12" customHeight="1" x14ac:dyDescent="0.15">
      <c r="A6" s="605"/>
      <c r="B6" s="607"/>
      <c r="C6" s="601" t="s">
        <v>848</v>
      </c>
      <c r="D6" s="601" t="s">
        <v>849</v>
      </c>
      <c r="E6" s="601" t="s">
        <v>850</v>
      </c>
      <c r="F6" s="601" t="s">
        <v>851</v>
      </c>
      <c r="G6" s="601" t="s">
        <v>852</v>
      </c>
      <c r="H6" s="601" t="s">
        <v>650</v>
      </c>
      <c r="I6" s="601" t="s">
        <v>512</v>
      </c>
      <c r="J6" s="600" t="s">
        <v>853</v>
      </c>
      <c r="K6" s="600" t="s">
        <v>89</v>
      </c>
      <c r="L6" s="601" t="s">
        <v>854</v>
      </c>
      <c r="M6" s="608" t="s">
        <v>855</v>
      </c>
      <c r="N6" s="601" t="s">
        <v>856</v>
      </c>
      <c r="O6" s="601" t="s">
        <v>857</v>
      </c>
      <c r="P6" s="611" t="s">
        <v>858</v>
      </c>
      <c r="Q6" s="381"/>
    </row>
    <row r="7" spans="1:17" s="382" customFormat="1" ht="69.75" customHeight="1" x14ac:dyDescent="0.15">
      <c r="A7" s="605"/>
      <c r="B7" s="607"/>
      <c r="C7" s="602"/>
      <c r="D7" s="602"/>
      <c r="E7" s="602"/>
      <c r="F7" s="602"/>
      <c r="G7" s="602"/>
      <c r="H7" s="602"/>
      <c r="I7" s="603"/>
      <c r="J7" s="519"/>
      <c r="K7" s="519"/>
      <c r="L7" s="612"/>
      <c r="M7" s="609"/>
      <c r="N7" s="603"/>
      <c r="O7" s="610"/>
      <c r="P7" s="611"/>
      <c r="Q7" s="381"/>
    </row>
    <row r="8" spans="1:17" s="382" customFormat="1" ht="10.5" x14ac:dyDescent="0.15">
      <c r="A8" s="605"/>
      <c r="B8" s="607"/>
      <c r="C8" s="383" t="s">
        <v>27</v>
      </c>
      <c r="D8" s="383" t="s">
        <v>27</v>
      </c>
      <c r="E8" s="383" t="s">
        <v>27</v>
      </c>
      <c r="F8" s="383" t="s">
        <v>27</v>
      </c>
      <c r="G8" s="383" t="s">
        <v>27</v>
      </c>
      <c r="H8" s="383" t="s">
        <v>27</v>
      </c>
      <c r="I8" s="383" t="s">
        <v>27</v>
      </c>
      <c r="J8" s="383" t="s">
        <v>27</v>
      </c>
      <c r="K8" s="383" t="s">
        <v>27</v>
      </c>
      <c r="L8" s="383" t="s">
        <v>27</v>
      </c>
      <c r="M8" s="383" t="s">
        <v>27</v>
      </c>
      <c r="N8" s="383" t="s">
        <v>27</v>
      </c>
      <c r="O8" s="383" t="s">
        <v>27</v>
      </c>
      <c r="P8" s="383" t="s">
        <v>27</v>
      </c>
      <c r="Q8" s="381"/>
    </row>
    <row r="9" spans="1:17" s="382" customFormat="1" ht="15" customHeight="1" x14ac:dyDescent="0.15">
      <c r="A9" s="497"/>
      <c r="B9" s="492"/>
      <c r="C9" s="398" t="s">
        <v>26</v>
      </c>
      <c r="D9" s="398" t="s">
        <v>26</v>
      </c>
      <c r="E9" s="398" t="s">
        <v>26</v>
      </c>
      <c r="F9" s="398" t="s">
        <v>26</v>
      </c>
      <c r="G9" s="383" t="s">
        <v>26</v>
      </c>
      <c r="H9" s="398" t="s">
        <v>26</v>
      </c>
      <c r="I9" s="398" t="s">
        <v>26</v>
      </c>
      <c r="J9" s="398" t="s">
        <v>26</v>
      </c>
      <c r="K9" s="398" t="s">
        <v>26</v>
      </c>
      <c r="L9" s="398" t="s">
        <v>26</v>
      </c>
      <c r="M9" s="398" t="s">
        <v>26</v>
      </c>
      <c r="N9" s="398" t="s">
        <v>26</v>
      </c>
      <c r="O9" s="398" t="s">
        <v>26</v>
      </c>
      <c r="P9" s="383" t="s">
        <v>26</v>
      </c>
      <c r="Q9" s="381"/>
    </row>
    <row r="10" spans="1:17" s="26" customFormat="1" ht="25.5" x14ac:dyDescent="0.2">
      <c r="A10" s="50" t="s">
        <v>28</v>
      </c>
      <c r="B10" s="384" t="s">
        <v>859</v>
      </c>
      <c r="C10" s="385">
        <v>45787194</v>
      </c>
      <c r="D10" s="385">
        <v>12546000</v>
      </c>
      <c r="E10" s="385">
        <v>179830400</v>
      </c>
      <c r="F10" s="385"/>
      <c r="G10" s="385"/>
      <c r="H10" s="385"/>
      <c r="I10" s="385"/>
      <c r="J10" s="385"/>
      <c r="K10" s="385"/>
      <c r="L10" s="385">
        <v>13316890</v>
      </c>
      <c r="M10" s="385">
        <v>12376150</v>
      </c>
      <c r="N10" s="385"/>
      <c r="O10" s="386">
        <f>C10+D10+E10+F10+G10+H10+I10+J10+K10+L10+M10+N10</f>
        <v>263856634</v>
      </c>
      <c r="P10" s="25">
        <v>129083746</v>
      </c>
    </row>
    <row r="11" spans="1:17" s="26" customFormat="1" ht="12" customHeight="1" x14ac:dyDescent="0.2">
      <c r="A11" s="50" t="s">
        <v>30</v>
      </c>
      <c r="B11" s="384" t="s">
        <v>860</v>
      </c>
      <c r="C11" s="385"/>
      <c r="D11" s="385"/>
      <c r="E11" s="385">
        <v>3070000</v>
      </c>
      <c r="F11" s="385"/>
      <c r="G11" s="385"/>
      <c r="H11" s="385"/>
      <c r="I11" s="385"/>
      <c r="J11" s="385"/>
      <c r="K11" s="385"/>
      <c r="L11" s="385">
        <v>3498850</v>
      </c>
      <c r="M11" s="385"/>
      <c r="N11" s="385"/>
      <c r="O11" s="386">
        <f t="shared" ref="O11:O38" si="0">C11+D11+E11+F11+G11+H11+I11+J11+K11+L11+M11+N11</f>
        <v>6568850</v>
      </c>
      <c r="P11" s="25"/>
    </row>
    <row r="12" spans="1:17" s="26" customFormat="1" ht="13.5" customHeight="1" x14ac:dyDescent="0.2">
      <c r="A12" s="50" t="s">
        <v>32</v>
      </c>
      <c r="B12" s="384" t="s">
        <v>861</v>
      </c>
      <c r="C12" s="385"/>
      <c r="D12" s="385"/>
      <c r="E12" s="385">
        <v>39056000</v>
      </c>
      <c r="F12" s="385"/>
      <c r="G12" s="385"/>
      <c r="H12" s="385"/>
      <c r="I12" s="385"/>
      <c r="J12" s="385"/>
      <c r="K12" s="385"/>
      <c r="L12" s="385">
        <v>71431996</v>
      </c>
      <c r="M12" s="385">
        <v>34334729</v>
      </c>
      <c r="N12" s="385"/>
      <c r="O12" s="386">
        <f t="shared" si="0"/>
        <v>144822725</v>
      </c>
      <c r="P12" s="25">
        <v>226692614</v>
      </c>
    </row>
    <row r="13" spans="1:17" s="26" customFormat="1" ht="12" customHeight="1" x14ac:dyDescent="0.2">
      <c r="A13" s="50" t="s">
        <v>34</v>
      </c>
      <c r="B13" s="384" t="s">
        <v>862</v>
      </c>
      <c r="C13" s="385"/>
      <c r="D13" s="385"/>
      <c r="E13" s="385">
        <v>10795000</v>
      </c>
      <c r="F13" s="385"/>
      <c r="G13" s="385"/>
      <c r="H13" s="385"/>
      <c r="I13" s="385"/>
      <c r="J13" s="385"/>
      <c r="K13" s="385"/>
      <c r="L13" s="385"/>
      <c r="M13" s="385"/>
      <c r="N13" s="385"/>
      <c r="O13" s="386">
        <f t="shared" si="0"/>
        <v>10795000</v>
      </c>
      <c r="P13" s="25"/>
    </row>
    <row r="14" spans="1:17" s="26" customFormat="1" ht="12" customHeight="1" x14ac:dyDescent="0.2">
      <c r="A14" s="50" t="s">
        <v>36</v>
      </c>
      <c r="B14" s="384" t="s">
        <v>863</v>
      </c>
      <c r="C14" s="385"/>
      <c r="D14" s="385"/>
      <c r="E14" s="385"/>
      <c r="F14" s="385"/>
      <c r="G14" s="385"/>
      <c r="H14" s="385"/>
      <c r="I14" s="385"/>
      <c r="J14" s="385"/>
      <c r="K14" s="385"/>
      <c r="L14" s="385"/>
      <c r="M14" s="385"/>
      <c r="N14" s="385"/>
      <c r="O14" s="386">
        <f t="shared" si="0"/>
        <v>0</v>
      </c>
      <c r="P14" s="25">
        <v>540351919</v>
      </c>
    </row>
    <row r="15" spans="1:17" s="26" customFormat="1" ht="12" customHeight="1" x14ac:dyDescent="0.2">
      <c r="A15" s="50"/>
      <c r="B15" s="384" t="s">
        <v>978</v>
      </c>
      <c r="C15" s="385"/>
      <c r="D15" s="385"/>
      <c r="E15" s="385"/>
      <c r="F15" s="385"/>
      <c r="G15" s="385"/>
      <c r="H15" s="385"/>
      <c r="I15" s="385"/>
      <c r="J15" s="385">
        <v>235115514</v>
      </c>
      <c r="K15" s="385"/>
      <c r="L15" s="385"/>
      <c r="M15" s="385"/>
      <c r="N15" s="385"/>
      <c r="O15" s="386">
        <f t="shared" si="0"/>
        <v>235115514</v>
      </c>
      <c r="P15" s="25"/>
    </row>
    <row r="16" spans="1:17" s="26" customFormat="1" ht="12" customHeight="1" x14ac:dyDescent="0.2">
      <c r="A16" s="50" t="s">
        <v>38</v>
      </c>
      <c r="B16" s="384" t="s">
        <v>864</v>
      </c>
      <c r="C16" s="385"/>
      <c r="D16" s="385"/>
      <c r="E16" s="385"/>
      <c r="F16" s="385"/>
      <c r="G16" s="385"/>
      <c r="H16" s="385"/>
      <c r="I16" s="385"/>
      <c r="J16" s="385"/>
      <c r="K16" s="385"/>
      <c r="L16" s="385"/>
      <c r="M16" s="385"/>
      <c r="N16" s="385"/>
      <c r="O16" s="386">
        <f t="shared" si="0"/>
        <v>0</v>
      </c>
      <c r="P16" s="25">
        <v>377205362</v>
      </c>
    </row>
    <row r="17" spans="1:16" s="26" customFormat="1" ht="12" customHeight="1" x14ac:dyDescent="0.2">
      <c r="A17" s="50" t="s">
        <v>40</v>
      </c>
      <c r="B17" s="384" t="s">
        <v>865</v>
      </c>
      <c r="C17" s="385">
        <v>12000000</v>
      </c>
      <c r="D17" s="385">
        <v>1365000</v>
      </c>
      <c r="E17" s="385">
        <v>508000</v>
      </c>
      <c r="F17" s="385"/>
      <c r="G17" s="385"/>
      <c r="H17" s="385"/>
      <c r="I17" s="385"/>
      <c r="J17" s="385"/>
      <c r="K17" s="385"/>
      <c r="L17" s="385"/>
      <c r="M17" s="385"/>
      <c r="N17" s="385"/>
      <c r="O17" s="386">
        <f t="shared" si="0"/>
        <v>13873000</v>
      </c>
      <c r="P17" s="25">
        <v>6000000</v>
      </c>
    </row>
    <row r="18" spans="1:16" s="26" customFormat="1" ht="12" customHeight="1" x14ac:dyDescent="0.2">
      <c r="A18" s="50" t="s">
        <v>42</v>
      </c>
      <c r="B18" s="387" t="s">
        <v>866</v>
      </c>
      <c r="C18" s="24"/>
      <c r="D18" s="24"/>
      <c r="E18" s="24">
        <v>15240000</v>
      </c>
      <c r="F18" s="24"/>
      <c r="G18" s="24"/>
      <c r="H18" s="24"/>
      <c r="I18" s="24"/>
      <c r="J18" s="24"/>
      <c r="K18" s="24"/>
      <c r="L18" s="24">
        <v>574574449</v>
      </c>
      <c r="M18" s="24"/>
      <c r="N18" s="24"/>
      <c r="O18" s="386">
        <f t="shared" si="0"/>
        <v>589814449</v>
      </c>
      <c r="P18" s="25"/>
    </row>
    <row r="19" spans="1:16" s="26" customFormat="1" ht="12" customHeight="1" x14ac:dyDescent="0.2">
      <c r="A19" s="50" t="s">
        <v>44</v>
      </c>
      <c r="B19" s="384" t="s">
        <v>867</v>
      </c>
      <c r="C19" s="385"/>
      <c r="D19" s="385"/>
      <c r="E19" s="385">
        <v>34919868</v>
      </c>
      <c r="F19" s="385"/>
      <c r="G19" s="385"/>
      <c r="H19" s="385"/>
      <c r="I19" s="385"/>
      <c r="J19" s="385"/>
      <c r="K19" s="385"/>
      <c r="L19" s="385"/>
      <c r="M19" s="385"/>
      <c r="N19" s="385"/>
      <c r="O19" s="386">
        <f t="shared" si="0"/>
        <v>34919868</v>
      </c>
      <c r="P19" s="25"/>
    </row>
    <row r="20" spans="1:16" s="26" customFormat="1" ht="12" customHeight="1" x14ac:dyDescent="0.2">
      <c r="A20" s="50" t="s">
        <v>46</v>
      </c>
      <c r="B20" s="384" t="s">
        <v>868</v>
      </c>
      <c r="C20" s="385"/>
      <c r="D20" s="385"/>
      <c r="E20" s="385">
        <v>86188550</v>
      </c>
      <c r="F20" s="385"/>
      <c r="G20" s="385"/>
      <c r="H20" s="385"/>
      <c r="I20" s="385"/>
      <c r="J20" s="385"/>
      <c r="K20" s="385"/>
      <c r="L20" s="385"/>
      <c r="M20" s="385"/>
      <c r="N20" s="385"/>
      <c r="O20" s="386">
        <f t="shared" si="0"/>
        <v>86188550</v>
      </c>
      <c r="P20" s="25"/>
    </row>
    <row r="21" spans="1:16" s="26" customFormat="1" ht="12" customHeight="1" x14ac:dyDescent="0.2">
      <c r="A21" s="50" t="s">
        <v>48</v>
      </c>
      <c r="B21" s="387" t="s">
        <v>869</v>
      </c>
      <c r="C21" s="24"/>
      <c r="D21" s="24"/>
      <c r="E21" s="24">
        <v>20324000</v>
      </c>
      <c r="F21" s="24"/>
      <c r="G21" s="24"/>
      <c r="H21" s="24"/>
      <c r="I21" s="24"/>
      <c r="J21" s="24"/>
      <c r="K21" s="24"/>
      <c r="L21" s="24">
        <v>39815960</v>
      </c>
      <c r="M21" s="24"/>
      <c r="N21" s="24"/>
      <c r="O21" s="386">
        <f t="shared" si="0"/>
        <v>60139960</v>
      </c>
      <c r="P21" s="25"/>
    </row>
    <row r="22" spans="1:16" s="26" customFormat="1" ht="12" customHeight="1" x14ac:dyDescent="0.2">
      <c r="A22" s="50" t="s">
        <v>49</v>
      </c>
      <c r="B22" s="387" t="s">
        <v>870</v>
      </c>
      <c r="C22" s="24">
        <v>21855480</v>
      </c>
      <c r="D22" s="24">
        <v>3739202</v>
      </c>
      <c r="E22" s="24">
        <v>24863500</v>
      </c>
      <c r="F22" s="24"/>
      <c r="G22" s="24"/>
      <c r="H22" s="24"/>
      <c r="I22" s="24"/>
      <c r="J22" s="24"/>
      <c r="K22" s="24"/>
      <c r="L22" s="24">
        <v>7892920</v>
      </c>
      <c r="M22" s="24">
        <v>6350000</v>
      </c>
      <c r="N22" s="24"/>
      <c r="O22" s="386">
        <f t="shared" si="0"/>
        <v>64701102</v>
      </c>
      <c r="P22" s="25">
        <v>25000000</v>
      </c>
    </row>
    <row r="23" spans="1:16" s="26" customFormat="1" ht="12" customHeight="1" x14ac:dyDescent="0.2">
      <c r="A23" s="50" t="s">
        <v>51</v>
      </c>
      <c r="B23" s="387" t="s">
        <v>871</v>
      </c>
      <c r="C23" s="24">
        <v>13119924</v>
      </c>
      <c r="D23" s="24">
        <v>2218011</v>
      </c>
      <c r="E23" s="24">
        <v>2923400</v>
      </c>
      <c r="F23" s="24"/>
      <c r="G23" s="24"/>
      <c r="H23" s="24"/>
      <c r="I23" s="24"/>
      <c r="J23" s="24"/>
      <c r="K23" s="24"/>
      <c r="L23" s="24">
        <v>6502530</v>
      </c>
      <c r="M23" s="24"/>
      <c r="N23" s="24"/>
      <c r="O23" s="386">
        <f t="shared" si="0"/>
        <v>24763865</v>
      </c>
      <c r="P23" s="25">
        <v>12000000</v>
      </c>
    </row>
    <row r="24" spans="1:16" s="26" customFormat="1" ht="12" customHeight="1" x14ac:dyDescent="0.2">
      <c r="A24" s="50" t="s">
        <v>53</v>
      </c>
      <c r="B24" s="387" t="s">
        <v>872</v>
      </c>
      <c r="C24" s="24">
        <v>20611732</v>
      </c>
      <c r="D24" s="24">
        <v>3480764</v>
      </c>
      <c r="E24" s="24">
        <v>1096000</v>
      </c>
      <c r="F24" s="24"/>
      <c r="G24" s="24"/>
      <c r="H24" s="24"/>
      <c r="I24" s="24"/>
      <c r="J24" s="24"/>
      <c r="K24" s="24"/>
      <c r="L24" s="24">
        <v>44450</v>
      </c>
      <c r="M24" s="24"/>
      <c r="N24" s="24"/>
      <c r="O24" s="386">
        <f t="shared" si="0"/>
        <v>25232946</v>
      </c>
      <c r="P24" s="25">
        <v>11000000</v>
      </c>
    </row>
    <row r="25" spans="1:16" s="26" customFormat="1" ht="12" customHeight="1" x14ac:dyDescent="0.2">
      <c r="A25" s="50" t="s">
        <v>55</v>
      </c>
      <c r="B25" s="387" t="s">
        <v>873</v>
      </c>
      <c r="C25" s="24">
        <v>2640000</v>
      </c>
      <c r="D25" s="24">
        <v>96000</v>
      </c>
      <c r="E25" s="24">
        <v>1270000</v>
      </c>
      <c r="F25" s="24"/>
      <c r="G25" s="24"/>
      <c r="H25" s="24"/>
      <c r="I25" s="24"/>
      <c r="J25" s="24"/>
      <c r="K25" s="24"/>
      <c r="L25" s="24"/>
      <c r="M25" s="24"/>
      <c r="N25" s="24"/>
      <c r="O25" s="386">
        <f t="shared" si="0"/>
        <v>4006000</v>
      </c>
      <c r="P25" s="25"/>
    </row>
    <row r="26" spans="1:16" s="26" customFormat="1" ht="12" customHeight="1" x14ac:dyDescent="0.2">
      <c r="A26" s="50" t="s">
        <v>57</v>
      </c>
      <c r="B26" s="387" t="s">
        <v>874</v>
      </c>
      <c r="C26" s="24"/>
      <c r="D26" s="24"/>
      <c r="E26" s="24">
        <v>15685000</v>
      </c>
      <c r="F26" s="24"/>
      <c r="G26" s="24"/>
      <c r="H26" s="24"/>
      <c r="I26" s="24"/>
      <c r="J26" s="24"/>
      <c r="K26" s="24"/>
      <c r="L26" s="24"/>
      <c r="M26" s="24"/>
      <c r="N26" s="24"/>
      <c r="O26" s="386">
        <f t="shared" si="0"/>
        <v>15685000</v>
      </c>
      <c r="P26" s="25"/>
    </row>
    <row r="27" spans="1:16" s="26" customFormat="1" ht="14.25" customHeight="1" x14ac:dyDescent="0.2">
      <c r="A27" s="50" t="s">
        <v>59</v>
      </c>
      <c r="B27" s="387" t="s">
        <v>875</v>
      </c>
      <c r="C27" s="24"/>
      <c r="D27" s="24"/>
      <c r="E27" s="24"/>
      <c r="F27" s="24"/>
      <c r="G27" s="24"/>
      <c r="H27" s="24"/>
      <c r="I27" s="24"/>
      <c r="J27" s="24"/>
      <c r="K27" s="24"/>
      <c r="L27" s="24">
        <v>715645000</v>
      </c>
      <c r="M27" s="24"/>
      <c r="N27" s="24"/>
      <c r="O27" s="386">
        <f t="shared" si="0"/>
        <v>715645000</v>
      </c>
      <c r="P27" s="25"/>
    </row>
    <row r="28" spans="1:16" s="26" customFormat="1" ht="15" customHeight="1" x14ac:dyDescent="0.2">
      <c r="A28" s="50" t="s">
        <v>61</v>
      </c>
      <c r="B28" s="387" t="s">
        <v>876</v>
      </c>
      <c r="C28" s="24"/>
      <c r="D28" s="24"/>
      <c r="E28" s="24"/>
      <c r="F28" s="24"/>
      <c r="G28" s="24"/>
      <c r="H28" s="24"/>
      <c r="I28" s="24"/>
      <c r="J28" s="24"/>
      <c r="K28" s="24"/>
      <c r="L28" s="24">
        <v>1905000</v>
      </c>
      <c r="M28" s="24">
        <v>12763500</v>
      </c>
      <c r="N28" s="24"/>
      <c r="O28" s="386">
        <f t="shared" si="0"/>
        <v>14668500</v>
      </c>
      <c r="P28" s="25"/>
    </row>
    <row r="29" spans="1:16" s="26" customFormat="1" x14ac:dyDescent="0.2">
      <c r="A29" s="50" t="s">
        <v>63</v>
      </c>
      <c r="B29" s="387" t="s">
        <v>877</v>
      </c>
      <c r="C29" s="24">
        <v>6349000</v>
      </c>
      <c r="D29" s="24">
        <v>1145000</v>
      </c>
      <c r="E29" s="24">
        <v>42900000</v>
      </c>
      <c r="F29" s="24"/>
      <c r="G29" s="24"/>
      <c r="H29" s="24"/>
      <c r="I29" s="24"/>
      <c r="J29" s="24"/>
      <c r="K29" s="24"/>
      <c r="L29" s="24"/>
      <c r="M29" s="24"/>
      <c r="N29" s="24"/>
      <c r="O29" s="386">
        <f t="shared" si="0"/>
        <v>50394000</v>
      </c>
      <c r="P29" s="25"/>
    </row>
    <row r="30" spans="1:16" s="26" customFormat="1" x14ac:dyDescent="0.2">
      <c r="A30" s="50" t="s">
        <v>65</v>
      </c>
      <c r="B30" s="387" t="s">
        <v>878</v>
      </c>
      <c r="C30" s="24"/>
      <c r="D30" s="24"/>
      <c r="E30" s="24">
        <v>5207000</v>
      </c>
      <c r="F30" s="24"/>
      <c r="G30" s="24"/>
      <c r="H30" s="24"/>
      <c r="I30" s="24"/>
      <c r="J30" s="24"/>
      <c r="K30" s="24"/>
      <c r="L30" s="24"/>
      <c r="M30" s="24"/>
      <c r="N30" s="24"/>
      <c r="O30" s="386">
        <f t="shared" si="0"/>
        <v>5207000</v>
      </c>
      <c r="P30" s="25">
        <v>15800000</v>
      </c>
    </row>
    <row r="31" spans="1:16" s="26" customFormat="1" ht="14.25" customHeight="1" x14ac:dyDescent="0.2">
      <c r="A31" s="50" t="s">
        <v>67</v>
      </c>
      <c r="B31" s="387" t="s">
        <v>879</v>
      </c>
      <c r="C31" s="24"/>
      <c r="D31" s="24"/>
      <c r="E31" s="24"/>
      <c r="F31" s="24"/>
      <c r="G31" s="24"/>
      <c r="H31" s="24">
        <v>14300000</v>
      </c>
      <c r="I31" s="24">
        <v>1280000</v>
      </c>
      <c r="J31" s="24"/>
      <c r="K31" s="24"/>
      <c r="L31" s="24"/>
      <c r="M31" s="24"/>
      <c r="N31" s="24"/>
      <c r="O31" s="386">
        <f t="shared" si="0"/>
        <v>15580000</v>
      </c>
      <c r="P31" s="25"/>
    </row>
    <row r="32" spans="1:16" s="26" customFormat="1" ht="24.75" customHeight="1" x14ac:dyDescent="0.2">
      <c r="A32" s="50" t="s">
        <v>69</v>
      </c>
      <c r="B32" s="387" t="s">
        <v>880</v>
      </c>
      <c r="C32" s="24">
        <v>172091000</v>
      </c>
      <c r="D32" s="24">
        <v>32945000</v>
      </c>
      <c r="E32" s="24">
        <v>31145100</v>
      </c>
      <c r="F32" s="24"/>
      <c r="G32" s="24"/>
      <c r="H32" s="24"/>
      <c r="I32" s="24"/>
      <c r="J32" s="24"/>
      <c r="K32" s="24"/>
      <c r="L32" s="24">
        <v>4737100</v>
      </c>
      <c r="M32" s="24"/>
      <c r="N32" s="24"/>
      <c r="O32" s="386">
        <f t="shared" si="0"/>
        <v>240918200</v>
      </c>
      <c r="P32" s="25">
        <v>3643134</v>
      </c>
    </row>
    <row r="33" spans="1:17" s="26" customFormat="1" x14ac:dyDescent="0.2">
      <c r="A33" s="50" t="s">
        <v>71</v>
      </c>
      <c r="B33" s="387" t="s">
        <v>881</v>
      </c>
      <c r="C33" s="24">
        <v>14486000</v>
      </c>
      <c r="D33" s="24">
        <v>1990000</v>
      </c>
      <c r="E33" s="24"/>
      <c r="F33" s="24"/>
      <c r="G33" s="24"/>
      <c r="H33" s="24"/>
      <c r="I33" s="24"/>
      <c r="J33" s="24"/>
      <c r="K33" s="24"/>
      <c r="L33" s="24"/>
      <c r="M33" s="24"/>
      <c r="N33" s="24"/>
      <c r="O33" s="386">
        <f t="shared" si="0"/>
        <v>16476000</v>
      </c>
      <c r="P33" s="25">
        <v>947040000</v>
      </c>
    </row>
    <row r="34" spans="1:17" s="26" customFormat="1" ht="14.25" customHeight="1" x14ac:dyDescent="0.2">
      <c r="A34" s="50" t="s">
        <v>73</v>
      </c>
      <c r="B34" s="387" t="s">
        <v>882</v>
      </c>
      <c r="C34" s="24">
        <v>293983400</v>
      </c>
      <c r="D34" s="24">
        <v>50580000</v>
      </c>
      <c r="E34" s="24">
        <v>102750000</v>
      </c>
      <c r="F34" s="24"/>
      <c r="G34" s="24"/>
      <c r="H34" s="24"/>
      <c r="I34" s="24"/>
      <c r="J34" s="24"/>
      <c r="K34" s="24"/>
      <c r="L34" s="24">
        <v>7588250</v>
      </c>
      <c r="M34" s="24"/>
      <c r="N34" s="24"/>
      <c r="O34" s="386">
        <f t="shared" si="0"/>
        <v>454901650</v>
      </c>
      <c r="P34" s="25">
        <v>13854150</v>
      </c>
    </row>
    <row r="35" spans="1:17" s="26" customFormat="1" x14ac:dyDescent="0.2">
      <c r="A35" s="50" t="s">
        <v>97</v>
      </c>
      <c r="B35" s="387" t="s">
        <v>883</v>
      </c>
      <c r="C35" s="24">
        <v>34851000</v>
      </c>
      <c r="D35" s="24">
        <v>5701905</v>
      </c>
      <c r="E35" s="24">
        <v>34838000</v>
      </c>
      <c r="F35" s="24"/>
      <c r="G35" s="24"/>
      <c r="H35" s="24"/>
      <c r="I35" s="24"/>
      <c r="J35" s="24"/>
      <c r="K35" s="24"/>
      <c r="L35" s="24">
        <v>2413000</v>
      </c>
      <c r="M35" s="24"/>
      <c r="N35" s="24"/>
      <c r="O35" s="386">
        <f t="shared" si="0"/>
        <v>77803905</v>
      </c>
      <c r="P35" s="25">
        <v>10305000</v>
      </c>
    </row>
    <row r="36" spans="1:17" s="26" customFormat="1" x14ac:dyDescent="0.2">
      <c r="A36" s="50" t="s">
        <v>99</v>
      </c>
      <c r="B36" s="387" t="s">
        <v>884</v>
      </c>
      <c r="C36" s="24"/>
      <c r="D36" s="24"/>
      <c r="E36" s="24"/>
      <c r="F36" s="24"/>
      <c r="G36" s="24"/>
      <c r="H36" s="24"/>
      <c r="I36" s="24"/>
      <c r="J36" s="24"/>
      <c r="K36" s="24"/>
      <c r="L36" s="24"/>
      <c r="M36" s="24"/>
      <c r="N36" s="24">
        <v>762297471</v>
      </c>
      <c r="O36" s="386">
        <f t="shared" si="0"/>
        <v>762297471</v>
      </c>
      <c r="P36" s="25">
        <v>762297471</v>
      </c>
    </row>
    <row r="37" spans="1:17" s="26" customFormat="1" x14ac:dyDescent="0.2">
      <c r="A37" s="50" t="s">
        <v>101</v>
      </c>
      <c r="B37" s="387" t="s">
        <v>885</v>
      </c>
      <c r="C37" s="24"/>
      <c r="D37" s="24"/>
      <c r="E37" s="24"/>
      <c r="F37" s="24"/>
      <c r="G37" s="24"/>
      <c r="H37" s="24"/>
      <c r="I37" s="24"/>
      <c r="J37" s="24"/>
      <c r="K37" s="24"/>
      <c r="L37" s="24"/>
      <c r="M37" s="24"/>
      <c r="N37" s="24"/>
      <c r="O37" s="386">
        <f t="shared" si="0"/>
        <v>0</v>
      </c>
      <c r="P37" s="25">
        <v>1626914601</v>
      </c>
    </row>
    <row r="38" spans="1:17" s="8" customFormat="1" ht="12" customHeight="1" x14ac:dyDescent="0.2">
      <c r="A38" s="50" t="s">
        <v>660</v>
      </c>
      <c r="B38" s="388" t="s">
        <v>886</v>
      </c>
      <c r="C38" s="33">
        <f t="shared" ref="C38:M38" si="1">SUM(C10:C35)</f>
        <v>637774730</v>
      </c>
      <c r="D38" s="33">
        <f t="shared" si="1"/>
        <v>115806882</v>
      </c>
      <c r="E38" s="33">
        <f t="shared" si="1"/>
        <v>652609818</v>
      </c>
      <c r="F38" s="33">
        <f t="shared" si="1"/>
        <v>0</v>
      </c>
      <c r="G38" s="33">
        <f t="shared" si="1"/>
        <v>0</v>
      </c>
      <c r="H38" s="33">
        <f t="shared" si="1"/>
        <v>14300000</v>
      </c>
      <c r="I38" s="33">
        <f t="shared" si="1"/>
        <v>1280000</v>
      </c>
      <c r="J38" s="33">
        <f t="shared" si="1"/>
        <v>235115514</v>
      </c>
      <c r="K38" s="33">
        <f t="shared" si="1"/>
        <v>0</v>
      </c>
      <c r="L38" s="33">
        <f t="shared" si="1"/>
        <v>1449366395</v>
      </c>
      <c r="M38" s="33">
        <f t="shared" si="1"/>
        <v>65824379</v>
      </c>
      <c r="N38" s="33">
        <f>SUM(N36:N37)</f>
        <v>762297471</v>
      </c>
      <c r="O38" s="389">
        <f t="shared" si="0"/>
        <v>3934375189</v>
      </c>
      <c r="P38" s="33">
        <f>SUM(P10:P37)</f>
        <v>4707187997</v>
      </c>
      <c r="Q38" s="39"/>
    </row>
    <row r="39" spans="1:17" ht="12" customHeight="1" x14ac:dyDescent="0.2">
      <c r="I39" s="7"/>
      <c r="J39" s="7"/>
      <c r="K39" s="7"/>
      <c r="L39" s="7"/>
      <c r="M39" s="7"/>
      <c r="N39" s="7"/>
      <c r="O39" s="378"/>
      <c r="P39" s="378"/>
      <c r="Q39" s="26"/>
    </row>
    <row r="40" spans="1:17" s="8" customFormat="1" ht="12" customHeight="1" x14ac:dyDescent="0.2">
      <c r="A40" s="8" t="s">
        <v>887</v>
      </c>
      <c r="C40" s="378"/>
      <c r="D40" s="378"/>
      <c r="E40" s="378"/>
      <c r="F40" s="378"/>
      <c r="G40" s="378"/>
      <c r="H40" s="378"/>
      <c r="I40" s="378"/>
      <c r="J40" s="378"/>
      <c r="K40" s="378"/>
      <c r="L40" s="378"/>
      <c r="M40" s="378"/>
      <c r="N40" s="378"/>
      <c r="O40" s="378"/>
      <c r="P40" s="378"/>
      <c r="Q40" s="39"/>
    </row>
    <row r="41" spans="1:17" ht="12" customHeight="1" x14ac:dyDescent="0.2">
      <c r="I41" s="7"/>
      <c r="J41" s="7"/>
      <c r="K41" s="7"/>
      <c r="L41" s="7"/>
      <c r="M41" s="7"/>
      <c r="N41" s="7"/>
      <c r="O41" s="378"/>
      <c r="P41" s="378"/>
      <c r="Q41" s="26"/>
    </row>
    <row r="42" spans="1:17" s="382" customFormat="1" ht="12" customHeight="1" x14ac:dyDescent="0.15">
      <c r="A42" s="604" t="s">
        <v>1</v>
      </c>
      <c r="B42" s="606" t="s">
        <v>17</v>
      </c>
      <c r="C42" s="379" t="s">
        <v>3</v>
      </c>
      <c r="D42" s="379" t="s">
        <v>4</v>
      </c>
      <c r="E42" s="379" t="s">
        <v>5</v>
      </c>
      <c r="F42" s="379" t="s">
        <v>6</v>
      </c>
      <c r="G42" s="379" t="s">
        <v>7</v>
      </c>
      <c r="H42" s="379" t="s">
        <v>9</v>
      </c>
      <c r="I42" s="379" t="s">
        <v>10</v>
      </c>
      <c r="J42" s="379" t="s">
        <v>12</v>
      </c>
      <c r="K42" s="379" t="s">
        <v>13</v>
      </c>
      <c r="L42" s="380" t="s">
        <v>14</v>
      </c>
      <c r="M42" s="379" t="s">
        <v>15</v>
      </c>
      <c r="N42" s="379" t="s">
        <v>106</v>
      </c>
      <c r="O42" s="379" t="s">
        <v>107</v>
      </c>
      <c r="P42" s="379" t="s">
        <v>374</v>
      </c>
      <c r="Q42" s="381"/>
    </row>
    <row r="43" spans="1:17" s="382" customFormat="1" ht="12" customHeight="1" x14ac:dyDescent="0.15">
      <c r="A43" s="605"/>
      <c r="B43" s="607"/>
      <c r="C43" s="601" t="s">
        <v>848</v>
      </c>
      <c r="D43" s="601" t="s">
        <v>849</v>
      </c>
      <c r="E43" s="601" t="s">
        <v>850</v>
      </c>
      <c r="F43" s="601" t="s">
        <v>851</v>
      </c>
      <c r="G43" s="601" t="s">
        <v>852</v>
      </c>
      <c r="H43" s="601" t="s">
        <v>650</v>
      </c>
      <c r="I43" s="601" t="s">
        <v>512</v>
      </c>
      <c r="J43" s="600" t="s">
        <v>853</v>
      </c>
      <c r="K43" s="600" t="s">
        <v>89</v>
      </c>
      <c r="L43" s="601" t="s">
        <v>854</v>
      </c>
      <c r="M43" s="608" t="s">
        <v>855</v>
      </c>
      <c r="N43" s="601" t="s">
        <v>856</v>
      </c>
      <c r="O43" s="601" t="s">
        <v>857</v>
      </c>
      <c r="P43" s="611" t="s">
        <v>858</v>
      </c>
      <c r="Q43" s="381"/>
    </row>
    <row r="44" spans="1:17" s="382" customFormat="1" ht="69.75" customHeight="1" x14ac:dyDescent="0.15">
      <c r="A44" s="605"/>
      <c r="B44" s="607"/>
      <c r="C44" s="602"/>
      <c r="D44" s="602"/>
      <c r="E44" s="602"/>
      <c r="F44" s="602"/>
      <c r="G44" s="602"/>
      <c r="H44" s="602"/>
      <c r="I44" s="603"/>
      <c r="J44" s="519"/>
      <c r="K44" s="519"/>
      <c r="L44" s="612"/>
      <c r="M44" s="609"/>
      <c r="N44" s="603"/>
      <c r="O44" s="610"/>
      <c r="P44" s="611"/>
      <c r="Q44" s="381"/>
    </row>
    <row r="45" spans="1:17" s="382" customFormat="1" ht="10.5" x14ac:dyDescent="0.15">
      <c r="A45" s="605"/>
      <c r="B45" s="607"/>
      <c r="C45" s="383" t="s">
        <v>27</v>
      </c>
      <c r="D45" s="383" t="s">
        <v>27</v>
      </c>
      <c r="E45" s="383" t="s">
        <v>27</v>
      </c>
      <c r="F45" s="383" t="s">
        <v>27</v>
      </c>
      <c r="G45" s="383" t="s">
        <v>27</v>
      </c>
      <c r="H45" s="383" t="s">
        <v>27</v>
      </c>
      <c r="I45" s="383" t="s">
        <v>27</v>
      </c>
      <c r="J45" s="383" t="s">
        <v>27</v>
      </c>
      <c r="K45" s="383" t="s">
        <v>27</v>
      </c>
      <c r="L45" s="383" t="s">
        <v>27</v>
      </c>
      <c r="M45" s="383" t="s">
        <v>27</v>
      </c>
      <c r="N45" s="383" t="s">
        <v>27</v>
      </c>
      <c r="O45" s="383" t="s">
        <v>27</v>
      </c>
      <c r="P45" s="383" t="s">
        <v>27</v>
      </c>
      <c r="Q45" s="381"/>
    </row>
    <row r="46" spans="1:17" s="382" customFormat="1" ht="15" customHeight="1" x14ac:dyDescent="0.15">
      <c r="A46" s="497"/>
      <c r="B46" s="492"/>
      <c r="C46" s="398" t="s">
        <v>26</v>
      </c>
      <c r="D46" s="398" t="s">
        <v>26</v>
      </c>
      <c r="E46" s="398" t="s">
        <v>26</v>
      </c>
      <c r="F46" s="398" t="s">
        <v>26</v>
      </c>
      <c r="G46" s="383" t="s">
        <v>26</v>
      </c>
      <c r="H46" s="398" t="s">
        <v>26</v>
      </c>
      <c r="I46" s="398" t="s">
        <v>26</v>
      </c>
      <c r="J46" s="398" t="s">
        <v>26</v>
      </c>
      <c r="K46" s="398" t="s">
        <v>26</v>
      </c>
      <c r="L46" s="398" t="s">
        <v>26</v>
      </c>
      <c r="M46" s="398" t="s">
        <v>26</v>
      </c>
      <c r="N46" s="398" t="s">
        <v>26</v>
      </c>
      <c r="O46" s="398" t="s">
        <v>26</v>
      </c>
      <c r="P46" s="383" t="s">
        <v>26</v>
      </c>
      <c r="Q46" s="381"/>
    </row>
    <row r="47" spans="1:17" s="26" customFormat="1" ht="25.5" x14ac:dyDescent="0.2">
      <c r="A47" s="390" t="s">
        <v>28</v>
      </c>
      <c r="B47" s="384" t="s">
        <v>859</v>
      </c>
      <c r="C47" s="391"/>
      <c r="D47" s="391"/>
      <c r="E47" s="391"/>
      <c r="F47" s="385">
        <v>6371948</v>
      </c>
      <c r="G47" s="391"/>
      <c r="H47" s="391"/>
      <c r="I47" s="392"/>
      <c r="J47" s="392"/>
      <c r="K47" s="480">
        <v>684367699</v>
      </c>
      <c r="L47" s="391"/>
      <c r="M47" s="393"/>
      <c r="N47" s="393"/>
      <c r="O47" s="386">
        <f>C47+D47+E47+F47+G47+H47+I47+J47+K47+L47+M47+N47</f>
        <v>690739647</v>
      </c>
      <c r="P47" s="25"/>
    </row>
    <row r="48" spans="1:17" s="26" customFormat="1" x14ac:dyDescent="0.2">
      <c r="A48" s="390" t="s">
        <v>30</v>
      </c>
      <c r="B48" s="384" t="s">
        <v>888</v>
      </c>
      <c r="C48" s="391"/>
      <c r="D48" s="391">
        <v>3200000</v>
      </c>
      <c r="E48" s="391">
        <v>36933006</v>
      </c>
      <c r="F48" s="391"/>
      <c r="G48" s="391"/>
      <c r="H48" s="391"/>
      <c r="I48" s="392"/>
      <c r="J48" s="392"/>
      <c r="K48" s="392"/>
      <c r="L48" s="391"/>
      <c r="M48" s="393"/>
      <c r="N48" s="393"/>
      <c r="O48" s="386">
        <f t="shared" ref="O48:O54" si="2">C48+D48+E48+F48+G48+H48+I48+J48+K48+L48+M48+N48</f>
        <v>40133006</v>
      </c>
      <c r="P48" s="25"/>
    </row>
    <row r="49" spans="1:17" s="26" customFormat="1" ht="12" customHeight="1" x14ac:dyDescent="0.2">
      <c r="A49" s="390" t="s">
        <v>32</v>
      </c>
      <c r="B49" s="384" t="s">
        <v>864</v>
      </c>
      <c r="C49" s="391"/>
      <c r="D49" s="391"/>
      <c r="E49" s="391"/>
      <c r="F49" s="391"/>
      <c r="G49" s="391">
        <v>10040155</v>
      </c>
      <c r="H49" s="391"/>
      <c r="I49" s="392"/>
      <c r="J49" s="392"/>
      <c r="K49" s="392"/>
      <c r="L49" s="391"/>
      <c r="M49" s="393"/>
      <c r="N49" s="393"/>
      <c r="O49" s="386">
        <f t="shared" si="2"/>
        <v>10040155</v>
      </c>
      <c r="P49" s="25"/>
    </row>
    <row r="50" spans="1:17" s="26" customFormat="1" x14ac:dyDescent="0.2">
      <c r="A50" s="390" t="s">
        <v>34</v>
      </c>
      <c r="B50" s="387" t="s">
        <v>889</v>
      </c>
      <c r="C50" s="24">
        <v>1500000</v>
      </c>
      <c r="D50" s="24">
        <v>262500</v>
      </c>
      <c r="E50" s="24">
        <v>4320000</v>
      </c>
      <c r="F50" s="24"/>
      <c r="G50" s="24"/>
      <c r="H50" s="24"/>
      <c r="I50" s="24"/>
      <c r="J50" s="24"/>
      <c r="K50" s="24"/>
      <c r="L50" s="24">
        <v>500380</v>
      </c>
      <c r="M50" s="210"/>
      <c r="N50" s="210"/>
      <c r="O50" s="386">
        <f t="shared" si="2"/>
        <v>6582880</v>
      </c>
      <c r="P50" s="25">
        <v>6582880</v>
      </c>
    </row>
    <row r="51" spans="1:17" s="26" customFormat="1" x14ac:dyDescent="0.2">
      <c r="A51" s="390" t="s">
        <v>36</v>
      </c>
      <c r="B51" s="387" t="s">
        <v>890</v>
      </c>
      <c r="C51" s="24">
        <v>6300000</v>
      </c>
      <c r="D51" s="210">
        <v>1165500</v>
      </c>
      <c r="E51" s="210">
        <v>2100000</v>
      </c>
      <c r="F51" s="210"/>
      <c r="G51" s="210"/>
      <c r="H51" s="210"/>
      <c r="I51" s="210"/>
      <c r="J51" s="210"/>
      <c r="K51" s="210"/>
      <c r="L51" s="210">
        <v>1799590</v>
      </c>
      <c r="M51" s="210"/>
      <c r="N51" s="210"/>
      <c r="O51" s="386">
        <f t="shared" si="2"/>
        <v>11365090</v>
      </c>
      <c r="P51" s="25">
        <v>11365090</v>
      </c>
    </row>
    <row r="52" spans="1:17" ht="12" customHeight="1" x14ac:dyDescent="0.2">
      <c r="A52" s="394" t="s">
        <v>38</v>
      </c>
      <c r="B52" s="387" t="s">
        <v>870</v>
      </c>
      <c r="C52" s="374"/>
      <c r="D52" s="374"/>
      <c r="E52" s="374">
        <v>122000000</v>
      </c>
      <c r="F52" s="374"/>
      <c r="G52" s="374"/>
      <c r="H52" s="374"/>
      <c r="I52" s="374"/>
      <c r="J52" s="374"/>
      <c r="K52" s="374"/>
      <c r="L52" s="374"/>
      <c r="M52" s="374"/>
      <c r="N52" s="374"/>
      <c r="O52" s="386">
        <f t="shared" si="2"/>
        <v>122000000</v>
      </c>
      <c r="P52" s="30">
        <v>122000000</v>
      </c>
      <c r="Q52" s="26"/>
    </row>
    <row r="53" spans="1:17" ht="12" customHeight="1" x14ac:dyDescent="0.2">
      <c r="A53" s="394" t="s">
        <v>40</v>
      </c>
      <c r="B53" s="212" t="s">
        <v>891</v>
      </c>
      <c r="C53" s="374"/>
      <c r="D53" s="374"/>
      <c r="E53" s="374"/>
      <c r="F53" s="374">
        <v>31900000</v>
      </c>
      <c r="G53" s="374"/>
      <c r="H53" s="374"/>
      <c r="I53" s="374"/>
      <c r="J53" s="374"/>
      <c r="K53" s="374"/>
      <c r="L53" s="374"/>
      <c r="M53" s="374"/>
      <c r="N53" s="374"/>
      <c r="O53" s="386">
        <f t="shared" si="2"/>
        <v>31900000</v>
      </c>
      <c r="P53" s="30"/>
      <c r="Q53" s="26"/>
    </row>
    <row r="54" spans="1:17" s="8" customFormat="1" ht="12" customHeight="1" x14ac:dyDescent="0.2">
      <c r="A54" s="394" t="s">
        <v>42</v>
      </c>
      <c r="B54" s="388" t="s">
        <v>892</v>
      </c>
      <c r="C54" s="33">
        <f t="shared" ref="C54:G54" si="3">SUM(C47:C53)</f>
        <v>7800000</v>
      </c>
      <c r="D54" s="33">
        <f t="shared" si="3"/>
        <v>4628000</v>
      </c>
      <c r="E54" s="33">
        <f t="shared" si="3"/>
        <v>165353006</v>
      </c>
      <c r="F54" s="33">
        <f t="shared" si="3"/>
        <v>38271948</v>
      </c>
      <c r="G54" s="33">
        <f t="shared" si="3"/>
        <v>10040155</v>
      </c>
      <c r="H54" s="33">
        <f>SUM(H47:H53)</f>
        <v>0</v>
      </c>
      <c r="I54" s="33">
        <f>SUM(I47:I53)</f>
        <v>0</v>
      </c>
      <c r="J54" s="33">
        <f>SUM(J47:J53)</f>
        <v>0</v>
      </c>
      <c r="K54" s="33">
        <f>SUM(K47:K53)</f>
        <v>684367699</v>
      </c>
      <c r="L54" s="33">
        <f t="shared" ref="L54:N54" si="4">SUM(L47:L53)</f>
        <v>2299970</v>
      </c>
      <c r="M54" s="33">
        <f t="shared" si="4"/>
        <v>0</v>
      </c>
      <c r="N54" s="33">
        <f t="shared" si="4"/>
        <v>0</v>
      </c>
      <c r="O54" s="389">
        <f t="shared" si="2"/>
        <v>912760778</v>
      </c>
      <c r="P54" s="33">
        <f>SUM(P47:P53)</f>
        <v>139947970</v>
      </c>
      <c r="Q54" s="39"/>
    </row>
    <row r="55" spans="1:17" ht="12" customHeight="1" x14ac:dyDescent="0.2">
      <c r="A55" s="4"/>
      <c r="B55" s="395"/>
      <c r="C55" s="44"/>
      <c r="D55" s="44"/>
      <c r="E55" s="44"/>
      <c r="F55" s="44"/>
      <c r="G55" s="44"/>
      <c r="H55" s="44"/>
      <c r="I55" s="44"/>
      <c r="J55" s="44"/>
      <c r="K55" s="44"/>
      <c r="L55" s="44"/>
      <c r="M55" s="44"/>
      <c r="N55" s="44"/>
      <c r="O55" s="396"/>
      <c r="P55" s="378"/>
      <c r="Q55" s="26"/>
    </row>
    <row r="56" spans="1:17" ht="12" customHeight="1" x14ac:dyDescent="0.2">
      <c r="A56" s="616" t="s">
        <v>893</v>
      </c>
      <c r="B56" s="617"/>
      <c r="C56" s="614"/>
      <c r="D56" s="614"/>
      <c r="E56" s="44"/>
      <c r="F56" s="44"/>
      <c r="G56" s="44"/>
      <c r="H56" s="44"/>
      <c r="I56" s="44"/>
      <c r="J56" s="44"/>
      <c r="K56" s="44"/>
      <c r="L56" s="44"/>
      <c r="M56" s="44"/>
      <c r="N56" s="44"/>
      <c r="O56" s="396"/>
      <c r="P56" s="378"/>
      <c r="Q56" s="26"/>
    </row>
    <row r="57" spans="1:17" ht="12" customHeight="1" x14ac:dyDescent="0.2">
      <c r="I57" s="7"/>
      <c r="J57" s="7"/>
      <c r="K57" s="7"/>
      <c r="L57" s="7"/>
      <c r="M57" s="7"/>
      <c r="N57" s="7"/>
      <c r="O57" s="378"/>
      <c r="P57" s="378"/>
      <c r="Q57" s="26"/>
    </row>
    <row r="58" spans="1:17" s="382" customFormat="1" ht="12" customHeight="1" x14ac:dyDescent="0.15">
      <c r="A58" s="604" t="s">
        <v>1</v>
      </c>
      <c r="B58" s="606" t="s">
        <v>17</v>
      </c>
      <c r="C58" s="379" t="s">
        <v>3</v>
      </c>
      <c r="D58" s="379" t="s">
        <v>4</v>
      </c>
      <c r="E58" s="379" t="s">
        <v>5</v>
      </c>
      <c r="F58" s="379" t="s">
        <v>6</v>
      </c>
      <c r="G58" s="379" t="s">
        <v>7</v>
      </c>
      <c r="H58" s="379" t="s">
        <v>9</v>
      </c>
      <c r="I58" s="379" t="s">
        <v>10</v>
      </c>
      <c r="J58" s="379" t="s">
        <v>12</v>
      </c>
      <c r="K58" s="379" t="s">
        <v>13</v>
      </c>
      <c r="L58" s="380" t="s">
        <v>14</v>
      </c>
      <c r="M58" s="379" t="s">
        <v>15</v>
      </c>
      <c r="N58" s="379" t="s">
        <v>106</v>
      </c>
      <c r="O58" s="379" t="s">
        <v>107</v>
      </c>
      <c r="P58" s="379" t="s">
        <v>374</v>
      </c>
      <c r="Q58" s="381"/>
    </row>
    <row r="59" spans="1:17" s="382" customFormat="1" ht="12" customHeight="1" x14ac:dyDescent="0.15">
      <c r="A59" s="605"/>
      <c r="B59" s="607"/>
      <c r="C59" s="601" t="s">
        <v>848</v>
      </c>
      <c r="D59" s="601" t="s">
        <v>849</v>
      </c>
      <c r="E59" s="601" t="s">
        <v>850</v>
      </c>
      <c r="F59" s="601" t="s">
        <v>851</v>
      </c>
      <c r="G59" s="601" t="s">
        <v>852</v>
      </c>
      <c r="H59" s="601" t="s">
        <v>650</v>
      </c>
      <c r="I59" s="601" t="s">
        <v>512</v>
      </c>
      <c r="J59" s="600" t="s">
        <v>853</v>
      </c>
      <c r="K59" s="600" t="s">
        <v>89</v>
      </c>
      <c r="L59" s="601" t="s">
        <v>854</v>
      </c>
      <c r="M59" s="608" t="s">
        <v>855</v>
      </c>
      <c r="N59" s="601" t="s">
        <v>856</v>
      </c>
      <c r="O59" s="601" t="s">
        <v>857</v>
      </c>
      <c r="P59" s="611" t="s">
        <v>858</v>
      </c>
      <c r="Q59" s="381"/>
    </row>
    <row r="60" spans="1:17" s="382" customFormat="1" ht="69.75" customHeight="1" x14ac:dyDescent="0.15">
      <c r="A60" s="605"/>
      <c r="B60" s="607"/>
      <c r="C60" s="602"/>
      <c r="D60" s="602"/>
      <c r="E60" s="602"/>
      <c r="F60" s="602"/>
      <c r="G60" s="602"/>
      <c r="H60" s="602"/>
      <c r="I60" s="603"/>
      <c r="J60" s="519"/>
      <c r="K60" s="519"/>
      <c r="L60" s="612"/>
      <c r="M60" s="609"/>
      <c r="N60" s="603"/>
      <c r="O60" s="610"/>
      <c r="P60" s="611"/>
      <c r="Q60" s="381"/>
    </row>
    <row r="61" spans="1:17" s="382" customFormat="1" ht="10.5" x14ac:dyDescent="0.15">
      <c r="A61" s="605"/>
      <c r="B61" s="607"/>
      <c r="C61" s="383" t="s">
        <v>27</v>
      </c>
      <c r="D61" s="383" t="s">
        <v>27</v>
      </c>
      <c r="E61" s="383" t="s">
        <v>27</v>
      </c>
      <c r="F61" s="383" t="s">
        <v>27</v>
      </c>
      <c r="G61" s="383" t="s">
        <v>27</v>
      </c>
      <c r="H61" s="383" t="s">
        <v>27</v>
      </c>
      <c r="I61" s="383" t="s">
        <v>27</v>
      </c>
      <c r="J61" s="383" t="s">
        <v>27</v>
      </c>
      <c r="K61" s="383" t="s">
        <v>27</v>
      </c>
      <c r="L61" s="383" t="s">
        <v>27</v>
      </c>
      <c r="M61" s="383" t="s">
        <v>27</v>
      </c>
      <c r="N61" s="383" t="s">
        <v>27</v>
      </c>
      <c r="O61" s="383" t="s">
        <v>27</v>
      </c>
      <c r="P61" s="383" t="s">
        <v>27</v>
      </c>
      <c r="Q61" s="381"/>
    </row>
    <row r="62" spans="1:17" s="382" customFormat="1" ht="15" customHeight="1" x14ac:dyDescent="0.15">
      <c r="A62" s="497"/>
      <c r="B62" s="492"/>
      <c r="C62" s="398" t="s">
        <v>26</v>
      </c>
      <c r="D62" s="398" t="s">
        <v>26</v>
      </c>
      <c r="E62" s="398" t="s">
        <v>26</v>
      </c>
      <c r="F62" s="398" t="s">
        <v>26</v>
      </c>
      <c r="G62" s="383" t="s">
        <v>26</v>
      </c>
      <c r="H62" s="398" t="s">
        <v>26</v>
      </c>
      <c r="I62" s="398" t="s">
        <v>26</v>
      </c>
      <c r="J62" s="398" t="s">
        <v>26</v>
      </c>
      <c r="K62" s="398" t="s">
        <v>26</v>
      </c>
      <c r="L62" s="398" t="s">
        <v>26</v>
      </c>
      <c r="M62" s="398" t="s">
        <v>26</v>
      </c>
      <c r="N62" s="398" t="s">
        <v>26</v>
      </c>
      <c r="O62" s="398" t="s">
        <v>26</v>
      </c>
      <c r="P62" s="383" t="s">
        <v>26</v>
      </c>
      <c r="Q62" s="381"/>
    </row>
    <row r="63" spans="1:17" s="8" customFormat="1" ht="12" customHeight="1" x14ac:dyDescent="0.2">
      <c r="A63" s="48" t="s">
        <v>28</v>
      </c>
      <c r="B63" s="397" t="s">
        <v>778</v>
      </c>
      <c r="C63" s="38">
        <f>C38+C54</f>
        <v>645574730</v>
      </c>
      <c r="D63" s="38">
        <f t="shared" ref="D63:O63" si="5">D38+D54</f>
        <v>120434882</v>
      </c>
      <c r="E63" s="38">
        <f t="shared" si="5"/>
        <v>817962824</v>
      </c>
      <c r="F63" s="38">
        <f t="shared" si="5"/>
        <v>38271948</v>
      </c>
      <c r="G63" s="38">
        <f t="shared" si="5"/>
        <v>10040155</v>
      </c>
      <c r="H63" s="38">
        <f t="shared" si="5"/>
        <v>14300000</v>
      </c>
      <c r="I63" s="38">
        <f t="shared" si="5"/>
        <v>1280000</v>
      </c>
      <c r="J63" s="38">
        <f t="shared" si="5"/>
        <v>235115514</v>
      </c>
      <c r="K63" s="38">
        <f>K38+K54</f>
        <v>684367699</v>
      </c>
      <c r="L63" s="38">
        <f t="shared" si="5"/>
        <v>1451666365</v>
      </c>
      <c r="M63" s="38">
        <f t="shared" si="5"/>
        <v>65824379</v>
      </c>
      <c r="N63" s="38">
        <f t="shared" si="5"/>
        <v>762297471</v>
      </c>
      <c r="O63" s="38">
        <f t="shared" si="5"/>
        <v>4847135967</v>
      </c>
      <c r="P63" s="38">
        <f>P38+P54</f>
        <v>4847135967</v>
      </c>
      <c r="Q63" s="39"/>
    </row>
    <row r="68" spans="2:2" x14ac:dyDescent="0.2">
      <c r="B68" s="53"/>
    </row>
    <row r="69" spans="2:2" x14ac:dyDescent="0.2">
      <c r="B69" s="53"/>
    </row>
  </sheetData>
  <mergeCells count="51">
    <mergeCell ref="A1:P1"/>
    <mergeCell ref="A2:P2"/>
    <mergeCell ref="L59:L60"/>
    <mergeCell ref="M59:M60"/>
    <mergeCell ref="N59:N60"/>
    <mergeCell ref="O59:O60"/>
    <mergeCell ref="P59:P60"/>
    <mergeCell ref="H59:H60"/>
    <mergeCell ref="I59:I60"/>
    <mergeCell ref="J59:J60"/>
    <mergeCell ref="K59:K60"/>
    <mergeCell ref="A56:D56"/>
    <mergeCell ref="A58:A62"/>
    <mergeCell ref="B58:B62"/>
    <mergeCell ref="C59:C60"/>
    <mergeCell ref="D59:D60"/>
    <mergeCell ref="E59:E60"/>
    <mergeCell ref="F59:F60"/>
    <mergeCell ref="G59:G60"/>
    <mergeCell ref="O43:O44"/>
    <mergeCell ref="P43:P44"/>
    <mergeCell ref="J43:J44"/>
    <mergeCell ref="K43:K44"/>
    <mergeCell ref="L43:L44"/>
    <mergeCell ref="M43:M44"/>
    <mergeCell ref="N43:N44"/>
    <mergeCell ref="F43:F44"/>
    <mergeCell ref="G43:G44"/>
    <mergeCell ref="H43:H44"/>
    <mergeCell ref="I43:I44"/>
    <mergeCell ref="A42:A46"/>
    <mergeCell ref="B42:B46"/>
    <mergeCell ref="C43:C44"/>
    <mergeCell ref="D43:D44"/>
    <mergeCell ref="E43:E44"/>
    <mergeCell ref="M6:M7"/>
    <mergeCell ref="N6:N7"/>
    <mergeCell ref="O6:O7"/>
    <mergeCell ref="P6:P7"/>
    <mergeCell ref="L6:L7"/>
    <mergeCell ref="A5:A9"/>
    <mergeCell ref="B5:B9"/>
    <mergeCell ref="C6:C7"/>
    <mergeCell ref="D6:D7"/>
    <mergeCell ref="E6:E7"/>
    <mergeCell ref="K6:K7"/>
    <mergeCell ref="F6:F7"/>
    <mergeCell ref="G6:G7"/>
    <mergeCell ref="H6:H7"/>
    <mergeCell ref="I6:I7"/>
    <mergeCell ref="J6:J7"/>
  </mergeCells>
  <pageMargins left="0.70866141732283472" right="0.70866141732283472" top="0.74803149606299213" bottom="0.74803149606299213" header="0.31496062992125984" footer="0.31496062992125984"/>
  <pageSetup paperSize="8"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P28"/>
  <sheetViews>
    <sheetView workbookViewId="0">
      <selection activeCell="B26" sqref="B26"/>
    </sheetView>
  </sheetViews>
  <sheetFormatPr defaultRowHeight="15" x14ac:dyDescent="0.25"/>
  <cols>
    <col min="1" max="1" width="9.140625" style="407"/>
    <col min="2" max="2" width="59" style="399" customWidth="1"/>
    <col min="3" max="3" width="14.140625" style="399" customWidth="1"/>
    <col min="4" max="4" width="14.42578125" style="399" customWidth="1"/>
    <col min="5" max="257" width="9.140625" style="399"/>
    <col min="258" max="258" width="59" style="399" customWidth="1"/>
    <col min="259" max="259" width="14.140625" style="399" customWidth="1"/>
    <col min="260" max="260" width="14.42578125" style="399" customWidth="1"/>
    <col min="261" max="513" width="9.140625" style="399"/>
    <col min="514" max="514" width="59" style="399" customWidth="1"/>
    <col min="515" max="515" width="14.140625" style="399" customWidth="1"/>
    <col min="516" max="516" width="14.42578125" style="399" customWidth="1"/>
    <col min="517" max="769" width="9.140625" style="399"/>
    <col min="770" max="770" width="59" style="399" customWidth="1"/>
    <col min="771" max="771" width="14.140625" style="399" customWidth="1"/>
    <col min="772" max="772" width="14.42578125" style="399" customWidth="1"/>
    <col min="773" max="1025" width="9.140625" style="399"/>
    <col min="1026" max="1026" width="59" style="399" customWidth="1"/>
    <col min="1027" max="1027" width="14.140625" style="399" customWidth="1"/>
    <col min="1028" max="1028" width="14.42578125" style="399" customWidth="1"/>
    <col min="1029" max="1281" width="9.140625" style="399"/>
    <col min="1282" max="1282" width="59" style="399" customWidth="1"/>
    <col min="1283" max="1283" width="14.140625" style="399" customWidth="1"/>
    <col min="1284" max="1284" width="14.42578125" style="399" customWidth="1"/>
    <col min="1285" max="1537" width="9.140625" style="399"/>
    <col min="1538" max="1538" width="59" style="399" customWidth="1"/>
    <col min="1539" max="1539" width="14.140625" style="399" customWidth="1"/>
    <col min="1540" max="1540" width="14.42578125" style="399" customWidth="1"/>
    <col min="1541" max="1793" width="9.140625" style="399"/>
    <col min="1794" max="1794" width="59" style="399" customWidth="1"/>
    <col min="1795" max="1795" width="14.140625" style="399" customWidth="1"/>
    <col min="1796" max="1796" width="14.42578125" style="399" customWidth="1"/>
    <col min="1797" max="2049" width="9.140625" style="399"/>
    <col min="2050" max="2050" width="59" style="399" customWidth="1"/>
    <col min="2051" max="2051" width="14.140625" style="399" customWidth="1"/>
    <col min="2052" max="2052" width="14.42578125" style="399" customWidth="1"/>
    <col min="2053" max="2305" width="9.140625" style="399"/>
    <col min="2306" max="2306" width="59" style="399" customWidth="1"/>
    <col min="2307" max="2307" width="14.140625" style="399" customWidth="1"/>
    <col min="2308" max="2308" width="14.42578125" style="399" customWidth="1"/>
    <col min="2309" max="2561" width="9.140625" style="399"/>
    <col min="2562" max="2562" width="59" style="399" customWidth="1"/>
    <col min="2563" max="2563" width="14.140625" style="399" customWidth="1"/>
    <col min="2564" max="2564" width="14.42578125" style="399" customWidth="1"/>
    <col min="2565" max="2817" width="9.140625" style="399"/>
    <col min="2818" max="2818" width="59" style="399" customWidth="1"/>
    <col min="2819" max="2819" width="14.140625" style="399" customWidth="1"/>
    <col min="2820" max="2820" width="14.42578125" style="399" customWidth="1"/>
    <col min="2821" max="3073" width="9.140625" style="399"/>
    <col min="3074" max="3074" width="59" style="399" customWidth="1"/>
    <col min="3075" max="3075" width="14.140625" style="399" customWidth="1"/>
    <col min="3076" max="3076" width="14.42578125" style="399" customWidth="1"/>
    <col min="3077" max="3329" width="9.140625" style="399"/>
    <col min="3330" max="3330" width="59" style="399" customWidth="1"/>
    <col min="3331" max="3331" width="14.140625" style="399" customWidth="1"/>
    <col min="3332" max="3332" width="14.42578125" style="399" customWidth="1"/>
    <col min="3333" max="3585" width="9.140625" style="399"/>
    <col min="3586" max="3586" width="59" style="399" customWidth="1"/>
    <col min="3587" max="3587" width="14.140625" style="399" customWidth="1"/>
    <col min="3588" max="3588" width="14.42578125" style="399" customWidth="1"/>
    <col min="3589" max="3841" width="9.140625" style="399"/>
    <col min="3842" max="3842" width="59" style="399" customWidth="1"/>
    <col min="3843" max="3843" width="14.140625" style="399" customWidth="1"/>
    <col min="3844" max="3844" width="14.42578125" style="399" customWidth="1"/>
    <col min="3845" max="4097" width="9.140625" style="399"/>
    <col min="4098" max="4098" width="59" style="399" customWidth="1"/>
    <col min="4099" max="4099" width="14.140625" style="399" customWidth="1"/>
    <col min="4100" max="4100" width="14.42578125" style="399" customWidth="1"/>
    <col min="4101" max="4353" width="9.140625" style="399"/>
    <col min="4354" max="4354" width="59" style="399" customWidth="1"/>
    <col min="4355" max="4355" width="14.140625" style="399" customWidth="1"/>
    <col min="4356" max="4356" width="14.42578125" style="399" customWidth="1"/>
    <col min="4357" max="4609" width="9.140625" style="399"/>
    <col min="4610" max="4610" width="59" style="399" customWidth="1"/>
    <col min="4611" max="4611" width="14.140625" style="399" customWidth="1"/>
    <col min="4612" max="4612" width="14.42578125" style="399" customWidth="1"/>
    <col min="4613" max="4865" width="9.140625" style="399"/>
    <col min="4866" max="4866" width="59" style="399" customWidth="1"/>
    <col min="4867" max="4867" width="14.140625" style="399" customWidth="1"/>
    <col min="4868" max="4868" width="14.42578125" style="399" customWidth="1"/>
    <col min="4869" max="5121" width="9.140625" style="399"/>
    <col min="5122" max="5122" width="59" style="399" customWidth="1"/>
    <col min="5123" max="5123" width="14.140625" style="399" customWidth="1"/>
    <col min="5124" max="5124" width="14.42578125" style="399" customWidth="1"/>
    <col min="5125" max="5377" width="9.140625" style="399"/>
    <col min="5378" max="5378" width="59" style="399" customWidth="1"/>
    <col min="5379" max="5379" width="14.140625" style="399" customWidth="1"/>
    <col min="5380" max="5380" width="14.42578125" style="399" customWidth="1"/>
    <col min="5381" max="5633" width="9.140625" style="399"/>
    <col min="5634" max="5634" width="59" style="399" customWidth="1"/>
    <col min="5635" max="5635" width="14.140625" style="399" customWidth="1"/>
    <col min="5636" max="5636" width="14.42578125" style="399" customWidth="1"/>
    <col min="5637" max="5889" width="9.140625" style="399"/>
    <col min="5890" max="5890" width="59" style="399" customWidth="1"/>
    <col min="5891" max="5891" width="14.140625" style="399" customWidth="1"/>
    <col min="5892" max="5892" width="14.42578125" style="399" customWidth="1"/>
    <col min="5893" max="6145" width="9.140625" style="399"/>
    <col min="6146" max="6146" width="59" style="399" customWidth="1"/>
    <col min="6147" max="6147" width="14.140625" style="399" customWidth="1"/>
    <col min="6148" max="6148" width="14.42578125" style="399" customWidth="1"/>
    <col min="6149" max="6401" width="9.140625" style="399"/>
    <col min="6402" max="6402" width="59" style="399" customWidth="1"/>
    <col min="6403" max="6403" width="14.140625" style="399" customWidth="1"/>
    <col min="6404" max="6404" width="14.42578125" style="399" customWidth="1"/>
    <col min="6405" max="6657" width="9.140625" style="399"/>
    <col min="6658" max="6658" width="59" style="399" customWidth="1"/>
    <col min="6659" max="6659" width="14.140625" style="399" customWidth="1"/>
    <col min="6660" max="6660" width="14.42578125" style="399" customWidth="1"/>
    <col min="6661" max="6913" width="9.140625" style="399"/>
    <col min="6914" max="6914" width="59" style="399" customWidth="1"/>
    <col min="6915" max="6915" width="14.140625" style="399" customWidth="1"/>
    <col min="6916" max="6916" width="14.42578125" style="399" customWidth="1"/>
    <col min="6917" max="7169" width="9.140625" style="399"/>
    <col min="7170" max="7170" width="59" style="399" customWidth="1"/>
    <col min="7171" max="7171" width="14.140625" style="399" customWidth="1"/>
    <col min="7172" max="7172" width="14.42578125" style="399" customWidth="1"/>
    <col min="7173" max="7425" width="9.140625" style="399"/>
    <col min="7426" max="7426" width="59" style="399" customWidth="1"/>
    <col min="7427" max="7427" width="14.140625" style="399" customWidth="1"/>
    <col min="7428" max="7428" width="14.42578125" style="399" customWidth="1"/>
    <col min="7429" max="7681" width="9.140625" style="399"/>
    <col min="7682" max="7682" width="59" style="399" customWidth="1"/>
    <col min="7683" max="7683" width="14.140625" style="399" customWidth="1"/>
    <col min="7684" max="7684" width="14.42578125" style="399" customWidth="1"/>
    <col min="7685" max="7937" width="9.140625" style="399"/>
    <col min="7938" max="7938" width="59" style="399" customWidth="1"/>
    <col min="7939" max="7939" width="14.140625" style="399" customWidth="1"/>
    <col min="7940" max="7940" width="14.42578125" style="399" customWidth="1"/>
    <col min="7941" max="8193" width="9.140625" style="399"/>
    <col min="8194" max="8194" width="59" style="399" customWidth="1"/>
    <col min="8195" max="8195" width="14.140625" style="399" customWidth="1"/>
    <col min="8196" max="8196" width="14.42578125" style="399" customWidth="1"/>
    <col min="8197" max="8449" width="9.140625" style="399"/>
    <col min="8450" max="8450" width="59" style="399" customWidth="1"/>
    <col min="8451" max="8451" width="14.140625" style="399" customWidth="1"/>
    <col min="8452" max="8452" width="14.42578125" style="399" customWidth="1"/>
    <col min="8453" max="8705" width="9.140625" style="399"/>
    <col min="8706" max="8706" width="59" style="399" customWidth="1"/>
    <col min="8707" max="8707" width="14.140625" style="399" customWidth="1"/>
    <col min="8708" max="8708" width="14.42578125" style="399" customWidth="1"/>
    <col min="8709" max="8961" width="9.140625" style="399"/>
    <col min="8962" max="8962" width="59" style="399" customWidth="1"/>
    <col min="8963" max="8963" width="14.140625" style="399" customWidth="1"/>
    <col min="8964" max="8964" width="14.42578125" style="399" customWidth="1"/>
    <col min="8965" max="9217" width="9.140625" style="399"/>
    <col min="9218" max="9218" width="59" style="399" customWidth="1"/>
    <col min="9219" max="9219" width="14.140625" style="399" customWidth="1"/>
    <col min="9220" max="9220" width="14.42578125" style="399" customWidth="1"/>
    <col min="9221" max="9473" width="9.140625" style="399"/>
    <col min="9474" max="9474" width="59" style="399" customWidth="1"/>
    <col min="9475" max="9475" width="14.140625" style="399" customWidth="1"/>
    <col min="9476" max="9476" width="14.42578125" style="399" customWidth="1"/>
    <col min="9477" max="9729" width="9.140625" style="399"/>
    <col min="9730" max="9730" width="59" style="399" customWidth="1"/>
    <col min="9731" max="9731" width="14.140625" style="399" customWidth="1"/>
    <col min="9732" max="9732" width="14.42578125" style="399" customWidth="1"/>
    <col min="9733" max="9985" width="9.140625" style="399"/>
    <col min="9986" max="9986" width="59" style="399" customWidth="1"/>
    <col min="9987" max="9987" width="14.140625" style="399" customWidth="1"/>
    <col min="9988" max="9988" width="14.42578125" style="399" customWidth="1"/>
    <col min="9989" max="10241" width="9.140625" style="399"/>
    <col min="10242" max="10242" width="59" style="399" customWidth="1"/>
    <col min="10243" max="10243" width="14.140625" style="399" customWidth="1"/>
    <col min="10244" max="10244" width="14.42578125" style="399" customWidth="1"/>
    <col min="10245" max="10497" width="9.140625" style="399"/>
    <col min="10498" max="10498" width="59" style="399" customWidth="1"/>
    <col min="10499" max="10499" width="14.140625" style="399" customWidth="1"/>
    <col min="10500" max="10500" width="14.42578125" style="399" customWidth="1"/>
    <col min="10501" max="10753" width="9.140625" style="399"/>
    <col min="10754" max="10754" width="59" style="399" customWidth="1"/>
    <col min="10755" max="10755" width="14.140625" style="399" customWidth="1"/>
    <col min="10756" max="10756" width="14.42578125" style="399" customWidth="1"/>
    <col min="10757" max="11009" width="9.140625" style="399"/>
    <col min="11010" max="11010" width="59" style="399" customWidth="1"/>
    <col min="11011" max="11011" width="14.140625" style="399" customWidth="1"/>
    <col min="11012" max="11012" width="14.42578125" style="399" customWidth="1"/>
    <col min="11013" max="11265" width="9.140625" style="399"/>
    <col min="11266" max="11266" width="59" style="399" customWidth="1"/>
    <col min="11267" max="11267" width="14.140625" style="399" customWidth="1"/>
    <col min="11268" max="11268" width="14.42578125" style="399" customWidth="1"/>
    <col min="11269" max="11521" width="9.140625" style="399"/>
    <col min="11522" max="11522" width="59" style="399" customWidth="1"/>
    <col min="11523" max="11523" width="14.140625" style="399" customWidth="1"/>
    <col min="11524" max="11524" width="14.42578125" style="399" customWidth="1"/>
    <col min="11525" max="11777" width="9.140625" style="399"/>
    <col min="11778" max="11778" width="59" style="399" customWidth="1"/>
    <col min="11779" max="11779" width="14.140625" style="399" customWidth="1"/>
    <col min="11780" max="11780" width="14.42578125" style="399" customWidth="1"/>
    <col min="11781" max="12033" width="9.140625" style="399"/>
    <col min="12034" max="12034" width="59" style="399" customWidth="1"/>
    <col min="12035" max="12035" width="14.140625" style="399" customWidth="1"/>
    <col min="12036" max="12036" width="14.42578125" style="399" customWidth="1"/>
    <col min="12037" max="12289" width="9.140625" style="399"/>
    <col min="12290" max="12290" width="59" style="399" customWidth="1"/>
    <col min="12291" max="12291" width="14.140625" style="399" customWidth="1"/>
    <col min="12292" max="12292" width="14.42578125" style="399" customWidth="1"/>
    <col min="12293" max="12545" width="9.140625" style="399"/>
    <col min="12546" max="12546" width="59" style="399" customWidth="1"/>
    <col min="12547" max="12547" width="14.140625" style="399" customWidth="1"/>
    <col min="12548" max="12548" width="14.42578125" style="399" customWidth="1"/>
    <col min="12549" max="12801" width="9.140625" style="399"/>
    <col min="12802" max="12802" width="59" style="399" customWidth="1"/>
    <col min="12803" max="12803" width="14.140625" style="399" customWidth="1"/>
    <col min="12804" max="12804" width="14.42578125" style="399" customWidth="1"/>
    <col min="12805" max="13057" width="9.140625" style="399"/>
    <col min="13058" max="13058" width="59" style="399" customWidth="1"/>
    <col min="13059" max="13059" width="14.140625" style="399" customWidth="1"/>
    <col min="13060" max="13060" width="14.42578125" style="399" customWidth="1"/>
    <col min="13061" max="13313" width="9.140625" style="399"/>
    <col min="13314" max="13314" width="59" style="399" customWidth="1"/>
    <col min="13315" max="13315" width="14.140625" style="399" customWidth="1"/>
    <col min="13316" max="13316" width="14.42578125" style="399" customWidth="1"/>
    <col min="13317" max="13569" width="9.140625" style="399"/>
    <col min="13570" max="13570" width="59" style="399" customWidth="1"/>
    <col min="13571" max="13571" width="14.140625" style="399" customWidth="1"/>
    <col min="13572" max="13572" width="14.42578125" style="399" customWidth="1"/>
    <col min="13573" max="13825" width="9.140625" style="399"/>
    <col min="13826" max="13826" width="59" style="399" customWidth="1"/>
    <col min="13827" max="13827" width="14.140625" style="399" customWidth="1"/>
    <col min="13828" max="13828" width="14.42578125" style="399" customWidth="1"/>
    <col min="13829" max="14081" width="9.140625" style="399"/>
    <col min="14082" max="14082" width="59" style="399" customWidth="1"/>
    <col min="14083" max="14083" width="14.140625" style="399" customWidth="1"/>
    <col min="14084" max="14084" width="14.42578125" style="399" customWidth="1"/>
    <col min="14085" max="14337" width="9.140625" style="399"/>
    <col min="14338" max="14338" width="59" style="399" customWidth="1"/>
    <col min="14339" max="14339" width="14.140625" style="399" customWidth="1"/>
    <col min="14340" max="14340" width="14.42578125" style="399" customWidth="1"/>
    <col min="14341" max="14593" width="9.140625" style="399"/>
    <col min="14594" max="14594" width="59" style="399" customWidth="1"/>
    <col min="14595" max="14595" width="14.140625" style="399" customWidth="1"/>
    <col min="14596" max="14596" width="14.42578125" style="399" customWidth="1"/>
    <col min="14597" max="14849" width="9.140625" style="399"/>
    <col min="14850" max="14850" width="59" style="399" customWidth="1"/>
    <col min="14851" max="14851" width="14.140625" style="399" customWidth="1"/>
    <col min="14852" max="14852" width="14.42578125" style="399" customWidth="1"/>
    <col min="14853" max="15105" width="9.140625" style="399"/>
    <col min="15106" max="15106" width="59" style="399" customWidth="1"/>
    <col min="15107" max="15107" width="14.140625" style="399" customWidth="1"/>
    <col min="15108" max="15108" width="14.42578125" style="399" customWidth="1"/>
    <col min="15109" max="15361" width="9.140625" style="399"/>
    <col min="15362" max="15362" width="59" style="399" customWidth="1"/>
    <col min="15363" max="15363" width="14.140625" style="399" customWidth="1"/>
    <col min="15364" max="15364" width="14.42578125" style="399" customWidth="1"/>
    <col min="15365" max="15617" width="9.140625" style="399"/>
    <col min="15618" max="15618" width="59" style="399" customWidth="1"/>
    <col min="15619" max="15619" width="14.140625" style="399" customWidth="1"/>
    <col min="15620" max="15620" width="14.42578125" style="399" customWidth="1"/>
    <col min="15621" max="15873" width="9.140625" style="399"/>
    <col min="15874" max="15874" width="59" style="399" customWidth="1"/>
    <col min="15875" max="15875" width="14.140625" style="399" customWidth="1"/>
    <col min="15876" max="15876" width="14.42578125" style="399" customWidth="1"/>
    <col min="15877" max="16129" width="9.140625" style="399"/>
    <col min="16130" max="16130" width="59" style="399" customWidth="1"/>
    <col min="16131" max="16131" width="14.140625" style="399" customWidth="1"/>
    <col min="16132" max="16132" width="14.42578125" style="399" customWidth="1"/>
    <col min="16133" max="16384" width="9.140625" style="399"/>
  </cols>
  <sheetData>
    <row r="1" spans="1:16" ht="15.75" x14ac:dyDescent="0.25">
      <c r="B1" s="618" t="s">
        <v>994</v>
      </c>
      <c r="C1" s="619"/>
      <c r="D1" s="619"/>
      <c r="E1" s="619"/>
      <c r="F1" s="619"/>
      <c r="G1" s="619"/>
      <c r="H1" s="619"/>
      <c r="I1" s="59"/>
      <c r="J1" s="59"/>
      <c r="K1" s="59"/>
      <c r="L1" s="59"/>
      <c r="M1" s="59"/>
      <c r="N1" s="59"/>
      <c r="O1" s="59"/>
      <c r="P1" s="59"/>
    </row>
    <row r="2" spans="1:16" ht="15.75" x14ac:dyDescent="0.25">
      <c r="B2" s="400"/>
      <c r="C2" s="401"/>
      <c r="D2" s="401"/>
      <c r="E2" s="401"/>
      <c r="F2" s="401"/>
      <c r="G2" s="401"/>
      <c r="H2" s="401"/>
      <c r="I2" s="59"/>
      <c r="J2" s="59"/>
      <c r="K2" s="59"/>
      <c r="L2" s="59"/>
      <c r="M2" s="59"/>
      <c r="N2" s="59"/>
      <c r="O2" s="59"/>
      <c r="P2" s="59"/>
    </row>
    <row r="3" spans="1:16" x14ac:dyDescent="0.25">
      <c r="B3" s="620" t="s">
        <v>895</v>
      </c>
      <c r="C3" s="578"/>
      <c r="D3" s="578"/>
      <c r="E3" s="578"/>
      <c r="F3" s="578"/>
      <c r="G3" s="578"/>
      <c r="H3" s="578"/>
    </row>
    <row r="4" spans="1:16" x14ac:dyDescent="0.25">
      <c r="B4" s="402"/>
      <c r="C4" s="403"/>
      <c r="D4" s="403"/>
      <c r="E4" s="403"/>
      <c r="F4" s="403"/>
      <c r="G4" s="403"/>
      <c r="H4" s="403"/>
    </row>
    <row r="6" spans="1:16" s="348" customFormat="1" ht="14.25" x14ac:dyDescent="0.2">
      <c r="A6" s="322" t="s">
        <v>1</v>
      </c>
      <c r="B6" s="322" t="s">
        <v>17</v>
      </c>
      <c r="C6" s="322" t="s">
        <v>896</v>
      </c>
      <c r="D6" s="322" t="s">
        <v>897</v>
      </c>
    </row>
    <row r="7" spans="1:16" x14ac:dyDescent="0.25">
      <c r="A7" s="408" t="s">
        <v>28</v>
      </c>
      <c r="B7" s="404" t="s">
        <v>898</v>
      </c>
      <c r="C7" s="405"/>
      <c r="D7" s="405">
        <v>400000</v>
      </c>
    </row>
    <row r="8" spans="1:16" x14ac:dyDescent="0.25">
      <c r="A8" s="408" t="s">
        <v>30</v>
      </c>
      <c r="B8" s="404" t="s">
        <v>899</v>
      </c>
      <c r="C8" s="405"/>
      <c r="D8" s="405">
        <v>1400000</v>
      </c>
    </row>
    <row r="9" spans="1:16" x14ac:dyDescent="0.25">
      <c r="A9" s="408" t="s">
        <v>32</v>
      </c>
      <c r="B9" s="404" t="s">
        <v>900</v>
      </c>
      <c r="C9" s="405">
        <v>200000</v>
      </c>
      <c r="D9" s="405">
        <v>1500000</v>
      </c>
    </row>
    <row r="10" spans="1:16" x14ac:dyDescent="0.25">
      <c r="A10" s="408" t="s">
        <v>34</v>
      </c>
      <c r="B10" s="404" t="s">
        <v>901</v>
      </c>
      <c r="C10" s="405">
        <v>2000000</v>
      </c>
      <c r="D10" s="405">
        <v>16476000</v>
      </c>
    </row>
    <row r="11" spans="1:16" x14ac:dyDescent="0.25">
      <c r="A11" s="408" t="s">
        <v>36</v>
      </c>
      <c r="B11" s="404" t="s">
        <v>902</v>
      </c>
      <c r="C11" s="405"/>
      <c r="D11" s="405">
        <v>2000000</v>
      </c>
    </row>
    <row r="12" spans="1:16" x14ac:dyDescent="0.25">
      <c r="A12" s="408" t="s">
        <v>38</v>
      </c>
      <c r="B12" s="404" t="s">
        <v>903</v>
      </c>
      <c r="C12" s="405"/>
      <c r="D12" s="405">
        <v>200000</v>
      </c>
    </row>
    <row r="13" spans="1:16" s="324" customFormat="1" ht="14.25" x14ac:dyDescent="0.2">
      <c r="A13" s="322" t="s">
        <v>40</v>
      </c>
      <c r="B13" s="323" t="s">
        <v>904</v>
      </c>
      <c r="C13" s="345">
        <f>SUM(C7:C12)</f>
        <v>2200000</v>
      </c>
      <c r="D13" s="345">
        <f>SUM(D7:D12)</f>
        <v>21976000</v>
      </c>
    </row>
    <row r="14" spans="1:16" x14ac:dyDescent="0.25">
      <c r="B14" s="406"/>
      <c r="C14" s="406"/>
      <c r="D14" s="406"/>
    </row>
    <row r="15" spans="1:16" x14ac:dyDescent="0.25">
      <c r="B15" s="406"/>
      <c r="C15" s="406"/>
      <c r="D15" s="406"/>
    </row>
    <row r="16" spans="1:16" x14ac:dyDescent="0.25">
      <c r="B16" s="406"/>
      <c r="C16" s="406"/>
      <c r="D16" s="406"/>
    </row>
    <row r="17" spans="2:4" x14ac:dyDescent="0.25">
      <c r="B17" s="406"/>
      <c r="C17" s="406"/>
      <c r="D17" s="406"/>
    </row>
    <row r="18" spans="2:4" x14ac:dyDescent="0.25">
      <c r="B18" s="406"/>
      <c r="C18" s="406"/>
      <c r="D18" s="406"/>
    </row>
    <row r="19" spans="2:4" x14ac:dyDescent="0.25">
      <c r="B19" s="406"/>
      <c r="C19" s="406"/>
      <c r="D19" s="406"/>
    </row>
    <row r="20" spans="2:4" x14ac:dyDescent="0.25">
      <c r="B20" s="406"/>
      <c r="C20" s="406"/>
      <c r="D20" s="406"/>
    </row>
    <row r="21" spans="2:4" x14ac:dyDescent="0.25">
      <c r="B21" s="406"/>
      <c r="C21" s="406"/>
      <c r="D21" s="406"/>
    </row>
    <row r="22" spans="2:4" x14ac:dyDescent="0.25">
      <c r="B22" s="406"/>
      <c r="C22" s="406"/>
      <c r="D22" s="406"/>
    </row>
    <row r="23" spans="2:4" x14ac:dyDescent="0.25">
      <c r="B23" s="406"/>
      <c r="C23" s="406"/>
      <c r="D23" s="406"/>
    </row>
    <row r="24" spans="2:4" x14ac:dyDescent="0.25">
      <c r="B24" s="406"/>
      <c r="C24" s="406"/>
      <c r="D24" s="406"/>
    </row>
    <row r="25" spans="2:4" x14ac:dyDescent="0.25">
      <c r="B25" s="406"/>
      <c r="C25" s="406"/>
      <c r="D25" s="406"/>
    </row>
    <row r="26" spans="2:4" x14ac:dyDescent="0.25">
      <c r="B26" s="406"/>
      <c r="C26" s="406"/>
      <c r="D26" s="406"/>
    </row>
    <row r="27" spans="2:4" x14ac:dyDescent="0.25">
      <c r="B27" s="406"/>
      <c r="C27" s="406"/>
      <c r="D27" s="406"/>
    </row>
    <row r="28" spans="2:4" x14ac:dyDescent="0.25">
      <c r="B28" s="406"/>
      <c r="C28" s="406"/>
      <c r="D28" s="406"/>
    </row>
  </sheetData>
  <mergeCells count="2">
    <mergeCell ref="B1:H1"/>
    <mergeCell ref="B3:H3"/>
  </mergeCells>
  <pageMargins left="0.70866141732283472" right="0.70866141732283472" top="0.74803149606299213"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82"/>
  <sheetViews>
    <sheetView workbookViewId="0">
      <selection sqref="A1:J1"/>
    </sheetView>
  </sheetViews>
  <sheetFormatPr defaultRowHeight="12.75" x14ac:dyDescent="0.2"/>
  <cols>
    <col min="1" max="1" width="5" style="57" bestFit="1" customWidth="1"/>
    <col min="2" max="2" width="66.42578125" style="57" bestFit="1" customWidth="1"/>
    <col min="3" max="3" width="6.140625" style="92" bestFit="1" customWidth="1"/>
    <col min="4" max="4" width="13.7109375" style="102" customWidth="1"/>
    <col min="5" max="5" width="15" style="102" customWidth="1"/>
    <col min="6" max="6" width="13.42578125" style="102" customWidth="1"/>
    <col min="7" max="7" width="17.42578125" style="103" customWidth="1"/>
    <col min="8" max="8" width="12.140625" style="57" bestFit="1" customWidth="1"/>
    <col min="9" max="9" width="16.5703125" style="57" bestFit="1" customWidth="1"/>
    <col min="10" max="10" width="14" style="57" customWidth="1"/>
    <col min="11" max="249" width="9.140625" style="57"/>
    <col min="250" max="250" width="5" style="57" bestFit="1" customWidth="1"/>
    <col min="251" max="251" width="66.42578125" style="57" bestFit="1" customWidth="1"/>
    <col min="252" max="252" width="6.140625" style="57" bestFit="1" customWidth="1"/>
    <col min="253" max="253" width="13.7109375" style="57" customWidth="1"/>
    <col min="254" max="254" width="14.42578125" style="57" customWidth="1"/>
    <col min="255" max="255" width="15" style="57" customWidth="1"/>
    <col min="256" max="256" width="14.5703125" style="57" customWidth="1"/>
    <col min="257" max="257" width="13.42578125" style="57" customWidth="1"/>
    <col min="258" max="258" width="16.5703125" style="57" customWidth="1"/>
    <col min="259" max="259" width="17.42578125" style="57" customWidth="1"/>
    <col min="260" max="262" width="9.140625" style="57"/>
    <col min="263" max="264" width="9.85546875" style="57" bestFit="1" customWidth="1"/>
    <col min="265" max="266" width="12.28515625" style="57" bestFit="1" customWidth="1"/>
    <col min="267" max="505" width="9.140625" style="57"/>
    <col min="506" max="506" width="5" style="57" bestFit="1" customWidth="1"/>
    <col min="507" max="507" width="66.42578125" style="57" bestFit="1" customWidth="1"/>
    <col min="508" max="508" width="6.140625" style="57" bestFit="1" customWidth="1"/>
    <col min="509" max="509" width="13.7109375" style="57" customWidth="1"/>
    <col min="510" max="510" width="14.42578125" style="57" customWidth="1"/>
    <col min="511" max="511" width="15" style="57" customWidth="1"/>
    <col min="512" max="512" width="14.5703125" style="57" customWidth="1"/>
    <col min="513" max="513" width="13.42578125" style="57" customWidth="1"/>
    <col min="514" max="514" width="16.5703125" style="57" customWidth="1"/>
    <col min="515" max="515" width="17.42578125" style="57" customWidth="1"/>
    <col min="516" max="518" width="9.140625" style="57"/>
    <col min="519" max="520" width="9.85546875" style="57" bestFit="1" customWidth="1"/>
    <col min="521" max="522" width="12.28515625" style="57" bestFit="1" customWidth="1"/>
    <col min="523" max="761" width="9.140625" style="57"/>
    <col min="762" max="762" width="5" style="57" bestFit="1" customWidth="1"/>
    <col min="763" max="763" width="66.42578125" style="57" bestFit="1" customWidth="1"/>
    <col min="764" max="764" width="6.140625" style="57" bestFit="1" customWidth="1"/>
    <col min="765" max="765" width="13.7109375" style="57" customWidth="1"/>
    <col min="766" max="766" width="14.42578125" style="57" customWidth="1"/>
    <col min="767" max="767" width="15" style="57" customWidth="1"/>
    <col min="768" max="768" width="14.5703125" style="57" customWidth="1"/>
    <col min="769" max="769" width="13.42578125" style="57" customWidth="1"/>
    <col min="770" max="770" width="16.5703125" style="57" customWidth="1"/>
    <col min="771" max="771" width="17.42578125" style="57" customWidth="1"/>
    <col min="772" max="774" width="9.140625" style="57"/>
    <col min="775" max="776" width="9.85546875" style="57" bestFit="1" customWidth="1"/>
    <col min="777" max="778" width="12.28515625" style="57" bestFit="1" customWidth="1"/>
    <col min="779" max="1017" width="9.140625" style="57"/>
    <col min="1018" max="1018" width="5" style="57" bestFit="1" customWidth="1"/>
    <col min="1019" max="1019" width="66.42578125" style="57" bestFit="1" customWidth="1"/>
    <col min="1020" max="1020" width="6.140625" style="57" bestFit="1" customWidth="1"/>
    <col min="1021" max="1021" width="13.7109375" style="57" customWidth="1"/>
    <col min="1022" max="1022" width="14.42578125" style="57" customWidth="1"/>
    <col min="1023" max="1023" width="15" style="57" customWidth="1"/>
    <col min="1024" max="1024" width="14.5703125" style="57" customWidth="1"/>
    <col min="1025" max="1025" width="13.42578125" style="57" customWidth="1"/>
    <col min="1026" max="1026" width="16.5703125" style="57" customWidth="1"/>
    <col min="1027" max="1027" width="17.42578125" style="57" customWidth="1"/>
    <col min="1028" max="1030" width="9.140625" style="57"/>
    <col min="1031" max="1032" width="9.85546875" style="57" bestFit="1" customWidth="1"/>
    <col min="1033" max="1034" width="12.28515625" style="57" bestFit="1" customWidth="1"/>
    <col min="1035" max="1273" width="9.140625" style="57"/>
    <col min="1274" max="1274" width="5" style="57" bestFit="1" customWidth="1"/>
    <col min="1275" max="1275" width="66.42578125" style="57" bestFit="1" customWidth="1"/>
    <col min="1276" max="1276" width="6.140625" style="57" bestFit="1" customWidth="1"/>
    <col min="1277" max="1277" width="13.7109375" style="57" customWidth="1"/>
    <col min="1278" max="1278" width="14.42578125" style="57" customWidth="1"/>
    <col min="1279" max="1279" width="15" style="57" customWidth="1"/>
    <col min="1280" max="1280" width="14.5703125" style="57" customWidth="1"/>
    <col min="1281" max="1281" width="13.42578125" style="57" customWidth="1"/>
    <col min="1282" max="1282" width="16.5703125" style="57" customWidth="1"/>
    <col min="1283" max="1283" width="17.42578125" style="57" customWidth="1"/>
    <col min="1284" max="1286" width="9.140625" style="57"/>
    <col min="1287" max="1288" width="9.85546875" style="57" bestFit="1" customWidth="1"/>
    <col min="1289" max="1290" width="12.28515625" style="57" bestFit="1" customWidth="1"/>
    <col min="1291" max="1529" width="9.140625" style="57"/>
    <col min="1530" max="1530" width="5" style="57" bestFit="1" customWidth="1"/>
    <col min="1531" max="1531" width="66.42578125" style="57" bestFit="1" customWidth="1"/>
    <col min="1532" max="1532" width="6.140625" style="57" bestFit="1" customWidth="1"/>
    <col min="1533" max="1533" width="13.7109375" style="57" customWidth="1"/>
    <col min="1534" max="1534" width="14.42578125" style="57" customWidth="1"/>
    <col min="1535" max="1535" width="15" style="57" customWidth="1"/>
    <col min="1536" max="1536" width="14.5703125" style="57" customWidth="1"/>
    <col min="1537" max="1537" width="13.42578125" style="57" customWidth="1"/>
    <col min="1538" max="1538" width="16.5703125" style="57" customWidth="1"/>
    <col min="1539" max="1539" width="17.42578125" style="57" customWidth="1"/>
    <col min="1540" max="1542" width="9.140625" style="57"/>
    <col min="1543" max="1544" width="9.85546875" style="57" bestFit="1" customWidth="1"/>
    <col min="1545" max="1546" width="12.28515625" style="57" bestFit="1" customWidth="1"/>
    <col min="1547" max="1785" width="9.140625" style="57"/>
    <col min="1786" max="1786" width="5" style="57" bestFit="1" customWidth="1"/>
    <col min="1787" max="1787" width="66.42578125" style="57" bestFit="1" customWidth="1"/>
    <col min="1788" max="1788" width="6.140625" style="57" bestFit="1" customWidth="1"/>
    <col min="1789" max="1789" width="13.7109375" style="57" customWidth="1"/>
    <col min="1790" max="1790" width="14.42578125" style="57" customWidth="1"/>
    <col min="1791" max="1791" width="15" style="57" customWidth="1"/>
    <col min="1792" max="1792" width="14.5703125" style="57" customWidth="1"/>
    <col min="1793" max="1793" width="13.42578125" style="57" customWidth="1"/>
    <col min="1794" max="1794" width="16.5703125" style="57" customWidth="1"/>
    <col min="1795" max="1795" width="17.42578125" style="57" customWidth="1"/>
    <col min="1796" max="1798" width="9.140625" style="57"/>
    <col min="1799" max="1800" width="9.85546875" style="57" bestFit="1" customWidth="1"/>
    <col min="1801" max="1802" width="12.28515625" style="57" bestFit="1" customWidth="1"/>
    <col min="1803" max="2041" width="9.140625" style="57"/>
    <col min="2042" max="2042" width="5" style="57" bestFit="1" customWidth="1"/>
    <col min="2043" max="2043" width="66.42578125" style="57" bestFit="1" customWidth="1"/>
    <col min="2044" max="2044" width="6.140625" style="57" bestFit="1" customWidth="1"/>
    <col min="2045" max="2045" width="13.7109375" style="57" customWidth="1"/>
    <col min="2046" max="2046" width="14.42578125" style="57" customWidth="1"/>
    <col min="2047" max="2047" width="15" style="57" customWidth="1"/>
    <col min="2048" max="2048" width="14.5703125" style="57" customWidth="1"/>
    <col min="2049" max="2049" width="13.42578125" style="57" customWidth="1"/>
    <col min="2050" max="2050" width="16.5703125" style="57" customWidth="1"/>
    <col min="2051" max="2051" width="17.42578125" style="57" customWidth="1"/>
    <col min="2052" max="2054" width="9.140625" style="57"/>
    <col min="2055" max="2056" width="9.85546875" style="57" bestFit="1" customWidth="1"/>
    <col min="2057" max="2058" width="12.28515625" style="57" bestFit="1" customWidth="1"/>
    <col min="2059" max="2297" width="9.140625" style="57"/>
    <col min="2298" max="2298" width="5" style="57" bestFit="1" customWidth="1"/>
    <col min="2299" max="2299" width="66.42578125" style="57" bestFit="1" customWidth="1"/>
    <col min="2300" max="2300" width="6.140625" style="57" bestFit="1" customWidth="1"/>
    <col min="2301" max="2301" width="13.7109375" style="57" customWidth="1"/>
    <col min="2302" max="2302" width="14.42578125" style="57" customWidth="1"/>
    <col min="2303" max="2303" width="15" style="57" customWidth="1"/>
    <col min="2304" max="2304" width="14.5703125" style="57" customWidth="1"/>
    <col min="2305" max="2305" width="13.42578125" style="57" customWidth="1"/>
    <col min="2306" max="2306" width="16.5703125" style="57" customWidth="1"/>
    <col min="2307" max="2307" width="17.42578125" style="57" customWidth="1"/>
    <col min="2308" max="2310" width="9.140625" style="57"/>
    <col min="2311" max="2312" width="9.85546875" style="57" bestFit="1" customWidth="1"/>
    <col min="2313" max="2314" width="12.28515625" style="57" bestFit="1" customWidth="1"/>
    <col min="2315" max="2553" width="9.140625" style="57"/>
    <col min="2554" max="2554" width="5" style="57" bestFit="1" customWidth="1"/>
    <col min="2555" max="2555" width="66.42578125" style="57" bestFit="1" customWidth="1"/>
    <col min="2556" max="2556" width="6.140625" style="57" bestFit="1" customWidth="1"/>
    <col min="2557" max="2557" width="13.7109375" style="57" customWidth="1"/>
    <col min="2558" max="2558" width="14.42578125" style="57" customWidth="1"/>
    <col min="2559" max="2559" width="15" style="57" customWidth="1"/>
    <col min="2560" max="2560" width="14.5703125" style="57" customWidth="1"/>
    <col min="2561" max="2561" width="13.42578125" style="57" customWidth="1"/>
    <col min="2562" max="2562" width="16.5703125" style="57" customWidth="1"/>
    <col min="2563" max="2563" width="17.42578125" style="57" customWidth="1"/>
    <col min="2564" max="2566" width="9.140625" style="57"/>
    <col min="2567" max="2568" width="9.85546875" style="57" bestFit="1" customWidth="1"/>
    <col min="2569" max="2570" width="12.28515625" style="57" bestFit="1" customWidth="1"/>
    <col min="2571" max="2809" width="9.140625" style="57"/>
    <col min="2810" max="2810" width="5" style="57" bestFit="1" customWidth="1"/>
    <col min="2811" max="2811" width="66.42578125" style="57" bestFit="1" customWidth="1"/>
    <col min="2812" max="2812" width="6.140625" style="57" bestFit="1" customWidth="1"/>
    <col min="2813" max="2813" width="13.7109375" style="57" customWidth="1"/>
    <col min="2814" max="2814" width="14.42578125" style="57" customWidth="1"/>
    <col min="2815" max="2815" width="15" style="57" customWidth="1"/>
    <col min="2816" max="2816" width="14.5703125" style="57" customWidth="1"/>
    <col min="2817" max="2817" width="13.42578125" style="57" customWidth="1"/>
    <col min="2818" max="2818" width="16.5703125" style="57" customWidth="1"/>
    <col min="2819" max="2819" width="17.42578125" style="57" customWidth="1"/>
    <col min="2820" max="2822" width="9.140625" style="57"/>
    <col min="2823" max="2824" width="9.85546875" style="57" bestFit="1" customWidth="1"/>
    <col min="2825" max="2826" width="12.28515625" style="57" bestFit="1" customWidth="1"/>
    <col min="2827" max="3065" width="9.140625" style="57"/>
    <col min="3066" max="3066" width="5" style="57" bestFit="1" customWidth="1"/>
    <col min="3067" max="3067" width="66.42578125" style="57" bestFit="1" customWidth="1"/>
    <col min="3068" max="3068" width="6.140625" style="57" bestFit="1" customWidth="1"/>
    <col min="3069" max="3069" width="13.7109375" style="57" customWidth="1"/>
    <col min="3070" max="3070" width="14.42578125" style="57" customWidth="1"/>
    <col min="3071" max="3071" width="15" style="57" customWidth="1"/>
    <col min="3072" max="3072" width="14.5703125" style="57" customWidth="1"/>
    <col min="3073" max="3073" width="13.42578125" style="57" customWidth="1"/>
    <col min="3074" max="3074" width="16.5703125" style="57" customWidth="1"/>
    <col min="3075" max="3075" width="17.42578125" style="57" customWidth="1"/>
    <col min="3076" max="3078" width="9.140625" style="57"/>
    <col min="3079" max="3080" width="9.85546875" style="57" bestFit="1" customWidth="1"/>
    <col min="3081" max="3082" width="12.28515625" style="57" bestFit="1" customWidth="1"/>
    <col min="3083" max="3321" width="9.140625" style="57"/>
    <col min="3322" max="3322" width="5" style="57" bestFit="1" customWidth="1"/>
    <col min="3323" max="3323" width="66.42578125" style="57" bestFit="1" customWidth="1"/>
    <col min="3324" max="3324" width="6.140625" style="57" bestFit="1" customWidth="1"/>
    <col min="3325" max="3325" width="13.7109375" style="57" customWidth="1"/>
    <col min="3326" max="3326" width="14.42578125" style="57" customWidth="1"/>
    <col min="3327" max="3327" width="15" style="57" customWidth="1"/>
    <col min="3328" max="3328" width="14.5703125" style="57" customWidth="1"/>
    <col min="3329" max="3329" width="13.42578125" style="57" customWidth="1"/>
    <col min="3330" max="3330" width="16.5703125" style="57" customWidth="1"/>
    <col min="3331" max="3331" width="17.42578125" style="57" customWidth="1"/>
    <col min="3332" max="3334" width="9.140625" style="57"/>
    <col min="3335" max="3336" width="9.85546875" style="57" bestFit="1" customWidth="1"/>
    <col min="3337" max="3338" width="12.28515625" style="57" bestFit="1" customWidth="1"/>
    <col min="3339" max="3577" width="9.140625" style="57"/>
    <col min="3578" max="3578" width="5" style="57" bestFit="1" customWidth="1"/>
    <col min="3579" max="3579" width="66.42578125" style="57" bestFit="1" customWidth="1"/>
    <col min="3580" max="3580" width="6.140625" style="57" bestFit="1" customWidth="1"/>
    <col min="3581" max="3581" width="13.7109375" style="57" customWidth="1"/>
    <col min="3582" max="3582" width="14.42578125" style="57" customWidth="1"/>
    <col min="3583" max="3583" width="15" style="57" customWidth="1"/>
    <col min="3584" max="3584" width="14.5703125" style="57" customWidth="1"/>
    <col min="3585" max="3585" width="13.42578125" style="57" customWidth="1"/>
    <col min="3586" max="3586" width="16.5703125" style="57" customWidth="1"/>
    <col min="3587" max="3587" width="17.42578125" style="57" customWidth="1"/>
    <col min="3588" max="3590" width="9.140625" style="57"/>
    <col min="3591" max="3592" width="9.85546875" style="57" bestFit="1" customWidth="1"/>
    <col min="3593" max="3594" width="12.28515625" style="57" bestFit="1" customWidth="1"/>
    <col min="3595" max="3833" width="9.140625" style="57"/>
    <col min="3834" max="3834" width="5" style="57" bestFit="1" customWidth="1"/>
    <col min="3835" max="3835" width="66.42578125" style="57" bestFit="1" customWidth="1"/>
    <col min="3836" max="3836" width="6.140625" style="57" bestFit="1" customWidth="1"/>
    <col min="3837" max="3837" width="13.7109375" style="57" customWidth="1"/>
    <col min="3838" max="3838" width="14.42578125" style="57" customWidth="1"/>
    <col min="3839" max="3839" width="15" style="57" customWidth="1"/>
    <col min="3840" max="3840" width="14.5703125" style="57" customWidth="1"/>
    <col min="3841" max="3841" width="13.42578125" style="57" customWidth="1"/>
    <col min="3842" max="3842" width="16.5703125" style="57" customWidth="1"/>
    <col min="3843" max="3843" width="17.42578125" style="57" customWidth="1"/>
    <col min="3844" max="3846" width="9.140625" style="57"/>
    <col min="3847" max="3848" width="9.85546875" style="57" bestFit="1" customWidth="1"/>
    <col min="3849" max="3850" width="12.28515625" style="57" bestFit="1" customWidth="1"/>
    <col min="3851" max="4089" width="9.140625" style="57"/>
    <col min="4090" max="4090" width="5" style="57" bestFit="1" customWidth="1"/>
    <col min="4091" max="4091" width="66.42578125" style="57" bestFit="1" customWidth="1"/>
    <col min="4092" max="4092" width="6.140625" style="57" bestFit="1" customWidth="1"/>
    <col min="4093" max="4093" width="13.7109375" style="57" customWidth="1"/>
    <col min="4094" max="4094" width="14.42578125" style="57" customWidth="1"/>
    <col min="4095" max="4095" width="15" style="57" customWidth="1"/>
    <col min="4096" max="4096" width="14.5703125" style="57" customWidth="1"/>
    <col min="4097" max="4097" width="13.42578125" style="57" customWidth="1"/>
    <col min="4098" max="4098" width="16.5703125" style="57" customWidth="1"/>
    <col min="4099" max="4099" width="17.42578125" style="57" customWidth="1"/>
    <col min="4100" max="4102" width="9.140625" style="57"/>
    <col min="4103" max="4104" width="9.85546875" style="57" bestFit="1" customWidth="1"/>
    <col min="4105" max="4106" width="12.28515625" style="57" bestFit="1" customWidth="1"/>
    <col min="4107" max="4345" width="9.140625" style="57"/>
    <col min="4346" max="4346" width="5" style="57" bestFit="1" customWidth="1"/>
    <col min="4347" max="4347" width="66.42578125" style="57" bestFit="1" customWidth="1"/>
    <col min="4348" max="4348" width="6.140625" style="57" bestFit="1" customWidth="1"/>
    <col min="4349" max="4349" width="13.7109375" style="57" customWidth="1"/>
    <col min="4350" max="4350" width="14.42578125" style="57" customWidth="1"/>
    <col min="4351" max="4351" width="15" style="57" customWidth="1"/>
    <col min="4352" max="4352" width="14.5703125" style="57" customWidth="1"/>
    <col min="4353" max="4353" width="13.42578125" style="57" customWidth="1"/>
    <col min="4354" max="4354" width="16.5703125" style="57" customWidth="1"/>
    <col min="4355" max="4355" width="17.42578125" style="57" customWidth="1"/>
    <col min="4356" max="4358" width="9.140625" style="57"/>
    <col min="4359" max="4360" width="9.85546875" style="57" bestFit="1" customWidth="1"/>
    <col min="4361" max="4362" width="12.28515625" style="57" bestFit="1" customWidth="1"/>
    <col min="4363" max="4601" width="9.140625" style="57"/>
    <col min="4602" max="4602" width="5" style="57" bestFit="1" customWidth="1"/>
    <col min="4603" max="4603" width="66.42578125" style="57" bestFit="1" customWidth="1"/>
    <col min="4604" max="4604" width="6.140625" style="57" bestFit="1" customWidth="1"/>
    <col min="4605" max="4605" width="13.7109375" style="57" customWidth="1"/>
    <col min="4606" max="4606" width="14.42578125" style="57" customWidth="1"/>
    <col min="4607" max="4607" width="15" style="57" customWidth="1"/>
    <col min="4608" max="4608" width="14.5703125" style="57" customWidth="1"/>
    <col min="4609" max="4609" width="13.42578125" style="57" customWidth="1"/>
    <col min="4610" max="4610" width="16.5703125" style="57" customWidth="1"/>
    <col min="4611" max="4611" width="17.42578125" style="57" customWidth="1"/>
    <col min="4612" max="4614" width="9.140625" style="57"/>
    <col min="4615" max="4616" width="9.85546875" style="57" bestFit="1" customWidth="1"/>
    <col min="4617" max="4618" width="12.28515625" style="57" bestFit="1" customWidth="1"/>
    <col min="4619" max="4857" width="9.140625" style="57"/>
    <col min="4858" max="4858" width="5" style="57" bestFit="1" customWidth="1"/>
    <col min="4859" max="4859" width="66.42578125" style="57" bestFit="1" customWidth="1"/>
    <col min="4860" max="4860" width="6.140625" style="57" bestFit="1" customWidth="1"/>
    <col min="4861" max="4861" width="13.7109375" style="57" customWidth="1"/>
    <col min="4862" max="4862" width="14.42578125" style="57" customWidth="1"/>
    <col min="4863" max="4863" width="15" style="57" customWidth="1"/>
    <col min="4864" max="4864" width="14.5703125" style="57" customWidth="1"/>
    <col min="4865" max="4865" width="13.42578125" style="57" customWidth="1"/>
    <col min="4866" max="4866" width="16.5703125" style="57" customWidth="1"/>
    <col min="4867" max="4867" width="17.42578125" style="57" customWidth="1"/>
    <col min="4868" max="4870" width="9.140625" style="57"/>
    <col min="4871" max="4872" width="9.85546875" style="57" bestFit="1" customWidth="1"/>
    <col min="4873" max="4874" width="12.28515625" style="57" bestFit="1" customWidth="1"/>
    <col min="4875" max="5113" width="9.140625" style="57"/>
    <col min="5114" max="5114" width="5" style="57" bestFit="1" customWidth="1"/>
    <col min="5115" max="5115" width="66.42578125" style="57" bestFit="1" customWidth="1"/>
    <col min="5116" max="5116" width="6.140625" style="57" bestFit="1" customWidth="1"/>
    <col min="5117" max="5117" width="13.7109375" style="57" customWidth="1"/>
    <col min="5118" max="5118" width="14.42578125" style="57" customWidth="1"/>
    <col min="5119" max="5119" width="15" style="57" customWidth="1"/>
    <col min="5120" max="5120" width="14.5703125" style="57" customWidth="1"/>
    <col min="5121" max="5121" width="13.42578125" style="57" customWidth="1"/>
    <col min="5122" max="5122" width="16.5703125" style="57" customWidth="1"/>
    <col min="5123" max="5123" width="17.42578125" style="57" customWidth="1"/>
    <col min="5124" max="5126" width="9.140625" style="57"/>
    <col min="5127" max="5128" width="9.85546875" style="57" bestFit="1" customWidth="1"/>
    <col min="5129" max="5130" width="12.28515625" style="57" bestFit="1" customWidth="1"/>
    <col min="5131" max="5369" width="9.140625" style="57"/>
    <col min="5370" max="5370" width="5" style="57" bestFit="1" customWidth="1"/>
    <col min="5371" max="5371" width="66.42578125" style="57" bestFit="1" customWidth="1"/>
    <col min="5372" max="5372" width="6.140625" style="57" bestFit="1" customWidth="1"/>
    <col min="5373" max="5373" width="13.7109375" style="57" customWidth="1"/>
    <col min="5374" max="5374" width="14.42578125" style="57" customWidth="1"/>
    <col min="5375" max="5375" width="15" style="57" customWidth="1"/>
    <col min="5376" max="5376" width="14.5703125" style="57" customWidth="1"/>
    <col min="5377" max="5377" width="13.42578125" style="57" customWidth="1"/>
    <col min="5378" max="5378" width="16.5703125" style="57" customWidth="1"/>
    <col min="5379" max="5379" width="17.42578125" style="57" customWidth="1"/>
    <col min="5380" max="5382" width="9.140625" style="57"/>
    <col min="5383" max="5384" width="9.85546875" style="57" bestFit="1" customWidth="1"/>
    <col min="5385" max="5386" width="12.28515625" style="57" bestFit="1" customWidth="1"/>
    <col min="5387" max="5625" width="9.140625" style="57"/>
    <col min="5626" max="5626" width="5" style="57" bestFit="1" customWidth="1"/>
    <col min="5627" max="5627" width="66.42578125" style="57" bestFit="1" customWidth="1"/>
    <col min="5628" max="5628" width="6.140625" style="57" bestFit="1" customWidth="1"/>
    <col min="5629" max="5629" width="13.7109375" style="57" customWidth="1"/>
    <col min="5630" max="5630" width="14.42578125" style="57" customWidth="1"/>
    <col min="5631" max="5631" width="15" style="57" customWidth="1"/>
    <col min="5632" max="5632" width="14.5703125" style="57" customWidth="1"/>
    <col min="5633" max="5633" width="13.42578125" style="57" customWidth="1"/>
    <col min="5634" max="5634" width="16.5703125" style="57" customWidth="1"/>
    <col min="5635" max="5635" width="17.42578125" style="57" customWidth="1"/>
    <col min="5636" max="5638" width="9.140625" style="57"/>
    <col min="5639" max="5640" width="9.85546875" style="57" bestFit="1" customWidth="1"/>
    <col min="5641" max="5642" width="12.28515625" style="57" bestFit="1" customWidth="1"/>
    <col min="5643" max="5881" width="9.140625" style="57"/>
    <col min="5882" max="5882" width="5" style="57" bestFit="1" customWidth="1"/>
    <col min="5883" max="5883" width="66.42578125" style="57" bestFit="1" customWidth="1"/>
    <col min="5884" max="5884" width="6.140625" style="57" bestFit="1" customWidth="1"/>
    <col min="5885" max="5885" width="13.7109375" style="57" customWidth="1"/>
    <col min="5886" max="5886" width="14.42578125" style="57" customWidth="1"/>
    <col min="5887" max="5887" width="15" style="57" customWidth="1"/>
    <col min="5888" max="5888" width="14.5703125" style="57" customWidth="1"/>
    <col min="5889" max="5889" width="13.42578125" style="57" customWidth="1"/>
    <col min="5890" max="5890" width="16.5703125" style="57" customWidth="1"/>
    <col min="5891" max="5891" width="17.42578125" style="57" customWidth="1"/>
    <col min="5892" max="5894" width="9.140625" style="57"/>
    <col min="5895" max="5896" width="9.85546875" style="57" bestFit="1" customWidth="1"/>
    <col min="5897" max="5898" width="12.28515625" style="57" bestFit="1" customWidth="1"/>
    <col min="5899" max="6137" width="9.140625" style="57"/>
    <col min="6138" max="6138" width="5" style="57" bestFit="1" customWidth="1"/>
    <col min="6139" max="6139" width="66.42578125" style="57" bestFit="1" customWidth="1"/>
    <col min="6140" max="6140" width="6.140625" style="57" bestFit="1" customWidth="1"/>
    <col min="6141" max="6141" width="13.7109375" style="57" customWidth="1"/>
    <col min="6142" max="6142" width="14.42578125" style="57" customWidth="1"/>
    <col min="6143" max="6143" width="15" style="57" customWidth="1"/>
    <col min="6144" max="6144" width="14.5703125" style="57" customWidth="1"/>
    <col min="6145" max="6145" width="13.42578125" style="57" customWidth="1"/>
    <col min="6146" max="6146" width="16.5703125" style="57" customWidth="1"/>
    <col min="6147" max="6147" width="17.42578125" style="57" customWidth="1"/>
    <col min="6148" max="6150" width="9.140625" style="57"/>
    <col min="6151" max="6152" width="9.85546875" style="57" bestFit="1" customWidth="1"/>
    <col min="6153" max="6154" width="12.28515625" style="57" bestFit="1" customWidth="1"/>
    <col min="6155" max="6393" width="9.140625" style="57"/>
    <col min="6394" max="6394" width="5" style="57" bestFit="1" customWidth="1"/>
    <col min="6395" max="6395" width="66.42578125" style="57" bestFit="1" customWidth="1"/>
    <col min="6396" max="6396" width="6.140625" style="57" bestFit="1" customWidth="1"/>
    <col min="6397" max="6397" width="13.7109375" style="57" customWidth="1"/>
    <col min="6398" max="6398" width="14.42578125" style="57" customWidth="1"/>
    <col min="6399" max="6399" width="15" style="57" customWidth="1"/>
    <col min="6400" max="6400" width="14.5703125" style="57" customWidth="1"/>
    <col min="6401" max="6401" width="13.42578125" style="57" customWidth="1"/>
    <col min="6402" max="6402" width="16.5703125" style="57" customWidth="1"/>
    <col min="6403" max="6403" width="17.42578125" style="57" customWidth="1"/>
    <col min="6404" max="6406" width="9.140625" style="57"/>
    <col min="6407" max="6408" width="9.85546875" style="57" bestFit="1" customWidth="1"/>
    <col min="6409" max="6410" width="12.28515625" style="57" bestFit="1" customWidth="1"/>
    <col min="6411" max="6649" width="9.140625" style="57"/>
    <col min="6650" max="6650" width="5" style="57" bestFit="1" customWidth="1"/>
    <col min="6651" max="6651" width="66.42578125" style="57" bestFit="1" customWidth="1"/>
    <col min="6652" max="6652" width="6.140625" style="57" bestFit="1" customWidth="1"/>
    <col min="6653" max="6653" width="13.7109375" style="57" customWidth="1"/>
    <col min="6654" max="6654" width="14.42578125" style="57" customWidth="1"/>
    <col min="6655" max="6655" width="15" style="57" customWidth="1"/>
    <col min="6656" max="6656" width="14.5703125" style="57" customWidth="1"/>
    <col min="6657" max="6657" width="13.42578125" style="57" customWidth="1"/>
    <col min="6658" max="6658" width="16.5703125" style="57" customWidth="1"/>
    <col min="6659" max="6659" width="17.42578125" style="57" customWidth="1"/>
    <col min="6660" max="6662" width="9.140625" style="57"/>
    <col min="6663" max="6664" width="9.85546875" style="57" bestFit="1" customWidth="1"/>
    <col min="6665" max="6666" width="12.28515625" style="57" bestFit="1" customWidth="1"/>
    <col min="6667" max="6905" width="9.140625" style="57"/>
    <col min="6906" max="6906" width="5" style="57" bestFit="1" customWidth="1"/>
    <col min="6907" max="6907" width="66.42578125" style="57" bestFit="1" customWidth="1"/>
    <col min="6908" max="6908" width="6.140625" style="57" bestFit="1" customWidth="1"/>
    <col min="6909" max="6909" width="13.7109375" style="57" customWidth="1"/>
    <col min="6910" max="6910" width="14.42578125" style="57" customWidth="1"/>
    <col min="6911" max="6911" width="15" style="57" customWidth="1"/>
    <col min="6912" max="6912" width="14.5703125" style="57" customWidth="1"/>
    <col min="6913" max="6913" width="13.42578125" style="57" customWidth="1"/>
    <col min="6914" max="6914" width="16.5703125" style="57" customWidth="1"/>
    <col min="6915" max="6915" width="17.42578125" style="57" customWidth="1"/>
    <col min="6916" max="6918" width="9.140625" style="57"/>
    <col min="6919" max="6920" width="9.85546875" style="57" bestFit="1" customWidth="1"/>
    <col min="6921" max="6922" width="12.28515625" style="57" bestFit="1" customWidth="1"/>
    <col min="6923" max="7161" width="9.140625" style="57"/>
    <col min="7162" max="7162" width="5" style="57" bestFit="1" customWidth="1"/>
    <col min="7163" max="7163" width="66.42578125" style="57" bestFit="1" customWidth="1"/>
    <col min="7164" max="7164" width="6.140625" style="57" bestFit="1" customWidth="1"/>
    <col min="7165" max="7165" width="13.7109375" style="57" customWidth="1"/>
    <col min="7166" max="7166" width="14.42578125" style="57" customWidth="1"/>
    <col min="7167" max="7167" width="15" style="57" customWidth="1"/>
    <col min="7168" max="7168" width="14.5703125" style="57" customWidth="1"/>
    <col min="7169" max="7169" width="13.42578125" style="57" customWidth="1"/>
    <col min="7170" max="7170" width="16.5703125" style="57" customWidth="1"/>
    <col min="7171" max="7171" width="17.42578125" style="57" customWidth="1"/>
    <col min="7172" max="7174" width="9.140625" style="57"/>
    <col min="7175" max="7176" width="9.85546875" style="57" bestFit="1" customWidth="1"/>
    <col min="7177" max="7178" width="12.28515625" style="57" bestFit="1" customWidth="1"/>
    <col min="7179" max="7417" width="9.140625" style="57"/>
    <col min="7418" max="7418" width="5" style="57" bestFit="1" customWidth="1"/>
    <col min="7419" max="7419" width="66.42578125" style="57" bestFit="1" customWidth="1"/>
    <col min="7420" max="7420" width="6.140625" style="57" bestFit="1" customWidth="1"/>
    <col min="7421" max="7421" width="13.7109375" style="57" customWidth="1"/>
    <col min="7422" max="7422" width="14.42578125" style="57" customWidth="1"/>
    <col min="7423" max="7423" width="15" style="57" customWidth="1"/>
    <col min="7424" max="7424" width="14.5703125" style="57" customWidth="1"/>
    <col min="7425" max="7425" width="13.42578125" style="57" customWidth="1"/>
    <col min="7426" max="7426" width="16.5703125" style="57" customWidth="1"/>
    <col min="7427" max="7427" width="17.42578125" style="57" customWidth="1"/>
    <col min="7428" max="7430" width="9.140625" style="57"/>
    <col min="7431" max="7432" width="9.85546875" style="57" bestFit="1" customWidth="1"/>
    <col min="7433" max="7434" width="12.28515625" style="57" bestFit="1" customWidth="1"/>
    <col min="7435" max="7673" width="9.140625" style="57"/>
    <col min="7674" max="7674" width="5" style="57" bestFit="1" customWidth="1"/>
    <col min="7675" max="7675" width="66.42578125" style="57" bestFit="1" customWidth="1"/>
    <col min="7676" max="7676" width="6.140625" style="57" bestFit="1" customWidth="1"/>
    <col min="7677" max="7677" width="13.7109375" style="57" customWidth="1"/>
    <col min="7678" max="7678" width="14.42578125" style="57" customWidth="1"/>
    <col min="7679" max="7679" width="15" style="57" customWidth="1"/>
    <col min="7680" max="7680" width="14.5703125" style="57" customWidth="1"/>
    <col min="7681" max="7681" width="13.42578125" style="57" customWidth="1"/>
    <col min="7682" max="7682" width="16.5703125" style="57" customWidth="1"/>
    <col min="7683" max="7683" width="17.42578125" style="57" customWidth="1"/>
    <col min="7684" max="7686" width="9.140625" style="57"/>
    <col min="7687" max="7688" width="9.85546875" style="57" bestFit="1" customWidth="1"/>
    <col min="7689" max="7690" width="12.28515625" style="57" bestFit="1" customWidth="1"/>
    <col min="7691" max="7929" width="9.140625" style="57"/>
    <col min="7930" max="7930" width="5" style="57" bestFit="1" customWidth="1"/>
    <col min="7931" max="7931" width="66.42578125" style="57" bestFit="1" customWidth="1"/>
    <col min="7932" max="7932" width="6.140625" style="57" bestFit="1" customWidth="1"/>
    <col min="7933" max="7933" width="13.7109375" style="57" customWidth="1"/>
    <col min="7934" max="7934" width="14.42578125" style="57" customWidth="1"/>
    <col min="7935" max="7935" width="15" style="57" customWidth="1"/>
    <col min="7936" max="7936" width="14.5703125" style="57" customWidth="1"/>
    <col min="7937" max="7937" width="13.42578125" style="57" customWidth="1"/>
    <col min="7938" max="7938" width="16.5703125" style="57" customWidth="1"/>
    <col min="7939" max="7939" width="17.42578125" style="57" customWidth="1"/>
    <col min="7940" max="7942" width="9.140625" style="57"/>
    <col min="7943" max="7944" width="9.85546875" style="57" bestFit="1" customWidth="1"/>
    <col min="7945" max="7946" width="12.28515625" style="57" bestFit="1" customWidth="1"/>
    <col min="7947" max="8185" width="9.140625" style="57"/>
    <col min="8186" max="8186" width="5" style="57" bestFit="1" customWidth="1"/>
    <col min="8187" max="8187" width="66.42578125" style="57" bestFit="1" customWidth="1"/>
    <col min="8188" max="8188" width="6.140625" style="57" bestFit="1" customWidth="1"/>
    <col min="8189" max="8189" width="13.7109375" style="57" customWidth="1"/>
    <col min="8190" max="8190" width="14.42578125" style="57" customWidth="1"/>
    <col min="8191" max="8191" width="15" style="57" customWidth="1"/>
    <col min="8192" max="8192" width="14.5703125" style="57" customWidth="1"/>
    <col min="8193" max="8193" width="13.42578125" style="57" customWidth="1"/>
    <col min="8194" max="8194" width="16.5703125" style="57" customWidth="1"/>
    <col min="8195" max="8195" width="17.42578125" style="57" customWidth="1"/>
    <col min="8196" max="8198" width="9.140625" style="57"/>
    <col min="8199" max="8200" width="9.85546875" style="57" bestFit="1" customWidth="1"/>
    <col min="8201" max="8202" width="12.28515625" style="57" bestFit="1" customWidth="1"/>
    <col min="8203" max="8441" width="9.140625" style="57"/>
    <col min="8442" max="8442" width="5" style="57" bestFit="1" customWidth="1"/>
    <col min="8443" max="8443" width="66.42578125" style="57" bestFit="1" customWidth="1"/>
    <col min="8444" max="8444" width="6.140625" style="57" bestFit="1" customWidth="1"/>
    <col min="8445" max="8445" width="13.7109375" style="57" customWidth="1"/>
    <col min="8446" max="8446" width="14.42578125" style="57" customWidth="1"/>
    <col min="8447" max="8447" width="15" style="57" customWidth="1"/>
    <col min="8448" max="8448" width="14.5703125" style="57" customWidth="1"/>
    <col min="8449" max="8449" width="13.42578125" style="57" customWidth="1"/>
    <col min="8450" max="8450" width="16.5703125" style="57" customWidth="1"/>
    <col min="8451" max="8451" width="17.42578125" style="57" customWidth="1"/>
    <col min="8452" max="8454" width="9.140625" style="57"/>
    <col min="8455" max="8456" width="9.85546875" style="57" bestFit="1" customWidth="1"/>
    <col min="8457" max="8458" width="12.28515625" style="57" bestFit="1" customWidth="1"/>
    <col min="8459" max="8697" width="9.140625" style="57"/>
    <col min="8698" max="8698" width="5" style="57" bestFit="1" customWidth="1"/>
    <col min="8699" max="8699" width="66.42578125" style="57" bestFit="1" customWidth="1"/>
    <col min="8700" max="8700" width="6.140625" style="57" bestFit="1" customWidth="1"/>
    <col min="8701" max="8701" width="13.7109375" style="57" customWidth="1"/>
    <col min="8702" max="8702" width="14.42578125" style="57" customWidth="1"/>
    <col min="8703" max="8703" width="15" style="57" customWidth="1"/>
    <col min="8704" max="8704" width="14.5703125" style="57" customWidth="1"/>
    <col min="8705" max="8705" width="13.42578125" style="57" customWidth="1"/>
    <col min="8706" max="8706" width="16.5703125" style="57" customWidth="1"/>
    <col min="8707" max="8707" width="17.42578125" style="57" customWidth="1"/>
    <col min="8708" max="8710" width="9.140625" style="57"/>
    <col min="8711" max="8712" width="9.85546875" style="57" bestFit="1" customWidth="1"/>
    <col min="8713" max="8714" width="12.28515625" style="57" bestFit="1" customWidth="1"/>
    <col min="8715" max="8953" width="9.140625" style="57"/>
    <col min="8954" max="8954" width="5" style="57" bestFit="1" customWidth="1"/>
    <col min="8955" max="8955" width="66.42578125" style="57" bestFit="1" customWidth="1"/>
    <col min="8956" max="8956" width="6.140625" style="57" bestFit="1" customWidth="1"/>
    <col min="8957" max="8957" width="13.7109375" style="57" customWidth="1"/>
    <col min="8958" max="8958" width="14.42578125" style="57" customWidth="1"/>
    <col min="8959" max="8959" width="15" style="57" customWidth="1"/>
    <col min="8960" max="8960" width="14.5703125" style="57" customWidth="1"/>
    <col min="8961" max="8961" width="13.42578125" style="57" customWidth="1"/>
    <col min="8962" max="8962" width="16.5703125" style="57" customWidth="1"/>
    <col min="8963" max="8963" width="17.42578125" style="57" customWidth="1"/>
    <col min="8964" max="8966" width="9.140625" style="57"/>
    <col min="8967" max="8968" width="9.85546875" style="57" bestFit="1" customWidth="1"/>
    <col min="8969" max="8970" width="12.28515625" style="57" bestFit="1" customWidth="1"/>
    <col min="8971" max="9209" width="9.140625" style="57"/>
    <col min="9210" max="9210" width="5" style="57" bestFit="1" customWidth="1"/>
    <col min="9211" max="9211" width="66.42578125" style="57" bestFit="1" customWidth="1"/>
    <col min="9212" max="9212" width="6.140625" style="57" bestFit="1" customWidth="1"/>
    <col min="9213" max="9213" width="13.7109375" style="57" customWidth="1"/>
    <col min="9214" max="9214" width="14.42578125" style="57" customWidth="1"/>
    <col min="9215" max="9215" width="15" style="57" customWidth="1"/>
    <col min="9216" max="9216" width="14.5703125" style="57" customWidth="1"/>
    <col min="9217" max="9217" width="13.42578125" style="57" customWidth="1"/>
    <col min="9218" max="9218" width="16.5703125" style="57" customWidth="1"/>
    <col min="9219" max="9219" width="17.42578125" style="57" customWidth="1"/>
    <col min="9220" max="9222" width="9.140625" style="57"/>
    <col min="9223" max="9224" width="9.85546875" style="57" bestFit="1" customWidth="1"/>
    <col min="9225" max="9226" width="12.28515625" style="57" bestFit="1" customWidth="1"/>
    <col min="9227" max="9465" width="9.140625" style="57"/>
    <col min="9466" max="9466" width="5" style="57" bestFit="1" customWidth="1"/>
    <col min="9467" max="9467" width="66.42578125" style="57" bestFit="1" customWidth="1"/>
    <col min="9468" max="9468" width="6.140625" style="57" bestFit="1" customWidth="1"/>
    <col min="9469" max="9469" width="13.7109375" style="57" customWidth="1"/>
    <col min="9470" max="9470" width="14.42578125" style="57" customWidth="1"/>
    <col min="9471" max="9471" width="15" style="57" customWidth="1"/>
    <col min="9472" max="9472" width="14.5703125" style="57" customWidth="1"/>
    <col min="9473" max="9473" width="13.42578125" style="57" customWidth="1"/>
    <col min="9474" max="9474" width="16.5703125" style="57" customWidth="1"/>
    <col min="9475" max="9475" width="17.42578125" style="57" customWidth="1"/>
    <col min="9476" max="9478" width="9.140625" style="57"/>
    <col min="9479" max="9480" width="9.85546875" style="57" bestFit="1" customWidth="1"/>
    <col min="9481" max="9482" width="12.28515625" style="57" bestFit="1" customWidth="1"/>
    <col min="9483" max="9721" width="9.140625" style="57"/>
    <col min="9722" max="9722" width="5" style="57" bestFit="1" customWidth="1"/>
    <col min="9723" max="9723" width="66.42578125" style="57" bestFit="1" customWidth="1"/>
    <col min="9724" max="9724" width="6.140625" style="57" bestFit="1" customWidth="1"/>
    <col min="9725" max="9725" width="13.7109375" style="57" customWidth="1"/>
    <col min="9726" max="9726" width="14.42578125" style="57" customWidth="1"/>
    <col min="9727" max="9727" width="15" style="57" customWidth="1"/>
    <col min="9728" max="9728" width="14.5703125" style="57" customWidth="1"/>
    <col min="9729" max="9729" width="13.42578125" style="57" customWidth="1"/>
    <col min="9730" max="9730" width="16.5703125" style="57" customWidth="1"/>
    <col min="9731" max="9731" width="17.42578125" style="57" customWidth="1"/>
    <col min="9732" max="9734" width="9.140625" style="57"/>
    <col min="9735" max="9736" width="9.85546875" style="57" bestFit="1" customWidth="1"/>
    <col min="9737" max="9738" width="12.28515625" style="57" bestFit="1" customWidth="1"/>
    <col min="9739" max="9977" width="9.140625" style="57"/>
    <col min="9978" max="9978" width="5" style="57" bestFit="1" customWidth="1"/>
    <col min="9979" max="9979" width="66.42578125" style="57" bestFit="1" customWidth="1"/>
    <col min="9980" max="9980" width="6.140625" style="57" bestFit="1" customWidth="1"/>
    <col min="9981" max="9981" width="13.7109375" style="57" customWidth="1"/>
    <col min="9982" max="9982" width="14.42578125" style="57" customWidth="1"/>
    <col min="9983" max="9983" width="15" style="57" customWidth="1"/>
    <col min="9984" max="9984" width="14.5703125" style="57" customWidth="1"/>
    <col min="9985" max="9985" width="13.42578125" style="57" customWidth="1"/>
    <col min="9986" max="9986" width="16.5703125" style="57" customWidth="1"/>
    <col min="9987" max="9987" width="17.42578125" style="57" customWidth="1"/>
    <col min="9988" max="9990" width="9.140625" style="57"/>
    <col min="9991" max="9992" width="9.85546875" style="57" bestFit="1" customWidth="1"/>
    <col min="9993" max="9994" width="12.28515625" style="57" bestFit="1" customWidth="1"/>
    <col min="9995" max="10233" width="9.140625" style="57"/>
    <col min="10234" max="10234" width="5" style="57" bestFit="1" customWidth="1"/>
    <col min="10235" max="10235" width="66.42578125" style="57" bestFit="1" customWidth="1"/>
    <col min="10236" max="10236" width="6.140625" style="57" bestFit="1" customWidth="1"/>
    <col min="10237" max="10237" width="13.7109375" style="57" customWidth="1"/>
    <col min="10238" max="10238" width="14.42578125" style="57" customWidth="1"/>
    <col min="10239" max="10239" width="15" style="57" customWidth="1"/>
    <col min="10240" max="10240" width="14.5703125" style="57" customWidth="1"/>
    <col min="10241" max="10241" width="13.42578125" style="57" customWidth="1"/>
    <col min="10242" max="10242" width="16.5703125" style="57" customWidth="1"/>
    <col min="10243" max="10243" width="17.42578125" style="57" customWidth="1"/>
    <col min="10244" max="10246" width="9.140625" style="57"/>
    <col min="10247" max="10248" width="9.85546875" style="57" bestFit="1" customWidth="1"/>
    <col min="10249" max="10250" width="12.28515625" style="57" bestFit="1" customWidth="1"/>
    <col min="10251" max="10489" width="9.140625" style="57"/>
    <col min="10490" max="10490" width="5" style="57" bestFit="1" customWidth="1"/>
    <col min="10491" max="10491" width="66.42578125" style="57" bestFit="1" customWidth="1"/>
    <col min="10492" max="10492" width="6.140625" style="57" bestFit="1" customWidth="1"/>
    <col min="10493" max="10493" width="13.7109375" style="57" customWidth="1"/>
    <col min="10494" max="10494" width="14.42578125" style="57" customWidth="1"/>
    <col min="10495" max="10495" width="15" style="57" customWidth="1"/>
    <col min="10496" max="10496" width="14.5703125" style="57" customWidth="1"/>
    <col min="10497" max="10497" width="13.42578125" style="57" customWidth="1"/>
    <col min="10498" max="10498" width="16.5703125" style="57" customWidth="1"/>
    <col min="10499" max="10499" width="17.42578125" style="57" customWidth="1"/>
    <col min="10500" max="10502" width="9.140625" style="57"/>
    <col min="10503" max="10504" width="9.85546875" style="57" bestFit="1" customWidth="1"/>
    <col min="10505" max="10506" width="12.28515625" style="57" bestFit="1" customWidth="1"/>
    <col min="10507" max="10745" width="9.140625" style="57"/>
    <col min="10746" max="10746" width="5" style="57" bestFit="1" customWidth="1"/>
    <col min="10747" max="10747" width="66.42578125" style="57" bestFit="1" customWidth="1"/>
    <col min="10748" max="10748" width="6.140625" style="57" bestFit="1" customWidth="1"/>
    <col min="10749" max="10749" width="13.7109375" style="57" customWidth="1"/>
    <col min="10750" max="10750" width="14.42578125" style="57" customWidth="1"/>
    <col min="10751" max="10751" width="15" style="57" customWidth="1"/>
    <col min="10752" max="10752" width="14.5703125" style="57" customWidth="1"/>
    <col min="10753" max="10753" width="13.42578125" style="57" customWidth="1"/>
    <col min="10754" max="10754" width="16.5703125" style="57" customWidth="1"/>
    <col min="10755" max="10755" width="17.42578125" style="57" customWidth="1"/>
    <col min="10756" max="10758" width="9.140625" style="57"/>
    <col min="10759" max="10760" width="9.85546875" style="57" bestFit="1" customWidth="1"/>
    <col min="10761" max="10762" width="12.28515625" style="57" bestFit="1" customWidth="1"/>
    <col min="10763" max="11001" width="9.140625" style="57"/>
    <col min="11002" max="11002" width="5" style="57" bestFit="1" customWidth="1"/>
    <col min="11003" max="11003" width="66.42578125" style="57" bestFit="1" customWidth="1"/>
    <col min="11004" max="11004" width="6.140625" style="57" bestFit="1" customWidth="1"/>
    <col min="11005" max="11005" width="13.7109375" style="57" customWidth="1"/>
    <col min="11006" max="11006" width="14.42578125" style="57" customWidth="1"/>
    <col min="11007" max="11007" width="15" style="57" customWidth="1"/>
    <col min="11008" max="11008" width="14.5703125" style="57" customWidth="1"/>
    <col min="11009" max="11009" width="13.42578125" style="57" customWidth="1"/>
    <col min="11010" max="11010" width="16.5703125" style="57" customWidth="1"/>
    <col min="11011" max="11011" width="17.42578125" style="57" customWidth="1"/>
    <col min="11012" max="11014" width="9.140625" style="57"/>
    <col min="11015" max="11016" width="9.85546875" style="57" bestFit="1" customWidth="1"/>
    <col min="11017" max="11018" width="12.28515625" style="57" bestFit="1" customWidth="1"/>
    <col min="11019" max="11257" width="9.140625" style="57"/>
    <col min="11258" max="11258" width="5" style="57" bestFit="1" customWidth="1"/>
    <col min="11259" max="11259" width="66.42578125" style="57" bestFit="1" customWidth="1"/>
    <col min="11260" max="11260" width="6.140625" style="57" bestFit="1" customWidth="1"/>
    <col min="11261" max="11261" width="13.7109375" style="57" customWidth="1"/>
    <col min="11262" max="11262" width="14.42578125" style="57" customWidth="1"/>
    <col min="11263" max="11263" width="15" style="57" customWidth="1"/>
    <col min="11264" max="11264" width="14.5703125" style="57" customWidth="1"/>
    <col min="11265" max="11265" width="13.42578125" style="57" customWidth="1"/>
    <col min="11266" max="11266" width="16.5703125" style="57" customWidth="1"/>
    <col min="11267" max="11267" width="17.42578125" style="57" customWidth="1"/>
    <col min="11268" max="11270" width="9.140625" style="57"/>
    <col min="11271" max="11272" width="9.85546875" style="57" bestFit="1" customWidth="1"/>
    <col min="11273" max="11274" width="12.28515625" style="57" bestFit="1" customWidth="1"/>
    <col min="11275" max="11513" width="9.140625" style="57"/>
    <col min="11514" max="11514" width="5" style="57" bestFit="1" customWidth="1"/>
    <col min="11515" max="11515" width="66.42578125" style="57" bestFit="1" customWidth="1"/>
    <col min="11516" max="11516" width="6.140625" style="57" bestFit="1" customWidth="1"/>
    <col min="11517" max="11517" width="13.7109375" style="57" customWidth="1"/>
    <col min="11518" max="11518" width="14.42578125" style="57" customWidth="1"/>
    <col min="11519" max="11519" width="15" style="57" customWidth="1"/>
    <col min="11520" max="11520" width="14.5703125" style="57" customWidth="1"/>
    <col min="11521" max="11521" width="13.42578125" style="57" customWidth="1"/>
    <col min="11522" max="11522" width="16.5703125" style="57" customWidth="1"/>
    <col min="11523" max="11523" width="17.42578125" style="57" customWidth="1"/>
    <col min="11524" max="11526" width="9.140625" style="57"/>
    <col min="11527" max="11528" width="9.85546875" style="57" bestFit="1" customWidth="1"/>
    <col min="11529" max="11530" width="12.28515625" style="57" bestFit="1" customWidth="1"/>
    <col min="11531" max="11769" width="9.140625" style="57"/>
    <col min="11770" max="11770" width="5" style="57" bestFit="1" customWidth="1"/>
    <col min="11771" max="11771" width="66.42578125" style="57" bestFit="1" customWidth="1"/>
    <col min="11772" max="11772" width="6.140625" style="57" bestFit="1" customWidth="1"/>
    <col min="11773" max="11773" width="13.7109375" style="57" customWidth="1"/>
    <col min="11774" max="11774" width="14.42578125" style="57" customWidth="1"/>
    <col min="11775" max="11775" width="15" style="57" customWidth="1"/>
    <col min="11776" max="11776" width="14.5703125" style="57" customWidth="1"/>
    <col min="11777" max="11777" width="13.42578125" style="57" customWidth="1"/>
    <col min="11778" max="11778" width="16.5703125" style="57" customWidth="1"/>
    <col min="11779" max="11779" width="17.42578125" style="57" customWidth="1"/>
    <col min="11780" max="11782" width="9.140625" style="57"/>
    <col min="11783" max="11784" width="9.85546875" style="57" bestFit="1" customWidth="1"/>
    <col min="11785" max="11786" width="12.28515625" style="57" bestFit="1" customWidth="1"/>
    <col min="11787" max="12025" width="9.140625" style="57"/>
    <col min="12026" max="12026" width="5" style="57" bestFit="1" customWidth="1"/>
    <col min="12027" max="12027" width="66.42578125" style="57" bestFit="1" customWidth="1"/>
    <col min="12028" max="12028" width="6.140625" style="57" bestFit="1" customWidth="1"/>
    <col min="12029" max="12029" width="13.7109375" style="57" customWidth="1"/>
    <col min="12030" max="12030" width="14.42578125" style="57" customWidth="1"/>
    <col min="12031" max="12031" width="15" style="57" customWidth="1"/>
    <col min="12032" max="12032" width="14.5703125" style="57" customWidth="1"/>
    <col min="12033" max="12033" width="13.42578125" style="57" customWidth="1"/>
    <col min="12034" max="12034" width="16.5703125" style="57" customWidth="1"/>
    <col min="12035" max="12035" width="17.42578125" style="57" customWidth="1"/>
    <col min="12036" max="12038" width="9.140625" style="57"/>
    <col min="12039" max="12040" width="9.85546875" style="57" bestFit="1" customWidth="1"/>
    <col min="12041" max="12042" width="12.28515625" style="57" bestFit="1" customWidth="1"/>
    <col min="12043" max="12281" width="9.140625" style="57"/>
    <col min="12282" max="12282" width="5" style="57" bestFit="1" customWidth="1"/>
    <col min="12283" max="12283" width="66.42578125" style="57" bestFit="1" customWidth="1"/>
    <col min="12284" max="12284" width="6.140625" style="57" bestFit="1" customWidth="1"/>
    <col min="12285" max="12285" width="13.7109375" style="57" customWidth="1"/>
    <col min="12286" max="12286" width="14.42578125" style="57" customWidth="1"/>
    <col min="12287" max="12287" width="15" style="57" customWidth="1"/>
    <col min="12288" max="12288" width="14.5703125" style="57" customWidth="1"/>
    <col min="12289" max="12289" width="13.42578125" style="57" customWidth="1"/>
    <col min="12290" max="12290" width="16.5703125" style="57" customWidth="1"/>
    <col min="12291" max="12291" width="17.42578125" style="57" customWidth="1"/>
    <col min="12292" max="12294" width="9.140625" style="57"/>
    <col min="12295" max="12296" width="9.85546875" style="57" bestFit="1" customWidth="1"/>
    <col min="12297" max="12298" width="12.28515625" style="57" bestFit="1" customWidth="1"/>
    <col min="12299" max="12537" width="9.140625" style="57"/>
    <col min="12538" max="12538" width="5" style="57" bestFit="1" customWidth="1"/>
    <col min="12539" max="12539" width="66.42578125" style="57" bestFit="1" customWidth="1"/>
    <col min="12540" max="12540" width="6.140625" style="57" bestFit="1" customWidth="1"/>
    <col min="12541" max="12541" width="13.7109375" style="57" customWidth="1"/>
    <col min="12542" max="12542" width="14.42578125" style="57" customWidth="1"/>
    <col min="12543" max="12543" width="15" style="57" customWidth="1"/>
    <col min="12544" max="12544" width="14.5703125" style="57" customWidth="1"/>
    <col min="12545" max="12545" width="13.42578125" style="57" customWidth="1"/>
    <col min="12546" max="12546" width="16.5703125" style="57" customWidth="1"/>
    <col min="12547" max="12547" width="17.42578125" style="57" customWidth="1"/>
    <col min="12548" max="12550" width="9.140625" style="57"/>
    <col min="12551" max="12552" width="9.85546875" style="57" bestFit="1" customWidth="1"/>
    <col min="12553" max="12554" width="12.28515625" style="57" bestFit="1" customWidth="1"/>
    <col min="12555" max="12793" width="9.140625" style="57"/>
    <col min="12794" max="12794" width="5" style="57" bestFit="1" customWidth="1"/>
    <col min="12795" max="12795" width="66.42578125" style="57" bestFit="1" customWidth="1"/>
    <col min="12796" max="12796" width="6.140625" style="57" bestFit="1" customWidth="1"/>
    <col min="12797" max="12797" width="13.7109375" style="57" customWidth="1"/>
    <col min="12798" max="12798" width="14.42578125" style="57" customWidth="1"/>
    <col min="12799" max="12799" width="15" style="57" customWidth="1"/>
    <col min="12800" max="12800" width="14.5703125" style="57" customWidth="1"/>
    <col min="12801" max="12801" width="13.42578125" style="57" customWidth="1"/>
    <col min="12802" max="12802" width="16.5703125" style="57" customWidth="1"/>
    <col min="12803" max="12803" width="17.42578125" style="57" customWidth="1"/>
    <col min="12804" max="12806" width="9.140625" style="57"/>
    <col min="12807" max="12808" width="9.85546875" style="57" bestFit="1" customWidth="1"/>
    <col min="12809" max="12810" width="12.28515625" style="57" bestFit="1" customWidth="1"/>
    <col min="12811" max="13049" width="9.140625" style="57"/>
    <col min="13050" max="13050" width="5" style="57" bestFit="1" customWidth="1"/>
    <col min="13051" max="13051" width="66.42578125" style="57" bestFit="1" customWidth="1"/>
    <col min="13052" max="13052" width="6.140625" style="57" bestFit="1" customWidth="1"/>
    <col min="13053" max="13053" width="13.7109375" style="57" customWidth="1"/>
    <col min="13054" max="13054" width="14.42578125" style="57" customWidth="1"/>
    <col min="13055" max="13055" width="15" style="57" customWidth="1"/>
    <col min="13056" max="13056" width="14.5703125" style="57" customWidth="1"/>
    <col min="13057" max="13057" width="13.42578125" style="57" customWidth="1"/>
    <col min="13058" max="13058" width="16.5703125" style="57" customWidth="1"/>
    <col min="13059" max="13059" width="17.42578125" style="57" customWidth="1"/>
    <col min="13060" max="13062" width="9.140625" style="57"/>
    <col min="13063" max="13064" width="9.85546875" style="57" bestFit="1" customWidth="1"/>
    <col min="13065" max="13066" width="12.28515625" style="57" bestFit="1" customWidth="1"/>
    <col min="13067" max="13305" width="9.140625" style="57"/>
    <col min="13306" max="13306" width="5" style="57" bestFit="1" customWidth="1"/>
    <col min="13307" max="13307" width="66.42578125" style="57" bestFit="1" customWidth="1"/>
    <col min="13308" max="13308" width="6.140625" style="57" bestFit="1" customWidth="1"/>
    <col min="13309" max="13309" width="13.7109375" style="57" customWidth="1"/>
    <col min="13310" max="13310" width="14.42578125" style="57" customWidth="1"/>
    <col min="13311" max="13311" width="15" style="57" customWidth="1"/>
    <col min="13312" max="13312" width="14.5703125" style="57" customWidth="1"/>
    <col min="13313" max="13313" width="13.42578125" style="57" customWidth="1"/>
    <col min="13314" max="13314" width="16.5703125" style="57" customWidth="1"/>
    <col min="13315" max="13315" width="17.42578125" style="57" customWidth="1"/>
    <col min="13316" max="13318" width="9.140625" style="57"/>
    <col min="13319" max="13320" width="9.85546875" style="57" bestFit="1" customWidth="1"/>
    <col min="13321" max="13322" width="12.28515625" style="57" bestFit="1" customWidth="1"/>
    <col min="13323" max="13561" width="9.140625" style="57"/>
    <col min="13562" max="13562" width="5" style="57" bestFit="1" customWidth="1"/>
    <col min="13563" max="13563" width="66.42578125" style="57" bestFit="1" customWidth="1"/>
    <col min="13564" max="13564" width="6.140625" style="57" bestFit="1" customWidth="1"/>
    <col min="13565" max="13565" width="13.7109375" style="57" customWidth="1"/>
    <col min="13566" max="13566" width="14.42578125" style="57" customWidth="1"/>
    <col min="13567" max="13567" width="15" style="57" customWidth="1"/>
    <col min="13568" max="13568" width="14.5703125" style="57" customWidth="1"/>
    <col min="13569" max="13569" width="13.42578125" style="57" customWidth="1"/>
    <col min="13570" max="13570" width="16.5703125" style="57" customWidth="1"/>
    <col min="13571" max="13571" width="17.42578125" style="57" customWidth="1"/>
    <col min="13572" max="13574" width="9.140625" style="57"/>
    <col min="13575" max="13576" width="9.85546875" style="57" bestFit="1" customWidth="1"/>
    <col min="13577" max="13578" width="12.28515625" style="57" bestFit="1" customWidth="1"/>
    <col min="13579" max="13817" width="9.140625" style="57"/>
    <col min="13818" max="13818" width="5" style="57" bestFit="1" customWidth="1"/>
    <col min="13819" max="13819" width="66.42578125" style="57" bestFit="1" customWidth="1"/>
    <col min="13820" max="13820" width="6.140625" style="57" bestFit="1" customWidth="1"/>
    <col min="13821" max="13821" width="13.7109375" style="57" customWidth="1"/>
    <col min="13822" max="13822" width="14.42578125" style="57" customWidth="1"/>
    <col min="13823" max="13823" width="15" style="57" customWidth="1"/>
    <col min="13824" max="13824" width="14.5703125" style="57" customWidth="1"/>
    <col min="13825" max="13825" width="13.42578125" style="57" customWidth="1"/>
    <col min="13826" max="13826" width="16.5703125" style="57" customWidth="1"/>
    <col min="13827" max="13827" width="17.42578125" style="57" customWidth="1"/>
    <col min="13828" max="13830" width="9.140625" style="57"/>
    <col min="13831" max="13832" width="9.85546875" style="57" bestFit="1" customWidth="1"/>
    <col min="13833" max="13834" width="12.28515625" style="57" bestFit="1" customWidth="1"/>
    <col min="13835" max="14073" width="9.140625" style="57"/>
    <col min="14074" max="14074" width="5" style="57" bestFit="1" customWidth="1"/>
    <col min="14075" max="14075" width="66.42578125" style="57" bestFit="1" customWidth="1"/>
    <col min="14076" max="14076" width="6.140625" style="57" bestFit="1" customWidth="1"/>
    <col min="14077" max="14077" width="13.7109375" style="57" customWidth="1"/>
    <col min="14078" max="14078" width="14.42578125" style="57" customWidth="1"/>
    <col min="14079" max="14079" width="15" style="57" customWidth="1"/>
    <col min="14080" max="14080" width="14.5703125" style="57" customWidth="1"/>
    <col min="14081" max="14081" width="13.42578125" style="57" customWidth="1"/>
    <col min="14082" max="14082" width="16.5703125" style="57" customWidth="1"/>
    <col min="14083" max="14083" width="17.42578125" style="57" customWidth="1"/>
    <col min="14084" max="14086" width="9.140625" style="57"/>
    <col min="14087" max="14088" width="9.85546875" style="57" bestFit="1" customWidth="1"/>
    <col min="14089" max="14090" width="12.28515625" style="57" bestFit="1" customWidth="1"/>
    <col min="14091" max="14329" width="9.140625" style="57"/>
    <col min="14330" max="14330" width="5" style="57" bestFit="1" customWidth="1"/>
    <col min="14331" max="14331" width="66.42578125" style="57" bestFit="1" customWidth="1"/>
    <col min="14332" max="14332" width="6.140625" style="57" bestFit="1" customWidth="1"/>
    <col min="14333" max="14333" width="13.7109375" style="57" customWidth="1"/>
    <col min="14334" max="14334" width="14.42578125" style="57" customWidth="1"/>
    <col min="14335" max="14335" width="15" style="57" customWidth="1"/>
    <col min="14336" max="14336" width="14.5703125" style="57" customWidth="1"/>
    <col min="14337" max="14337" width="13.42578125" style="57" customWidth="1"/>
    <col min="14338" max="14338" width="16.5703125" style="57" customWidth="1"/>
    <col min="14339" max="14339" width="17.42578125" style="57" customWidth="1"/>
    <col min="14340" max="14342" width="9.140625" style="57"/>
    <col min="14343" max="14344" width="9.85546875" style="57" bestFit="1" customWidth="1"/>
    <col min="14345" max="14346" width="12.28515625" style="57" bestFit="1" customWidth="1"/>
    <col min="14347" max="14585" width="9.140625" style="57"/>
    <col min="14586" max="14586" width="5" style="57" bestFit="1" customWidth="1"/>
    <col min="14587" max="14587" width="66.42578125" style="57" bestFit="1" customWidth="1"/>
    <col min="14588" max="14588" width="6.140625" style="57" bestFit="1" customWidth="1"/>
    <col min="14589" max="14589" width="13.7109375" style="57" customWidth="1"/>
    <col min="14590" max="14590" width="14.42578125" style="57" customWidth="1"/>
    <col min="14591" max="14591" width="15" style="57" customWidth="1"/>
    <col min="14592" max="14592" width="14.5703125" style="57" customWidth="1"/>
    <col min="14593" max="14593" width="13.42578125" style="57" customWidth="1"/>
    <col min="14594" max="14594" width="16.5703125" style="57" customWidth="1"/>
    <col min="14595" max="14595" width="17.42578125" style="57" customWidth="1"/>
    <col min="14596" max="14598" width="9.140625" style="57"/>
    <col min="14599" max="14600" width="9.85546875" style="57" bestFit="1" customWidth="1"/>
    <col min="14601" max="14602" width="12.28515625" style="57" bestFit="1" customWidth="1"/>
    <col min="14603" max="14841" width="9.140625" style="57"/>
    <col min="14842" max="14842" width="5" style="57" bestFit="1" customWidth="1"/>
    <col min="14843" max="14843" width="66.42578125" style="57" bestFit="1" customWidth="1"/>
    <col min="14844" max="14844" width="6.140625" style="57" bestFit="1" customWidth="1"/>
    <col min="14845" max="14845" width="13.7109375" style="57" customWidth="1"/>
    <col min="14846" max="14846" width="14.42578125" style="57" customWidth="1"/>
    <col min="14847" max="14847" width="15" style="57" customWidth="1"/>
    <col min="14848" max="14848" width="14.5703125" style="57" customWidth="1"/>
    <col min="14849" max="14849" width="13.42578125" style="57" customWidth="1"/>
    <col min="14850" max="14850" width="16.5703125" style="57" customWidth="1"/>
    <col min="14851" max="14851" width="17.42578125" style="57" customWidth="1"/>
    <col min="14852" max="14854" width="9.140625" style="57"/>
    <col min="14855" max="14856" width="9.85546875" style="57" bestFit="1" customWidth="1"/>
    <col min="14857" max="14858" width="12.28515625" style="57" bestFit="1" customWidth="1"/>
    <col min="14859" max="15097" width="9.140625" style="57"/>
    <col min="15098" max="15098" width="5" style="57" bestFit="1" customWidth="1"/>
    <col min="15099" max="15099" width="66.42578125" style="57" bestFit="1" customWidth="1"/>
    <col min="15100" max="15100" width="6.140625" style="57" bestFit="1" customWidth="1"/>
    <col min="15101" max="15101" width="13.7109375" style="57" customWidth="1"/>
    <col min="15102" max="15102" width="14.42578125" style="57" customWidth="1"/>
    <col min="15103" max="15103" width="15" style="57" customWidth="1"/>
    <col min="15104" max="15104" width="14.5703125" style="57" customWidth="1"/>
    <col min="15105" max="15105" width="13.42578125" style="57" customWidth="1"/>
    <col min="15106" max="15106" width="16.5703125" style="57" customWidth="1"/>
    <col min="15107" max="15107" width="17.42578125" style="57" customWidth="1"/>
    <col min="15108" max="15110" width="9.140625" style="57"/>
    <col min="15111" max="15112" width="9.85546875" style="57" bestFit="1" customWidth="1"/>
    <col min="15113" max="15114" width="12.28515625" style="57" bestFit="1" customWidth="1"/>
    <col min="15115" max="15353" width="9.140625" style="57"/>
    <col min="15354" max="15354" width="5" style="57" bestFit="1" customWidth="1"/>
    <col min="15355" max="15355" width="66.42578125" style="57" bestFit="1" customWidth="1"/>
    <col min="15356" max="15356" width="6.140625" style="57" bestFit="1" customWidth="1"/>
    <col min="15357" max="15357" width="13.7109375" style="57" customWidth="1"/>
    <col min="15358" max="15358" width="14.42578125" style="57" customWidth="1"/>
    <col min="15359" max="15359" width="15" style="57" customWidth="1"/>
    <col min="15360" max="15360" width="14.5703125" style="57" customWidth="1"/>
    <col min="15361" max="15361" width="13.42578125" style="57" customWidth="1"/>
    <col min="15362" max="15362" width="16.5703125" style="57" customWidth="1"/>
    <col min="15363" max="15363" width="17.42578125" style="57" customWidth="1"/>
    <col min="15364" max="15366" width="9.140625" style="57"/>
    <col min="15367" max="15368" width="9.85546875" style="57" bestFit="1" customWidth="1"/>
    <col min="15369" max="15370" width="12.28515625" style="57" bestFit="1" customWidth="1"/>
    <col min="15371" max="15609" width="9.140625" style="57"/>
    <col min="15610" max="15610" width="5" style="57" bestFit="1" customWidth="1"/>
    <col min="15611" max="15611" width="66.42578125" style="57" bestFit="1" customWidth="1"/>
    <col min="15612" max="15612" width="6.140625" style="57" bestFit="1" customWidth="1"/>
    <col min="15613" max="15613" width="13.7109375" style="57" customWidth="1"/>
    <col min="15614" max="15614" width="14.42578125" style="57" customWidth="1"/>
    <col min="15615" max="15615" width="15" style="57" customWidth="1"/>
    <col min="15616" max="15616" width="14.5703125" style="57" customWidth="1"/>
    <col min="15617" max="15617" width="13.42578125" style="57" customWidth="1"/>
    <col min="15618" max="15618" width="16.5703125" style="57" customWidth="1"/>
    <col min="15619" max="15619" width="17.42578125" style="57" customWidth="1"/>
    <col min="15620" max="15622" width="9.140625" style="57"/>
    <col min="15623" max="15624" width="9.85546875" style="57" bestFit="1" customWidth="1"/>
    <col min="15625" max="15626" width="12.28515625" style="57" bestFit="1" customWidth="1"/>
    <col min="15627" max="15865" width="9.140625" style="57"/>
    <col min="15866" max="15866" width="5" style="57" bestFit="1" customWidth="1"/>
    <col min="15867" max="15867" width="66.42578125" style="57" bestFit="1" customWidth="1"/>
    <col min="15868" max="15868" width="6.140625" style="57" bestFit="1" customWidth="1"/>
    <col min="15869" max="15869" width="13.7109375" style="57" customWidth="1"/>
    <col min="15870" max="15870" width="14.42578125" style="57" customWidth="1"/>
    <col min="15871" max="15871" width="15" style="57" customWidth="1"/>
    <col min="15872" max="15872" width="14.5703125" style="57" customWidth="1"/>
    <col min="15873" max="15873" width="13.42578125" style="57" customWidth="1"/>
    <col min="15874" max="15874" width="16.5703125" style="57" customWidth="1"/>
    <col min="15875" max="15875" width="17.42578125" style="57" customWidth="1"/>
    <col min="15876" max="15878" width="9.140625" style="57"/>
    <col min="15879" max="15880" width="9.85546875" style="57" bestFit="1" customWidth="1"/>
    <col min="15881" max="15882" width="12.28515625" style="57" bestFit="1" customWidth="1"/>
    <col min="15883" max="16121" width="9.140625" style="57"/>
    <col min="16122" max="16122" width="5" style="57" bestFit="1" customWidth="1"/>
    <col min="16123" max="16123" width="66.42578125" style="57" bestFit="1" customWidth="1"/>
    <col min="16124" max="16124" width="6.140625" style="57" bestFit="1" customWidth="1"/>
    <col min="16125" max="16125" width="13.7109375" style="57" customWidth="1"/>
    <col min="16126" max="16126" width="14.42578125" style="57" customWidth="1"/>
    <col min="16127" max="16127" width="15" style="57" customWidth="1"/>
    <col min="16128" max="16128" width="14.5703125" style="57" customWidth="1"/>
    <col min="16129" max="16129" width="13.42578125" style="57" customWidth="1"/>
    <col min="16130" max="16130" width="16.5703125" style="57" customWidth="1"/>
    <col min="16131" max="16131" width="17.42578125" style="57" customWidth="1"/>
    <col min="16132" max="16134" width="9.140625" style="57"/>
    <col min="16135" max="16136" width="9.85546875" style="57" bestFit="1" customWidth="1"/>
    <col min="16137" max="16138" width="12.28515625" style="57" bestFit="1" customWidth="1"/>
    <col min="16139" max="16384" width="9.140625" style="57"/>
  </cols>
  <sheetData>
    <row r="1" spans="1:10" ht="15" x14ac:dyDescent="0.25">
      <c r="A1" s="484" t="s">
        <v>980</v>
      </c>
      <c r="B1" s="485"/>
      <c r="C1" s="485"/>
      <c r="D1" s="485"/>
      <c r="E1" s="485"/>
      <c r="F1" s="485"/>
      <c r="G1" s="485"/>
      <c r="H1" s="485"/>
      <c r="I1" s="485"/>
      <c r="J1" s="485"/>
    </row>
    <row r="2" spans="1:10" ht="15" x14ac:dyDescent="0.25">
      <c r="A2" s="58"/>
      <c r="B2" s="59"/>
      <c r="C2" s="59"/>
      <c r="D2" s="60"/>
      <c r="E2" s="60"/>
      <c r="F2" s="60"/>
      <c r="G2" s="61"/>
    </row>
    <row r="3" spans="1:10" ht="15.75" x14ac:dyDescent="0.25">
      <c r="A3" s="486" t="s">
        <v>960</v>
      </c>
      <c r="B3" s="487"/>
      <c r="C3" s="487"/>
      <c r="D3" s="487"/>
      <c r="E3" s="487"/>
      <c r="F3" s="487"/>
      <c r="G3" s="485"/>
      <c r="H3" s="485"/>
      <c r="I3" s="485"/>
      <c r="J3" s="485"/>
    </row>
    <row r="4" spans="1:10" s="62" customFormat="1" ht="15.75" x14ac:dyDescent="0.25">
      <c r="A4" s="498" t="s">
        <v>105</v>
      </c>
      <c r="B4" s="499"/>
      <c r="C4" s="499"/>
      <c r="D4" s="499"/>
      <c r="E4" s="500"/>
      <c r="F4" s="500"/>
      <c r="G4" s="500"/>
      <c r="H4" s="485"/>
      <c r="I4" s="485"/>
      <c r="J4" s="485"/>
    </row>
    <row r="5" spans="1:10" ht="15" x14ac:dyDescent="0.25">
      <c r="A5" s="63"/>
      <c r="B5" s="64"/>
      <c r="C5" s="64"/>
      <c r="D5" s="65"/>
      <c r="E5" s="66"/>
      <c r="F5" s="66"/>
      <c r="G5" s="67"/>
    </row>
    <row r="6" spans="1:10" s="72" customFormat="1" x14ac:dyDescent="0.2">
      <c r="A6" s="68" t="s">
        <v>2</v>
      </c>
      <c r="B6" s="69" t="s">
        <v>3</v>
      </c>
      <c r="C6" s="69" t="s">
        <v>4</v>
      </c>
      <c r="D6" s="70" t="s">
        <v>5</v>
      </c>
      <c r="E6" s="70" t="s">
        <v>6</v>
      </c>
      <c r="F6" s="70" t="s">
        <v>7</v>
      </c>
      <c r="G6" s="70" t="s">
        <v>8</v>
      </c>
      <c r="H6" s="70" t="s">
        <v>9</v>
      </c>
      <c r="I6" s="70" t="s">
        <v>10</v>
      </c>
      <c r="J6" s="70" t="s">
        <v>11</v>
      </c>
    </row>
    <row r="7" spans="1:10" s="73" customFormat="1" ht="50.25" customHeight="1" x14ac:dyDescent="0.25">
      <c r="A7" s="501" t="s">
        <v>108</v>
      </c>
      <c r="B7" s="503" t="s">
        <v>17</v>
      </c>
      <c r="C7" s="506" t="s">
        <v>109</v>
      </c>
      <c r="D7" s="104" t="s">
        <v>110</v>
      </c>
      <c r="E7" s="104" t="s">
        <v>19</v>
      </c>
      <c r="F7" s="104" t="s">
        <v>20</v>
      </c>
      <c r="G7" s="104" t="s">
        <v>21</v>
      </c>
      <c r="H7" s="104" t="s">
        <v>22</v>
      </c>
      <c r="I7" s="104" t="s">
        <v>23</v>
      </c>
      <c r="J7" s="74" t="s">
        <v>111</v>
      </c>
    </row>
    <row r="8" spans="1:10" ht="12.75" customHeight="1" x14ac:dyDescent="0.2">
      <c r="A8" s="502"/>
      <c r="B8" s="504"/>
      <c r="C8" s="507"/>
      <c r="D8" s="55" t="s">
        <v>27</v>
      </c>
      <c r="E8" s="55" t="s">
        <v>27</v>
      </c>
      <c r="F8" s="55" t="s">
        <v>27</v>
      </c>
      <c r="G8" s="55" t="s">
        <v>27</v>
      </c>
      <c r="H8" s="55" t="s">
        <v>27</v>
      </c>
      <c r="I8" s="55" t="s">
        <v>27</v>
      </c>
      <c r="J8" s="15" t="s">
        <v>27</v>
      </c>
    </row>
    <row r="9" spans="1:10" x14ac:dyDescent="0.2">
      <c r="A9" s="497"/>
      <c r="B9" s="505"/>
      <c r="C9" s="508"/>
      <c r="D9" s="15" t="s">
        <v>26</v>
      </c>
      <c r="E9" s="15" t="s">
        <v>26</v>
      </c>
      <c r="F9" s="15" t="s">
        <v>26</v>
      </c>
      <c r="G9" s="15" t="s">
        <v>26</v>
      </c>
      <c r="H9" s="15" t="s">
        <v>26</v>
      </c>
      <c r="I9" s="15" t="s">
        <v>26</v>
      </c>
      <c r="J9" s="15" t="s">
        <v>26</v>
      </c>
    </row>
    <row r="10" spans="1:10" s="80" customFormat="1" ht="12.95" customHeight="1" x14ac:dyDescent="0.2">
      <c r="A10" s="75" t="s">
        <v>112</v>
      </c>
      <c r="B10" s="76" t="s">
        <v>113</v>
      </c>
      <c r="C10" s="77" t="s">
        <v>114</v>
      </c>
      <c r="D10" s="78">
        <v>183884630</v>
      </c>
      <c r="E10" s="78"/>
      <c r="F10" s="78"/>
      <c r="G10" s="78"/>
      <c r="H10" s="78"/>
      <c r="I10" s="78"/>
      <c r="J10" s="79">
        <f t="shared" ref="J10:J15" si="0">D10+E10+F10+G10+H10+I10</f>
        <v>183884630</v>
      </c>
    </row>
    <row r="11" spans="1:10" s="80" customFormat="1" ht="12.95" customHeight="1" x14ac:dyDescent="0.2">
      <c r="A11" s="75" t="s">
        <v>115</v>
      </c>
      <c r="B11" s="81" t="s">
        <v>116</v>
      </c>
      <c r="C11" s="77" t="s">
        <v>117</v>
      </c>
      <c r="D11" s="78">
        <v>223180820</v>
      </c>
      <c r="E11" s="78"/>
      <c r="F11" s="78"/>
      <c r="G11" s="78"/>
      <c r="H11" s="78"/>
      <c r="I11" s="78"/>
      <c r="J11" s="79">
        <f t="shared" si="0"/>
        <v>223180820</v>
      </c>
    </row>
    <row r="12" spans="1:10" s="80" customFormat="1" ht="26.1" customHeight="1" x14ac:dyDescent="0.2">
      <c r="A12" s="75" t="s">
        <v>118</v>
      </c>
      <c r="B12" s="81" t="s">
        <v>119</v>
      </c>
      <c r="C12" s="77" t="s">
        <v>120</v>
      </c>
      <c r="D12" s="78">
        <v>83958919</v>
      </c>
      <c r="E12" s="78"/>
      <c r="F12" s="78"/>
      <c r="G12" s="78"/>
      <c r="H12" s="78"/>
      <c r="I12" s="78"/>
      <c r="J12" s="79">
        <f t="shared" si="0"/>
        <v>83958919</v>
      </c>
    </row>
    <row r="13" spans="1:10" ht="12.95" customHeight="1" x14ac:dyDescent="0.2">
      <c r="A13" s="75" t="s">
        <v>121</v>
      </c>
      <c r="B13" s="81" t="s">
        <v>122</v>
      </c>
      <c r="C13" s="77" t="s">
        <v>123</v>
      </c>
      <c r="D13" s="78">
        <v>16307550</v>
      </c>
      <c r="E13" s="78"/>
      <c r="F13" s="78"/>
      <c r="G13" s="78"/>
      <c r="H13" s="78"/>
      <c r="I13" s="78"/>
      <c r="J13" s="79">
        <f t="shared" si="0"/>
        <v>16307550</v>
      </c>
    </row>
    <row r="14" spans="1:10" s="62" customFormat="1" ht="12.95" customHeight="1" x14ac:dyDescent="0.2">
      <c r="A14" s="75" t="s">
        <v>124</v>
      </c>
      <c r="B14" s="81" t="s">
        <v>125</v>
      </c>
      <c r="C14" s="77" t="s">
        <v>126</v>
      </c>
      <c r="D14" s="82"/>
      <c r="E14" s="82"/>
      <c r="F14" s="82"/>
      <c r="G14" s="82"/>
      <c r="H14" s="82"/>
      <c r="I14" s="82"/>
      <c r="J14" s="79">
        <f t="shared" si="0"/>
        <v>0</v>
      </c>
    </row>
    <row r="15" spans="1:10" s="62" customFormat="1" ht="12.95" customHeight="1" x14ac:dyDescent="0.2">
      <c r="A15" s="75" t="s">
        <v>127</v>
      </c>
      <c r="B15" s="81" t="s">
        <v>128</v>
      </c>
      <c r="C15" s="77" t="s">
        <v>129</v>
      </c>
      <c r="D15" s="82"/>
      <c r="E15" s="82"/>
      <c r="F15" s="82"/>
      <c r="G15" s="82"/>
      <c r="H15" s="82"/>
      <c r="I15" s="82"/>
      <c r="J15" s="79">
        <f t="shared" si="0"/>
        <v>0</v>
      </c>
    </row>
    <row r="16" spans="1:10" s="80" customFormat="1" ht="12.95" customHeight="1" x14ac:dyDescent="0.2">
      <c r="A16" s="83" t="s">
        <v>130</v>
      </c>
      <c r="B16" s="84" t="s">
        <v>131</v>
      </c>
      <c r="C16" s="85" t="s">
        <v>132</v>
      </c>
      <c r="D16" s="86">
        <f>SUM(D10:D15)</f>
        <v>507331919</v>
      </c>
      <c r="E16" s="86">
        <f t="shared" ref="E16:J16" si="1">SUM(E10:E15)</f>
        <v>0</v>
      </c>
      <c r="F16" s="86">
        <f t="shared" si="1"/>
        <v>0</v>
      </c>
      <c r="G16" s="86">
        <f t="shared" si="1"/>
        <v>0</v>
      </c>
      <c r="H16" s="86">
        <f t="shared" si="1"/>
        <v>0</v>
      </c>
      <c r="I16" s="86">
        <f t="shared" si="1"/>
        <v>0</v>
      </c>
      <c r="J16" s="86">
        <f t="shared" si="1"/>
        <v>507331919</v>
      </c>
    </row>
    <row r="17" spans="1:10" ht="12.95" customHeight="1" x14ac:dyDescent="0.2">
      <c r="A17" s="75" t="s">
        <v>133</v>
      </c>
      <c r="B17" s="81" t="s">
        <v>134</v>
      </c>
      <c r="C17" s="77" t="s">
        <v>135</v>
      </c>
      <c r="D17" s="78"/>
      <c r="E17" s="78"/>
      <c r="F17" s="78"/>
      <c r="G17" s="78"/>
      <c r="H17" s="78"/>
      <c r="I17" s="78"/>
      <c r="J17" s="79">
        <f>D17+E17+F17+G17+H17+I17</f>
        <v>0</v>
      </c>
    </row>
    <row r="18" spans="1:10" ht="26.1" customHeight="1" x14ac:dyDescent="0.2">
      <c r="A18" s="75" t="s">
        <v>136</v>
      </c>
      <c r="B18" s="81" t="s">
        <v>137</v>
      </c>
      <c r="C18" s="77" t="s">
        <v>138</v>
      </c>
      <c r="D18" s="78"/>
      <c r="E18" s="78"/>
      <c r="F18" s="78"/>
      <c r="G18" s="78"/>
      <c r="H18" s="78"/>
      <c r="I18" s="78"/>
      <c r="J18" s="79">
        <f>D18+E18+F18+G18+H18+I18</f>
        <v>0</v>
      </c>
    </row>
    <row r="19" spans="1:10" ht="26.1" customHeight="1" x14ac:dyDescent="0.2">
      <c r="A19" s="75" t="s">
        <v>139</v>
      </c>
      <c r="B19" s="81" t="s">
        <v>140</v>
      </c>
      <c r="C19" s="77" t="s">
        <v>141</v>
      </c>
      <c r="D19" s="78"/>
      <c r="E19" s="78"/>
      <c r="F19" s="78"/>
      <c r="G19" s="78"/>
      <c r="H19" s="78"/>
      <c r="I19" s="78"/>
      <c r="J19" s="79">
        <f>D19+E19+F19+G19+H19+I19</f>
        <v>0</v>
      </c>
    </row>
    <row r="20" spans="1:10" ht="26.1" customHeight="1" x14ac:dyDescent="0.2">
      <c r="A20" s="75" t="s">
        <v>142</v>
      </c>
      <c r="B20" s="81" t="s">
        <v>143</v>
      </c>
      <c r="C20" s="77" t="s">
        <v>144</v>
      </c>
      <c r="D20" s="78"/>
      <c r="E20" s="78"/>
      <c r="F20" s="78"/>
      <c r="G20" s="78"/>
      <c r="H20" s="78"/>
      <c r="I20" s="78"/>
      <c r="J20" s="79">
        <f>D20+E20+F20+G20+H20+I20</f>
        <v>0</v>
      </c>
    </row>
    <row r="21" spans="1:10" ht="12.95" customHeight="1" x14ac:dyDescent="0.2">
      <c r="A21" s="75" t="s">
        <v>145</v>
      </c>
      <c r="B21" s="81" t="s">
        <v>146</v>
      </c>
      <c r="C21" s="77" t="s">
        <v>147</v>
      </c>
      <c r="D21" s="78">
        <v>179300000</v>
      </c>
      <c r="E21" s="78"/>
      <c r="F21" s="78"/>
      <c r="G21" s="78"/>
      <c r="H21" s="78"/>
      <c r="I21" s="78"/>
      <c r="J21" s="79">
        <f>D21+E21+F21+G21+H21+I21</f>
        <v>179300000</v>
      </c>
    </row>
    <row r="22" spans="1:10" s="80" customFormat="1" ht="12.95" customHeight="1" x14ac:dyDescent="0.2">
      <c r="A22" s="83" t="s">
        <v>148</v>
      </c>
      <c r="B22" s="84" t="s">
        <v>149</v>
      </c>
      <c r="C22" s="85" t="s">
        <v>150</v>
      </c>
      <c r="D22" s="86">
        <f>SUM(D16:D21)</f>
        <v>686631919</v>
      </c>
      <c r="E22" s="86">
        <f t="shared" ref="E22:J22" si="2">SUM(E16:E21)</f>
        <v>0</v>
      </c>
      <c r="F22" s="86">
        <f t="shared" si="2"/>
        <v>0</v>
      </c>
      <c r="G22" s="86">
        <f t="shared" si="2"/>
        <v>0</v>
      </c>
      <c r="H22" s="86">
        <f t="shared" si="2"/>
        <v>0</v>
      </c>
      <c r="I22" s="86">
        <f t="shared" si="2"/>
        <v>0</v>
      </c>
      <c r="J22" s="86">
        <f t="shared" si="2"/>
        <v>686631919</v>
      </c>
    </row>
    <row r="23" spans="1:10" ht="12.95" customHeight="1" x14ac:dyDescent="0.2">
      <c r="A23" s="75" t="s">
        <v>151</v>
      </c>
      <c r="B23" s="81" t="s">
        <v>152</v>
      </c>
      <c r="C23" s="77" t="s">
        <v>153</v>
      </c>
      <c r="D23" s="78">
        <v>33020000</v>
      </c>
      <c r="E23" s="78"/>
      <c r="F23" s="78"/>
      <c r="G23" s="78"/>
      <c r="H23" s="78"/>
      <c r="I23" s="78"/>
      <c r="J23" s="79">
        <f>D23+E23+F23+G23+H23+I23</f>
        <v>33020000</v>
      </c>
    </row>
    <row r="24" spans="1:10" ht="26.1" customHeight="1" x14ac:dyDescent="0.2">
      <c r="A24" s="75" t="s">
        <v>154</v>
      </c>
      <c r="B24" s="81" t="s">
        <v>155</v>
      </c>
      <c r="C24" s="77" t="s">
        <v>156</v>
      </c>
      <c r="D24" s="78"/>
      <c r="E24" s="78"/>
      <c r="F24" s="78"/>
      <c r="G24" s="78"/>
      <c r="H24" s="78"/>
      <c r="I24" s="78"/>
      <c r="J24" s="79">
        <f>D24+E24+F24+G24+H24+I24</f>
        <v>0</v>
      </c>
    </row>
    <row r="25" spans="1:10" ht="26.1" customHeight="1" x14ac:dyDescent="0.2">
      <c r="A25" s="75" t="s">
        <v>157</v>
      </c>
      <c r="B25" s="81" t="s">
        <v>158</v>
      </c>
      <c r="C25" s="77" t="s">
        <v>159</v>
      </c>
      <c r="D25" s="78"/>
      <c r="E25" s="78"/>
      <c r="F25" s="78"/>
      <c r="G25" s="78"/>
      <c r="H25" s="78"/>
      <c r="I25" s="78"/>
      <c r="J25" s="79">
        <f>D25+E25+F25+G25+H25+I25</f>
        <v>0</v>
      </c>
    </row>
    <row r="26" spans="1:10" ht="26.1" customHeight="1" x14ac:dyDescent="0.2">
      <c r="A26" s="75" t="s">
        <v>160</v>
      </c>
      <c r="B26" s="81" t="s">
        <v>161</v>
      </c>
      <c r="C26" s="77" t="s">
        <v>162</v>
      </c>
      <c r="D26" s="78"/>
      <c r="E26" s="78"/>
      <c r="F26" s="78"/>
      <c r="G26" s="78"/>
      <c r="H26" s="78"/>
      <c r="I26" s="78"/>
      <c r="J26" s="79">
        <f>D26+E26+F26+G26+H26+I26</f>
        <v>0</v>
      </c>
    </row>
    <row r="27" spans="1:10" ht="12.95" customHeight="1" x14ac:dyDescent="0.2">
      <c r="A27" s="75" t="s">
        <v>163</v>
      </c>
      <c r="B27" s="81" t="s">
        <v>164</v>
      </c>
      <c r="C27" s="77" t="s">
        <v>165</v>
      </c>
      <c r="D27" s="78"/>
      <c r="E27" s="78"/>
      <c r="F27" s="78"/>
      <c r="G27" s="78"/>
      <c r="H27" s="78"/>
      <c r="I27" s="78"/>
      <c r="J27" s="79">
        <f>D27+E27+F27+G27+H27+I27</f>
        <v>0</v>
      </c>
    </row>
    <row r="28" spans="1:10" s="80" customFormat="1" ht="12.95" customHeight="1" x14ac:dyDescent="0.2">
      <c r="A28" s="83" t="s">
        <v>166</v>
      </c>
      <c r="B28" s="84" t="s">
        <v>167</v>
      </c>
      <c r="C28" s="85" t="s">
        <v>168</v>
      </c>
      <c r="D28" s="86">
        <f>SUM(D23:D27)</f>
        <v>33020000</v>
      </c>
      <c r="E28" s="86">
        <f t="shared" ref="E28:J28" si="3">SUM(E23:E27)</f>
        <v>0</v>
      </c>
      <c r="F28" s="86">
        <f t="shared" si="3"/>
        <v>0</v>
      </c>
      <c r="G28" s="86">
        <f t="shared" si="3"/>
        <v>0</v>
      </c>
      <c r="H28" s="86">
        <f t="shared" si="3"/>
        <v>0</v>
      </c>
      <c r="I28" s="86">
        <f t="shared" si="3"/>
        <v>0</v>
      </c>
      <c r="J28" s="86">
        <f t="shared" si="3"/>
        <v>33020000</v>
      </c>
    </row>
    <row r="29" spans="1:10" ht="12.95" customHeight="1" x14ac:dyDescent="0.2">
      <c r="A29" s="75" t="s">
        <v>169</v>
      </c>
      <c r="B29" s="81" t="s">
        <v>170</v>
      </c>
      <c r="C29" s="77" t="s">
        <v>171</v>
      </c>
      <c r="D29" s="78"/>
      <c r="E29" s="78"/>
      <c r="F29" s="78"/>
      <c r="G29" s="78"/>
      <c r="H29" s="78"/>
      <c r="I29" s="78"/>
      <c r="J29" s="79">
        <f t="shared" ref="J29:J39" si="4">D29+E29+F29+G29+H29+I29</f>
        <v>0</v>
      </c>
    </row>
    <row r="30" spans="1:10" ht="12.95" customHeight="1" x14ac:dyDescent="0.2">
      <c r="A30" s="75" t="s">
        <v>172</v>
      </c>
      <c r="B30" s="81" t="s">
        <v>173</v>
      </c>
      <c r="C30" s="77" t="s">
        <v>174</v>
      </c>
      <c r="D30" s="78"/>
      <c r="E30" s="78"/>
      <c r="F30" s="78"/>
      <c r="G30" s="78"/>
      <c r="H30" s="78"/>
      <c r="I30" s="78"/>
      <c r="J30" s="79">
        <f t="shared" si="4"/>
        <v>0</v>
      </c>
    </row>
    <row r="31" spans="1:10" s="92" customFormat="1" ht="12.95" customHeight="1" x14ac:dyDescent="0.2">
      <c r="A31" s="87" t="s">
        <v>175</v>
      </c>
      <c r="B31" s="88" t="s">
        <v>176</v>
      </c>
      <c r="C31" s="89" t="s">
        <v>177</v>
      </c>
      <c r="D31" s="90"/>
      <c r="E31" s="90"/>
      <c r="F31" s="90"/>
      <c r="G31" s="90"/>
      <c r="H31" s="90"/>
      <c r="I31" s="90"/>
      <c r="J31" s="91">
        <f t="shared" si="4"/>
        <v>0</v>
      </c>
    </row>
    <row r="32" spans="1:10" ht="12.95" customHeight="1" x14ac:dyDescent="0.2">
      <c r="A32" s="75" t="s">
        <v>178</v>
      </c>
      <c r="B32" s="81" t="s">
        <v>179</v>
      </c>
      <c r="C32" s="77" t="s">
        <v>180</v>
      </c>
      <c r="D32" s="78"/>
      <c r="E32" s="78"/>
      <c r="F32" s="78"/>
      <c r="G32" s="78"/>
      <c r="H32" s="78"/>
      <c r="I32" s="78"/>
      <c r="J32" s="79">
        <f t="shared" si="4"/>
        <v>0</v>
      </c>
    </row>
    <row r="33" spans="1:10" ht="12.95" customHeight="1" x14ac:dyDescent="0.2">
      <c r="A33" s="75" t="s">
        <v>181</v>
      </c>
      <c r="B33" s="81" t="s">
        <v>182</v>
      </c>
      <c r="C33" s="77" t="s">
        <v>183</v>
      </c>
      <c r="D33" s="78"/>
      <c r="E33" s="78"/>
      <c r="F33" s="78"/>
      <c r="G33" s="78"/>
      <c r="H33" s="78"/>
      <c r="I33" s="78"/>
      <c r="J33" s="79">
        <f t="shared" si="4"/>
        <v>0</v>
      </c>
    </row>
    <row r="34" spans="1:10" ht="12.95" customHeight="1" x14ac:dyDescent="0.2">
      <c r="A34" s="75" t="s">
        <v>184</v>
      </c>
      <c r="B34" s="81" t="s">
        <v>185</v>
      </c>
      <c r="C34" s="77" t="s">
        <v>186</v>
      </c>
      <c r="D34" s="78">
        <v>347000000</v>
      </c>
      <c r="E34" s="78"/>
      <c r="F34" s="78"/>
      <c r="G34" s="78"/>
      <c r="H34" s="78"/>
      <c r="I34" s="78"/>
      <c r="J34" s="79">
        <f t="shared" si="4"/>
        <v>347000000</v>
      </c>
    </row>
    <row r="35" spans="1:10" ht="12.95" customHeight="1" x14ac:dyDescent="0.2">
      <c r="A35" s="75" t="s">
        <v>187</v>
      </c>
      <c r="B35" s="81" t="s">
        <v>188</v>
      </c>
      <c r="C35" s="77" t="s">
        <v>189</v>
      </c>
      <c r="D35" s="78">
        <v>600000000</v>
      </c>
      <c r="E35" s="78"/>
      <c r="F35" s="78"/>
      <c r="G35" s="78"/>
      <c r="H35" s="78"/>
      <c r="I35" s="78"/>
      <c r="J35" s="79">
        <f t="shared" si="4"/>
        <v>600000000</v>
      </c>
    </row>
    <row r="36" spans="1:10" ht="12.95" customHeight="1" x14ac:dyDescent="0.2">
      <c r="A36" s="75" t="s">
        <v>190</v>
      </c>
      <c r="B36" s="81" t="s">
        <v>191</v>
      </c>
      <c r="C36" s="77" t="s">
        <v>192</v>
      </c>
      <c r="D36" s="78"/>
      <c r="E36" s="78"/>
      <c r="F36" s="78"/>
      <c r="G36" s="78"/>
      <c r="H36" s="78"/>
      <c r="I36" s="78"/>
      <c r="J36" s="79">
        <f t="shared" si="4"/>
        <v>0</v>
      </c>
    </row>
    <row r="37" spans="1:10" ht="12.95" customHeight="1" x14ac:dyDescent="0.2">
      <c r="A37" s="75" t="s">
        <v>193</v>
      </c>
      <c r="B37" s="81" t="s">
        <v>194</v>
      </c>
      <c r="C37" s="77" t="s">
        <v>195</v>
      </c>
      <c r="D37" s="78"/>
      <c r="E37" s="78"/>
      <c r="F37" s="78"/>
      <c r="G37" s="78"/>
      <c r="H37" s="78"/>
      <c r="I37" s="78"/>
      <c r="J37" s="79">
        <f t="shared" si="4"/>
        <v>0</v>
      </c>
    </row>
    <row r="38" spans="1:10" ht="12.95" customHeight="1" x14ac:dyDescent="0.2">
      <c r="A38" s="75" t="s">
        <v>196</v>
      </c>
      <c r="B38" s="81" t="s">
        <v>197</v>
      </c>
      <c r="C38" s="77" t="s">
        <v>198</v>
      </c>
      <c r="D38" s="78"/>
      <c r="E38" s="78"/>
      <c r="F38" s="78"/>
      <c r="G38" s="78"/>
      <c r="H38" s="78"/>
      <c r="I38" s="78"/>
      <c r="J38" s="79">
        <f t="shared" si="4"/>
        <v>0</v>
      </c>
    </row>
    <row r="39" spans="1:10" ht="12.95" customHeight="1" x14ac:dyDescent="0.2">
      <c r="A39" s="75" t="s">
        <v>199</v>
      </c>
      <c r="B39" s="81" t="s">
        <v>200</v>
      </c>
      <c r="C39" s="77" t="s">
        <v>201</v>
      </c>
      <c r="D39" s="78"/>
      <c r="E39" s="78"/>
      <c r="F39" s="78"/>
      <c r="G39" s="78"/>
      <c r="H39" s="78"/>
      <c r="I39" s="78"/>
      <c r="J39" s="79">
        <f t="shared" si="4"/>
        <v>0</v>
      </c>
    </row>
    <row r="40" spans="1:10" ht="12.95" customHeight="1" x14ac:dyDescent="0.2">
      <c r="A40" s="93" t="s">
        <v>202</v>
      </c>
      <c r="B40" s="94" t="s">
        <v>203</v>
      </c>
      <c r="C40" s="95" t="s">
        <v>204</v>
      </c>
      <c r="D40" s="96">
        <f>SUM(D35:D39)</f>
        <v>600000000</v>
      </c>
      <c r="E40" s="96">
        <f t="shared" ref="E40:J40" si="5">SUM(E35:E39)</f>
        <v>0</v>
      </c>
      <c r="F40" s="96">
        <f t="shared" si="5"/>
        <v>0</v>
      </c>
      <c r="G40" s="96">
        <f t="shared" si="5"/>
        <v>0</v>
      </c>
      <c r="H40" s="96">
        <f t="shared" si="5"/>
        <v>0</v>
      </c>
      <c r="I40" s="96">
        <f t="shared" si="5"/>
        <v>0</v>
      </c>
      <c r="J40" s="96">
        <f t="shared" si="5"/>
        <v>600000000</v>
      </c>
    </row>
    <row r="41" spans="1:10" ht="12.95" customHeight="1" x14ac:dyDescent="0.2">
      <c r="A41" s="75" t="s">
        <v>205</v>
      </c>
      <c r="B41" s="81" t="s">
        <v>206</v>
      </c>
      <c r="C41" s="77" t="s">
        <v>207</v>
      </c>
      <c r="D41" s="78">
        <v>40000</v>
      </c>
      <c r="E41" s="78"/>
      <c r="F41" s="78"/>
      <c r="G41" s="78"/>
      <c r="H41" s="78"/>
      <c r="I41" s="78"/>
      <c r="J41" s="79">
        <f>D41+E41+F41+G41+H41+I41</f>
        <v>40000</v>
      </c>
    </row>
    <row r="42" spans="1:10" s="80" customFormat="1" ht="12.95" customHeight="1" x14ac:dyDescent="0.2">
      <c r="A42" s="83" t="s">
        <v>208</v>
      </c>
      <c r="B42" s="84" t="s">
        <v>209</v>
      </c>
      <c r="C42" s="85" t="s">
        <v>210</v>
      </c>
      <c r="D42" s="86">
        <f t="shared" ref="D42:J42" si="6">D31+D32+D33+L36+D40+D41+D34</f>
        <v>947040000</v>
      </c>
      <c r="E42" s="86">
        <f t="shared" si="6"/>
        <v>0</v>
      </c>
      <c r="F42" s="86">
        <f t="shared" si="6"/>
        <v>0</v>
      </c>
      <c r="G42" s="86">
        <f t="shared" si="6"/>
        <v>0</v>
      </c>
      <c r="H42" s="86">
        <f t="shared" si="6"/>
        <v>0</v>
      </c>
      <c r="I42" s="86">
        <f t="shared" si="6"/>
        <v>0</v>
      </c>
      <c r="J42" s="86">
        <f t="shared" si="6"/>
        <v>947040000</v>
      </c>
    </row>
    <row r="43" spans="1:10" ht="12.95" customHeight="1" x14ac:dyDescent="0.2">
      <c r="A43" s="75" t="s">
        <v>211</v>
      </c>
      <c r="B43" s="97" t="s">
        <v>212</v>
      </c>
      <c r="C43" s="77" t="s">
        <v>213</v>
      </c>
      <c r="D43" s="78"/>
      <c r="E43" s="78"/>
      <c r="F43" s="78"/>
      <c r="G43" s="78"/>
      <c r="H43" s="78"/>
      <c r="I43" s="78"/>
      <c r="J43" s="79">
        <f t="shared" ref="J43:J51" si="7">D43+E43+F43+G43+H43+I43</f>
        <v>0</v>
      </c>
    </row>
    <row r="44" spans="1:10" ht="12.95" customHeight="1" x14ac:dyDescent="0.2">
      <c r="A44" s="75" t="s">
        <v>214</v>
      </c>
      <c r="B44" s="97" t="s">
        <v>215</v>
      </c>
      <c r="C44" s="77" t="s">
        <v>216</v>
      </c>
      <c r="D44" s="78"/>
      <c r="E44" s="78"/>
      <c r="F44" s="78"/>
      <c r="G44" s="78"/>
      <c r="H44" s="78"/>
      <c r="I44" s="78"/>
      <c r="J44" s="79">
        <f t="shared" si="7"/>
        <v>0</v>
      </c>
    </row>
    <row r="45" spans="1:10" ht="12.95" customHeight="1" x14ac:dyDescent="0.2">
      <c r="A45" s="75" t="s">
        <v>217</v>
      </c>
      <c r="B45" s="97" t="s">
        <v>218</v>
      </c>
      <c r="C45" s="77" t="s">
        <v>219</v>
      </c>
      <c r="D45" s="78">
        <v>5700000</v>
      </c>
      <c r="E45" s="78"/>
      <c r="F45" s="78"/>
      <c r="G45" s="78"/>
      <c r="H45" s="78"/>
      <c r="I45" s="78"/>
      <c r="J45" s="79">
        <f t="shared" si="7"/>
        <v>5700000</v>
      </c>
    </row>
    <row r="46" spans="1:10" ht="12.95" customHeight="1" x14ac:dyDescent="0.2">
      <c r="A46" s="75" t="s">
        <v>220</v>
      </c>
      <c r="B46" s="97" t="s">
        <v>221</v>
      </c>
      <c r="C46" s="77" t="s">
        <v>222</v>
      </c>
      <c r="D46" s="78">
        <v>39850000</v>
      </c>
      <c r="E46" s="78"/>
      <c r="F46" s="78"/>
      <c r="G46" s="78"/>
      <c r="H46" s="78"/>
      <c r="I46" s="78">
        <v>2365000</v>
      </c>
      <c r="J46" s="79">
        <f t="shared" si="7"/>
        <v>42215000</v>
      </c>
    </row>
    <row r="47" spans="1:10" ht="12.95" customHeight="1" x14ac:dyDescent="0.2">
      <c r="A47" s="75" t="s">
        <v>223</v>
      </c>
      <c r="B47" s="97" t="s">
        <v>224</v>
      </c>
      <c r="C47" s="77" t="s">
        <v>225</v>
      </c>
      <c r="D47" s="78">
        <v>9800000</v>
      </c>
      <c r="E47" s="78"/>
      <c r="F47" s="78">
        <v>1400000</v>
      </c>
      <c r="G47" s="78">
        <v>1700000</v>
      </c>
      <c r="H47" s="78">
        <v>2300000</v>
      </c>
      <c r="I47" s="78"/>
      <c r="J47" s="79">
        <f t="shared" si="7"/>
        <v>15200000</v>
      </c>
    </row>
    <row r="48" spans="1:10" ht="12.95" customHeight="1" x14ac:dyDescent="0.2">
      <c r="A48" s="75" t="s">
        <v>226</v>
      </c>
      <c r="B48" s="97" t="s">
        <v>227</v>
      </c>
      <c r="C48" s="77" t="s">
        <v>228</v>
      </c>
      <c r="D48" s="78">
        <v>65160000</v>
      </c>
      <c r="E48" s="78">
        <v>405000</v>
      </c>
      <c r="F48" s="78">
        <v>378000</v>
      </c>
      <c r="G48" s="78">
        <v>459000</v>
      </c>
      <c r="H48" s="78">
        <v>621000</v>
      </c>
      <c r="I48" s="78">
        <v>2190000</v>
      </c>
      <c r="J48" s="79">
        <f t="shared" si="7"/>
        <v>69213000</v>
      </c>
    </row>
    <row r="49" spans="1:10" ht="12.95" customHeight="1" x14ac:dyDescent="0.2">
      <c r="A49" s="75" t="s">
        <v>229</v>
      </c>
      <c r="B49" s="97" t="s">
        <v>230</v>
      </c>
      <c r="C49" s="77" t="s">
        <v>231</v>
      </c>
      <c r="D49" s="78"/>
      <c r="E49" s="78"/>
      <c r="F49" s="78"/>
      <c r="G49" s="78"/>
      <c r="H49" s="78"/>
      <c r="I49" s="78"/>
      <c r="J49" s="79">
        <f t="shared" si="7"/>
        <v>0</v>
      </c>
    </row>
    <row r="50" spans="1:10" ht="12.95" customHeight="1" x14ac:dyDescent="0.2">
      <c r="A50" s="75" t="s">
        <v>232</v>
      </c>
      <c r="B50" s="97" t="s">
        <v>233</v>
      </c>
      <c r="C50" s="77" t="s">
        <v>234</v>
      </c>
      <c r="D50" s="78">
        <v>45000000</v>
      </c>
      <c r="E50" s="78"/>
      <c r="F50" s="78"/>
      <c r="G50" s="78"/>
      <c r="H50" s="78"/>
      <c r="I50" s="78"/>
      <c r="J50" s="79">
        <f t="shared" si="7"/>
        <v>45000000</v>
      </c>
    </row>
    <row r="51" spans="1:10" ht="12.95" customHeight="1" x14ac:dyDescent="0.2">
      <c r="A51" s="75">
        <v>42</v>
      </c>
      <c r="B51" s="97" t="s">
        <v>235</v>
      </c>
      <c r="C51" s="77" t="s">
        <v>236</v>
      </c>
      <c r="D51" s="78"/>
      <c r="E51" s="78"/>
      <c r="F51" s="78"/>
      <c r="G51" s="78"/>
      <c r="H51" s="78"/>
      <c r="I51" s="78"/>
      <c r="J51" s="79">
        <f t="shared" si="7"/>
        <v>0</v>
      </c>
    </row>
    <row r="52" spans="1:10" ht="12.95" customHeight="1" x14ac:dyDescent="0.2">
      <c r="A52" s="93">
        <v>43</v>
      </c>
      <c r="B52" s="98" t="s">
        <v>237</v>
      </c>
      <c r="C52" s="95" t="s">
        <v>238</v>
      </c>
      <c r="D52" s="96">
        <f>SUM(D50:D51)</f>
        <v>45000000</v>
      </c>
      <c r="E52" s="96">
        <f t="shared" ref="E52:J52" si="8">SUM(E50:E51)</f>
        <v>0</v>
      </c>
      <c r="F52" s="96">
        <f t="shared" si="8"/>
        <v>0</v>
      </c>
      <c r="G52" s="96">
        <f t="shared" si="8"/>
        <v>0</v>
      </c>
      <c r="H52" s="96">
        <f t="shared" si="8"/>
        <v>0</v>
      </c>
      <c r="I52" s="96">
        <f t="shared" si="8"/>
        <v>0</v>
      </c>
      <c r="J52" s="96">
        <f t="shared" si="8"/>
        <v>45000000</v>
      </c>
    </row>
    <row r="53" spans="1:10" ht="12.95" customHeight="1" x14ac:dyDescent="0.2">
      <c r="A53" s="75">
        <v>44</v>
      </c>
      <c r="B53" s="97" t="s">
        <v>239</v>
      </c>
      <c r="C53" s="77" t="s">
        <v>240</v>
      </c>
      <c r="D53" s="78"/>
      <c r="E53" s="78"/>
      <c r="F53" s="78"/>
      <c r="G53" s="78"/>
      <c r="H53" s="78"/>
      <c r="I53" s="78"/>
      <c r="J53" s="79">
        <f>D53+E53+F53+G53+H53+I53</f>
        <v>0</v>
      </c>
    </row>
    <row r="54" spans="1:10" ht="12.95" customHeight="1" x14ac:dyDescent="0.2">
      <c r="A54" s="75">
        <v>45</v>
      </c>
      <c r="B54" s="97" t="s">
        <v>241</v>
      </c>
      <c r="C54" s="77" t="s">
        <v>242</v>
      </c>
      <c r="D54" s="78"/>
      <c r="E54" s="78"/>
      <c r="F54" s="78"/>
      <c r="G54" s="78"/>
      <c r="H54" s="78"/>
      <c r="I54" s="78"/>
      <c r="J54" s="79">
        <f>D54+E54+F54+G54+H54+I54</f>
        <v>0</v>
      </c>
    </row>
    <row r="55" spans="1:10" ht="12.95" customHeight="1" x14ac:dyDescent="0.2">
      <c r="A55" s="93" t="s">
        <v>243</v>
      </c>
      <c r="B55" s="98" t="s">
        <v>244</v>
      </c>
      <c r="C55" s="95" t="s">
        <v>245</v>
      </c>
      <c r="D55" s="96"/>
      <c r="E55" s="96"/>
      <c r="F55" s="96"/>
      <c r="G55" s="96"/>
      <c r="H55" s="96"/>
      <c r="I55" s="96"/>
      <c r="J55" s="99">
        <f>D55+E55+F55+G55+H55+I55</f>
        <v>0</v>
      </c>
    </row>
    <row r="56" spans="1:10" ht="12.95" customHeight="1" x14ac:dyDescent="0.2">
      <c r="A56" s="75" t="s">
        <v>246</v>
      </c>
      <c r="B56" s="97" t="s">
        <v>247</v>
      </c>
      <c r="C56" s="77" t="s">
        <v>248</v>
      </c>
      <c r="D56" s="78"/>
      <c r="E56" s="78"/>
      <c r="F56" s="78"/>
      <c r="G56" s="78"/>
      <c r="H56" s="78"/>
      <c r="I56" s="78"/>
      <c r="J56" s="79">
        <f>D56+E56+F56+G56+H56+I56</f>
        <v>0</v>
      </c>
    </row>
    <row r="57" spans="1:10" ht="12.95" customHeight="1" x14ac:dyDescent="0.2">
      <c r="A57" s="75" t="s">
        <v>249</v>
      </c>
      <c r="B57" s="97" t="s">
        <v>250</v>
      </c>
      <c r="C57" s="77" t="s">
        <v>251</v>
      </c>
      <c r="D57" s="78">
        <v>2756000</v>
      </c>
      <c r="E57" s="78">
        <v>1500000</v>
      </c>
      <c r="F57" s="78"/>
      <c r="G57" s="78"/>
      <c r="H57" s="78"/>
      <c r="I57" s="78">
        <v>5750000</v>
      </c>
      <c r="J57" s="79">
        <f>D57+E57+F57+G57+H57+I57</f>
        <v>10006000</v>
      </c>
    </row>
    <row r="58" spans="1:10" s="80" customFormat="1" ht="12.95" customHeight="1" x14ac:dyDescent="0.2">
      <c r="A58" s="83" t="s">
        <v>252</v>
      </c>
      <c r="B58" s="100" t="s">
        <v>253</v>
      </c>
      <c r="C58" s="85" t="s">
        <v>254</v>
      </c>
      <c r="D58" s="86">
        <f>D43+D44+D45+D46+D47+D48+D49+D52+D55+D56+D57</f>
        <v>168266000</v>
      </c>
      <c r="E58" s="86">
        <f t="shared" ref="E58:J58" si="9">E43+E44+E45+E46+E47+E48+E49+E52+E55+E56+E57</f>
        <v>1905000</v>
      </c>
      <c r="F58" s="86">
        <f t="shared" si="9"/>
        <v>1778000</v>
      </c>
      <c r="G58" s="86">
        <f t="shared" si="9"/>
        <v>2159000</v>
      </c>
      <c r="H58" s="86">
        <f t="shared" si="9"/>
        <v>2921000</v>
      </c>
      <c r="I58" s="86">
        <f t="shared" si="9"/>
        <v>10305000</v>
      </c>
      <c r="J58" s="86">
        <f t="shared" si="9"/>
        <v>187334000</v>
      </c>
    </row>
    <row r="59" spans="1:10" ht="12.95" customHeight="1" x14ac:dyDescent="0.2">
      <c r="A59" s="75" t="s">
        <v>255</v>
      </c>
      <c r="B59" s="97" t="s">
        <v>256</v>
      </c>
      <c r="C59" s="77" t="s">
        <v>257</v>
      </c>
      <c r="D59" s="78"/>
      <c r="E59" s="78"/>
      <c r="F59" s="78"/>
      <c r="G59" s="78"/>
      <c r="H59" s="78"/>
      <c r="I59" s="78"/>
      <c r="J59" s="79">
        <f>D59+E59+F59+G59+H59+I59</f>
        <v>0</v>
      </c>
    </row>
    <row r="60" spans="1:10" ht="12.95" customHeight="1" x14ac:dyDescent="0.2">
      <c r="A60" s="75" t="s">
        <v>258</v>
      </c>
      <c r="B60" s="97" t="s">
        <v>259</v>
      </c>
      <c r="C60" s="77" t="s">
        <v>260</v>
      </c>
      <c r="D60" s="78">
        <v>226692614</v>
      </c>
      <c r="E60" s="78"/>
      <c r="F60" s="78"/>
      <c r="G60" s="78"/>
      <c r="H60" s="78"/>
      <c r="I60" s="78"/>
      <c r="J60" s="79">
        <f>D60+E60+F60+G60+H60+I60</f>
        <v>226692614</v>
      </c>
    </row>
    <row r="61" spans="1:10" ht="12.95" customHeight="1" x14ac:dyDescent="0.2">
      <c r="A61" s="75" t="s">
        <v>261</v>
      </c>
      <c r="B61" s="97" t="s">
        <v>262</v>
      </c>
      <c r="C61" s="77" t="s">
        <v>263</v>
      </c>
      <c r="D61" s="78"/>
      <c r="E61" s="78"/>
      <c r="F61" s="78"/>
      <c r="G61" s="78"/>
      <c r="H61" s="78"/>
      <c r="I61" s="78"/>
      <c r="J61" s="79">
        <f>D61+E61+F61+G61+H61+I61</f>
        <v>0</v>
      </c>
    </row>
    <row r="62" spans="1:10" ht="12.95" customHeight="1" x14ac:dyDescent="0.2">
      <c r="A62" s="75" t="s">
        <v>264</v>
      </c>
      <c r="B62" s="97" t="s">
        <v>265</v>
      </c>
      <c r="C62" s="77" t="s">
        <v>266</v>
      </c>
      <c r="D62" s="78"/>
      <c r="E62" s="78"/>
      <c r="F62" s="78"/>
      <c r="G62" s="78"/>
      <c r="H62" s="78"/>
      <c r="I62" s="78"/>
      <c r="J62" s="79">
        <f>D62+E62+F62+G62+H62+I62</f>
        <v>0</v>
      </c>
    </row>
    <row r="63" spans="1:10" ht="12.95" customHeight="1" x14ac:dyDescent="0.2">
      <c r="A63" s="75" t="s">
        <v>267</v>
      </c>
      <c r="B63" s="97" t="s">
        <v>268</v>
      </c>
      <c r="C63" s="77" t="s">
        <v>269</v>
      </c>
      <c r="D63" s="78"/>
      <c r="E63" s="78"/>
      <c r="F63" s="78"/>
      <c r="G63" s="78"/>
      <c r="H63" s="78"/>
      <c r="I63" s="78"/>
      <c r="J63" s="79">
        <f>D63+E63+F63+G63+H63+I63</f>
        <v>0</v>
      </c>
    </row>
    <row r="64" spans="1:10" s="80" customFormat="1" ht="12.95" customHeight="1" x14ac:dyDescent="0.2">
      <c r="A64" s="83" t="s">
        <v>270</v>
      </c>
      <c r="B64" s="84" t="s">
        <v>271</v>
      </c>
      <c r="C64" s="85" t="s">
        <v>272</v>
      </c>
      <c r="D64" s="86">
        <f>SUM(D59:D63)</f>
        <v>226692614</v>
      </c>
      <c r="E64" s="86">
        <f t="shared" ref="E64:J64" si="10">SUM(E59:E63)</f>
        <v>0</v>
      </c>
      <c r="F64" s="86">
        <f t="shared" si="10"/>
        <v>0</v>
      </c>
      <c r="G64" s="86">
        <f t="shared" si="10"/>
        <v>0</v>
      </c>
      <c r="H64" s="86">
        <f t="shared" si="10"/>
        <v>0</v>
      </c>
      <c r="I64" s="86">
        <f t="shared" si="10"/>
        <v>0</v>
      </c>
      <c r="J64" s="86">
        <f t="shared" si="10"/>
        <v>226692614</v>
      </c>
    </row>
    <row r="65" spans="1:10" ht="26.1" customHeight="1" x14ac:dyDescent="0.2">
      <c r="A65" s="75" t="s">
        <v>273</v>
      </c>
      <c r="B65" s="97" t="s">
        <v>274</v>
      </c>
      <c r="C65" s="77" t="s">
        <v>275</v>
      </c>
      <c r="D65" s="78"/>
      <c r="E65" s="78"/>
      <c r="F65" s="78"/>
      <c r="G65" s="78"/>
      <c r="H65" s="78"/>
      <c r="I65" s="78"/>
      <c r="J65" s="79">
        <f t="shared" ref="J65:J75" si="11">D65+E65+F65+G65+H65+I65</f>
        <v>0</v>
      </c>
    </row>
    <row r="66" spans="1:10" ht="26.1" customHeight="1" x14ac:dyDescent="0.2">
      <c r="A66" s="75" t="s">
        <v>276</v>
      </c>
      <c r="B66" s="97" t="s">
        <v>277</v>
      </c>
      <c r="C66" s="77" t="s">
        <v>278</v>
      </c>
      <c r="D66" s="78"/>
      <c r="E66" s="78"/>
      <c r="F66" s="78"/>
      <c r="G66" s="78"/>
      <c r="H66" s="78"/>
      <c r="I66" s="78"/>
      <c r="J66" s="79">
        <f t="shared" si="11"/>
        <v>0</v>
      </c>
    </row>
    <row r="67" spans="1:10" ht="26.1" customHeight="1" x14ac:dyDescent="0.2">
      <c r="A67" s="75" t="s">
        <v>279</v>
      </c>
      <c r="B67" s="97" t="s">
        <v>280</v>
      </c>
      <c r="C67" s="77" t="s">
        <v>281</v>
      </c>
      <c r="D67" s="78"/>
      <c r="E67" s="78"/>
      <c r="F67" s="78"/>
      <c r="G67" s="78"/>
      <c r="H67" s="78"/>
      <c r="I67" s="78"/>
      <c r="J67" s="79">
        <f t="shared" si="11"/>
        <v>0</v>
      </c>
    </row>
    <row r="68" spans="1:10" ht="26.1" customHeight="1" x14ac:dyDescent="0.2">
      <c r="A68" s="75" t="s">
        <v>282</v>
      </c>
      <c r="B68" s="81" t="s">
        <v>283</v>
      </c>
      <c r="C68" s="77" t="s">
        <v>284</v>
      </c>
      <c r="D68" s="78"/>
      <c r="E68" s="78"/>
      <c r="F68" s="78"/>
      <c r="G68" s="78"/>
      <c r="H68" s="78"/>
      <c r="I68" s="78"/>
      <c r="J68" s="79">
        <f t="shared" si="11"/>
        <v>0</v>
      </c>
    </row>
    <row r="69" spans="1:10" ht="12.95" customHeight="1" x14ac:dyDescent="0.2">
      <c r="A69" s="75" t="s">
        <v>285</v>
      </c>
      <c r="B69" s="97" t="s">
        <v>286</v>
      </c>
      <c r="C69" s="77" t="s">
        <v>287</v>
      </c>
      <c r="D69" s="78"/>
      <c r="E69" s="78"/>
      <c r="F69" s="78"/>
      <c r="G69" s="78"/>
      <c r="H69" s="78"/>
      <c r="I69" s="78"/>
      <c r="J69" s="79">
        <f t="shared" si="11"/>
        <v>0</v>
      </c>
    </row>
    <row r="70" spans="1:10" ht="12.95" customHeight="1" x14ac:dyDescent="0.2">
      <c r="A70" s="83" t="s">
        <v>288</v>
      </c>
      <c r="B70" s="84" t="s">
        <v>289</v>
      </c>
      <c r="C70" s="85" t="s">
        <v>290</v>
      </c>
      <c r="D70" s="90"/>
      <c r="E70" s="90"/>
      <c r="F70" s="90"/>
      <c r="G70" s="90"/>
      <c r="H70" s="90"/>
      <c r="I70" s="90"/>
      <c r="J70" s="91">
        <f t="shared" si="11"/>
        <v>0</v>
      </c>
    </row>
    <row r="71" spans="1:10" ht="26.1" customHeight="1" x14ac:dyDescent="0.2">
      <c r="A71" s="75" t="s">
        <v>291</v>
      </c>
      <c r="B71" s="97" t="s">
        <v>292</v>
      </c>
      <c r="C71" s="77" t="s">
        <v>293</v>
      </c>
      <c r="D71" s="78"/>
      <c r="E71" s="78"/>
      <c r="F71" s="78"/>
      <c r="G71" s="78"/>
      <c r="H71" s="78"/>
      <c r="I71" s="78"/>
      <c r="J71" s="79">
        <f t="shared" si="11"/>
        <v>0</v>
      </c>
    </row>
    <row r="72" spans="1:10" ht="26.1" customHeight="1" x14ac:dyDescent="0.2">
      <c r="A72" s="75" t="s">
        <v>294</v>
      </c>
      <c r="B72" s="81" t="s">
        <v>295</v>
      </c>
      <c r="C72" s="77" t="s">
        <v>296</v>
      </c>
      <c r="D72" s="78"/>
      <c r="E72" s="78"/>
      <c r="F72" s="78"/>
      <c r="G72" s="78"/>
      <c r="H72" s="78"/>
      <c r="I72" s="78"/>
      <c r="J72" s="79">
        <f t="shared" si="11"/>
        <v>0</v>
      </c>
    </row>
    <row r="73" spans="1:10" ht="26.1" customHeight="1" x14ac:dyDescent="0.2">
      <c r="A73" s="75" t="s">
        <v>297</v>
      </c>
      <c r="B73" s="81" t="s">
        <v>298</v>
      </c>
      <c r="C73" s="77" t="s">
        <v>299</v>
      </c>
      <c r="D73" s="78"/>
      <c r="E73" s="78"/>
      <c r="F73" s="78"/>
      <c r="G73" s="78"/>
      <c r="H73" s="78"/>
      <c r="I73" s="78"/>
      <c r="J73" s="79">
        <f t="shared" si="11"/>
        <v>0</v>
      </c>
    </row>
    <row r="74" spans="1:10" ht="26.1" customHeight="1" x14ac:dyDescent="0.2">
      <c r="A74" s="75" t="s">
        <v>300</v>
      </c>
      <c r="B74" s="81" t="s">
        <v>301</v>
      </c>
      <c r="C74" s="77" t="s">
        <v>302</v>
      </c>
      <c r="D74" s="78"/>
      <c r="E74" s="78"/>
      <c r="F74" s="78"/>
      <c r="G74" s="78"/>
      <c r="H74" s="78"/>
      <c r="I74" s="78"/>
      <c r="J74" s="79">
        <f t="shared" si="11"/>
        <v>0</v>
      </c>
    </row>
    <row r="75" spans="1:10" ht="12.95" customHeight="1" x14ac:dyDescent="0.2">
      <c r="A75" s="75" t="s">
        <v>303</v>
      </c>
      <c r="B75" s="97" t="s">
        <v>304</v>
      </c>
      <c r="C75" s="77" t="s">
        <v>305</v>
      </c>
      <c r="D75" s="78"/>
      <c r="E75" s="78"/>
      <c r="F75" s="78"/>
      <c r="G75" s="78"/>
      <c r="H75" s="78"/>
      <c r="I75" s="78"/>
      <c r="J75" s="79">
        <f t="shared" si="11"/>
        <v>0</v>
      </c>
    </row>
    <row r="76" spans="1:10" s="80" customFormat="1" ht="12.95" customHeight="1" x14ac:dyDescent="0.2">
      <c r="A76" s="83" t="s">
        <v>306</v>
      </c>
      <c r="B76" s="84" t="s">
        <v>307</v>
      </c>
      <c r="C76" s="85" t="s">
        <v>308</v>
      </c>
      <c r="D76" s="86">
        <f>SUM(D71:D75)</f>
        <v>0</v>
      </c>
      <c r="E76" s="86">
        <f t="shared" ref="E76:J76" si="12">SUM(E71:E75)</f>
        <v>0</v>
      </c>
      <c r="F76" s="86">
        <f t="shared" si="12"/>
        <v>0</v>
      </c>
      <c r="G76" s="86">
        <f t="shared" si="12"/>
        <v>0</v>
      </c>
      <c r="H76" s="86">
        <f t="shared" si="12"/>
        <v>0</v>
      </c>
      <c r="I76" s="86">
        <f t="shared" si="12"/>
        <v>0</v>
      </c>
      <c r="J76" s="86">
        <f t="shared" si="12"/>
        <v>0</v>
      </c>
    </row>
    <row r="77" spans="1:10" s="80" customFormat="1" ht="12.95" customHeight="1" x14ac:dyDescent="0.2">
      <c r="A77" s="83" t="s">
        <v>309</v>
      </c>
      <c r="B77" s="101" t="s">
        <v>310</v>
      </c>
      <c r="C77" s="85" t="s">
        <v>311</v>
      </c>
      <c r="D77" s="86">
        <f>D22+D28+D42+D58+D64+D70+D76</f>
        <v>2061650533</v>
      </c>
      <c r="E77" s="86">
        <f t="shared" ref="E77:J77" si="13">E22+E28+E42+E58+E64+E70+E76</f>
        <v>1905000</v>
      </c>
      <c r="F77" s="86">
        <f t="shared" si="13"/>
        <v>1778000</v>
      </c>
      <c r="G77" s="86">
        <f t="shared" si="13"/>
        <v>2159000</v>
      </c>
      <c r="H77" s="86">
        <f t="shared" si="13"/>
        <v>2921000</v>
      </c>
      <c r="I77" s="86">
        <f t="shared" si="13"/>
        <v>10305000</v>
      </c>
      <c r="J77" s="86">
        <f t="shared" si="13"/>
        <v>2080718533</v>
      </c>
    </row>
    <row r="81" spans="2:2" x14ac:dyDescent="0.2">
      <c r="B81" s="53"/>
    </row>
    <row r="82" spans="2:2" x14ac:dyDescent="0.2">
      <c r="B82" s="53"/>
    </row>
  </sheetData>
  <mergeCells count="6">
    <mergeCell ref="A1:J1"/>
    <mergeCell ref="A3:J3"/>
    <mergeCell ref="A4:J4"/>
    <mergeCell ref="A7:A9"/>
    <mergeCell ref="B7:B9"/>
    <mergeCell ref="C7:C9"/>
  </mergeCells>
  <pageMargins left="0.70866141732283472" right="0.70866141732283472" top="0.74803149606299213" bottom="0.74803149606299213" header="0.31496062992125984" footer="0.31496062992125984"/>
  <pageSetup paperSize="8"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44"/>
  <sheetViews>
    <sheetView workbookViewId="0">
      <selection activeCell="E42" sqref="E42"/>
    </sheetView>
  </sheetViews>
  <sheetFormatPr defaultRowHeight="12.75" x14ac:dyDescent="0.2"/>
  <cols>
    <col min="1" max="1" width="5" style="57" bestFit="1" customWidth="1"/>
    <col min="2" max="2" width="62.5703125" style="57" bestFit="1" customWidth="1"/>
    <col min="3" max="3" width="5.85546875" style="57" bestFit="1" customWidth="1"/>
    <col min="4" max="4" width="19.5703125" style="57" customWidth="1"/>
    <col min="5" max="5" width="17.140625" style="57" customWidth="1"/>
    <col min="6" max="6" width="17.85546875" style="57" customWidth="1"/>
    <col min="7" max="7" width="14.7109375" style="80" customWidth="1"/>
    <col min="8" max="8" width="14.42578125" style="57" customWidth="1"/>
    <col min="9" max="9" width="16.85546875" style="57" customWidth="1"/>
    <col min="10" max="10" width="12.28515625" style="57" bestFit="1" customWidth="1"/>
    <col min="11" max="249" width="9.140625" style="57"/>
    <col min="250" max="250" width="5" style="57" bestFit="1" customWidth="1"/>
    <col min="251" max="251" width="62.5703125" style="57" bestFit="1" customWidth="1"/>
    <col min="252" max="252" width="5.85546875" style="57" bestFit="1" customWidth="1"/>
    <col min="253" max="253" width="14" style="57" customWidth="1"/>
    <col min="254" max="254" width="13.28515625" style="57" customWidth="1"/>
    <col min="255" max="255" width="13" style="57" customWidth="1"/>
    <col min="256" max="256" width="14.42578125" style="57" customWidth="1"/>
    <col min="257" max="257" width="13.7109375" style="57" customWidth="1"/>
    <col min="258" max="258" width="14" style="57" customWidth="1"/>
    <col min="259" max="259" width="13.140625" style="57" customWidth="1"/>
    <col min="260" max="262" width="10.85546875" style="57" bestFit="1" customWidth="1"/>
    <col min="263" max="264" width="9.85546875" style="57" bestFit="1" customWidth="1"/>
    <col min="265" max="266" width="12.28515625" style="57" bestFit="1" customWidth="1"/>
    <col min="267" max="505" width="9.140625" style="57"/>
    <col min="506" max="506" width="5" style="57" bestFit="1" customWidth="1"/>
    <col min="507" max="507" width="62.5703125" style="57" bestFit="1" customWidth="1"/>
    <col min="508" max="508" width="5.85546875" style="57" bestFit="1" customWidth="1"/>
    <col min="509" max="509" width="14" style="57" customWidth="1"/>
    <col min="510" max="510" width="13.28515625" style="57" customWidth="1"/>
    <col min="511" max="511" width="13" style="57" customWidth="1"/>
    <col min="512" max="512" width="14.42578125" style="57" customWidth="1"/>
    <col min="513" max="513" width="13.7109375" style="57" customWidth="1"/>
    <col min="514" max="514" width="14" style="57" customWidth="1"/>
    <col min="515" max="515" width="13.140625" style="57" customWidth="1"/>
    <col min="516" max="518" width="10.85546875" style="57" bestFit="1" customWidth="1"/>
    <col min="519" max="520" width="9.85546875" style="57" bestFit="1" customWidth="1"/>
    <col min="521" max="522" width="12.28515625" style="57" bestFit="1" customWidth="1"/>
    <col min="523" max="761" width="9.140625" style="57"/>
    <col min="762" max="762" width="5" style="57" bestFit="1" customWidth="1"/>
    <col min="763" max="763" width="62.5703125" style="57" bestFit="1" customWidth="1"/>
    <col min="764" max="764" width="5.85546875" style="57" bestFit="1" customWidth="1"/>
    <col min="765" max="765" width="14" style="57" customWidth="1"/>
    <col min="766" max="766" width="13.28515625" style="57" customWidth="1"/>
    <col min="767" max="767" width="13" style="57" customWidth="1"/>
    <col min="768" max="768" width="14.42578125" style="57" customWidth="1"/>
    <col min="769" max="769" width="13.7109375" style="57" customWidth="1"/>
    <col min="770" max="770" width="14" style="57" customWidth="1"/>
    <col min="771" max="771" width="13.140625" style="57" customWidth="1"/>
    <col min="772" max="774" width="10.85546875" style="57" bestFit="1" customWidth="1"/>
    <col min="775" max="776" width="9.85546875" style="57" bestFit="1" customWidth="1"/>
    <col min="777" max="778" width="12.28515625" style="57" bestFit="1" customWidth="1"/>
    <col min="779" max="1017" width="9.140625" style="57"/>
    <col min="1018" max="1018" width="5" style="57" bestFit="1" customWidth="1"/>
    <col min="1019" max="1019" width="62.5703125" style="57" bestFit="1" customWidth="1"/>
    <col min="1020" max="1020" width="5.85546875" style="57" bestFit="1" customWidth="1"/>
    <col min="1021" max="1021" width="14" style="57" customWidth="1"/>
    <col min="1022" max="1022" width="13.28515625" style="57" customWidth="1"/>
    <col min="1023" max="1023" width="13" style="57" customWidth="1"/>
    <col min="1024" max="1024" width="14.42578125" style="57" customWidth="1"/>
    <col min="1025" max="1025" width="13.7109375" style="57" customWidth="1"/>
    <col min="1026" max="1026" width="14" style="57" customWidth="1"/>
    <col min="1027" max="1027" width="13.140625" style="57" customWidth="1"/>
    <col min="1028" max="1030" width="10.85546875" style="57" bestFit="1" customWidth="1"/>
    <col min="1031" max="1032" width="9.85546875" style="57" bestFit="1" customWidth="1"/>
    <col min="1033" max="1034" width="12.28515625" style="57" bestFit="1" customWidth="1"/>
    <col min="1035" max="1273" width="9.140625" style="57"/>
    <col min="1274" max="1274" width="5" style="57" bestFit="1" customWidth="1"/>
    <col min="1275" max="1275" width="62.5703125" style="57" bestFit="1" customWidth="1"/>
    <col min="1276" max="1276" width="5.85546875" style="57" bestFit="1" customWidth="1"/>
    <col min="1277" max="1277" width="14" style="57" customWidth="1"/>
    <col min="1278" max="1278" width="13.28515625" style="57" customWidth="1"/>
    <col min="1279" max="1279" width="13" style="57" customWidth="1"/>
    <col min="1280" max="1280" width="14.42578125" style="57" customWidth="1"/>
    <col min="1281" max="1281" width="13.7109375" style="57" customWidth="1"/>
    <col min="1282" max="1282" width="14" style="57" customWidth="1"/>
    <col min="1283" max="1283" width="13.140625" style="57" customWidth="1"/>
    <col min="1284" max="1286" width="10.85546875" style="57" bestFit="1" customWidth="1"/>
    <col min="1287" max="1288" width="9.85546875" style="57" bestFit="1" customWidth="1"/>
    <col min="1289" max="1290" width="12.28515625" style="57" bestFit="1" customWidth="1"/>
    <col min="1291" max="1529" width="9.140625" style="57"/>
    <col min="1530" max="1530" width="5" style="57" bestFit="1" customWidth="1"/>
    <col min="1531" max="1531" width="62.5703125" style="57" bestFit="1" customWidth="1"/>
    <col min="1532" max="1532" width="5.85546875" style="57" bestFit="1" customWidth="1"/>
    <col min="1533" max="1533" width="14" style="57" customWidth="1"/>
    <col min="1534" max="1534" width="13.28515625" style="57" customWidth="1"/>
    <col min="1535" max="1535" width="13" style="57" customWidth="1"/>
    <col min="1536" max="1536" width="14.42578125" style="57" customWidth="1"/>
    <col min="1537" max="1537" width="13.7109375" style="57" customWidth="1"/>
    <col min="1538" max="1538" width="14" style="57" customWidth="1"/>
    <col min="1539" max="1539" width="13.140625" style="57" customWidth="1"/>
    <col min="1540" max="1542" width="10.85546875" style="57" bestFit="1" customWidth="1"/>
    <col min="1543" max="1544" width="9.85546875" style="57" bestFit="1" customWidth="1"/>
    <col min="1545" max="1546" width="12.28515625" style="57" bestFit="1" customWidth="1"/>
    <col min="1547" max="1785" width="9.140625" style="57"/>
    <col min="1786" max="1786" width="5" style="57" bestFit="1" customWidth="1"/>
    <col min="1787" max="1787" width="62.5703125" style="57" bestFit="1" customWidth="1"/>
    <col min="1788" max="1788" width="5.85546875" style="57" bestFit="1" customWidth="1"/>
    <col min="1789" max="1789" width="14" style="57" customWidth="1"/>
    <col min="1790" max="1790" width="13.28515625" style="57" customWidth="1"/>
    <col min="1791" max="1791" width="13" style="57" customWidth="1"/>
    <col min="1792" max="1792" width="14.42578125" style="57" customWidth="1"/>
    <col min="1793" max="1793" width="13.7109375" style="57" customWidth="1"/>
    <col min="1794" max="1794" width="14" style="57" customWidth="1"/>
    <col min="1795" max="1795" width="13.140625" style="57" customWidth="1"/>
    <col min="1796" max="1798" width="10.85546875" style="57" bestFit="1" customWidth="1"/>
    <col min="1799" max="1800" width="9.85546875" style="57" bestFit="1" customWidth="1"/>
    <col min="1801" max="1802" width="12.28515625" style="57" bestFit="1" customWidth="1"/>
    <col min="1803" max="2041" width="9.140625" style="57"/>
    <col min="2042" max="2042" width="5" style="57" bestFit="1" customWidth="1"/>
    <col min="2043" max="2043" width="62.5703125" style="57" bestFit="1" customWidth="1"/>
    <col min="2044" max="2044" width="5.85546875" style="57" bestFit="1" customWidth="1"/>
    <col min="2045" max="2045" width="14" style="57" customWidth="1"/>
    <col min="2046" max="2046" width="13.28515625" style="57" customWidth="1"/>
    <col min="2047" max="2047" width="13" style="57" customWidth="1"/>
    <col min="2048" max="2048" width="14.42578125" style="57" customWidth="1"/>
    <col min="2049" max="2049" width="13.7109375" style="57" customWidth="1"/>
    <col min="2050" max="2050" width="14" style="57" customWidth="1"/>
    <col min="2051" max="2051" width="13.140625" style="57" customWidth="1"/>
    <col min="2052" max="2054" width="10.85546875" style="57" bestFit="1" customWidth="1"/>
    <col min="2055" max="2056" width="9.85546875" style="57" bestFit="1" customWidth="1"/>
    <col min="2057" max="2058" width="12.28515625" style="57" bestFit="1" customWidth="1"/>
    <col min="2059" max="2297" width="9.140625" style="57"/>
    <col min="2298" max="2298" width="5" style="57" bestFit="1" customWidth="1"/>
    <col min="2299" max="2299" width="62.5703125" style="57" bestFit="1" customWidth="1"/>
    <col min="2300" max="2300" width="5.85546875" style="57" bestFit="1" customWidth="1"/>
    <col min="2301" max="2301" width="14" style="57" customWidth="1"/>
    <col min="2302" max="2302" width="13.28515625" style="57" customWidth="1"/>
    <col min="2303" max="2303" width="13" style="57" customWidth="1"/>
    <col min="2304" max="2304" width="14.42578125" style="57" customWidth="1"/>
    <col min="2305" max="2305" width="13.7109375" style="57" customWidth="1"/>
    <col min="2306" max="2306" width="14" style="57" customWidth="1"/>
    <col min="2307" max="2307" width="13.140625" style="57" customWidth="1"/>
    <col min="2308" max="2310" width="10.85546875" style="57" bestFit="1" customWidth="1"/>
    <col min="2311" max="2312" width="9.85546875" style="57" bestFit="1" customWidth="1"/>
    <col min="2313" max="2314" width="12.28515625" style="57" bestFit="1" customWidth="1"/>
    <col min="2315" max="2553" width="9.140625" style="57"/>
    <col min="2554" max="2554" width="5" style="57" bestFit="1" customWidth="1"/>
    <col min="2555" max="2555" width="62.5703125" style="57" bestFit="1" customWidth="1"/>
    <col min="2556" max="2556" width="5.85546875" style="57" bestFit="1" customWidth="1"/>
    <col min="2557" max="2557" width="14" style="57" customWidth="1"/>
    <col min="2558" max="2558" width="13.28515625" style="57" customWidth="1"/>
    <col min="2559" max="2559" width="13" style="57" customWidth="1"/>
    <col min="2560" max="2560" width="14.42578125" style="57" customWidth="1"/>
    <col min="2561" max="2561" width="13.7109375" style="57" customWidth="1"/>
    <col min="2562" max="2562" width="14" style="57" customWidth="1"/>
    <col min="2563" max="2563" width="13.140625" style="57" customWidth="1"/>
    <col min="2564" max="2566" width="10.85546875" style="57" bestFit="1" customWidth="1"/>
    <col min="2567" max="2568" width="9.85546875" style="57" bestFit="1" customWidth="1"/>
    <col min="2569" max="2570" width="12.28515625" style="57" bestFit="1" customWidth="1"/>
    <col min="2571" max="2809" width="9.140625" style="57"/>
    <col min="2810" max="2810" width="5" style="57" bestFit="1" customWidth="1"/>
    <col min="2811" max="2811" width="62.5703125" style="57" bestFit="1" customWidth="1"/>
    <col min="2812" max="2812" width="5.85546875" style="57" bestFit="1" customWidth="1"/>
    <col min="2813" max="2813" width="14" style="57" customWidth="1"/>
    <col min="2814" max="2814" width="13.28515625" style="57" customWidth="1"/>
    <col min="2815" max="2815" width="13" style="57" customWidth="1"/>
    <col min="2816" max="2816" width="14.42578125" style="57" customWidth="1"/>
    <col min="2817" max="2817" width="13.7109375" style="57" customWidth="1"/>
    <col min="2818" max="2818" width="14" style="57" customWidth="1"/>
    <col min="2819" max="2819" width="13.140625" style="57" customWidth="1"/>
    <col min="2820" max="2822" width="10.85546875" style="57" bestFit="1" customWidth="1"/>
    <col min="2823" max="2824" width="9.85546875" style="57" bestFit="1" customWidth="1"/>
    <col min="2825" max="2826" width="12.28515625" style="57" bestFit="1" customWidth="1"/>
    <col min="2827" max="3065" width="9.140625" style="57"/>
    <col min="3066" max="3066" width="5" style="57" bestFit="1" customWidth="1"/>
    <col min="3067" max="3067" width="62.5703125" style="57" bestFit="1" customWidth="1"/>
    <col min="3068" max="3068" width="5.85546875" style="57" bestFit="1" customWidth="1"/>
    <col min="3069" max="3069" width="14" style="57" customWidth="1"/>
    <col min="3070" max="3070" width="13.28515625" style="57" customWidth="1"/>
    <col min="3071" max="3071" width="13" style="57" customWidth="1"/>
    <col min="3072" max="3072" width="14.42578125" style="57" customWidth="1"/>
    <col min="3073" max="3073" width="13.7109375" style="57" customWidth="1"/>
    <col min="3074" max="3074" width="14" style="57" customWidth="1"/>
    <col min="3075" max="3075" width="13.140625" style="57" customWidth="1"/>
    <col min="3076" max="3078" width="10.85546875" style="57" bestFit="1" customWidth="1"/>
    <col min="3079" max="3080" width="9.85546875" style="57" bestFit="1" customWidth="1"/>
    <col min="3081" max="3082" width="12.28515625" style="57" bestFit="1" customWidth="1"/>
    <col min="3083" max="3321" width="9.140625" style="57"/>
    <col min="3322" max="3322" width="5" style="57" bestFit="1" customWidth="1"/>
    <col min="3323" max="3323" width="62.5703125" style="57" bestFit="1" customWidth="1"/>
    <col min="3324" max="3324" width="5.85546875" style="57" bestFit="1" customWidth="1"/>
    <col min="3325" max="3325" width="14" style="57" customWidth="1"/>
    <col min="3326" max="3326" width="13.28515625" style="57" customWidth="1"/>
    <col min="3327" max="3327" width="13" style="57" customWidth="1"/>
    <col min="3328" max="3328" width="14.42578125" style="57" customWidth="1"/>
    <col min="3329" max="3329" width="13.7109375" style="57" customWidth="1"/>
    <col min="3330" max="3330" width="14" style="57" customWidth="1"/>
    <col min="3331" max="3331" width="13.140625" style="57" customWidth="1"/>
    <col min="3332" max="3334" width="10.85546875" style="57" bestFit="1" customWidth="1"/>
    <col min="3335" max="3336" width="9.85546875" style="57" bestFit="1" customWidth="1"/>
    <col min="3337" max="3338" width="12.28515625" style="57" bestFit="1" customWidth="1"/>
    <col min="3339" max="3577" width="9.140625" style="57"/>
    <col min="3578" max="3578" width="5" style="57" bestFit="1" customWidth="1"/>
    <col min="3579" max="3579" width="62.5703125" style="57" bestFit="1" customWidth="1"/>
    <col min="3580" max="3580" width="5.85546875" style="57" bestFit="1" customWidth="1"/>
    <col min="3581" max="3581" width="14" style="57" customWidth="1"/>
    <col min="3582" max="3582" width="13.28515625" style="57" customWidth="1"/>
    <col min="3583" max="3583" width="13" style="57" customWidth="1"/>
    <col min="3584" max="3584" width="14.42578125" style="57" customWidth="1"/>
    <col min="3585" max="3585" width="13.7109375" style="57" customWidth="1"/>
    <col min="3586" max="3586" width="14" style="57" customWidth="1"/>
    <col min="3587" max="3587" width="13.140625" style="57" customWidth="1"/>
    <col min="3588" max="3590" width="10.85546875" style="57" bestFit="1" customWidth="1"/>
    <col min="3591" max="3592" width="9.85546875" style="57" bestFit="1" customWidth="1"/>
    <col min="3593" max="3594" width="12.28515625" style="57" bestFit="1" customWidth="1"/>
    <col min="3595" max="3833" width="9.140625" style="57"/>
    <col min="3834" max="3834" width="5" style="57" bestFit="1" customWidth="1"/>
    <col min="3835" max="3835" width="62.5703125" style="57" bestFit="1" customWidth="1"/>
    <col min="3836" max="3836" width="5.85546875" style="57" bestFit="1" customWidth="1"/>
    <col min="3837" max="3837" width="14" style="57" customWidth="1"/>
    <col min="3838" max="3838" width="13.28515625" style="57" customWidth="1"/>
    <col min="3839" max="3839" width="13" style="57" customWidth="1"/>
    <col min="3840" max="3840" width="14.42578125" style="57" customWidth="1"/>
    <col min="3841" max="3841" width="13.7109375" style="57" customWidth="1"/>
    <col min="3842" max="3842" width="14" style="57" customWidth="1"/>
    <col min="3843" max="3843" width="13.140625" style="57" customWidth="1"/>
    <col min="3844" max="3846" width="10.85546875" style="57" bestFit="1" customWidth="1"/>
    <col min="3847" max="3848" width="9.85546875" style="57" bestFit="1" customWidth="1"/>
    <col min="3849" max="3850" width="12.28515625" style="57" bestFit="1" customWidth="1"/>
    <col min="3851" max="4089" width="9.140625" style="57"/>
    <col min="4090" max="4090" width="5" style="57" bestFit="1" customWidth="1"/>
    <col min="4091" max="4091" width="62.5703125" style="57" bestFit="1" customWidth="1"/>
    <col min="4092" max="4092" width="5.85546875" style="57" bestFit="1" customWidth="1"/>
    <col min="4093" max="4093" width="14" style="57" customWidth="1"/>
    <col min="4094" max="4094" width="13.28515625" style="57" customWidth="1"/>
    <col min="4095" max="4095" width="13" style="57" customWidth="1"/>
    <col min="4096" max="4096" width="14.42578125" style="57" customWidth="1"/>
    <col min="4097" max="4097" width="13.7109375" style="57" customWidth="1"/>
    <col min="4098" max="4098" width="14" style="57" customWidth="1"/>
    <col min="4099" max="4099" width="13.140625" style="57" customWidth="1"/>
    <col min="4100" max="4102" width="10.85546875" style="57" bestFit="1" customWidth="1"/>
    <col min="4103" max="4104" width="9.85546875" style="57" bestFit="1" customWidth="1"/>
    <col min="4105" max="4106" width="12.28515625" style="57" bestFit="1" customWidth="1"/>
    <col min="4107" max="4345" width="9.140625" style="57"/>
    <col min="4346" max="4346" width="5" style="57" bestFit="1" customWidth="1"/>
    <col min="4347" max="4347" width="62.5703125" style="57" bestFit="1" customWidth="1"/>
    <col min="4348" max="4348" width="5.85546875" style="57" bestFit="1" customWidth="1"/>
    <col min="4349" max="4349" width="14" style="57" customWidth="1"/>
    <col min="4350" max="4350" width="13.28515625" style="57" customWidth="1"/>
    <col min="4351" max="4351" width="13" style="57" customWidth="1"/>
    <col min="4352" max="4352" width="14.42578125" style="57" customWidth="1"/>
    <col min="4353" max="4353" width="13.7109375" style="57" customWidth="1"/>
    <col min="4354" max="4354" width="14" style="57" customWidth="1"/>
    <col min="4355" max="4355" width="13.140625" style="57" customWidth="1"/>
    <col min="4356" max="4358" width="10.85546875" style="57" bestFit="1" customWidth="1"/>
    <col min="4359" max="4360" width="9.85546875" style="57" bestFit="1" customWidth="1"/>
    <col min="4361" max="4362" width="12.28515625" style="57" bestFit="1" customWidth="1"/>
    <col min="4363" max="4601" width="9.140625" style="57"/>
    <col min="4602" max="4602" width="5" style="57" bestFit="1" customWidth="1"/>
    <col min="4603" max="4603" width="62.5703125" style="57" bestFit="1" customWidth="1"/>
    <col min="4604" max="4604" width="5.85546875" style="57" bestFit="1" customWidth="1"/>
    <col min="4605" max="4605" width="14" style="57" customWidth="1"/>
    <col min="4606" max="4606" width="13.28515625" style="57" customWidth="1"/>
    <col min="4607" max="4607" width="13" style="57" customWidth="1"/>
    <col min="4608" max="4608" width="14.42578125" style="57" customWidth="1"/>
    <col min="4609" max="4609" width="13.7109375" style="57" customWidth="1"/>
    <col min="4610" max="4610" width="14" style="57" customWidth="1"/>
    <col min="4611" max="4611" width="13.140625" style="57" customWidth="1"/>
    <col min="4612" max="4614" width="10.85546875" style="57" bestFit="1" customWidth="1"/>
    <col min="4615" max="4616" width="9.85546875" style="57" bestFit="1" customWidth="1"/>
    <col min="4617" max="4618" width="12.28515625" style="57" bestFit="1" customWidth="1"/>
    <col min="4619" max="4857" width="9.140625" style="57"/>
    <col min="4858" max="4858" width="5" style="57" bestFit="1" customWidth="1"/>
    <col min="4859" max="4859" width="62.5703125" style="57" bestFit="1" customWidth="1"/>
    <col min="4860" max="4860" width="5.85546875" style="57" bestFit="1" customWidth="1"/>
    <col min="4861" max="4861" width="14" style="57" customWidth="1"/>
    <col min="4862" max="4862" width="13.28515625" style="57" customWidth="1"/>
    <col min="4863" max="4863" width="13" style="57" customWidth="1"/>
    <col min="4864" max="4864" width="14.42578125" style="57" customWidth="1"/>
    <col min="4865" max="4865" width="13.7109375" style="57" customWidth="1"/>
    <col min="4866" max="4866" width="14" style="57" customWidth="1"/>
    <col min="4867" max="4867" width="13.140625" style="57" customWidth="1"/>
    <col min="4868" max="4870" width="10.85546875" style="57" bestFit="1" customWidth="1"/>
    <col min="4871" max="4872" width="9.85546875" style="57" bestFit="1" customWidth="1"/>
    <col min="4873" max="4874" width="12.28515625" style="57" bestFit="1" customWidth="1"/>
    <col min="4875" max="5113" width="9.140625" style="57"/>
    <col min="5114" max="5114" width="5" style="57" bestFit="1" customWidth="1"/>
    <col min="5115" max="5115" width="62.5703125" style="57" bestFit="1" customWidth="1"/>
    <col min="5116" max="5116" width="5.85546875" style="57" bestFit="1" customWidth="1"/>
    <col min="5117" max="5117" width="14" style="57" customWidth="1"/>
    <col min="5118" max="5118" width="13.28515625" style="57" customWidth="1"/>
    <col min="5119" max="5119" width="13" style="57" customWidth="1"/>
    <col min="5120" max="5120" width="14.42578125" style="57" customWidth="1"/>
    <col min="5121" max="5121" width="13.7109375" style="57" customWidth="1"/>
    <col min="5122" max="5122" width="14" style="57" customWidth="1"/>
    <col min="5123" max="5123" width="13.140625" style="57" customWidth="1"/>
    <col min="5124" max="5126" width="10.85546875" style="57" bestFit="1" customWidth="1"/>
    <col min="5127" max="5128" width="9.85546875" style="57" bestFit="1" customWidth="1"/>
    <col min="5129" max="5130" width="12.28515625" style="57" bestFit="1" customWidth="1"/>
    <col min="5131" max="5369" width="9.140625" style="57"/>
    <col min="5370" max="5370" width="5" style="57" bestFit="1" customWidth="1"/>
    <col min="5371" max="5371" width="62.5703125" style="57" bestFit="1" customWidth="1"/>
    <col min="5372" max="5372" width="5.85546875" style="57" bestFit="1" customWidth="1"/>
    <col min="5373" max="5373" width="14" style="57" customWidth="1"/>
    <col min="5374" max="5374" width="13.28515625" style="57" customWidth="1"/>
    <col min="5375" max="5375" width="13" style="57" customWidth="1"/>
    <col min="5376" max="5376" width="14.42578125" style="57" customWidth="1"/>
    <col min="5377" max="5377" width="13.7109375" style="57" customWidth="1"/>
    <col min="5378" max="5378" width="14" style="57" customWidth="1"/>
    <col min="5379" max="5379" width="13.140625" style="57" customWidth="1"/>
    <col min="5380" max="5382" width="10.85546875" style="57" bestFit="1" customWidth="1"/>
    <col min="5383" max="5384" width="9.85546875" style="57" bestFit="1" customWidth="1"/>
    <col min="5385" max="5386" width="12.28515625" style="57" bestFit="1" customWidth="1"/>
    <col min="5387" max="5625" width="9.140625" style="57"/>
    <col min="5626" max="5626" width="5" style="57" bestFit="1" customWidth="1"/>
    <col min="5627" max="5627" width="62.5703125" style="57" bestFit="1" customWidth="1"/>
    <col min="5628" max="5628" width="5.85546875" style="57" bestFit="1" customWidth="1"/>
    <col min="5629" max="5629" width="14" style="57" customWidth="1"/>
    <col min="5630" max="5630" width="13.28515625" style="57" customWidth="1"/>
    <col min="5631" max="5631" width="13" style="57" customWidth="1"/>
    <col min="5632" max="5632" width="14.42578125" style="57" customWidth="1"/>
    <col min="5633" max="5633" width="13.7109375" style="57" customWidth="1"/>
    <col min="5634" max="5634" width="14" style="57" customWidth="1"/>
    <col min="5635" max="5635" width="13.140625" style="57" customWidth="1"/>
    <col min="5636" max="5638" width="10.85546875" style="57" bestFit="1" customWidth="1"/>
    <col min="5639" max="5640" width="9.85546875" style="57" bestFit="1" customWidth="1"/>
    <col min="5641" max="5642" width="12.28515625" style="57" bestFit="1" customWidth="1"/>
    <col min="5643" max="5881" width="9.140625" style="57"/>
    <col min="5882" max="5882" width="5" style="57" bestFit="1" customWidth="1"/>
    <col min="5883" max="5883" width="62.5703125" style="57" bestFit="1" customWidth="1"/>
    <col min="5884" max="5884" width="5.85546875" style="57" bestFit="1" customWidth="1"/>
    <col min="5885" max="5885" width="14" style="57" customWidth="1"/>
    <col min="5886" max="5886" width="13.28515625" style="57" customWidth="1"/>
    <col min="5887" max="5887" width="13" style="57" customWidth="1"/>
    <col min="5888" max="5888" width="14.42578125" style="57" customWidth="1"/>
    <col min="5889" max="5889" width="13.7109375" style="57" customWidth="1"/>
    <col min="5890" max="5890" width="14" style="57" customWidth="1"/>
    <col min="5891" max="5891" width="13.140625" style="57" customWidth="1"/>
    <col min="5892" max="5894" width="10.85546875" style="57" bestFit="1" customWidth="1"/>
    <col min="5895" max="5896" width="9.85546875" style="57" bestFit="1" customWidth="1"/>
    <col min="5897" max="5898" width="12.28515625" style="57" bestFit="1" customWidth="1"/>
    <col min="5899" max="6137" width="9.140625" style="57"/>
    <col min="6138" max="6138" width="5" style="57" bestFit="1" customWidth="1"/>
    <col min="6139" max="6139" width="62.5703125" style="57" bestFit="1" customWidth="1"/>
    <col min="6140" max="6140" width="5.85546875" style="57" bestFit="1" customWidth="1"/>
    <col min="6141" max="6141" width="14" style="57" customWidth="1"/>
    <col min="6142" max="6142" width="13.28515625" style="57" customWidth="1"/>
    <col min="6143" max="6143" width="13" style="57" customWidth="1"/>
    <col min="6144" max="6144" width="14.42578125" style="57" customWidth="1"/>
    <col min="6145" max="6145" width="13.7109375" style="57" customWidth="1"/>
    <col min="6146" max="6146" width="14" style="57" customWidth="1"/>
    <col min="6147" max="6147" width="13.140625" style="57" customWidth="1"/>
    <col min="6148" max="6150" width="10.85546875" style="57" bestFit="1" customWidth="1"/>
    <col min="6151" max="6152" width="9.85546875" style="57" bestFit="1" customWidth="1"/>
    <col min="6153" max="6154" width="12.28515625" style="57" bestFit="1" customWidth="1"/>
    <col min="6155" max="6393" width="9.140625" style="57"/>
    <col min="6394" max="6394" width="5" style="57" bestFit="1" customWidth="1"/>
    <col min="6395" max="6395" width="62.5703125" style="57" bestFit="1" customWidth="1"/>
    <col min="6396" max="6396" width="5.85546875" style="57" bestFit="1" customWidth="1"/>
    <col min="6397" max="6397" width="14" style="57" customWidth="1"/>
    <col min="6398" max="6398" width="13.28515625" style="57" customWidth="1"/>
    <col min="6399" max="6399" width="13" style="57" customWidth="1"/>
    <col min="6400" max="6400" width="14.42578125" style="57" customWidth="1"/>
    <col min="6401" max="6401" width="13.7109375" style="57" customWidth="1"/>
    <col min="6402" max="6402" width="14" style="57" customWidth="1"/>
    <col min="6403" max="6403" width="13.140625" style="57" customWidth="1"/>
    <col min="6404" max="6406" width="10.85546875" style="57" bestFit="1" customWidth="1"/>
    <col min="6407" max="6408" width="9.85546875" style="57" bestFit="1" customWidth="1"/>
    <col min="6409" max="6410" width="12.28515625" style="57" bestFit="1" customWidth="1"/>
    <col min="6411" max="6649" width="9.140625" style="57"/>
    <col min="6650" max="6650" width="5" style="57" bestFit="1" customWidth="1"/>
    <col min="6651" max="6651" width="62.5703125" style="57" bestFit="1" customWidth="1"/>
    <col min="6652" max="6652" width="5.85546875" style="57" bestFit="1" customWidth="1"/>
    <col min="6653" max="6653" width="14" style="57" customWidth="1"/>
    <col min="6654" max="6654" width="13.28515625" style="57" customWidth="1"/>
    <col min="6655" max="6655" width="13" style="57" customWidth="1"/>
    <col min="6656" max="6656" width="14.42578125" style="57" customWidth="1"/>
    <col min="6657" max="6657" width="13.7109375" style="57" customWidth="1"/>
    <col min="6658" max="6658" width="14" style="57" customWidth="1"/>
    <col min="6659" max="6659" width="13.140625" style="57" customWidth="1"/>
    <col min="6660" max="6662" width="10.85546875" style="57" bestFit="1" customWidth="1"/>
    <col min="6663" max="6664" width="9.85546875" style="57" bestFit="1" customWidth="1"/>
    <col min="6665" max="6666" width="12.28515625" style="57" bestFit="1" customWidth="1"/>
    <col min="6667" max="6905" width="9.140625" style="57"/>
    <col min="6906" max="6906" width="5" style="57" bestFit="1" customWidth="1"/>
    <col min="6907" max="6907" width="62.5703125" style="57" bestFit="1" customWidth="1"/>
    <col min="6908" max="6908" width="5.85546875" style="57" bestFit="1" customWidth="1"/>
    <col min="6909" max="6909" width="14" style="57" customWidth="1"/>
    <col min="6910" max="6910" width="13.28515625" style="57" customWidth="1"/>
    <col min="6911" max="6911" width="13" style="57" customWidth="1"/>
    <col min="6912" max="6912" width="14.42578125" style="57" customWidth="1"/>
    <col min="6913" max="6913" width="13.7109375" style="57" customWidth="1"/>
    <col min="6914" max="6914" width="14" style="57" customWidth="1"/>
    <col min="6915" max="6915" width="13.140625" style="57" customWidth="1"/>
    <col min="6916" max="6918" width="10.85546875" style="57" bestFit="1" customWidth="1"/>
    <col min="6919" max="6920" width="9.85546875" style="57" bestFit="1" customWidth="1"/>
    <col min="6921" max="6922" width="12.28515625" style="57" bestFit="1" customWidth="1"/>
    <col min="6923" max="7161" width="9.140625" style="57"/>
    <col min="7162" max="7162" width="5" style="57" bestFit="1" customWidth="1"/>
    <col min="7163" max="7163" width="62.5703125" style="57" bestFit="1" customWidth="1"/>
    <col min="7164" max="7164" width="5.85546875" style="57" bestFit="1" customWidth="1"/>
    <col min="7165" max="7165" width="14" style="57" customWidth="1"/>
    <col min="7166" max="7166" width="13.28515625" style="57" customWidth="1"/>
    <col min="7167" max="7167" width="13" style="57" customWidth="1"/>
    <col min="7168" max="7168" width="14.42578125" style="57" customWidth="1"/>
    <col min="7169" max="7169" width="13.7109375" style="57" customWidth="1"/>
    <col min="7170" max="7170" width="14" style="57" customWidth="1"/>
    <col min="7171" max="7171" width="13.140625" style="57" customWidth="1"/>
    <col min="7172" max="7174" width="10.85546875" style="57" bestFit="1" customWidth="1"/>
    <col min="7175" max="7176" width="9.85546875" style="57" bestFit="1" customWidth="1"/>
    <col min="7177" max="7178" width="12.28515625" style="57" bestFit="1" customWidth="1"/>
    <col min="7179" max="7417" width="9.140625" style="57"/>
    <col min="7418" max="7418" width="5" style="57" bestFit="1" customWidth="1"/>
    <col min="7419" max="7419" width="62.5703125" style="57" bestFit="1" customWidth="1"/>
    <col min="7420" max="7420" width="5.85546875" style="57" bestFit="1" customWidth="1"/>
    <col min="7421" max="7421" width="14" style="57" customWidth="1"/>
    <col min="7422" max="7422" width="13.28515625" style="57" customWidth="1"/>
    <col min="7423" max="7423" width="13" style="57" customWidth="1"/>
    <col min="7424" max="7424" width="14.42578125" style="57" customWidth="1"/>
    <col min="7425" max="7425" width="13.7109375" style="57" customWidth="1"/>
    <col min="7426" max="7426" width="14" style="57" customWidth="1"/>
    <col min="7427" max="7427" width="13.140625" style="57" customWidth="1"/>
    <col min="7428" max="7430" width="10.85546875" style="57" bestFit="1" customWidth="1"/>
    <col min="7431" max="7432" width="9.85546875" style="57" bestFit="1" customWidth="1"/>
    <col min="7433" max="7434" width="12.28515625" style="57" bestFit="1" customWidth="1"/>
    <col min="7435" max="7673" width="9.140625" style="57"/>
    <col min="7674" max="7674" width="5" style="57" bestFit="1" customWidth="1"/>
    <col min="7675" max="7675" width="62.5703125" style="57" bestFit="1" customWidth="1"/>
    <col min="7676" max="7676" width="5.85546875" style="57" bestFit="1" customWidth="1"/>
    <col min="7677" max="7677" width="14" style="57" customWidth="1"/>
    <col min="7678" max="7678" width="13.28515625" style="57" customWidth="1"/>
    <col min="7679" max="7679" width="13" style="57" customWidth="1"/>
    <col min="7680" max="7680" width="14.42578125" style="57" customWidth="1"/>
    <col min="7681" max="7681" width="13.7109375" style="57" customWidth="1"/>
    <col min="7682" max="7682" width="14" style="57" customWidth="1"/>
    <col min="7683" max="7683" width="13.140625" style="57" customWidth="1"/>
    <col min="7684" max="7686" width="10.85546875" style="57" bestFit="1" customWidth="1"/>
    <col min="7687" max="7688" width="9.85546875" style="57" bestFit="1" customWidth="1"/>
    <col min="7689" max="7690" width="12.28515625" style="57" bestFit="1" customWidth="1"/>
    <col min="7691" max="7929" width="9.140625" style="57"/>
    <col min="7930" max="7930" width="5" style="57" bestFit="1" customWidth="1"/>
    <col min="7931" max="7931" width="62.5703125" style="57" bestFit="1" customWidth="1"/>
    <col min="7932" max="7932" width="5.85546875" style="57" bestFit="1" customWidth="1"/>
    <col min="7933" max="7933" width="14" style="57" customWidth="1"/>
    <col min="7934" max="7934" width="13.28515625" style="57" customWidth="1"/>
    <col min="7935" max="7935" width="13" style="57" customWidth="1"/>
    <col min="7936" max="7936" width="14.42578125" style="57" customWidth="1"/>
    <col min="7937" max="7937" width="13.7109375" style="57" customWidth="1"/>
    <col min="7938" max="7938" width="14" style="57" customWidth="1"/>
    <col min="7939" max="7939" width="13.140625" style="57" customWidth="1"/>
    <col min="7940" max="7942" width="10.85546875" style="57" bestFit="1" customWidth="1"/>
    <col min="7943" max="7944" width="9.85546875" style="57" bestFit="1" customWidth="1"/>
    <col min="7945" max="7946" width="12.28515625" style="57" bestFit="1" customWidth="1"/>
    <col min="7947" max="8185" width="9.140625" style="57"/>
    <col min="8186" max="8186" width="5" style="57" bestFit="1" customWidth="1"/>
    <col min="8187" max="8187" width="62.5703125" style="57" bestFit="1" customWidth="1"/>
    <col min="8188" max="8188" width="5.85546875" style="57" bestFit="1" customWidth="1"/>
    <col min="8189" max="8189" width="14" style="57" customWidth="1"/>
    <col min="8190" max="8190" width="13.28515625" style="57" customWidth="1"/>
    <col min="8191" max="8191" width="13" style="57" customWidth="1"/>
    <col min="8192" max="8192" width="14.42578125" style="57" customWidth="1"/>
    <col min="8193" max="8193" width="13.7109375" style="57" customWidth="1"/>
    <col min="8194" max="8194" width="14" style="57" customWidth="1"/>
    <col min="8195" max="8195" width="13.140625" style="57" customWidth="1"/>
    <col min="8196" max="8198" width="10.85546875" style="57" bestFit="1" customWidth="1"/>
    <col min="8199" max="8200" width="9.85546875" style="57" bestFit="1" customWidth="1"/>
    <col min="8201" max="8202" width="12.28515625" style="57" bestFit="1" customWidth="1"/>
    <col min="8203" max="8441" width="9.140625" style="57"/>
    <col min="8442" max="8442" width="5" style="57" bestFit="1" customWidth="1"/>
    <col min="8443" max="8443" width="62.5703125" style="57" bestFit="1" customWidth="1"/>
    <col min="8444" max="8444" width="5.85546875" style="57" bestFit="1" customWidth="1"/>
    <col min="8445" max="8445" width="14" style="57" customWidth="1"/>
    <col min="8446" max="8446" width="13.28515625" style="57" customWidth="1"/>
    <col min="8447" max="8447" width="13" style="57" customWidth="1"/>
    <col min="8448" max="8448" width="14.42578125" style="57" customWidth="1"/>
    <col min="8449" max="8449" width="13.7109375" style="57" customWidth="1"/>
    <col min="8450" max="8450" width="14" style="57" customWidth="1"/>
    <col min="8451" max="8451" width="13.140625" style="57" customWidth="1"/>
    <col min="8452" max="8454" width="10.85546875" style="57" bestFit="1" customWidth="1"/>
    <col min="8455" max="8456" width="9.85546875" style="57" bestFit="1" customWidth="1"/>
    <col min="8457" max="8458" width="12.28515625" style="57" bestFit="1" customWidth="1"/>
    <col min="8459" max="8697" width="9.140625" style="57"/>
    <col min="8698" max="8698" width="5" style="57" bestFit="1" customWidth="1"/>
    <col min="8699" max="8699" width="62.5703125" style="57" bestFit="1" customWidth="1"/>
    <col min="8700" max="8700" width="5.85546875" style="57" bestFit="1" customWidth="1"/>
    <col min="8701" max="8701" width="14" style="57" customWidth="1"/>
    <col min="8702" max="8702" width="13.28515625" style="57" customWidth="1"/>
    <col min="8703" max="8703" width="13" style="57" customWidth="1"/>
    <col min="8704" max="8704" width="14.42578125" style="57" customWidth="1"/>
    <col min="8705" max="8705" width="13.7109375" style="57" customWidth="1"/>
    <col min="8706" max="8706" width="14" style="57" customWidth="1"/>
    <col min="8707" max="8707" width="13.140625" style="57" customWidth="1"/>
    <col min="8708" max="8710" width="10.85546875" style="57" bestFit="1" customWidth="1"/>
    <col min="8711" max="8712" width="9.85546875" style="57" bestFit="1" customWidth="1"/>
    <col min="8713" max="8714" width="12.28515625" style="57" bestFit="1" customWidth="1"/>
    <col min="8715" max="8953" width="9.140625" style="57"/>
    <col min="8954" max="8954" width="5" style="57" bestFit="1" customWidth="1"/>
    <col min="8955" max="8955" width="62.5703125" style="57" bestFit="1" customWidth="1"/>
    <col min="8956" max="8956" width="5.85546875" style="57" bestFit="1" customWidth="1"/>
    <col min="8957" max="8957" width="14" style="57" customWidth="1"/>
    <col min="8958" max="8958" width="13.28515625" style="57" customWidth="1"/>
    <col min="8959" max="8959" width="13" style="57" customWidth="1"/>
    <col min="8960" max="8960" width="14.42578125" style="57" customWidth="1"/>
    <col min="8961" max="8961" width="13.7109375" style="57" customWidth="1"/>
    <col min="8962" max="8962" width="14" style="57" customWidth="1"/>
    <col min="8963" max="8963" width="13.140625" style="57" customWidth="1"/>
    <col min="8964" max="8966" width="10.85546875" style="57" bestFit="1" customWidth="1"/>
    <col min="8967" max="8968" width="9.85546875" style="57" bestFit="1" customWidth="1"/>
    <col min="8969" max="8970" width="12.28515625" style="57" bestFit="1" customWidth="1"/>
    <col min="8971" max="9209" width="9.140625" style="57"/>
    <col min="9210" max="9210" width="5" style="57" bestFit="1" customWidth="1"/>
    <col min="9211" max="9211" width="62.5703125" style="57" bestFit="1" customWidth="1"/>
    <col min="9212" max="9212" width="5.85546875" style="57" bestFit="1" customWidth="1"/>
    <col min="9213" max="9213" width="14" style="57" customWidth="1"/>
    <col min="9214" max="9214" width="13.28515625" style="57" customWidth="1"/>
    <col min="9215" max="9215" width="13" style="57" customWidth="1"/>
    <col min="9216" max="9216" width="14.42578125" style="57" customWidth="1"/>
    <col min="9217" max="9217" width="13.7109375" style="57" customWidth="1"/>
    <col min="9218" max="9218" width="14" style="57" customWidth="1"/>
    <col min="9219" max="9219" width="13.140625" style="57" customWidth="1"/>
    <col min="9220" max="9222" width="10.85546875" style="57" bestFit="1" customWidth="1"/>
    <col min="9223" max="9224" width="9.85546875" style="57" bestFit="1" customWidth="1"/>
    <col min="9225" max="9226" width="12.28515625" style="57" bestFit="1" customWidth="1"/>
    <col min="9227" max="9465" width="9.140625" style="57"/>
    <col min="9466" max="9466" width="5" style="57" bestFit="1" customWidth="1"/>
    <col min="9467" max="9467" width="62.5703125" style="57" bestFit="1" customWidth="1"/>
    <col min="9468" max="9468" width="5.85546875" style="57" bestFit="1" customWidth="1"/>
    <col min="9469" max="9469" width="14" style="57" customWidth="1"/>
    <col min="9470" max="9470" width="13.28515625" style="57" customWidth="1"/>
    <col min="9471" max="9471" width="13" style="57" customWidth="1"/>
    <col min="9472" max="9472" width="14.42578125" style="57" customWidth="1"/>
    <col min="9473" max="9473" width="13.7109375" style="57" customWidth="1"/>
    <col min="9474" max="9474" width="14" style="57" customWidth="1"/>
    <col min="9475" max="9475" width="13.140625" style="57" customWidth="1"/>
    <col min="9476" max="9478" width="10.85546875" style="57" bestFit="1" customWidth="1"/>
    <col min="9479" max="9480" width="9.85546875" style="57" bestFit="1" customWidth="1"/>
    <col min="9481" max="9482" width="12.28515625" style="57" bestFit="1" customWidth="1"/>
    <col min="9483" max="9721" width="9.140625" style="57"/>
    <col min="9722" max="9722" width="5" style="57" bestFit="1" customWidth="1"/>
    <col min="9723" max="9723" width="62.5703125" style="57" bestFit="1" customWidth="1"/>
    <col min="9724" max="9724" width="5.85546875" style="57" bestFit="1" customWidth="1"/>
    <col min="9725" max="9725" width="14" style="57" customWidth="1"/>
    <col min="9726" max="9726" width="13.28515625" style="57" customWidth="1"/>
    <col min="9727" max="9727" width="13" style="57" customWidth="1"/>
    <col min="9728" max="9728" width="14.42578125" style="57" customWidth="1"/>
    <col min="9729" max="9729" width="13.7109375" style="57" customWidth="1"/>
    <col min="9730" max="9730" width="14" style="57" customWidth="1"/>
    <col min="9731" max="9731" width="13.140625" style="57" customWidth="1"/>
    <col min="9732" max="9734" width="10.85546875" style="57" bestFit="1" customWidth="1"/>
    <col min="9735" max="9736" width="9.85546875" style="57" bestFit="1" customWidth="1"/>
    <col min="9737" max="9738" width="12.28515625" style="57" bestFit="1" customWidth="1"/>
    <col min="9739" max="9977" width="9.140625" style="57"/>
    <col min="9978" max="9978" width="5" style="57" bestFit="1" customWidth="1"/>
    <col min="9979" max="9979" width="62.5703125" style="57" bestFit="1" customWidth="1"/>
    <col min="9980" max="9980" width="5.85546875" style="57" bestFit="1" customWidth="1"/>
    <col min="9981" max="9981" width="14" style="57" customWidth="1"/>
    <col min="9982" max="9982" width="13.28515625" style="57" customWidth="1"/>
    <col min="9983" max="9983" width="13" style="57" customWidth="1"/>
    <col min="9984" max="9984" width="14.42578125" style="57" customWidth="1"/>
    <col min="9985" max="9985" width="13.7109375" style="57" customWidth="1"/>
    <col min="9986" max="9986" width="14" style="57" customWidth="1"/>
    <col min="9987" max="9987" width="13.140625" style="57" customWidth="1"/>
    <col min="9988" max="9990" width="10.85546875" style="57" bestFit="1" customWidth="1"/>
    <col min="9991" max="9992" width="9.85546875" style="57" bestFit="1" customWidth="1"/>
    <col min="9993" max="9994" width="12.28515625" style="57" bestFit="1" customWidth="1"/>
    <col min="9995" max="10233" width="9.140625" style="57"/>
    <col min="10234" max="10234" width="5" style="57" bestFit="1" customWidth="1"/>
    <col min="10235" max="10235" width="62.5703125" style="57" bestFit="1" customWidth="1"/>
    <col min="10236" max="10236" width="5.85546875" style="57" bestFit="1" customWidth="1"/>
    <col min="10237" max="10237" width="14" style="57" customWidth="1"/>
    <col min="10238" max="10238" width="13.28515625" style="57" customWidth="1"/>
    <col min="10239" max="10239" width="13" style="57" customWidth="1"/>
    <col min="10240" max="10240" width="14.42578125" style="57" customWidth="1"/>
    <col min="10241" max="10241" width="13.7109375" style="57" customWidth="1"/>
    <col min="10242" max="10242" width="14" style="57" customWidth="1"/>
    <col min="10243" max="10243" width="13.140625" style="57" customWidth="1"/>
    <col min="10244" max="10246" width="10.85546875" style="57" bestFit="1" customWidth="1"/>
    <col min="10247" max="10248" width="9.85546875" style="57" bestFit="1" customWidth="1"/>
    <col min="10249" max="10250" width="12.28515625" style="57" bestFit="1" customWidth="1"/>
    <col min="10251" max="10489" width="9.140625" style="57"/>
    <col min="10490" max="10490" width="5" style="57" bestFit="1" customWidth="1"/>
    <col min="10491" max="10491" width="62.5703125" style="57" bestFit="1" customWidth="1"/>
    <col min="10492" max="10492" width="5.85546875" style="57" bestFit="1" customWidth="1"/>
    <col min="10493" max="10493" width="14" style="57" customWidth="1"/>
    <col min="10494" max="10494" width="13.28515625" style="57" customWidth="1"/>
    <col min="10495" max="10495" width="13" style="57" customWidth="1"/>
    <col min="10496" max="10496" width="14.42578125" style="57" customWidth="1"/>
    <col min="10497" max="10497" width="13.7109375" style="57" customWidth="1"/>
    <col min="10498" max="10498" width="14" style="57" customWidth="1"/>
    <col min="10499" max="10499" width="13.140625" style="57" customWidth="1"/>
    <col min="10500" max="10502" width="10.85546875" style="57" bestFit="1" customWidth="1"/>
    <col min="10503" max="10504" width="9.85546875" style="57" bestFit="1" customWidth="1"/>
    <col min="10505" max="10506" width="12.28515625" style="57" bestFit="1" customWidth="1"/>
    <col min="10507" max="10745" width="9.140625" style="57"/>
    <col min="10746" max="10746" width="5" style="57" bestFit="1" customWidth="1"/>
    <col min="10747" max="10747" width="62.5703125" style="57" bestFit="1" customWidth="1"/>
    <col min="10748" max="10748" width="5.85546875" style="57" bestFit="1" customWidth="1"/>
    <col min="10749" max="10749" width="14" style="57" customWidth="1"/>
    <col min="10750" max="10750" width="13.28515625" style="57" customWidth="1"/>
    <col min="10751" max="10751" width="13" style="57" customWidth="1"/>
    <col min="10752" max="10752" width="14.42578125" style="57" customWidth="1"/>
    <col min="10753" max="10753" width="13.7109375" style="57" customWidth="1"/>
    <col min="10754" max="10754" width="14" style="57" customWidth="1"/>
    <col min="10755" max="10755" width="13.140625" style="57" customWidth="1"/>
    <col min="10756" max="10758" width="10.85546875" style="57" bestFit="1" customWidth="1"/>
    <col min="10759" max="10760" width="9.85546875" style="57" bestFit="1" customWidth="1"/>
    <col min="10761" max="10762" width="12.28515625" style="57" bestFit="1" customWidth="1"/>
    <col min="10763" max="11001" width="9.140625" style="57"/>
    <col min="11002" max="11002" width="5" style="57" bestFit="1" customWidth="1"/>
    <col min="11003" max="11003" width="62.5703125" style="57" bestFit="1" customWidth="1"/>
    <col min="11004" max="11004" width="5.85546875" style="57" bestFit="1" customWidth="1"/>
    <col min="11005" max="11005" width="14" style="57" customWidth="1"/>
    <col min="11006" max="11006" width="13.28515625" style="57" customWidth="1"/>
    <col min="11007" max="11007" width="13" style="57" customWidth="1"/>
    <col min="11008" max="11008" width="14.42578125" style="57" customWidth="1"/>
    <col min="11009" max="11009" width="13.7109375" style="57" customWidth="1"/>
    <col min="11010" max="11010" width="14" style="57" customWidth="1"/>
    <col min="11011" max="11011" width="13.140625" style="57" customWidth="1"/>
    <col min="11012" max="11014" width="10.85546875" style="57" bestFit="1" customWidth="1"/>
    <col min="11015" max="11016" width="9.85546875" style="57" bestFit="1" customWidth="1"/>
    <col min="11017" max="11018" width="12.28515625" style="57" bestFit="1" customWidth="1"/>
    <col min="11019" max="11257" width="9.140625" style="57"/>
    <col min="11258" max="11258" width="5" style="57" bestFit="1" customWidth="1"/>
    <col min="11259" max="11259" width="62.5703125" style="57" bestFit="1" customWidth="1"/>
    <col min="11260" max="11260" width="5.85546875" style="57" bestFit="1" customWidth="1"/>
    <col min="11261" max="11261" width="14" style="57" customWidth="1"/>
    <col min="11262" max="11262" width="13.28515625" style="57" customWidth="1"/>
    <col min="11263" max="11263" width="13" style="57" customWidth="1"/>
    <col min="11264" max="11264" width="14.42578125" style="57" customWidth="1"/>
    <col min="11265" max="11265" width="13.7109375" style="57" customWidth="1"/>
    <col min="11266" max="11266" width="14" style="57" customWidth="1"/>
    <col min="11267" max="11267" width="13.140625" style="57" customWidth="1"/>
    <col min="11268" max="11270" width="10.85546875" style="57" bestFit="1" customWidth="1"/>
    <col min="11271" max="11272" width="9.85546875" style="57" bestFit="1" customWidth="1"/>
    <col min="11273" max="11274" width="12.28515625" style="57" bestFit="1" customWidth="1"/>
    <col min="11275" max="11513" width="9.140625" style="57"/>
    <col min="11514" max="11514" width="5" style="57" bestFit="1" customWidth="1"/>
    <col min="11515" max="11515" width="62.5703125" style="57" bestFit="1" customWidth="1"/>
    <col min="11516" max="11516" width="5.85546875" style="57" bestFit="1" customWidth="1"/>
    <col min="11517" max="11517" width="14" style="57" customWidth="1"/>
    <col min="11518" max="11518" width="13.28515625" style="57" customWidth="1"/>
    <col min="11519" max="11519" width="13" style="57" customWidth="1"/>
    <col min="11520" max="11520" width="14.42578125" style="57" customWidth="1"/>
    <col min="11521" max="11521" width="13.7109375" style="57" customWidth="1"/>
    <col min="11522" max="11522" width="14" style="57" customWidth="1"/>
    <col min="11523" max="11523" width="13.140625" style="57" customWidth="1"/>
    <col min="11524" max="11526" width="10.85546875" style="57" bestFit="1" customWidth="1"/>
    <col min="11527" max="11528" width="9.85546875" style="57" bestFit="1" customWidth="1"/>
    <col min="11529" max="11530" width="12.28515625" style="57" bestFit="1" customWidth="1"/>
    <col min="11531" max="11769" width="9.140625" style="57"/>
    <col min="11770" max="11770" width="5" style="57" bestFit="1" customWidth="1"/>
    <col min="11771" max="11771" width="62.5703125" style="57" bestFit="1" customWidth="1"/>
    <col min="11772" max="11772" width="5.85546875" style="57" bestFit="1" customWidth="1"/>
    <col min="11773" max="11773" width="14" style="57" customWidth="1"/>
    <col min="11774" max="11774" width="13.28515625" style="57" customWidth="1"/>
    <col min="11775" max="11775" width="13" style="57" customWidth="1"/>
    <col min="11776" max="11776" width="14.42578125" style="57" customWidth="1"/>
    <col min="11777" max="11777" width="13.7109375" style="57" customWidth="1"/>
    <col min="11778" max="11778" width="14" style="57" customWidth="1"/>
    <col min="11779" max="11779" width="13.140625" style="57" customWidth="1"/>
    <col min="11780" max="11782" width="10.85546875" style="57" bestFit="1" customWidth="1"/>
    <col min="11783" max="11784" width="9.85546875" style="57" bestFit="1" customWidth="1"/>
    <col min="11785" max="11786" width="12.28515625" style="57" bestFit="1" customWidth="1"/>
    <col min="11787" max="12025" width="9.140625" style="57"/>
    <col min="12026" max="12026" width="5" style="57" bestFit="1" customWidth="1"/>
    <col min="12027" max="12027" width="62.5703125" style="57" bestFit="1" customWidth="1"/>
    <col min="12028" max="12028" width="5.85546875" style="57" bestFit="1" customWidth="1"/>
    <col min="12029" max="12029" width="14" style="57" customWidth="1"/>
    <col min="12030" max="12030" width="13.28515625" style="57" customWidth="1"/>
    <col min="12031" max="12031" width="13" style="57" customWidth="1"/>
    <col min="12032" max="12032" width="14.42578125" style="57" customWidth="1"/>
    <col min="12033" max="12033" width="13.7109375" style="57" customWidth="1"/>
    <col min="12034" max="12034" width="14" style="57" customWidth="1"/>
    <col min="12035" max="12035" width="13.140625" style="57" customWidth="1"/>
    <col min="12036" max="12038" width="10.85546875" style="57" bestFit="1" customWidth="1"/>
    <col min="12039" max="12040" width="9.85546875" style="57" bestFit="1" customWidth="1"/>
    <col min="12041" max="12042" width="12.28515625" style="57" bestFit="1" customWidth="1"/>
    <col min="12043" max="12281" width="9.140625" style="57"/>
    <col min="12282" max="12282" width="5" style="57" bestFit="1" customWidth="1"/>
    <col min="12283" max="12283" width="62.5703125" style="57" bestFit="1" customWidth="1"/>
    <col min="12284" max="12284" width="5.85546875" style="57" bestFit="1" customWidth="1"/>
    <col min="12285" max="12285" width="14" style="57" customWidth="1"/>
    <col min="12286" max="12286" width="13.28515625" style="57" customWidth="1"/>
    <col min="12287" max="12287" width="13" style="57" customWidth="1"/>
    <col min="12288" max="12288" width="14.42578125" style="57" customWidth="1"/>
    <col min="12289" max="12289" width="13.7109375" style="57" customWidth="1"/>
    <col min="12290" max="12290" width="14" style="57" customWidth="1"/>
    <col min="12291" max="12291" width="13.140625" style="57" customWidth="1"/>
    <col min="12292" max="12294" width="10.85546875" style="57" bestFit="1" customWidth="1"/>
    <col min="12295" max="12296" width="9.85546875" style="57" bestFit="1" customWidth="1"/>
    <col min="12297" max="12298" width="12.28515625" style="57" bestFit="1" customWidth="1"/>
    <col min="12299" max="12537" width="9.140625" style="57"/>
    <col min="12538" max="12538" width="5" style="57" bestFit="1" customWidth="1"/>
    <col min="12539" max="12539" width="62.5703125" style="57" bestFit="1" customWidth="1"/>
    <col min="12540" max="12540" width="5.85546875" style="57" bestFit="1" customWidth="1"/>
    <col min="12541" max="12541" width="14" style="57" customWidth="1"/>
    <col min="12542" max="12542" width="13.28515625" style="57" customWidth="1"/>
    <col min="12543" max="12543" width="13" style="57" customWidth="1"/>
    <col min="12544" max="12544" width="14.42578125" style="57" customWidth="1"/>
    <col min="12545" max="12545" width="13.7109375" style="57" customWidth="1"/>
    <col min="12546" max="12546" width="14" style="57" customWidth="1"/>
    <col min="12547" max="12547" width="13.140625" style="57" customWidth="1"/>
    <col min="12548" max="12550" width="10.85546875" style="57" bestFit="1" customWidth="1"/>
    <col min="12551" max="12552" width="9.85546875" style="57" bestFit="1" customWidth="1"/>
    <col min="12553" max="12554" width="12.28515625" style="57" bestFit="1" customWidth="1"/>
    <col min="12555" max="12793" width="9.140625" style="57"/>
    <col min="12794" max="12794" width="5" style="57" bestFit="1" customWidth="1"/>
    <col min="12795" max="12795" width="62.5703125" style="57" bestFit="1" customWidth="1"/>
    <col min="12796" max="12796" width="5.85546875" style="57" bestFit="1" customWidth="1"/>
    <col min="12797" max="12797" width="14" style="57" customWidth="1"/>
    <col min="12798" max="12798" width="13.28515625" style="57" customWidth="1"/>
    <col min="12799" max="12799" width="13" style="57" customWidth="1"/>
    <col min="12800" max="12800" width="14.42578125" style="57" customWidth="1"/>
    <col min="12801" max="12801" width="13.7109375" style="57" customWidth="1"/>
    <col min="12802" max="12802" width="14" style="57" customWidth="1"/>
    <col min="12803" max="12803" width="13.140625" style="57" customWidth="1"/>
    <col min="12804" max="12806" width="10.85546875" style="57" bestFit="1" customWidth="1"/>
    <col min="12807" max="12808" width="9.85546875" style="57" bestFit="1" customWidth="1"/>
    <col min="12809" max="12810" width="12.28515625" style="57" bestFit="1" customWidth="1"/>
    <col min="12811" max="13049" width="9.140625" style="57"/>
    <col min="13050" max="13050" width="5" style="57" bestFit="1" customWidth="1"/>
    <col min="13051" max="13051" width="62.5703125" style="57" bestFit="1" customWidth="1"/>
    <col min="13052" max="13052" width="5.85546875" style="57" bestFit="1" customWidth="1"/>
    <col min="13053" max="13053" width="14" style="57" customWidth="1"/>
    <col min="13054" max="13054" width="13.28515625" style="57" customWidth="1"/>
    <col min="13055" max="13055" width="13" style="57" customWidth="1"/>
    <col min="13056" max="13056" width="14.42578125" style="57" customWidth="1"/>
    <col min="13057" max="13057" width="13.7109375" style="57" customWidth="1"/>
    <col min="13058" max="13058" width="14" style="57" customWidth="1"/>
    <col min="13059" max="13059" width="13.140625" style="57" customWidth="1"/>
    <col min="13060" max="13062" width="10.85546875" style="57" bestFit="1" customWidth="1"/>
    <col min="13063" max="13064" width="9.85546875" style="57" bestFit="1" customWidth="1"/>
    <col min="13065" max="13066" width="12.28515625" style="57" bestFit="1" customWidth="1"/>
    <col min="13067" max="13305" width="9.140625" style="57"/>
    <col min="13306" max="13306" width="5" style="57" bestFit="1" customWidth="1"/>
    <col min="13307" max="13307" width="62.5703125" style="57" bestFit="1" customWidth="1"/>
    <col min="13308" max="13308" width="5.85546875" style="57" bestFit="1" customWidth="1"/>
    <col min="13309" max="13309" width="14" style="57" customWidth="1"/>
    <col min="13310" max="13310" width="13.28515625" style="57" customWidth="1"/>
    <col min="13311" max="13311" width="13" style="57" customWidth="1"/>
    <col min="13312" max="13312" width="14.42578125" style="57" customWidth="1"/>
    <col min="13313" max="13313" width="13.7109375" style="57" customWidth="1"/>
    <col min="13314" max="13314" width="14" style="57" customWidth="1"/>
    <col min="13315" max="13315" width="13.140625" style="57" customWidth="1"/>
    <col min="13316" max="13318" width="10.85546875" style="57" bestFit="1" customWidth="1"/>
    <col min="13319" max="13320" width="9.85546875" style="57" bestFit="1" customWidth="1"/>
    <col min="13321" max="13322" width="12.28515625" style="57" bestFit="1" customWidth="1"/>
    <col min="13323" max="13561" width="9.140625" style="57"/>
    <col min="13562" max="13562" width="5" style="57" bestFit="1" customWidth="1"/>
    <col min="13563" max="13563" width="62.5703125" style="57" bestFit="1" customWidth="1"/>
    <col min="13564" max="13564" width="5.85546875" style="57" bestFit="1" customWidth="1"/>
    <col min="13565" max="13565" width="14" style="57" customWidth="1"/>
    <col min="13566" max="13566" width="13.28515625" style="57" customWidth="1"/>
    <col min="13567" max="13567" width="13" style="57" customWidth="1"/>
    <col min="13568" max="13568" width="14.42578125" style="57" customWidth="1"/>
    <col min="13569" max="13569" width="13.7109375" style="57" customWidth="1"/>
    <col min="13570" max="13570" width="14" style="57" customWidth="1"/>
    <col min="13571" max="13571" width="13.140625" style="57" customWidth="1"/>
    <col min="13572" max="13574" width="10.85546875" style="57" bestFit="1" customWidth="1"/>
    <col min="13575" max="13576" width="9.85546875" style="57" bestFit="1" customWidth="1"/>
    <col min="13577" max="13578" width="12.28515625" style="57" bestFit="1" customWidth="1"/>
    <col min="13579" max="13817" width="9.140625" style="57"/>
    <col min="13818" max="13818" width="5" style="57" bestFit="1" customWidth="1"/>
    <col min="13819" max="13819" width="62.5703125" style="57" bestFit="1" customWidth="1"/>
    <col min="13820" max="13820" width="5.85546875" style="57" bestFit="1" customWidth="1"/>
    <col min="13821" max="13821" width="14" style="57" customWidth="1"/>
    <col min="13822" max="13822" width="13.28515625" style="57" customWidth="1"/>
    <col min="13823" max="13823" width="13" style="57" customWidth="1"/>
    <col min="13824" max="13824" width="14.42578125" style="57" customWidth="1"/>
    <col min="13825" max="13825" width="13.7109375" style="57" customWidth="1"/>
    <col min="13826" max="13826" width="14" style="57" customWidth="1"/>
    <col min="13827" max="13827" width="13.140625" style="57" customWidth="1"/>
    <col min="13828" max="13830" width="10.85546875" style="57" bestFit="1" customWidth="1"/>
    <col min="13831" max="13832" width="9.85546875" style="57" bestFit="1" customWidth="1"/>
    <col min="13833" max="13834" width="12.28515625" style="57" bestFit="1" customWidth="1"/>
    <col min="13835" max="14073" width="9.140625" style="57"/>
    <col min="14074" max="14074" width="5" style="57" bestFit="1" customWidth="1"/>
    <col min="14075" max="14075" width="62.5703125" style="57" bestFit="1" customWidth="1"/>
    <col min="14076" max="14076" width="5.85546875" style="57" bestFit="1" customWidth="1"/>
    <col min="14077" max="14077" width="14" style="57" customWidth="1"/>
    <col min="14078" max="14078" width="13.28515625" style="57" customWidth="1"/>
    <col min="14079" max="14079" width="13" style="57" customWidth="1"/>
    <col min="14080" max="14080" width="14.42578125" style="57" customWidth="1"/>
    <col min="14081" max="14081" width="13.7109375" style="57" customWidth="1"/>
    <col min="14082" max="14082" width="14" style="57" customWidth="1"/>
    <col min="14083" max="14083" width="13.140625" style="57" customWidth="1"/>
    <col min="14084" max="14086" width="10.85546875" style="57" bestFit="1" customWidth="1"/>
    <col min="14087" max="14088" width="9.85546875" style="57" bestFit="1" customWidth="1"/>
    <col min="14089" max="14090" width="12.28515625" style="57" bestFit="1" customWidth="1"/>
    <col min="14091" max="14329" width="9.140625" style="57"/>
    <col min="14330" max="14330" width="5" style="57" bestFit="1" customWidth="1"/>
    <col min="14331" max="14331" width="62.5703125" style="57" bestFit="1" customWidth="1"/>
    <col min="14332" max="14332" width="5.85546875" style="57" bestFit="1" customWidth="1"/>
    <col min="14333" max="14333" width="14" style="57" customWidth="1"/>
    <col min="14334" max="14334" width="13.28515625" style="57" customWidth="1"/>
    <col min="14335" max="14335" width="13" style="57" customWidth="1"/>
    <col min="14336" max="14336" width="14.42578125" style="57" customWidth="1"/>
    <col min="14337" max="14337" width="13.7109375" style="57" customWidth="1"/>
    <col min="14338" max="14338" width="14" style="57" customWidth="1"/>
    <col min="14339" max="14339" width="13.140625" style="57" customWidth="1"/>
    <col min="14340" max="14342" width="10.85546875" style="57" bestFit="1" customWidth="1"/>
    <col min="14343" max="14344" width="9.85546875" style="57" bestFit="1" customWidth="1"/>
    <col min="14345" max="14346" width="12.28515625" style="57" bestFit="1" customWidth="1"/>
    <col min="14347" max="14585" width="9.140625" style="57"/>
    <col min="14586" max="14586" width="5" style="57" bestFit="1" customWidth="1"/>
    <col min="14587" max="14587" width="62.5703125" style="57" bestFit="1" customWidth="1"/>
    <col min="14588" max="14588" width="5.85546875" style="57" bestFit="1" customWidth="1"/>
    <col min="14589" max="14589" width="14" style="57" customWidth="1"/>
    <col min="14590" max="14590" width="13.28515625" style="57" customWidth="1"/>
    <col min="14591" max="14591" width="13" style="57" customWidth="1"/>
    <col min="14592" max="14592" width="14.42578125" style="57" customWidth="1"/>
    <col min="14593" max="14593" width="13.7109375" style="57" customWidth="1"/>
    <col min="14594" max="14594" width="14" style="57" customWidth="1"/>
    <col min="14595" max="14595" width="13.140625" style="57" customWidth="1"/>
    <col min="14596" max="14598" width="10.85546875" style="57" bestFit="1" customWidth="1"/>
    <col min="14599" max="14600" width="9.85546875" style="57" bestFit="1" customWidth="1"/>
    <col min="14601" max="14602" width="12.28515625" style="57" bestFit="1" customWidth="1"/>
    <col min="14603" max="14841" width="9.140625" style="57"/>
    <col min="14842" max="14842" width="5" style="57" bestFit="1" customWidth="1"/>
    <col min="14843" max="14843" width="62.5703125" style="57" bestFit="1" customWidth="1"/>
    <col min="14844" max="14844" width="5.85546875" style="57" bestFit="1" customWidth="1"/>
    <col min="14845" max="14845" width="14" style="57" customWidth="1"/>
    <col min="14846" max="14846" width="13.28515625" style="57" customWidth="1"/>
    <col min="14847" max="14847" width="13" style="57" customWidth="1"/>
    <col min="14848" max="14848" width="14.42578125" style="57" customWidth="1"/>
    <col min="14849" max="14849" width="13.7109375" style="57" customWidth="1"/>
    <col min="14850" max="14850" width="14" style="57" customWidth="1"/>
    <col min="14851" max="14851" width="13.140625" style="57" customWidth="1"/>
    <col min="14852" max="14854" width="10.85546875" style="57" bestFit="1" customWidth="1"/>
    <col min="14855" max="14856" width="9.85546875" style="57" bestFit="1" customWidth="1"/>
    <col min="14857" max="14858" width="12.28515625" style="57" bestFit="1" customWidth="1"/>
    <col min="14859" max="15097" width="9.140625" style="57"/>
    <col min="15098" max="15098" width="5" style="57" bestFit="1" customWidth="1"/>
    <col min="15099" max="15099" width="62.5703125" style="57" bestFit="1" customWidth="1"/>
    <col min="15100" max="15100" width="5.85546875" style="57" bestFit="1" customWidth="1"/>
    <col min="15101" max="15101" width="14" style="57" customWidth="1"/>
    <col min="15102" max="15102" width="13.28515625" style="57" customWidth="1"/>
    <col min="15103" max="15103" width="13" style="57" customWidth="1"/>
    <col min="15104" max="15104" width="14.42578125" style="57" customWidth="1"/>
    <col min="15105" max="15105" width="13.7109375" style="57" customWidth="1"/>
    <col min="15106" max="15106" width="14" style="57" customWidth="1"/>
    <col min="15107" max="15107" width="13.140625" style="57" customWidth="1"/>
    <col min="15108" max="15110" width="10.85546875" style="57" bestFit="1" customWidth="1"/>
    <col min="15111" max="15112" width="9.85546875" style="57" bestFit="1" customWidth="1"/>
    <col min="15113" max="15114" width="12.28515625" style="57" bestFit="1" customWidth="1"/>
    <col min="15115" max="15353" width="9.140625" style="57"/>
    <col min="15354" max="15354" width="5" style="57" bestFit="1" customWidth="1"/>
    <col min="15355" max="15355" width="62.5703125" style="57" bestFit="1" customWidth="1"/>
    <col min="15356" max="15356" width="5.85546875" style="57" bestFit="1" customWidth="1"/>
    <col min="15357" max="15357" width="14" style="57" customWidth="1"/>
    <col min="15358" max="15358" width="13.28515625" style="57" customWidth="1"/>
    <col min="15359" max="15359" width="13" style="57" customWidth="1"/>
    <col min="15360" max="15360" width="14.42578125" style="57" customWidth="1"/>
    <col min="15361" max="15361" width="13.7109375" style="57" customWidth="1"/>
    <col min="15362" max="15362" width="14" style="57" customWidth="1"/>
    <col min="15363" max="15363" width="13.140625" style="57" customWidth="1"/>
    <col min="15364" max="15366" width="10.85546875" style="57" bestFit="1" customWidth="1"/>
    <col min="15367" max="15368" width="9.85546875" style="57" bestFit="1" customWidth="1"/>
    <col min="15369" max="15370" width="12.28515625" style="57" bestFit="1" customWidth="1"/>
    <col min="15371" max="15609" width="9.140625" style="57"/>
    <col min="15610" max="15610" width="5" style="57" bestFit="1" customWidth="1"/>
    <col min="15611" max="15611" width="62.5703125" style="57" bestFit="1" customWidth="1"/>
    <col min="15612" max="15612" width="5.85546875" style="57" bestFit="1" customWidth="1"/>
    <col min="15613" max="15613" width="14" style="57" customWidth="1"/>
    <col min="15614" max="15614" width="13.28515625" style="57" customWidth="1"/>
    <col min="15615" max="15615" width="13" style="57" customWidth="1"/>
    <col min="15616" max="15616" width="14.42578125" style="57" customWidth="1"/>
    <col min="15617" max="15617" width="13.7109375" style="57" customWidth="1"/>
    <col min="15618" max="15618" width="14" style="57" customWidth="1"/>
    <col min="15619" max="15619" width="13.140625" style="57" customWidth="1"/>
    <col min="15620" max="15622" width="10.85546875" style="57" bestFit="1" customWidth="1"/>
    <col min="15623" max="15624" width="9.85546875" style="57" bestFit="1" customWidth="1"/>
    <col min="15625" max="15626" width="12.28515625" style="57" bestFit="1" customWidth="1"/>
    <col min="15627" max="15865" width="9.140625" style="57"/>
    <col min="15866" max="15866" width="5" style="57" bestFit="1" customWidth="1"/>
    <col min="15867" max="15867" width="62.5703125" style="57" bestFit="1" customWidth="1"/>
    <col min="15868" max="15868" width="5.85546875" style="57" bestFit="1" customWidth="1"/>
    <col min="15869" max="15869" width="14" style="57" customWidth="1"/>
    <col min="15870" max="15870" width="13.28515625" style="57" customWidth="1"/>
    <col min="15871" max="15871" width="13" style="57" customWidth="1"/>
    <col min="15872" max="15872" width="14.42578125" style="57" customWidth="1"/>
    <col min="15873" max="15873" width="13.7109375" style="57" customWidth="1"/>
    <col min="15874" max="15874" width="14" style="57" customWidth="1"/>
    <col min="15875" max="15875" width="13.140625" style="57" customWidth="1"/>
    <col min="15876" max="15878" width="10.85546875" style="57" bestFit="1" customWidth="1"/>
    <col min="15879" max="15880" width="9.85546875" style="57" bestFit="1" customWidth="1"/>
    <col min="15881" max="15882" width="12.28515625" style="57" bestFit="1" customWidth="1"/>
    <col min="15883" max="16121" width="9.140625" style="57"/>
    <col min="16122" max="16122" width="5" style="57" bestFit="1" customWidth="1"/>
    <col min="16123" max="16123" width="62.5703125" style="57" bestFit="1" customWidth="1"/>
    <col min="16124" max="16124" width="5.85546875" style="57" bestFit="1" customWidth="1"/>
    <col min="16125" max="16125" width="14" style="57" customWidth="1"/>
    <col min="16126" max="16126" width="13.28515625" style="57" customWidth="1"/>
    <col min="16127" max="16127" width="13" style="57" customWidth="1"/>
    <col min="16128" max="16128" width="14.42578125" style="57" customWidth="1"/>
    <col min="16129" max="16129" width="13.7109375" style="57" customWidth="1"/>
    <col min="16130" max="16130" width="14" style="57" customWidth="1"/>
    <col min="16131" max="16131" width="13.140625" style="57" customWidth="1"/>
    <col min="16132" max="16134" width="10.85546875" style="57" bestFit="1" customWidth="1"/>
    <col min="16135" max="16136" width="9.85546875" style="57" bestFit="1" customWidth="1"/>
    <col min="16137" max="16138" width="12.28515625" style="57" bestFit="1" customWidth="1"/>
    <col min="16139" max="16384" width="9.140625" style="57"/>
  </cols>
  <sheetData>
    <row r="1" spans="1:10" ht="15" x14ac:dyDescent="0.25">
      <c r="A1" s="484" t="s">
        <v>981</v>
      </c>
      <c r="B1" s="485"/>
      <c r="C1" s="485"/>
      <c r="D1" s="485"/>
      <c r="E1" s="485"/>
      <c r="F1" s="485"/>
      <c r="G1" s="485"/>
      <c r="H1" s="485"/>
      <c r="I1" s="485"/>
      <c r="J1" s="485"/>
    </row>
    <row r="2" spans="1:10" ht="15.75" x14ac:dyDescent="0.25">
      <c r="A2" s="486" t="s">
        <v>960</v>
      </c>
      <c r="B2" s="487"/>
      <c r="C2" s="487"/>
      <c r="D2" s="487"/>
      <c r="E2" s="487"/>
      <c r="F2" s="487"/>
      <c r="G2" s="485"/>
      <c r="H2" s="485"/>
      <c r="I2" s="485"/>
      <c r="J2" s="485"/>
    </row>
    <row r="3" spans="1:10" s="105" customFormat="1" ht="15.75" x14ac:dyDescent="0.25">
      <c r="A3" s="498" t="s">
        <v>312</v>
      </c>
      <c r="B3" s="499"/>
      <c r="C3" s="499"/>
      <c r="D3" s="499"/>
      <c r="E3" s="485"/>
      <c r="F3" s="485"/>
      <c r="G3" s="485"/>
      <c r="H3" s="485"/>
      <c r="I3" s="485"/>
      <c r="J3" s="485"/>
    </row>
    <row r="4" spans="1:10" s="105" customFormat="1" ht="15.75" x14ac:dyDescent="0.25">
      <c r="A4" s="106"/>
      <c r="B4" s="107"/>
      <c r="C4" s="107"/>
      <c r="D4" s="107"/>
      <c r="E4" s="59"/>
      <c r="F4" s="59"/>
      <c r="G4" s="108"/>
    </row>
    <row r="5" spans="1:10" s="72" customFormat="1" x14ac:dyDescent="0.2">
      <c r="A5" s="68" t="s">
        <v>2</v>
      </c>
      <c r="B5" s="69" t="s">
        <v>3</v>
      </c>
      <c r="C5" s="69" t="s">
        <v>4</v>
      </c>
      <c r="D5" s="69" t="s">
        <v>5</v>
      </c>
      <c r="E5" s="69" t="s">
        <v>6</v>
      </c>
      <c r="F5" s="69" t="s">
        <v>7</v>
      </c>
      <c r="G5" s="69" t="s">
        <v>8</v>
      </c>
      <c r="H5" s="69" t="s">
        <v>9</v>
      </c>
      <c r="I5" s="69" t="s">
        <v>10</v>
      </c>
      <c r="J5" s="69" t="s">
        <v>11</v>
      </c>
    </row>
    <row r="6" spans="1:10" ht="38.25" x14ac:dyDescent="0.2">
      <c r="A6" s="501" t="s">
        <v>108</v>
      </c>
      <c r="B6" s="503" t="s">
        <v>17</v>
      </c>
      <c r="C6" s="506" t="s">
        <v>109</v>
      </c>
      <c r="D6" s="114" t="s">
        <v>110</v>
      </c>
      <c r="E6" s="114" t="s">
        <v>19</v>
      </c>
      <c r="F6" s="114" t="s">
        <v>20</v>
      </c>
      <c r="G6" s="114" t="s">
        <v>21</v>
      </c>
      <c r="H6" s="114" t="s">
        <v>22</v>
      </c>
      <c r="I6" s="114" t="s">
        <v>23</v>
      </c>
      <c r="J6" s="109" t="s">
        <v>111</v>
      </c>
    </row>
    <row r="7" spans="1:10" x14ac:dyDescent="0.2">
      <c r="A7" s="502"/>
      <c r="B7" s="504"/>
      <c r="C7" s="507"/>
      <c r="D7" s="55" t="s">
        <v>27</v>
      </c>
      <c r="E7" s="55" t="s">
        <v>27</v>
      </c>
      <c r="F7" s="55" t="s">
        <v>27</v>
      </c>
      <c r="G7" s="55" t="s">
        <v>27</v>
      </c>
      <c r="H7" s="55" t="s">
        <v>27</v>
      </c>
      <c r="I7" s="55" t="s">
        <v>27</v>
      </c>
      <c r="J7" s="15" t="s">
        <v>27</v>
      </c>
    </row>
    <row r="8" spans="1:10" x14ac:dyDescent="0.2">
      <c r="A8" s="497"/>
      <c r="B8" s="505"/>
      <c r="C8" s="508"/>
      <c r="D8" s="15" t="s">
        <v>26</v>
      </c>
      <c r="E8" s="15" t="s">
        <v>26</v>
      </c>
      <c r="F8" s="15" t="s">
        <v>26</v>
      </c>
      <c r="G8" s="15" t="s">
        <v>26</v>
      </c>
      <c r="H8" s="15" t="s">
        <v>26</v>
      </c>
      <c r="I8" s="15" t="s">
        <v>26</v>
      </c>
      <c r="J8" s="15" t="s">
        <v>26</v>
      </c>
    </row>
    <row r="9" spans="1:10" x14ac:dyDescent="0.2">
      <c r="A9" s="75" t="s">
        <v>112</v>
      </c>
      <c r="B9" s="110" t="s">
        <v>313</v>
      </c>
      <c r="C9" s="81" t="s">
        <v>314</v>
      </c>
      <c r="D9" s="78"/>
      <c r="E9" s="78"/>
      <c r="F9" s="78"/>
      <c r="G9" s="78"/>
      <c r="H9" s="78"/>
      <c r="I9" s="78"/>
      <c r="J9" s="79">
        <f t="shared" ref="J9:J16" si="0">D9+E9+F9+G9+H9+I9</f>
        <v>0</v>
      </c>
    </row>
    <row r="10" spans="1:10" x14ac:dyDescent="0.2">
      <c r="A10" s="75" t="s">
        <v>115</v>
      </c>
      <c r="B10" s="97" t="s">
        <v>315</v>
      </c>
      <c r="C10" s="81" t="s">
        <v>316</v>
      </c>
      <c r="D10" s="78"/>
      <c r="E10" s="78"/>
      <c r="F10" s="78"/>
      <c r="G10" s="78"/>
      <c r="H10" s="78"/>
      <c r="I10" s="78"/>
      <c r="J10" s="79">
        <f t="shared" si="0"/>
        <v>0</v>
      </c>
    </row>
    <row r="11" spans="1:10" x14ac:dyDescent="0.2">
      <c r="A11" s="75" t="s">
        <v>118</v>
      </c>
      <c r="B11" s="110" t="s">
        <v>317</v>
      </c>
      <c r="C11" s="81" t="s">
        <v>318</v>
      </c>
      <c r="D11" s="78"/>
      <c r="E11" s="78"/>
      <c r="F11" s="78"/>
      <c r="G11" s="78"/>
      <c r="H11" s="78"/>
      <c r="I11" s="78"/>
      <c r="J11" s="79">
        <f t="shared" si="0"/>
        <v>0</v>
      </c>
    </row>
    <row r="12" spans="1:10" x14ac:dyDescent="0.2">
      <c r="A12" s="87" t="s">
        <v>121</v>
      </c>
      <c r="B12" s="111" t="s">
        <v>319</v>
      </c>
      <c r="C12" s="88" t="s">
        <v>320</v>
      </c>
      <c r="D12" s="90"/>
      <c r="E12" s="90"/>
      <c r="F12" s="90"/>
      <c r="G12" s="90"/>
      <c r="H12" s="90"/>
      <c r="I12" s="90"/>
      <c r="J12" s="91">
        <f t="shared" si="0"/>
        <v>0</v>
      </c>
    </row>
    <row r="13" spans="1:10" x14ac:dyDescent="0.2">
      <c r="A13" s="75" t="s">
        <v>124</v>
      </c>
      <c r="B13" s="97" t="s">
        <v>321</v>
      </c>
      <c r="C13" s="81" t="s">
        <v>322</v>
      </c>
      <c r="D13" s="78">
        <v>1626914601</v>
      </c>
      <c r="E13" s="78"/>
      <c r="F13" s="78"/>
      <c r="G13" s="78"/>
      <c r="H13" s="78"/>
      <c r="I13" s="78"/>
      <c r="J13" s="79">
        <f t="shared" si="0"/>
        <v>1626914601</v>
      </c>
    </row>
    <row r="14" spans="1:10" x14ac:dyDescent="0.2">
      <c r="A14" s="75" t="s">
        <v>127</v>
      </c>
      <c r="B14" s="110" t="s">
        <v>323</v>
      </c>
      <c r="C14" s="81" t="s">
        <v>324</v>
      </c>
      <c r="D14" s="78"/>
      <c r="E14" s="78"/>
      <c r="F14" s="78"/>
      <c r="G14" s="78"/>
      <c r="H14" s="78"/>
      <c r="I14" s="78"/>
      <c r="J14" s="79">
        <f t="shared" si="0"/>
        <v>0</v>
      </c>
    </row>
    <row r="15" spans="1:10" x14ac:dyDescent="0.2">
      <c r="A15" s="75" t="s">
        <v>130</v>
      </c>
      <c r="B15" s="97" t="s">
        <v>325</v>
      </c>
      <c r="C15" s="81" t="s">
        <v>326</v>
      </c>
      <c r="D15" s="78"/>
      <c r="E15" s="78"/>
      <c r="F15" s="78"/>
      <c r="G15" s="78"/>
      <c r="H15" s="78"/>
      <c r="I15" s="78"/>
      <c r="J15" s="79">
        <f t="shared" si="0"/>
        <v>0</v>
      </c>
    </row>
    <row r="16" spans="1:10" x14ac:dyDescent="0.2">
      <c r="A16" s="75" t="s">
        <v>133</v>
      </c>
      <c r="B16" s="110" t="s">
        <v>327</v>
      </c>
      <c r="C16" s="81" t="s">
        <v>328</v>
      </c>
      <c r="D16" s="78"/>
      <c r="E16" s="78"/>
      <c r="F16" s="78"/>
      <c r="G16" s="78"/>
      <c r="H16" s="78"/>
      <c r="I16" s="78"/>
      <c r="J16" s="79">
        <f t="shared" si="0"/>
        <v>0</v>
      </c>
    </row>
    <row r="17" spans="1:10" s="80" customFormat="1" x14ac:dyDescent="0.2">
      <c r="A17" s="87" t="s">
        <v>136</v>
      </c>
      <c r="B17" s="112" t="s">
        <v>329</v>
      </c>
      <c r="C17" s="88" t="s">
        <v>330</v>
      </c>
      <c r="D17" s="90">
        <f>SUM(D13:D16)</f>
        <v>1626914601</v>
      </c>
      <c r="E17" s="90">
        <f t="shared" ref="E17:J17" si="1">SUM(E13:E16)</f>
        <v>0</v>
      </c>
      <c r="F17" s="90">
        <f t="shared" si="1"/>
        <v>0</v>
      </c>
      <c r="G17" s="90">
        <f t="shared" si="1"/>
        <v>0</v>
      </c>
      <c r="H17" s="90">
        <f t="shared" si="1"/>
        <v>0</v>
      </c>
      <c r="I17" s="90">
        <f t="shared" si="1"/>
        <v>0</v>
      </c>
      <c r="J17" s="86">
        <f t="shared" si="1"/>
        <v>1626914601</v>
      </c>
    </row>
    <row r="18" spans="1:10" s="80" customFormat="1" x14ac:dyDescent="0.2">
      <c r="A18" s="75" t="s">
        <v>139</v>
      </c>
      <c r="B18" s="81" t="s">
        <v>331</v>
      </c>
      <c r="C18" s="81" t="s">
        <v>332</v>
      </c>
      <c r="D18" s="78">
        <v>368471078</v>
      </c>
      <c r="E18" s="78">
        <v>1738134</v>
      </c>
      <c r="F18" s="78">
        <v>1871610</v>
      </c>
      <c r="G18" s="78">
        <v>2581280</v>
      </c>
      <c r="H18" s="78">
        <v>1949555</v>
      </c>
      <c r="I18" s="78">
        <v>593705</v>
      </c>
      <c r="J18" s="79">
        <f t="shared" ref="J18:J28" si="2">D18+E18+F18+G18+H18+I18</f>
        <v>377205362</v>
      </c>
    </row>
    <row r="19" spans="1:10" s="80" customFormat="1" x14ac:dyDescent="0.2">
      <c r="A19" s="75" t="s">
        <v>142</v>
      </c>
      <c r="B19" s="81" t="s">
        <v>333</v>
      </c>
      <c r="C19" s="81" t="s">
        <v>334</v>
      </c>
      <c r="D19" s="78"/>
      <c r="E19" s="78"/>
      <c r="F19" s="78"/>
      <c r="G19" s="78"/>
      <c r="H19" s="78"/>
      <c r="I19" s="78"/>
      <c r="J19" s="79">
        <f t="shared" si="2"/>
        <v>0</v>
      </c>
    </row>
    <row r="20" spans="1:10" s="80" customFormat="1" x14ac:dyDescent="0.2">
      <c r="A20" s="87" t="s">
        <v>145</v>
      </c>
      <c r="B20" s="88" t="s">
        <v>335</v>
      </c>
      <c r="C20" s="88" t="s">
        <v>336</v>
      </c>
      <c r="D20" s="90">
        <f t="shared" ref="D20:I20" si="3">SUM(D18:D19)</f>
        <v>368471078</v>
      </c>
      <c r="E20" s="90">
        <f t="shared" si="3"/>
        <v>1738134</v>
      </c>
      <c r="F20" s="90">
        <f t="shared" si="3"/>
        <v>1871610</v>
      </c>
      <c r="G20" s="90">
        <f t="shared" si="3"/>
        <v>2581280</v>
      </c>
      <c r="H20" s="90">
        <f t="shared" si="3"/>
        <v>1949555</v>
      </c>
      <c r="I20" s="90">
        <f t="shared" si="3"/>
        <v>593705</v>
      </c>
      <c r="J20" s="91">
        <f t="shared" si="2"/>
        <v>377205362</v>
      </c>
    </row>
    <row r="21" spans="1:10" s="80" customFormat="1" x14ac:dyDescent="0.2">
      <c r="A21" s="75" t="s">
        <v>148</v>
      </c>
      <c r="B21" s="110" t="s">
        <v>337</v>
      </c>
      <c r="C21" s="81" t="s">
        <v>338</v>
      </c>
      <c r="D21" s="78"/>
      <c r="E21" s="78"/>
      <c r="F21" s="78"/>
      <c r="G21" s="78"/>
      <c r="H21" s="78"/>
      <c r="I21" s="78"/>
      <c r="J21" s="79">
        <f t="shared" si="2"/>
        <v>0</v>
      </c>
    </row>
    <row r="22" spans="1:10" x14ac:dyDescent="0.2">
      <c r="A22" s="75" t="s">
        <v>151</v>
      </c>
      <c r="B22" s="110" t="s">
        <v>339</v>
      </c>
      <c r="C22" s="81" t="s">
        <v>340</v>
      </c>
      <c r="D22" s="78"/>
      <c r="E22" s="78"/>
      <c r="F22" s="78"/>
      <c r="G22" s="78"/>
      <c r="H22" s="78"/>
      <c r="I22" s="78"/>
      <c r="J22" s="79">
        <f t="shared" si="2"/>
        <v>0</v>
      </c>
    </row>
    <row r="23" spans="1:10" s="62" customFormat="1" x14ac:dyDescent="0.2">
      <c r="A23" s="75" t="s">
        <v>154</v>
      </c>
      <c r="B23" s="110" t="s">
        <v>70</v>
      </c>
      <c r="C23" s="81" t="s">
        <v>341</v>
      </c>
      <c r="D23" s="78"/>
      <c r="E23" s="78">
        <v>253751066</v>
      </c>
      <c r="F23" s="78">
        <v>109311390</v>
      </c>
      <c r="G23" s="78">
        <v>125018370</v>
      </c>
      <c r="H23" s="78">
        <v>207311445</v>
      </c>
      <c r="I23" s="78">
        <v>66905200</v>
      </c>
      <c r="J23" s="79">
        <f t="shared" si="2"/>
        <v>762297471</v>
      </c>
    </row>
    <row r="24" spans="1:10" s="62" customFormat="1" x14ac:dyDescent="0.2">
      <c r="A24" s="75" t="s">
        <v>157</v>
      </c>
      <c r="B24" s="110" t="s">
        <v>342</v>
      </c>
      <c r="C24" s="81" t="s">
        <v>343</v>
      </c>
      <c r="D24" s="78"/>
      <c r="E24" s="78"/>
      <c r="F24" s="78"/>
      <c r="G24" s="78"/>
      <c r="H24" s="78"/>
      <c r="I24" s="78"/>
      <c r="J24" s="79">
        <f t="shared" si="2"/>
        <v>0</v>
      </c>
    </row>
    <row r="25" spans="1:10" x14ac:dyDescent="0.2">
      <c r="A25" s="75" t="s">
        <v>160</v>
      </c>
      <c r="B25" s="97" t="s">
        <v>344</v>
      </c>
      <c r="C25" s="81" t="s">
        <v>345</v>
      </c>
      <c r="D25" s="78"/>
      <c r="E25" s="78"/>
      <c r="F25" s="78"/>
      <c r="G25" s="78"/>
      <c r="H25" s="78"/>
      <c r="I25" s="78"/>
      <c r="J25" s="79">
        <f t="shared" si="2"/>
        <v>0</v>
      </c>
    </row>
    <row r="26" spans="1:10" x14ac:dyDescent="0.2">
      <c r="A26" s="75">
        <v>18</v>
      </c>
      <c r="B26" s="97" t="s">
        <v>346</v>
      </c>
      <c r="C26" s="81" t="s">
        <v>347</v>
      </c>
      <c r="D26" s="78"/>
      <c r="E26" s="78"/>
      <c r="F26" s="78"/>
      <c r="G26" s="78"/>
      <c r="H26" s="78"/>
      <c r="I26" s="78"/>
      <c r="J26" s="79">
        <f t="shared" si="2"/>
        <v>0</v>
      </c>
    </row>
    <row r="27" spans="1:10" x14ac:dyDescent="0.2">
      <c r="A27" s="75">
        <v>19</v>
      </c>
      <c r="B27" s="97" t="s">
        <v>348</v>
      </c>
      <c r="C27" s="81" t="s">
        <v>349</v>
      </c>
      <c r="D27" s="78"/>
      <c r="E27" s="78"/>
      <c r="F27" s="78"/>
      <c r="G27" s="78"/>
      <c r="H27" s="78"/>
      <c r="I27" s="78"/>
      <c r="J27" s="79">
        <f t="shared" si="2"/>
        <v>0</v>
      </c>
    </row>
    <row r="28" spans="1:10" x14ac:dyDescent="0.2">
      <c r="A28" s="87">
        <v>20</v>
      </c>
      <c r="B28" s="111" t="s">
        <v>350</v>
      </c>
      <c r="C28" s="88" t="s">
        <v>351</v>
      </c>
      <c r="D28" s="90"/>
      <c r="E28" s="90"/>
      <c r="F28" s="90"/>
      <c r="G28" s="90"/>
      <c r="H28" s="90"/>
      <c r="I28" s="90"/>
      <c r="J28" s="91">
        <f t="shared" si="2"/>
        <v>0</v>
      </c>
    </row>
    <row r="29" spans="1:10" x14ac:dyDescent="0.2">
      <c r="A29" s="87">
        <v>21</v>
      </c>
      <c r="B29" s="111" t="s">
        <v>352</v>
      </c>
      <c r="C29" s="88" t="s">
        <v>353</v>
      </c>
      <c r="D29" s="90">
        <f>D12+D17+D20+D21+D22+D23+D24+D28</f>
        <v>1995385679</v>
      </c>
      <c r="E29" s="90">
        <f t="shared" ref="E29:J29" si="4">E12+E17+E20+E21+E22+E23+E24+E28</f>
        <v>255489200</v>
      </c>
      <c r="F29" s="90">
        <f t="shared" si="4"/>
        <v>111183000</v>
      </c>
      <c r="G29" s="90">
        <f t="shared" si="4"/>
        <v>127599650</v>
      </c>
      <c r="H29" s="90">
        <f t="shared" si="4"/>
        <v>209261000</v>
      </c>
      <c r="I29" s="90">
        <f t="shared" si="4"/>
        <v>67498905</v>
      </c>
      <c r="J29" s="86">
        <f t="shared" si="4"/>
        <v>2766417434</v>
      </c>
    </row>
    <row r="30" spans="1:10" x14ac:dyDescent="0.2">
      <c r="A30" s="75">
        <v>22</v>
      </c>
      <c r="B30" s="97" t="s">
        <v>354</v>
      </c>
      <c r="C30" s="81" t="s">
        <v>355</v>
      </c>
      <c r="D30" s="78"/>
      <c r="E30" s="78"/>
      <c r="F30" s="78"/>
      <c r="G30" s="78"/>
      <c r="H30" s="78"/>
      <c r="I30" s="78"/>
      <c r="J30" s="79">
        <f t="shared" ref="J30:J37" si="5">D30+E30+F30+G30+H30+I30</f>
        <v>0</v>
      </c>
    </row>
    <row r="31" spans="1:10" x14ac:dyDescent="0.2">
      <c r="A31" s="75">
        <v>23</v>
      </c>
      <c r="B31" s="97" t="s">
        <v>356</v>
      </c>
      <c r="C31" s="81" t="s">
        <v>357</v>
      </c>
      <c r="D31" s="78"/>
      <c r="E31" s="78"/>
      <c r="F31" s="78"/>
      <c r="G31" s="78"/>
      <c r="H31" s="78"/>
      <c r="I31" s="78"/>
      <c r="J31" s="79">
        <f t="shared" si="5"/>
        <v>0</v>
      </c>
    </row>
    <row r="32" spans="1:10" x14ac:dyDescent="0.2">
      <c r="A32" s="75">
        <v>24</v>
      </c>
      <c r="B32" s="110" t="s">
        <v>358</v>
      </c>
      <c r="C32" s="81" t="s">
        <v>359</v>
      </c>
      <c r="D32" s="78"/>
      <c r="E32" s="78"/>
      <c r="F32" s="78"/>
      <c r="G32" s="78"/>
      <c r="H32" s="78"/>
      <c r="I32" s="78"/>
      <c r="J32" s="79">
        <f t="shared" si="5"/>
        <v>0</v>
      </c>
    </row>
    <row r="33" spans="1:10" s="80" customFormat="1" x14ac:dyDescent="0.2">
      <c r="A33" s="75">
        <v>25</v>
      </c>
      <c r="B33" s="110" t="s">
        <v>360</v>
      </c>
      <c r="C33" s="81" t="s">
        <v>361</v>
      </c>
      <c r="D33" s="78"/>
      <c r="E33" s="78"/>
      <c r="F33" s="78"/>
      <c r="G33" s="78"/>
      <c r="H33" s="78"/>
      <c r="I33" s="78"/>
      <c r="J33" s="79">
        <f t="shared" si="5"/>
        <v>0</v>
      </c>
    </row>
    <row r="34" spans="1:10" s="80" customFormat="1" x14ac:dyDescent="0.2">
      <c r="A34" s="75">
        <v>26</v>
      </c>
      <c r="B34" s="110" t="s">
        <v>362</v>
      </c>
      <c r="C34" s="81" t="s">
        <v>363</v>
      </c>
      <c r="D34" s="78"/>
      <c r="E34" s="78"/>
      <c r="F34" s="78"/>
      <c r="G34" s="78"/>
      <c r="H34" s="78"/>
      <c r="I34" s="78"/>
      <c r="J34" s="79">
        <f t="shared" si="5"/>
        <v>0</v>
      </c>
    </row>
    <row r="35" spans="1:10" x14ac:dyDescent="0.2">
      <c r="A35" s="75">
        <v>27</v>
      </c>
      <c r="B35" s="110" t="s">
        <v>364</v>
      </c>
      <c r="C35" s="81" t="s">
        <v>365</v>
      </c>
      <c r="D35" s="96"/>
      <c r="E35" s="96"/>
      <c r="F35" s="96"/>
      <c r="G35" s="96"/>
      <c r="H35" s="96"/>
      <c r="I35" s="96"/>
      <c r="J35" s="99">
        <f t="shared" si="5"/>
        <v>0</v>
      </c>
    </row>
    <row r="36" spans="1:10" x14ac:dyDescent="0.2">
      <c r="A36" s="75">
        <v>28</v>
      </c>
      <c r="B36" s="97" t="s">
        <v>366</v>
      </c>
      <c r="C36" s="81" t="s">
        <v>367</v>
      </c>
      <c r="D36" s="78"/>
      <c r="E36" s="78"/>
      <c r="F36" s="78"/>
      <c r="G36" s="78"/>
      <c r="H36" s="78"/>
      <c r="I36" s="78"/>
      <c r="J36" s="79">
        <f t="shared" si="5"/>
        <v>0</v>
      </c>
    </row>
    <row r="37" spans="1:10" x14ac:dyDescent="0.2">
      <c r="A37" s="75">
        <v>29</v>
      </c>
      <c r="B37" s="97" t="s">
        <v>368</v>
      </c>
      <c r="C37" s="81" t="s">
        <v>369</v>
      </c>
      <c r="D37" s="78"/>
      <c r="E37" s="78"/>
      <c r="F37" s="78"/>
      <c r="G37" s="78"/>
      <c r="H37" s="78"/>
      <c r="I37" s="78"/>
      <c r="J37" s="79">
        <f t="shared" si="5"/>
        <v>0</v>
      </c>
    </row>
    <row r="38" spans="1:10" s="80" customFormat="1" x14ac:dyDescent="0.2">
      <c r="A38" s="83">
        <v>30</v>
      </c>
      <c r="B38" s="113" t="s">
        <v>370</v>
      </c>
      <c r="C38" s="84" t="s">
        <v>371</v>
      </c>
      <c r="D38" s="86">
        <f>D29+D35+D36+D37</f>
        <v>1995385679</v>
      </c>
      <c r="E38" s="86">
        <f t="shared" ref="E38:J38" si="6">E29+E35+E36+E37</f>
        <v>255489200</v>
      </c>
      <c r="F38" s="86">
        <f t="shared" si="6"/>
        <v>111183000</v>
      </c>
      <c r="G38" s="86">
        <f t="shared" si="6"/>
        <v>127599650</v>
      </c>
      <c r="H38" s="86">
        <f t="shared" si="6"/>
        <v>209261000</v>
      </c>
      <c r="I38" s="86">
        <f t="shared" si="6"/>
        <v>67498905</v>
      </c>
      <c r="J38" s="86">
        <f t="shared" si="6"/>
        <v>2766417434</v>
      </c>
    </row>
    <row r="43" spans="1:10" x14ac:dyDescent="0.2">
      <c r="B43" s="53"/>
    </row>
    <row r="44" spans="1:10" x14ac:dyDescent="0.2">
      <c r="B44" s="53"/>
    </row>
  </sheetData>
  <mergeCells count="6">
    <mergeCell ref="A1:J1"/>
    <mergeCell ref="A2:J2"/>
    <mergeCell ref="A3:J3"/>
    <mergeCell ref="A6:A8"/>
    <mergeCell ref="B6:B8"/>
    <mergeCell ref="C6:C8"/>
  </mergeCells>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sheetPr>
  <dimension ref="A1:AQ111"/>
  <sheetViews>
    <sheetView zoomScale="90" zoomScaleNormal="90" workbookViewId="0">
      <pane xSplit="3" ySplit="9" topLeftCell="D13" activePane="bottomRight" state="frozen"/>
      <selection pane="topRight" activeCell="D1" sqref="D1"/>
      <selection pane="bottomLeft" activeCell="A10" sqref="A10"/>
      <selection pane="bottomRight" activeCell="D26" sqref="D26"/>
    </sheetView>
  </sheetViews>
  <sheetFormatPr defaultRowHeight="12.75" x14ac:dyDescent="0.2"/>
  <cols>
    <col min="1" max="1" width="5" style="115" bestFit="1" customWidth="1"/>
    <col min="2" max="2" width="74.5703125" style="57" bestFit="1" customWidth="1"/>
    <col min="3" max="3" width="8.140625" style="57" customWidth="1"/>
    <col min="4" max="4" width="19" style="57" customWidth="1"/>
    <col min="5" max="5" width="18.140625" style="57" customWidth="1"/>
    <col min="6" max="6" width="19.5703125" style="57" customWidth="1"/>
    <col min="7" max="7" width="17.42578125" style="57" customWidth="1"/>
    <col min="8" max="8" width="16.7109375" style="57" customWidth="1"/>
    <col min="9" max="9" width="16.85546875" style="57" customWidth="1"/>
    <col min="10" max="10" width="17.140625" style="57" customWidth="1"/>
    <col min="11" max="11" width="16.42578125" style="57" customWidth="1"/>
    <col min="12" max="12" width="17.7109375" style="57" customWidth="1"/>
    <col min="13" max="13" width="17.5703125" style="57" customWidth="1"/>
    <col min="14" max="14" width="18" style="57" customWidth="1"/>
    <col min="15" max="15" width="16.42578125" style="57" customWidth="1"/>
    <col min="16" max="16" width="17.42578125" style="80" customWidth="1"/>
    <col min="17" max="17" width="14.5703125" style="57" customWidth="1"/>
    <col min="18" max="18" width="13.28515625" style="57" customWidth="1"/>
    <col min="19" max="19" width="14.85546875" style="57" customWidth="1"/>
    <col min="20" max="20" width="15.7109375" style="57" customWidth="1"/>
    <col min="21" max="21" width="17.5703125" style="57" customWidth="1"/>
    <col min="22" max="22" width="13.42578125" style="57" customWidth="1"/>
    <col min="23" max="23" width="16.7109375" style="57" customWidth="1"/>
    <col min="24" max="24" width="16.28515625" style="57" customWidth="1"/>
    <col min="25" max="25" width="16.140625" style="57" customWidth="1"/>
    <col min="26" max="26" width="16.28515625" style="57" customWidth="1"/>
    <col min="27" max="27" width="13.5703125" style="57" customWidth="1"/>
    <col min="28" max="29" width="16" style="57" customWidth="1"/>
    <col min="30" max="30" width="16.140625" style="57" customWidth="1"/>
    <col min="31" max="229" width="9.140625" style="57"/>
    <col min="230" max="230" width="5" style="57" bestFit="1" customWidth="1"/>
    <col min="231" max="231" width="74.5703125" style="57" bestFit="1" customWidth="1"/>
    <col min="232" max="232" width="8.140625" style="57" customWidth="1"/>
    <col min="233" max="233" width="16.7109375" style="57" customWidth="1"/>
    <col min="234" max="234" width="12.5703125" style="57" customWidth="1"/>
    <col min="235" max="235" width="15.42578125" style="57" bestFit="1" customWidth="1"/>
    <col min="236" max="236" width="16.28515625" style="57" bestFit="1" customWidth="1"/>
    <col min="237" max="237" width="14.28515625" style="57" customWidth="1"/>
    <col min="238" max="238" width="12.85546875" style="57" customWidth="1"/>
    <col min="239" max="239" width="15.85546875" style="57" customWidth="1"/>
    <col min="240" max="240" width="13.7109375" style="57" customWidth="1"/>
    <col min="241" max="241" width="16.7109375" style="57" customWidth="1"/>
    <col min="242" max="242" width="11.7109375" style="57" customWidth="1"/>
    <col min="243" max="243" width="12.140625" style="57" customWidth="1"/>
    <col min="244" max="244" width="17.5703125" style="57" customWidth="1"/>
    <col min="245" max="245" width="12.7109375" style="57" customWidth="1"/>
    <col min="246" max="246" width="11.140625" style="57" customWidth="1"/>
    <col min="247" max="247" width="12.42578125" style="57" customWidth="1"/>
    <col min="248" max="248" width="17.85546875" style="57" customWidth="1"/>
    <col min="249" max="249" width="16" style="57" customWidth="1"/>
    <col min="250" max="250" width="15" style="57" customWidth="1"/>
    <col min="251" max="251" width="13.140625" style="57" customWidth="1"/>
    <col min="252" max="252" width="14.28515625" style="57" customWidth="1"/>
    <col min="253" max="253" width="18" style="57" customWidth="1"/>
    <col min="254" max="254" width="13" style="57" customWidth="1"/>
    <col min="255" max="255" width="15.140625" style="57" customWidth="1"/>
    <col min="256" max="256" width="15.5703125" style="57" customWidth="1"/>
    <col min="257" max="257" width="15" style="57" customWidth="1"/>
    <col min="258" max="258" width="10" style="57" bestFit="1" customWidth="1"/>
    <col min="259" max="260" width="10.85546875" style="57" bestFit="1" customWidth="1"/>
    <col min="261" max="261" width="9.85546875" style="57" bestFit="1" customWidth="1"/>
    <col min="262" max="262" width="10" style="57" bestFit="1" customWidth="1"/>
    <col min="263" max="263" width="9.85546875" style="57" bestFit="1" customWidth="1"/>
    <col min="264" max="264" width="10" style="57" bestFit="1" customWidth="1"/>
    <col min="265" max="265" width="9.140625" style="57"/>
    <col min="266" max="266" width="10" style="57" bestFit="1" customWidth="1"/>
    <col min="267" max="267" width="9.85546875" style="57" bestFit="1" customWidth="1"/>
    <col min="268" max="268" width="10" style="57" bestFit="1" customWidth="1"/>
    <col min="269" max="269" width="9.85546875" style="57" bestFit="1" customWidth="1"/>
    <col min="270" max="270" width="10" style="57" bestFit="1" customWidth="1"/>
    <col min="271" max="272" width="10.85546875" style="57" bestFit="1" customWidth="1"/>
    <col min="273" max="273" width="9.85546875" style="57" bestFit="1" customWidth="1"/>
    <col min="274" max="274" width="10" style="57" bestFit="1" customWidth="1"/>
    <col min="275" max="275" width="9.85546875" style="57" bestFit="1" customWidth="1"/>
    <col min="276" max="276" width="10" style="57" bestFit="1" customWidth="1"/>
    <col min="277" max="277" width="9.85546875" style="57" bestFit="1" customWidth="1"/>
    <col min="278" max="278" width="10" style="57" bestFit="1" customWidth="1"/>
    <col min="279" max="279" width="9.85546875" style="57" bestFit="1" customWidth="1"/>
    <col min="280" max="280" width="10" style="57" bestFit="1" customWidth="1"/>
    <col min="281" max="281" width="9.85546875" style="57" bestFit="1" customWidth="1"/>
    <col min="282" max="282" width="10" style="57" bestFit="1" customWidth="1"/>
    <col min="283" max="283" width="9.85546875" style="57" bestFit="1" customWidth="1"/>
    <col min="284" max="284" width="10" style="57" bestFit="1" customWidth="1"/>
    <col min="285" max="286" width="12.28515625" style="57" bestFit="1" customWidth="1"/>
    <col min="287" max="485" width="9.140625" style="57"/>
    <col min="486" max="486" width="5" style="57" bestFit="1" customWidth="1"/>
    <col min="487" max="487" width="74.5703125" style="57" bestFit="1" customWidth="1"/>
    <col min="488" max="488" width="8.140625" style="57" customWidth="1"/>
    <col min="489" max="489" width="16.7109375" style="57" customWidth="1"/>
    <col min="490" max="490" width="12.5703125" style="57" customWidth="1"/>
    <col min="491" max="491" width="15.42578125" style="57" bestFit="1" customWidth="1"/>
    <col min="492" max="492" width="16.28515625" style="57" bestFit="1" customWidth="1"/>
    <col min="493" max="493" width="14.28515625" style="57" customWidth="1"/>
    <col min="494" max="494" width="12.85546875" style="57" customWidth="1"/>
    <col min="495" max="495" width="15.85546875" style="57" customWidth="1"/>
    <col min="496" max="496" width="13.7109375" style="57" customWidth="1"/>
    <col min="497" max="497" width="16.7109375" style="57" customWidth="1"/>
    <col min="498" max="498" width="11.7109375" style="57" customWidth="1"/>
    <col min="499" max="499" width="12.140625" style="57" customWidth="1"/>
    <col min="500" max="500" width="17.5703125" style="57" customWidth="1"/>
    <col min="501" max="501" width="12.7109375" style="57" customWidth="1"/>
    <col min="502" max="502" width="11.140625" style="57" customWidth="1"/>
    <col min="503" max="503" width="12.42578125" style="57" customWidth="1"/>
    <col min="504" max="504" width="17.85546875" style="57" customWidth="1"/>
    <col min="505" max="505" width="16" style="57" customWidth="1"/>
    <col min="506" max="506" width="15" style="57" customWidth="1"/>
    <col min="507" max="507" width="13.140625" style="57" customWidth="1"/>
    <col min="508" max="508" width="14.28515625" style="57" customWidth="1"/>
    <col min="509" max="509" width="18" style="57" customWidth="1"/>
    <col min="510" max="510" width="13" style="57" customWidth="1"/>
    <col min="511" max="511" width="15.140625" style="57" customWidth="1"/>
    <col min="512" max="512" width="15.5703125" style="57" customWidth="1"/>
    <col min="513" max="513" width="15" style="57" customWidth="1"/>
    <col min="514" max="514" width="10" style="57" bestFit="1" customWidth="1"/>
    <col min="515" max="516" width="10.85546875" style="57" bestFit="1" customWidth="1"/>
    <col min="517" max="517" width="9.85546875" style="57" bestFit="1" customWidth="1"/>
    <col min="518" max="518" width="10" style="57" bestFit="1" customWidth="1"/>
    <col min="519" max="519" width="9.85546875" style="57" bestFit="1" customWidth="1"/>
    <col min="520" max="520" width="10" style="57" bestFit="1" customWidth="1"/>
    <col min="521" max="521" width="9.140625" style="57"/>
    <col min="522" max="522" width="10" style="57" bestFit="1" customWidth="1"/>
    <col min="523" max="523" width="9.85546875" style="57" bestFit="1" customWidth="1"/>
    <col min="524" max="524" width="10" style="57" bestFit="1" customWidth="1"/>
    <col min="525" max="525" width="9.85546875" style="57" bestFit="1" customWidth="1"/>
    <col min="526" max="526" width="10" style="57" bestFit="1" customWidth="1"/>
    <col min="527" max="528" width="10.85546875" style="57" bestFit="1" customWidth="1"/>
    <col min="529" max="529" width="9.85546875" style="57" bestFit="1" customWidth="1"/>
    <col min="530" max="530" width="10" style="57" bestFit="1" customWidth="1"/>
    <col min="531" max="531" width="9.85546875" style="57" bestFit="1" customWidth="1"/>
    <col min="532" max="532" width="10" style="57" bestFit="1" customWidth="1"/>
    <col min="533" max="533" width="9.85546875" style="57" bestFit="1" customWidth="1"/>
    <col min="534" max="534" width="10" style="57" bestFit="1" customWidth="1"/>
    <col min="535" max="535" width="9.85546875" style="57" bestFit="1" customWidth="1"/>
    <col min="536" max="536" width="10" style="57" bestFit="1" customWidth="1"/>
    <col min="537" max="537" width="9.85546875" style="57" bestFit="1" customWidth="1"/>
    <col min="538" max="538" width="10" style="57" bestFit="1" customWidth="1"/>
    <col min="539" max="539" width="9.85546875" style="57" bestFit="1" customWidth="1"/>
    <col min="540" max="540" width="10" style="57" bestFit="1" customWidth="1"/>
    <col min="541" max="542" width="12.28515625" style="57" bestFit="1" customWidth="1"/>
    <col min="543" max="741" width="9.140625" style="57"/>
    <col min="742" max="742" width="5" style="57" bestFit="1" customWidth="1"/>
    <col min="743" max="743" width="74.5703125" style="57" bestFit="1" customWidth="1"/>
    <col min="744" max="744" width="8.140625" style="57" customWidth="1"/>
    <col min="745" max="745" width="16.7109375" style="57" customWidth="1"/>
    <col min="746" max="746" width="12.5703125" style="57" customWidth="1"/>
    <col min="747" max="747" width="15.42578125" style="57" bestFit="1" customWidth="1"/>
    <col min="748" max="748" width="16.28515625" style="57" bestFit="1" customWidth="1"/>
    <col min="749" max="749" width="14.28515625" style="57" customWidth="1"/>
    <col min="750" max="750" width="12.85546875" style="57" customWidth="1"/>
    <col min="751" max="751" width="15.85546875" style="57" customWidth="1"/>
    <col min="752" max="752" width="13.7109375" style="57" customWidth="1"/>
    <col min="753" max="753" width="16.7109375" style="57" customWidth="1"/>
    <col min="754" max="754" width="11.7109375" style="57" customWidth="1"/>
    <col min="755" max="755" width="12.140625" style="57" customWidth="1"/>
    <col min="756" max="756" width="17.5703125" style="57" customWidth="1"/>
    <col min="757" max="757" width="12.7109375" style="57" customWidth="1"/>
    <col min="758" max="758" width="11.140625" style="57" customWidth="1"/>
    <col min="759" max="759" width="12.42578125" style="57" customWidth="1"/>
    <col min="760" max="760" width="17.85546875" style="57" customWidth="1"/>
    <col min="761" max="761" width="16" style="57" customWidth="1"/>
    <col min="762" max="762" width="15" style="57" customWidth="1"/>
    <col min="763" max="763" width="13.140625" style="57" customWidth="1"/>
    <col min="764" max="764" width="14.28515625" style="57" customWidth="1"/>
    <col min="765" max="765" width="18" style="57" customWidth="1"/>
    <col min="766" max="766" width="13" style="57" customWidth="1"/>
    <col min="767" max="767" width="15.140625" style="57" customWidth="1"/>
    <col min="768" max="768" width="15.5703125" style="57" customWidth="1"/>
    <col min="769" max="769" width="15" style="57" customWidth="1"/>
    <col min="770" max="770" width="10" style="57" bestFit="1" customWidth="1"/>
    <col min="771" max="772" width="10.85546875" style="57" bestFit="1" customWidth="1"/>
    <col min="773" max="773" width="9.85546875" style="57" bestFit="1" customWidth="1"/>
    <col min="774" max="774" width="10" style="57" bestFit="1" customWidth="1"/>
    <col min="775" max="775" width="9.85546875" style="57" bestFit="1" customWidth="1"/>
    <col min="776" max="776" width="10" style="57" bestFit="1" customWidth="1"/>
    <col min="777" max="777" width="9.140625" style="57"/>
    <col min="778" max="778" width="10" style="57" bestFit="1" customWidth="1"/>
    <col min="779" max="779" width="9.85546875" style="57" bestFit="1" customWidth="1"/>
    <col min="780" max="780" width="10" style="57" bestFit="1" customWidth="1"/>
    <col min="781" max="781" width="9.85546875" style="57" bestFit="1" customWidth="1"/>
    <col min="782" max="782" width="10" style="57" bestFit="1" customWidth="1"/>
    <col min="783" max="784" width="10.85546875" style="57" bestFit="1" customWidth="1"/>
    <col min="785" max="785" width="9.85546875" style="57" bestFit="1" customWidth="1"/>
    <col min="786" max="786" width="10" style="57" bestFit="1" customWidth="1"/>
    <col min="787" max="787" width="9.85546875" style="57" bestFit="1" customWidth="1"/>
    <col min="788" max="788" width="10" style="57" bestFit="1" customWidth="1"/>
    <col min="789" max="789" width="9.85546875" style="57" bestFit="1" customWidth="1"/>
    <col min="790" max="790" width="10" style="57" bestFit="1" customWidth="1"/>
    <col min="791" max="791" width="9.85546875" style="57" bestFit="1" customWidth="1"/>
    <col min="792" max="792" width="10" style="57" bestFit="1" customWidth="1"/>
    <col min="793" max="793" width="9.85546875" style="57" bestFit="1" customWidth="1"/>
    <col min="794" max="794" width="10" style="57" bestFit="1" customWidth="1"/>
    <col min="795" max="795" width="9.85546875" style="57" bestFit="1" customWidth="1"/>
    <col min="796" max="796" width="10" style="57" bestFit="1" customWidth="1"/>
    <col min="797" max="798" width="12.28515625" style="57" bestFit="1" customWidth="1"/>
    <col min="799" max="997" width="9.140625" style="57"/>
    <col min="998" max="998" width="5" style="57" bestFit="1" customWidth="1"/>
    <col min="999" max="999" width="74.5703125" style="57" bestFit="1" customWidth="1"/>
    <col min="1000" max="1000" width="8.140625" style="57" customWidth="1"/>
    <col min="1001" max="1001" width="16.7109375" style="57" customWidth="1"/>
    <col min="1002" max="1002" width="12.5703125" style="57" customWidth="1"/>
    <col min="1003" max="1003" width="15.42578125" style="57" bestFit="1" customWidth="1"/>
    <col min="1004" max="1004" width="16.28515625" style="57" bestFit="1" customWidth="1"/>
    <col min="1005" max="1005" width="14.28515625" style="57" customWidth="1"/>
    <col min="1006" max="1006" width="12.85546875" style="57" customWidth="1"/>
    <col min="1007" max="1007" width="15.85546875" style="57" customWidth="1"/>
    <col min="1008" max="1008" width="13.7109375" style="57" customWidth="1"/>
    <col min="1009" max="1009" width="16.7109375" style="57" customWidth="1"/>
    <col min="1010" max="1010" width="11.7109375" style="57" customWidth="1"/>
    <col min="1011" max="1011" width="12.140625" style="57" customWidth="1"/>
    <col min="1012" max="1012" width="17.5703125" style="57" customWidth="1"/>
    <col min="1013" max="1013" width="12.7109375" style="57" customWidth="1"/>
    <col min="1014" max="1014" width="11.140625" style="57" customWidth="1"/>
    <col min="1015" max="1015" width="12.42578125" style="57" customWidth="1"/>
    <col min="1016" max="1016" width="17.85546875" style="57" customWidth="1"/>
    <col min="1017" max="1017" width="16" style="57" customWidth="1"/>
    <col min="1018" max="1018" width="15" style="57" customWidth="1"/>
    <col min="1019" max="1019" width="13.140625" style="57" customWidth="1"/>
    <col min="1020" max="1020" width="14.28515625" style="57" customWidth="1"/>
    <col min="1021" max="1021" width="18" style="57" customWidth="1"/>
    <col min="1022" max="1022" width="13" style="57" customWidth="1"/>
    <col min="1023" max="1023" width="15.140625" style="57" customWidth="1"/>
    <col min="1024" max="1024" width="15.5703125" style="57" customWidth="1"/>
    <col min="1025" max="1025" width="15" style="57" customWidth="1"/>
    <col min="1026" max="1026" width="10" style="57" bestFit="1" customWidth="1"/>
    <col min="1027" max="1028" width="10.85546875" style="57" bestFit="1" customWidth="1"/>
    <col min="1029" max="1029" width="9.85546875" style="57" bestFit="1" customWidth="1"/>
    <col min="1030" max="1030" width="10" style="57" bestFit="1" customWidth="1"/>
    <col min="1031" max="1031" width="9.85546875" style="57" bestFit="1" customWidth="1"/>
    <col min="1032" max="1032" width="10" style="57" bestFit="1" customWidth="1"/>
    <col min="1033" max="1033" width="9.140625" style="57"/>
    <col min="1034" max="1034" width="10" style="57" bestFit="1" customWidth="1"/>
    <col min="1035" max="1035" width="9.85546875" style="57" bestFit="1" customWidth="1"/>
    <col min="1036" max="1036" width="10" style="57" bestFit="1" customWidth="1"/>
    <col min="1037" max="1037" width="9.85546875" style="57" bestFit="1" customWidth="1"/>
    <col min="1038" max="1038" width="10" style="57" bestFit="1" customWidth="1"/>
    <col min="1039" max="1040" width="10.85546875" style="57" bestFit="1" customWidth="1"/>
    <col min="1041" max="1041" width="9.85546875" style="57" bestFit="1" customWidth="1"/>
    <col min="1042" max="1042" width="10" style="57" bestFit="1" customWidth="1"/>
    <col min="1043" max="1043" width="9.85546875" style="57" bestFit="1" customWidth="1"/>
    <col min="1044" max="1044" width="10" style="57" bestFit="1" customWidth="1"/>
    <col min="1045" max="1045" width="9.85546875" style="57" bestFit="1" customWidth="1"/>
    <col min="1046" max="1046" width="10" style="57" bestFit="1" customWidth="1"/>
    <col min="1047" max="1047" width="9.85546875" style="57" bestFit="1" customWidth="1"/>
    <col min="1048" max="1048" width="10" style="57" bestFit="1" customWidth="1"/>
    <col min="1049" max="1049" width="9.85546875" style="57" bestFit="1" customWidth="1"/>
    <col min="1050" max="1050" width="10" style="57" bestFit="1" customWidth="1"/>
    <col min="1051" max="1051" width="9.85546875" style="57" bestFit="1" customWidth="1"/>
    <col min="1052" max="1052" width="10" style="57" bestFit="1" customWidth="1"/>
    <col min="1053" max="1054" width="12.28515625" style="57" bestFit="1" customWidth="1"/>
    <col min="1055" max="1253" width="9.140625" style="57"/>
    <col min="1254" max="1254" width="5" style="57" bestFit="1" customWidth="1"/>
    <col min="1255" max="1255" width="74.5703125" style="57" bestFit="1" customWidth="1"/>
    <col min="1256" max="1256" width="8.140625" style="57" customWidth="1"/>
    <col min="1257" max="1257" width="16.7109375" style="57" customWidth="1"/>
    <col min="1258" max="1258" width="12.5703125" style="57" customWidth="1"/>
    <col min="1259" max="1259" width="15.42578125" style="57" bestFit="1" customWidth="1"/>
    <col min="1260" max="1260" width="16.28515625" style="57" bestFit="1" customWidth="1"/>
    <col min="1261" max="1261" width="14.28515625" style="57" customWidth="1"/>
    <col min="1262" max="1262" width="12.85546875" style="57" customWidth="1"/>
    <col min="1263" max="1263" width="15.85546875" style="57" customWidth="1"/>
    <col min="1264" max="1264" width="13.7109375" style="57" customWidth="1"/>
    <col min="1265" max="1265" width="16.7109375" style="57" customWidth="1"/>
    <col min="1266" max="1266" width="11.7109375" style="57" customWidth="1"/>
    <col min="1267" max="1267" width="12.140625" style="57" customWidth="1"/>
    <col min="1268" max="1268" width="17.5703125" style="57" customWidth="1"/>
    <col min="1269" max="1269" width="12.7109375" style="57" customWidth="1"/>
    <col min="1270" max="1270" width="11.140625" style="57" customWidth="1"/>
    <col min="1271" max="1271" width="12.42578125" style="57" customWidth="1"/>
    <col min="1272" max="1272" width="17.85546875" style="57" customWidth="1"/>
    <col min="1273" max="1273" width="16" style="57" customWidth="1"/>
    <col min="1274" max="1274" width="15" style="57" customWidth="1"/>
    <col min="1275" max="1275" width="13.140625" style="57" customWidth="1"/>
    <col min="1276" max="1276" width="14.28515625" style="57" customWidth="1"/>
    <col min="1277" max="1277" width="18" style="57" customWidth="1"/>
    <col min="1278" max="1278" width="13" style="57" customWidth="1"/>
    <col min="1279" max="1279" width="15.140625" style="57" customWidth="1"/>
    <col min="1280" max="1280" width="15.5703125" style="57" customWidth="1"/>
    <col min="1281" max="1281" width="15" style="57" customWidth="1"/>
    <col min="1282" max="1282" width="10" style="57" bestFit="1" customWidth="1"/>
    <col min="1283" max="1284" width="10.85546875" style="57" bestFit="1" customWidth="1"/>
    <col min="1285" max="1285" width="9.85546875" style="57" bestFit="1" customWidth="1"/>
    <col min="1286" max="1286" width="10" style="57" bestFit="1" customWidth="1"/>
    <col min="1287" max="1287" width="9.85546875" style="57" bestFit="1" customWidth="1"/>
    <col min="1288" max="1288" width="10" style="57" bestFit="1" customWidth="1"/>
    <col min="1289" max="1289" width="9.140625" style="57"/>
    <col min="1290" max="1290" width="10" style="57" bestFit="1" customWidth="1"/>
    <col min="1291" max="1291" width="9.85546875" style="57" bestFit="1" customWidth="1"/>
    <col min="1292" max="1292" width="10" style="57" bestFit="1" customWidth="1"/>
    <col min="1293" max="1293" width="9.85546875" style="57" bestFit="1" customWidth="1"/>
    <col min="1294" max="1294" width="10" style="57" bestFit="1" customWidth="1"/>
    <col min="1295" max="1296" width="10.85546875" style="57" bestFit="1" customWidth="1"/>
    <col min="1297" max="1297" width="9.85546875" style="57" bestFit="1" customWidth="1"/>
    <col min="1298" max="1298" width="10" style="57" bestFit="1" customWidth="1"/>
    <col min="1299" max="1299" width="9.85546875" style="57" bestFit="1" customWidth="1"/>
    <col min="1300" max="1300" width="10" style="57" bestFit="1" customWidth="1"/>
    <col min="1301" max="1301" width="9.85546875" style="57" bestFit="1" customWidth="1"/>
    <col min="1302" max="1302" width="10" style="57" bestFit="1" customWidth="1"/>
    <col min="1303" max="1303" width="9.85546875" style="57" bestFit="1" customWidth="1"/>
    <col min="1304" max="1304" width="10" style="57" bestFit="1" customWidth="1"/>
    <col min="1305" max="1305" width="9.85546875" style="57" bestFit="1" customWidth="1"/>
    <col min="1306" max="1306" width="10" style="57" bestFit="1" customWidth="1"/>
    <col min="1307" max="1307" width="9.85546875" style="57" bestFit="1" customWidth="1"/>
    <col min="1308" max="1308" width="10" style="57" bestFit="1" customWidth="1"/>
    <col min="1309" max="1310" width="12.28515625" style="57" bestFit="1" customWidth="1"/>
    <col min="1311" max="1509" width="9.140625" style="57"/>
    <col min="1510" max="1510" width="5" style="57" bestFit="1" customWidth="1"/>
    <col min="1511" max="1511" width="74.5703125" style="57" bestFit="1" customWidth="1"/>
    <col min="1512" max="1512" width="8.140625" style="57" customWidth="1"/>
    <col min="1513" max="1513" width="16.7109375" style="57" customWidth="1"/>
    <col min="1514" max="1514" width="12.5703125" style="57" customWidth="1"/>
    <col min="1515" max="1515" width="15.42578125" style="57" bestFit="1" customWidth="1"/>
    <col min="1516" max="1516" width="16.28515625" style="57" bestFit="1" customWidth="1"/>
    <col min="1517" max="1517" width="14.28515625" style="57" customWidth="1"/>
    <col min="1518" max="1518" width="12.85546875" style="57" customWidth="1"/>
    <col min="1519" max="1519" width="15.85546875" style="57" customWidth="1"/>
    <col min="1520" max="1520" width="13.7109375" style="57" customWidth="1"/>
    <col min="1521" max="1521" width="16.7109375" style="57" customWidth="1"/>
    <col min="1522" max="1522" width="11.7109375" style="57" customWidth="1"/>
    <col min="1523" max="1523" width="12.140625" style="57" customWidth="1"/>
    <col min="1524" max="1524" width="17.5703125" style="57" customWidth="1"/>
    <col min="1525" max="1525" width="12.7109375" style="57" customWidth="1"/>
    <col min="1526" max="1526" width="11.140625" style="57" customWidth="1"/>
    <col min="1527" max="1527" width="12.42578125" style="57" customWidth="1"/>
    <col min="1528" max="1528" width="17.85546875" style="57" customWidth="1"/>
    <col min="1529" max="1529" width="16" style="57" customWidth="1"/>
    <col min="1530" max="1530" width="15" style="57" customWidth="1"/>
    <col min="1531" max="1531" width="13.140625" style="57" customWidth="1"/>
    <col min="1532" max="1532" width="14.28515625" style="57" customWidth="1"/>
    <col min="1533" max="1533" width="18" style="57" customWidth="1"/>
    <col min="1534" max="1534" width="13" style="57" customWidth="1"/>
    <col min="1535" max="1535" width="15.140625" style="57" customWidth="1"/>
    <col min="1536" max="1536" width="15.5703125" style="57" customWidth="1"/>
    <col min="1537" max="1537" width="15" style="57" customWidth="1"/>
    <col min="1538" max="1538" width="10" style="57" bestFit="1" customWidth="1"/>
    <col min="1539" max="1540" width="10.85546875" style="57" bestFit="1" customWidth="1"/>
    <col min="1541" max="1541" width="9.85546875" style="57" bestFit="1" customWidth="1"/>
    <col min="1542" max="1542" width="10" style="57" bestFit="1" customWidth="1"/>
    <col min="1543" max="1543" width="9.85546875" style="57" bestFit="1" customWidth="1"/>
    <col min="1544" max="1544" width="10" style="57" bestFit="1" customWidth="1"/>
    <col min="1545" max="1545" width="9.140625" style="57"/>
    <col min="1546" max="1546" width="10" style="57" bestFit="1" customWidth="1"/>
    <col min="1547" max="1547" width="9.85546875" style="57" bestFit="1" customWidth="1"/>
    <col min="1548" max="1548" width="10" style="57" bestFit="1" customWidth="1"/>
    <col min="1549" max="1549" width="9.85546875" style="57" bestFit="1" customWidth="1"/>
    <col min="1550" max="1550" width="10" style="57" bestFit="1" customWidth="1"/>
    <col min="1551" max="1552" width="10.85546875" style="57" bestFit="1" customWidth="1"/>
    <col min="1553" max="1553" width="9.85546875" style="57" bestFit="1" customWidth="1"/>
    <col min="1554" max="1554" width="10" style="57" bestFit="1" customWidth="1"/>
    <col min="1555" max="1555" width="9.85546875" style="57" bestFit="1" customWidth="1"/>
    <col min="1556" max="1556" width="10" style="57" bestFit="1" customWidth="1"/>
    <col min="1557" max="1557" width="9.85546875" style="57" bestFit="1" customWidth="1"/>
    <col min="1558" max="1558" width="10" style="57" bestFit="1" customWidth="1"/>
    <col min="1559" max="1559" width="9.85546875" style="57" bestFit="1" customWidth="1"/>
    <col min="1560" max="1560" width="10" style="57" bestFit="1" customWidth="1"/>
    <col min="1561" max="1561" width="9.85546875" style="57" bestFit="1" customWidth="1"/>
    <col min="1562" max="1562" width="10" style="57" bestFit="1" customWidth="1"/>
    <col min="1563" max="1563" width="9.85546875" style="57" bestFit="1" customWidth="1"/>
    <col min="1564" max="1564" width="10" style="57" bestFit="1" customWidth="1"/>
    <col min="1565" max="1566" width="12.28515625" style="57" bestFit="1" customWidth="1"/>
    <col min="1567" max="1765" width="9.140625" style="57"/>
    <col min="1766" max="1766" width="5" style="57" bestFit="1" customWidth="1"/>
    <col min="1767" max="1767" width="74.5703125" style="57" bestFit="1" customWidth="1"/>
    <col min="1768" max="1768" width="8.140625" style="57" customWidth="1"/>
    <col min="1769" max="1769" width="16.7109375" style="57" customWidth="1"/>
    <col min="1770" max="1770" width="12.5703125" style="57" customWidth="1"/>
    <col min="1771" max="1771" width="15.42578125" style="57" bestFit="1" customWidth="1"/>
    <col min="1772" max="1772" width="16.28515625" style="57" bestFit="1" customWidth="1"/>
    <col min="1773" max="1773" width="14.28515625" style="57" customWidth="1"/>
    <col min="1774" max="1774" width="12.85546875" style="57" customWidth="1"/>
    <col min="1775" max="1775" width="15.85546875" style="57" customWidth="1"/>
    <col min="1776" max="1776" width="13.7109375" style="57" customWidth="1"/>
    <col min="1777" max="1777" width="16.7109375" style="57" customWidth="1"/>
    <col min="1778" max="1778" width="11.7109375" style="57" customWidth="1"/>
    <col min="1779" max="1779" width="12.140625" style="57" customWidth="1"/>
    <col min="1780" max="1780" width="17.5703125" style="57" customWidth="1"/>
    <col min="1781" max="1781" width="12.7109375" style="57" customWidth="1"/>
    <col min="1782" max="1782" width="11.140625" style="57" customWidth="1"/>
    <col min="1783" max="1783" width="12.42578125" style="57" customWidth="1"/>
    <col min="1784" max="1784" width="17.85546875" style="57" customWidth="1"/>
    <col min="1785" max="1785" width="16" style="57" customWidth="1"/>
    <col min="1786" max="1786" width="15" style="57" customWidth="1"/>
    <col min="1787" max="1787" width="13.140625" style="57" customWidth="1"/>
    <col min="1788" max="1788" width="14.28515625" style="57" customWidth="1"/>
    <col min="1789" max="1789" width="18" style="57" customWidth="1"/>
    <col min="1790" max="1790" width="13" style="57" customWidth="1"/>
    <col min="1791" max="1791" width="15.140625" style="57" customWidth="1"/>
    <col min="1792" max="1792" width="15.5703125" style="57" customWidth="1"/>
    <col min="1793" max="1793" width="15" style="57" customWidth="1"/>
    <col min="1794" max="1794" width="10" style="57" bestFit="1" customWidth="1"/>
    <col min="1795" max="1796" width="10.85546875" style="57" bestFit="1" customWidth="1"/>
    <col min="1797" max="1797" width="9.85546875" style="57" bestFit="1" customWidth="1"/>
    <col min="1798" max="1798" width="10" style="57" bestFit="1" customWidth="1"/>
    <col min="1799" max="1799" width="9.85546875" style="57" bestFit="1" customWidth="1"/>
    <col min="1800" max="1800" width="10" style="57" bestFit="1" customWidth="1"/>
    <col min="1801" max="1801" width="9.140625" style="57"/>
    <col min="1802" max="1802" width="10" style="57" bestFit="1" customWidth="1"/>
    <col min="1803" max="1803" width="9.85546875" style="57" bestFit="1" customWidth="1"/>
    <col min="1804" max="1804" width="10" style="57" bestFit="1" customWidth="1"/>
    <col min="1805" max="1805" width="9.85546875" style="57" bestFit="1" customWidth="1"/>
    <col min="1806" max="1806" width="10" style="57" bestFit="1" customWidth="1"/>
    <col min="1807" max="1808" width="10.85546875" style="57" bestFit="1" customWidth="1"/>
    <col min="1809" max="1809" width="9.85546875" style="57" bestFit="1" customWidth="1"/>
    <col min="1810" max="1810" width="10" style="57" bestFit="1" customWidth="1"/>
    <col min="1811" max="1811" width="9.85546875" style="57" bestFit="1" customWidth="1"/>
    <col min="1812" max="1812" width="10" style="57" bestFit="1" customWidth="1"/>
    <col min="1813" max="1813" width="9.85546875" style="57" bestFit="1" customWidth="1"/>
    <col min="1814" max="1814" width="10" style="57" bestFit="1" customWidth="1"/>
    <col min="1815" max="1815" width="9.85546875" style="57" bestFit="1" customWidth="1"/>
    <col min="1816" max="1816" width="10" style="57" bestFit="1" customWidth="1"/>
    <col min="1817" max="1817" width="9.85546875" style="57" bestFit="1" customWidth="1"/>
    <col min="1818" max="1818" width="10" style="57" bestFit="1" customWidth="1"/>
    <col min="1819" max="1819" width="9.85546875" style="57" bestFit="1" customWidth="1"/>
    <col min="1820" max="1820" width="10" style="57" bestFit="1" customWidth="1"/>
    <col min="1821" max="1822" width="12.28515625" style="57" bestFit="1" customWidth="1"/>
    <col min="1823" max="2021" width="9.140625" style="57"/>
    <col min="2022" max="2022" width="5" style="57" bestFit="1" customWidth="1"/>
    <col min="2023" max="2023" width="74.5703125" style="57" bestFit="1" customWidth="1"/>
    <col min="2024" max="2024" width="8.140625" style="57" customWidth="1"/>
    <col min="2025" max="2025" width="16.7109375" style="57" customWidth="1"/>
    <col min="2026" max="2026" width="12.5703125" style="57" customWidth="1"/>
    <col min="2027" max="2027" width="15.42578125" style="57" bestFit="1" customWidth="1"/>
    <col min="2028" max="2028" width="16.28515625" style="57" bestFit="1" customWidth="1"/>
    <col min="2029" max="2029" width="14.28515625" style="57" customWidth="1"/>
    <col min="2030" max="2030" width="12.85546875" style="57" customWidth="1"/>
    <col min="2031" max="2031" width="15.85546875" style="57" customWidth="1"/>
    <col min="2032" max="2032" width="13.7109375" style="57" customWidth="1"/>
    <col min="2033" max="2033" width="16.7109375" style="57" customWidth="1"/>
    <col min="2034" max="2034" width="11.7109375" style="57" customWidth="1"/>
    <col min="2035" max="2035" width="12.140625" style="57" customWidth="1"/>
    <col min="2036" max="2036" width="17.5703125" style="57" customWidth="1"/>
    <col min="2037" max="2037" width="12.7109375" style="57" customWidth="1"/>
    <col min="2038" max="2038" width="11.140625" style="57" customWidth="1"/>
    <col min="2039" max="2039" width="12.42578125" style="57" customWidth="1"/>
    <col min="2040" max="2040" width="17.85546875" style="57" customWidth="1"/>
    <col min="2041" max="2041" width="16" style="57" customWidth="1"/>
    <col min="2042" max="2042" width="15" style="57" customWidth="1"/>
    <col min="2043" max="2043" width="13.140625" style="57" customWidth="1"/>
    <col min="2044" max="2044" width="14.28515625" style="57" customWidth="1"/>
    <col min="2045" max="2045" width="18" style="57" customWidth="1"/>
    <col min="2046" max="2046" width="13" style="57" customWidth="1"/>
    <col min="2047" max="2047" width="15.140625" style="57" customWidth="1"/>
    <col min="2048" max="2048" width="15.5703125" style="57" customWidth="1"/>
    <col min="2049" max="2049" width="15" style="57" customWidth="1"/>
    <col min="2050" max="2050" width="10" style="57" bestFit="1" customWidth="1"/>
    <col min="2051" max="2052" width="10.85546875" style="57" bestFit="1" customWidth="1"/>
    <col min="2053" max="2053" width="9.85546875" style="57" bestFit="1" customWidth="1"/>
    <col min="2054" max="2054" width="10" style="57" bestFit="1" customWidth="1"/>
    <col min="2055" max="2055" width="9.85546875" style="57" bestFit="1" customWidth="1"/>
    <col min="2056" max="2056" width="10" style="57" bestFit="1" customWidth="1"/>
    <col min="2057" max="2057" width="9.140625" style="57"/>
    <col min="2058" max="2058" width="10" style="57" bestFit="1" customWidth="1"/>
    <col min="2059" max="2059" width="9.85546875" style="57" bestFit="1" customWidth="1"/>
    <col min="2060" max="2060" width="10" style="57" bestFit="1" customWidth="1"/>
    <col min="2061" max="2061" width="9.85546875" style="57" bestFit="1" customWidth="1"/>
    <col min="2062" max="2062" width="10" style="57" bestFit="1" customWidth="1"/>
    <col min="2063" max="2064" width="10.85546875" style="57" bestFit="1" customWidth="1"/>
    <col min="2065" max="2065" width="9.85546875" style="57" bestFit="1" customWidth="1"/>
    <col min="2066" max="2066" width="10" style="57" bestFit="1" customWidth="1"/>
    <col min="2067" max="2067" width="9.85546875" style="57" bestFit="1" customWidth="1"/>
    <col min="2068" max="2068" width="10" style="57" bestFit="1" customWidth="1"/>
    <col min="2069" max="2069" width="9.85546875" style="57" bestFit="1" customWidth="1"/>
    <col min="2070" max="2070" width="10" style="57" bestFit="1" customWidth="1"/>
    <col min="2071" max="2071" width="9.85546875" style="57" bestFit="1" customWidth="1"/>
    <col min="2072" max="2072" width="10" style="57" bestFit="1" customWidth="1"/>
    <col min="2073" max="2073" width="9.85546875" style="57" bestFit="1" customWidth="1"/>
    <col min="2074" max="2074" width="10" style="57" bestFit="1" customWidth="1"/>
    <col min="2075" max="2075" width="9.85546875" style="57" bestFit="1" customWidth="1"/>
    <col min="2076" max="2076" width="10" style="57" bestFit="1" customWidth="1"/>
    <col min="2077" max="2078" width="12.28515625" style="57" bestFit="1" customWidth="1"/>
    <col min="2079" max="2277" width="9.140625" style="57"/>
    <col min="2278" max="2278" width="5" style="57" bestFit="1" customWidth="1"/>
    <col min="2279" max="2279" width="74.5703125" style="57" bestFit="1" customWidth="1"/>
    <col min="2280" max="2280" width="8.140625" style="57" customWidth="1"/>
    <col min="2281" max="2281" width="16.7109375" style="57" customWidth="1"/>
    <col min="2282" max="2282" width="12.5703125" style="57" customWidth="1"/>
    <col min="2283" max="2283" width="15.42578125" style="57" bestFit="1" customWidth="1"/>
    <col min="2284" max="2284" width="16.28515625" style="57" bestFit="1" customWidth="1"/>
    <col min="2285" max="2285" width="14.28515625" style="57" customWidth="1"/>
    <col min="2286" max="2286" width="12.85546875" style="57" customWidth="1"/>
    <col min="2287" max="2287" width="15.85546875" style="57" customWidth="1"/>
    <col min="2288" max="2288" width="13.7109375" style="57" customWidth="1"/>
    <col min="2289" max="2289" width="16.7109375" style="57" customWidth="1"/>
    <col min="2290" max="2290" width="11.7109375" style="57" customWidth="1"/>
    <col min="2291" max="2291" width="12.140625" style="57" customWidth="1"/>
    <col min="2292" max="2292" width="17.5703125" style="57" customWidth="1"/>
    <col min="2293" max="2293" width="12.7109375" style="57" customWidth="1"/>
    <col min="2294" max="2294" width="11.140625" style="57" customWidth="1"/>
    <col min="2295" max="2295" width="12.42578125" style="57" customWidth="1"/>
    <col min="2296" max="2296" width="17.85546875" style="57" customWidth="1"/>
    <col min="2297" max="2297" width="16" style="57" customWidth="1"/>
    <col min="2298" max="2298" width="15" style="57" customWidth="1"/>
    <col min="2299" max="2299" width="13.140625" style="57" customWidth="1"/>
    <col min="2300" max="2300" width="14.28515625" style="57" customWidth="1"/>
    <col min="2301" max="2301" width="18" style="57" customWidth="1"/>
    <col min="2302" max="2302" width="13" style="57" customWidth="1"/>
    <col min="2303" max="2303" width="15.140625" style="57" customWidth="1"/>
    <col min="2304" max="2304" width="15.5703125" style="57" customWidth="1"/>
    <col min="2305" max="2305" width="15" style="57" customWidth="1"/>
    <col min="2306" max="2306" width="10" style="57" bestFit="1" customWidth="1"/>
    <col min="2307" max="2308" width="10.85546875" style="57" bestFit="1" customWidth="1"/>
    <col min="2309" max="2309" width="9.85546875" style="57" bestFit="1" customWidth="1"/>
    <col min="2310" max="2310" width="10" style="57" bestFit="1" customWidth="1"/>
    <col min="2311" max="2311" width="9.85546875" style="57" bestFit="1" customWidth="1"/>
    <col min="2312" max="2312" width="10" style="57" bestFit="1" customWidth="1"/>
    <col min="2313" max="2313" width="9.140625" style="57"/>
    <col min="2314" max="2314" width="10" style="57" bestFit="1" customWidth="1"/>
    <col min="2315" max="2315" width="9.85546875" style="57" bestFit="1" customWidth="1"/>
    <col min="2316" max="2316" width="10" style="57" bestFit="1" customWidth="1"/>
    <col min="2317" max="2317" width="9.85546875" style="57" bestFit="1" customWidth="1"/>
    <col min="2318" max="2318" width="10" style="57" bestFit="1" customWidth="1"/>
    <col min="2319" max="2320" width="10.85546875" style="57" bestFit="1" customWidth="1"/>
    <col min="2321" max="2321" width="9.85546875" style="57" bestFit="1" customWidth="1"/>
    <col min="2322" max="2322" width="10" style="57" bestFit="1" customWidth="1"/>
    <col min="2323" max="2323" width="9.85546875" style="57" bestFit="1" customWidth="1"/>
    <col min="2324" max="2324" width="10" style="57" bestFit="1" customWidth="1"/>
    <col min="2325" max="2325" width="9.85546875" style="57" bestFit="1" customWidth="1"/>
    <col min="2326" max="2326" width="10" style="57" bestFit="1" customWidth="1"/>
    <col min="2327" max="2327" width="9.85546875" style="57" bestFit="1" customWidth="1"/>
    <col min="2328" max="2328" width="10" style="57" bestFit="1" customWidth="1"/>
    <col min="2329" max="2329" width="9.85546875" style="57" bestFit="1" customWidth="1"/>
    <col min="2330" max="2330" width="10" style="57" bestFit="1" customWidth="1"/>
    <col min="2331" max="2331" width="9.85546875" style="57" bestFit="1" customWidth="1"/>
    <col min="2332" max="2332" width="10" style="57" bestFit="1" customWidth="1"/>
    <col min="2333" max="2334" width="12.28515625" style="57" bestFit="1" customWidth="1"/>
    <col min="2335" max="2533" width="9.140625" style="57"/>
    <col min="2534" max="2534" width="5" style="57" bestFit="1" customWidth="1"/>
    <col min="2535" max="2535" width="74.5703125" style="57" bestFit="1" customWidth="1"/>
    <col min="2536" max="2536" width="8.140625" style="57" customWidth="1"/>
    <col min="2537" max="2537" width="16.7109375" style="57" customWidth="1"/>
    <col min="2538" max="2538" width="12.5703125" style="57" customWidth="1"/>
    <col min="2539" max="2539" width="15.42578125" style="57" bestFit="1" customWidth="1"/>
    <col min="2540" max="2540" width="16.28515625" style="57" bestFit="1" customWidth="1"/>
    <col min="2541" max="2541" width="14.28515625" style="57" customWidth="1"/>
    <col min="2542" max="2542" width="12.85546875" style="57" customWidth="1"/>
    <col min="2543" max="2543" width="15.85546875" style="57" customWidth="1"/>
    <col min="2544" max="2544" width="13.7109375" style="57" customWidth="1"/>
    <col min="2545" max="2545" width="16.7109375" style="57" customWidth="1"/>
    <col min="2546" max="2546" width="11.7109375" style="57" customWidth="1"/>
    <col min="2547" max="2547" width="12.140625" style="57" customWidth="1"/>
    <col min="2548" max="2548" width="17.5703125" style="57" customWidth="1"/>
    <col min="2549" max="2549" width="12.7109375" style="57" customWidth="1"/>
    <col min="2550" max="2550" width="11.140625" style="57" customWidth="1"/>
    <col min="2551" max="2551" width="12.42578125" style="57" customWidth="1"/>
    <col min="2552" max="2552" width="17.85546875" style="57" customWidth="1"/>
    <col min="2553" max="2553" width="16" style="57" customWidth="1"/>
    <col min="2554" max="2554" width="15" style="57" customWidth="1"/>
    <col min="2555" max="2555" width="13.140625" style="57" customWidth="1"/>
    <col min="2556" max="2556" width="14.28515625" style="57" customWidth="1"/>
    <col min="2557" max="2557" width="18" style="57" customWidth="1"/>
    <col min="2558" max="2558" width="13" style="57" customWidth="1"/>
    <col min="2559" max="2559" width="15.140625" style="57" customWidth="1"/>
    <col min="2560" max="2560" width="15.5703125" style="57" customWidth="1"/>
    <col min="2561" max="2561" width="15" style="57" customWidth="1"/>
    <col min="2562" max="2562" width="10" style="57" bestFit="1" customWidth="1"/>
    <col min="2563" max="2564" width="10.85546875" style="57" bestFit="1" customWidth="1"/>
    <col min="2565" max="2565" width="9.85546875" style="57" bestFit="1" customWidth="1"/>
    <col min="2566" max="2566" width="10" style="57" bestFit="1" customWidth="1"/>
    <col min="2567" max="2567" width="9.85546875" style="57" bestFit="1" customWidth="1"/>
    <col min="2568" max="2568" width="10" style="57" bestFit="1" customWidth="1"/>
    <col min="2569" max="2569" width="9.140625" style="57"/>
    <col min="2570" max="2570" width="10" style="57" bestFit="1" customWidth="1"/>
    <col min="2571" max="2571" width="9.85546875" style="57" bestFit="1" customWidth="1"/>
    <col min="2572" max="2572" width="10" style="57" bestFit="1" customWidth="1"/>
    <col min="2573" max="2573" width="9.85546875" style="57" bestFit="1" customWidth="1"/>
    <col min="2574" max="2574" width="10" style="57" bestFit="1" customWidth="1"/>
    <col min="2575" max="2576" width="10.85546875" style="57" bestFit="1" customWidth="1"/>
    <col min="2577" max="2577" width="9.85546875" style="57" bestFit="1" customWidth="1"/>
    <col min="2578" max="2578" width="10" style="57" bestFit="1" customWidth="1"/>
    <col min="2579" max="2579" width="9.85546875" style="57" bestFit="1" customWidth="1"/>
    <col min="2580" max="2580" width="10" style="57" bestFit="1" customWidth="1"/>
    <col min="2581" max="2581" width="9.85546875" style="57" bestFit="1" customWidth="1"/>
    <col min="2582" max="2582" width="10" style="57" bestFit="1" customWidth="1"/>
    <col min="2583" max="2583" width="9.85546875" style="57" bestFit="1" customWidth="1"/>
    <col min="2584" max="2584" width="10" style="57" bestFit="1" customWidth="1"/>
    <col min="2585" max="2585" width="9.85546875" style="57" bestFit="1" customWidth="1"/>
    <col min="2586" max="2586" width="10" style="57" bestFit="1" customWidth="1"/>
    <col min="2587" max="2587" width="9.85546875" style="57" bestFit="1" customWidth="1"/>
    <col min="2588" max="2588" width="10" style="57" bestFit="1" customWidth="1"/>
    <col min="2589" max="2590" width="12.28515625" style="57" bestFit="1" customWidth="1"/>
    <col min="2591" max="2789" width="9.140625" style="57"/>
    <col min="2790" max="2790" width="5" style="57" bestFit="1" customWidth="1"/>
    <col min="2791" max="2791" width="74.5703125" style="57" bestFit="1" customWidth="1"/>
    <col min="2792" max="2792" width="8.140625" style="57" customWidth="1"/>
    <col min="2793" max="2793" width="16.7109375" style="57" customWidth="1"/>
    <col min="2794" max="2794" width="12.5703125" style="57" customWidth="1"/>
    <col min="2795" max="2795" width="15.42578125" style="57" bestFit="1" customWidth="1"/>
    <col min="2796" max="2796" width="16.28515625" style="57" bestFit="1" customWidth="1"/>
    <col min="2797" max="2797" width="14.28515625" style="57" customWidth="1"/>
    <col min="2798" max="2798" width="12.85546875" style="57" customWidth="1"/>
    <col min="2799" max="2799" width="15.85546875" style="57" customWidth="1"/>
    <col min="2800" max="2800" width="13.7109375" style="57" customWidth="1"/>
    <col min="2801" max="2801" width="16.7109375" style="57" customWidth="1"/>
    <col min="2802" max="2802" width="11.7109375" style="57" customWidth="1"/>
    <col min="2803" max="2803" width="12.140625" style="57" customWidth="1"/>
    <col min="2804" max="2804" width="17.5703125" style="57" customWidth="1"/>
    <col min="2805" max="2805" width="12.7109375" style="57" customWidth="1"/>
    <col min="2806" max="2806" width="11.140625" style="57" customWidth="1"/>
    <col min="2807" max="2807" width="12.42578125" style="57" customWidth="1"/>
    <col min="2808" max="2808" width="17.85546875" style="57" customWidth="1"/>
    <col min="2809" max="2809" width="16" style="57" customWidth="1"/>
    <col min="2810" max="2810" width="15" style="57" customWidth="1"/>
    <col min="2811" max="2811" width="13.140625" style="57" customWidth="1"/>
    <col min="2812" max="2812" width="14.28515625" style="57" customWidth="1"/>
    <col min="2813" max="2813" width="18" style="57" customWidth="1"/>
    <col min="2814" max="2814" width="13" style="57" customWidth="1"/>
    <col min="2815" max="2815" width="15.140625" style="57" customWidth="1"/>
    <col min="2816" max="2816" width="15.5703125" style="57" customWidth="1"/>
    <col min="2817" max="2817" width="15" style="57" customWidth="1"/>
    <col min="2818" max="2818" width="10" style="57" bestFit="1" customWidth="1"/>
    <col min="2819" max="2820" width="10.85546875" style="57" bestFit="1" customWidth="1"/>
    <col min="2821" max="2821" width="9.85546875" style="57" bestFit="1" customWidth="1"/>
    <col min="2822" max="2822" width="10" style="57" bestFit="1" customWidth="1"/>
    <col min="2823" max="2823" width="9.85546875" style="57" bestFit="1" customWidth="1"/>
    <col min="2824" max="2824" width="10" style="57" bestFit="1" customWidth="1"/>
    <col min="2825" max="2825" width="9.140625" style="57"/>
    <col min="2826" max="2826" width="10" style="57" bestFit="1" customWidth="1"/>
    <col min="2827" max="2827" width="9.85546875" style="57" bestFit="1" customWidth="1"/>
    <col min="2828" max="2828" width="10" style="57" bestFit="1" customWidth="1"/>
    <col min="2829" max="2829" width="9.85546875" style="57" bestFit="1" customWidth="1"/>
    <col min="2830" max="2830" width="10" style="57" bestFit="1" customWidth="1"/>
    <col min="2831" max="2832" width="10.85546875" style="57" bestFit="1" customWidth="1"/>
    <col min="2833" max="2833" width="9.85546875" style="57" bestFit="1" customWidth="1"/>
    <col min="2834" max="2834" width="10" style="57" bestFit="1" customWidth="1"/>
    <col min="2835" max="2835" width="9.85546875" style="57" bestFit="1" customWidth="1"/>
    <col min="2836" max="2836" width="10" style="57" bestFit="1" customWidth="1"/>
    <col min="2837" max="2837" width="9.85546875" style="57" bestFit="1" customWidth="1"/>
    <col min="2838" max="2838" width="10" style="57" bestFit="1" customWidth="1"/>
    <col min="2839" max="2839" width="9.85546875" style="57" bestFit="1" customWidth="1"/>
    <col min="2840" max="2840" width="10" style="57" bestFit="1" customWidth="1"/>
    <col min="2841" max="2841" width="9.85546875" style="57" bestFit="1" customWidth="1"/>
    <col min="2842" max="2842" width="10" style="57" bestFit="1" customWidth="1"/>
    <col min="2843" max="2843" width="9.85546875" style="57" bestFit="1" customWidth="1"/>
    <col min="2844" max="2844" width="10" style="57" bestFit="1" customWidth="1"/>
    <col min="2845" max="2846" width="12.28515625" style="57" bestFit="1" customWidth="1"/>
    <col min="2847" max="3045" width="9.140625" style="57"/>
    <col min="3046" max="3046" width="5" style="57" bestFit="1" customWidth="1"/>
    <col min="3047" max="3047" width="74.5703125" style="57" bestFit="1" customWidth="1"/>
    <col min="3048" max="3048" width="8.140625" style="57" customWidth="1"/>
    <col min="3049" max="3049" width="16.7109375" style="57" customWidth="1"/>
    <col min="3050" max="3050" width="12.5703125" style="57" customWidth="1"/>
    <col min="3051" max="3051" width="15.42578125" style="57" bestFit="1" customWidth="1"/>
    <col min="3052" max="3052" width="16.28515625" style="57" bestFit="1" customWidth="1"/>
    <col min="3053" max="3053" width="14.28515625" style="57" customWidth="1"/>
    <col min="3054" max="3054" width="12.85546875" style="57" customWidth="1"/>
    <col min="3055" max="3055" width="15.85546875" style="57" customWidth="1"/>
    <col min="3056" max="3056" width="13.7109375" style="57" customWidth="1"/>
    <col min="3057" max="3057" width="16.7109375" style="57" customWidth="1"/>
    <col min="3058" max="3058" width="11.7109375" style="57" customWidth="1"/>
    <col min="3059" max="3059" width="12.140625" style="57" customWidth="1"/>
    <col min="3060" max="3060" width="17.5703125" style="57" customWidth="1"/>
    <col min="3061" max="3061" width="12.7109375" style="57" customWidth="1"/>
    <col min="3062" max="3062" width="11.140625" style="57" customWidth="1"/>
    <col min="3063" max="3063" width="12.42578125" style="57" customWidth="1"/>
    <col min="3064" max="3064" width="17.85546875" style="57" customWidth="1"/>
    <col min="3065" max="3065" width="16" style="57" customWidth="1"/>
    <col min="3066" max="3066" width="15" style="57" customWidth="1"/>
    <col min="3067" max="3067" width="13.140625" style="57" customWidth="1"/>
    <col min="3068" max="3068" width="14.28515625" style="57" customWidth="1"/>
    <col min="3069" max="3069" width="18" style="57" customWidth="1"/>
    <col min="3070" max="3070" width="13" style="57" customWidth="1"/>
    <col min="3071" max="3071" width="15.140625" style="57" customWidth="1"/>
    <col min="3072" max="3072" width="15.5703125" style="57" customWidth="1"/>
    <col min="3073" max="3073" width="15" style="57" customWidth="1"/>
    <col min="3074" max="3074" width="10" style="57" bestFit="1" customWidth="1"/>
    <col min="3075" max="3076" width="10.85546875" style="57" bestFit="1" customWidth="1"/>
    <col min="3077" max="3077" width="9.85546875" style="57" bestFit="1" customWidth="1"/>
    <col min="3078" max="3078" width="10" style="57" bestFit="1" customWidth="1"/>
    <col min="3079" max="3079" width="9.85546875" style="57" bestFit="1" customWidth="1"/>
    <col min="3080" max="3080" width="10" style="57" bestFit="1" customWidth="1"/>
    <col min="3081" max="3081" width="9.140625" style="57"/>
    <col min="3082" max="3082" width="10" style="57" bestFit="1" customWidth="1"/>
    <col min="3083" max="3083" width="9.85546875" style="57" bestFit="1" customWidth="1"/>
    <col min="3084" max="3084" width="10" style="57" bestFit="1" customWidth="1"/>
    <col min="3085" max="3085" width="9.85546875" style="57" bestFit="1" customWidth="1"/>
    <col min="3086" max="3086" width="10" style="57" bestFit="1" customWidth="1"/>
    <col min="3087" max="3088" width="10.85546875" style="57" bestFit="1" customWidth="1"/>
    <col min="3089" max="3089" width="9.85546875" style="57" bestFit="1" customWidth="1"/>
    <col min="3090" max="3090" width="10" style="57" bestFit="1" customWidth="1"/>
    <col min="3091" max="3091" width="9.85546875" style="57" bestFit="1" customWidth="1"/>
    <col min="3092" max="3092" width="10" style="57" bestFit="1" customWidth="1"/>
    <col min="3093" max="3093" width="9.85546875" style="57" bestFit="1" customWidth="1"/>
    <col min="3094" max="3094" width="10" style="57" bestFit="1" customWidth="1"/>
    <col min="3095" max="3095" width="9.85546875" style="57" bestFit="1" customWidth="1"/>
    <col min="3096" max="3096" width="10" style="57" bestFit="1" customWidth="1"/>
    <col min="3097" max="3097" width="9.85546875" style="57" bestFit="1" customWidth="1"/>
    <col min="3098" max="3098" width="10" style="57" bestFit="1" customWidth="1"/>
    <col min="3099" max="3099" width="9.85546875" style="57" bestFit="1" customWidth="1"/>
    <col min="3100" max="3100" width="10" style="57" bestFit="1" customWidth="1"/>
    <col min="3101" max="3102" width="12.28515625" style="57" bestFit="1" customWidth="1"/>
    <col min="3103" max="3301" width="9.140625" style="57"/>
    <col min="3302" max="3302" width="5" style="57" bestFit="1" customWidth="1"/>
    <col min="3303" max="3303" width="74.5703125" style="57" bestFit="1" customWidth="1"/>
    <col min="3304" max="3304" width="8.140625" style="57" customWidth="1"/>
    <col min="3305" max="3305" width="16.7109375" style="57" customWidth="1"/>
    <col min="3306" max="3306" width="12.5703125" style="57" customWidth="1"/>
    <col min="3307" max="3307" width="15.42578125" style="57" bestFit="1" customWidth="1"/>
    <col min="3308" max="3308" width="16.28515625" style="57" bestFit="1" customWidth="1"/>
    <col min="3309" max="3309" width="14.28515625" style="57" customWidth="1"/>
    <col min="3310" max="3310" width="12.85546875" style="57" customWidth="1"/>
    <col min="3311" max="3311" width="15.85546875" style="57" customWidth="1"/>
    <col min="3312" max="3312" width="13.7109375" style="57" customWidth="1"/>
    <col min="3313" max="3313" width="16.7109375" style="57" customWidth="1"/>
    <col min="3314" max="3314" width="11.7109375" style="57" customWidth="1"/>
    <col min="3315" max="3315" width="12.140625" style="57" customWidth="1"/>
    <col min="3316" max="3316" width="17.5703125" style="57" customWidth="1"/>
    <col min="3317" max="3317" width="12.7109375" style="57" customWidth="1"/>
    <col min="3318" max="3318" width="11.140625" style="57" customWidth="1"/>
    <col min="3319" max="3319" width="12.42578125" style="57" customWidth="1"/>
    <col min="3320" max="3320" width="17.85546875" style="57" customWidth="1"/>
    <col min="3321" max="3321" width="16" style="57" customWidth="1"/>
    <col min="3322" max="3322" width="15" style="57" customWidth="1"/>
    <col min="3323" max="3323" width="13.140625" style="57" customWidth="1"/>
    <col min="3324" max="3324" width="14.28515625" style="57" customWidth="1"/>
    <col min="3325" max="3325" width="18" style="57" customWidth="1"/>
    <col min="3326" max="3326" width="13" style="57" customWidth="1"/>
    <col min="3327" max="3327" width="15.140625" style="57" customWidth="1"/>
    <col min="3328" max="3328" width="15.5703125" style="57" customWidth="1"/>
    <col min="3329" max="3329" width="15" style="57" customWidth="1"/>
    <col min="3330" max="3330" width="10" style="57" bestFit="1" customWidth="1"/>
    <col min="3331" max="3332" width="10.85546875" style="57" bestFit="1" customWidth="1"/>
    <col min="3333" max="3333" width="9.85546875" style="57" bestFit="1" customWidth="1"/>
    <col min="3334" max="3334" width="10" style="57" bestFit="1" customWidth="1"/>
    <col min="3335" max="3335" width="9.85546875" style="57" bestFit="1" customWidth="1"/>
    <col min="3336" max="3336" width="10" style="57" bestFit="1" customWidth="1"/>
    <col min="3337" max="3337" width="9.140625" style="57"/>
    <col min="3338" max="3338" width="10" style="57" bestFit="1" customWidth="1"/>
    <col min="3339" max="3339" width="9.85546875" style="57" bestFit="1" customWidth="1"/>
    <col min="3340" max="3340" width="10" style="57" bestFit="1" customWidth="1"/>
    <col min="3341" max="3341" width="9.85546875" style="57" bestFit="1" customWidth="1"/>
    <col min="3342" max="3342" width="10" style="57" bestFit="1" customWidth="1"/>
    <col min="3343" max="3344" width="10.85546875" style="57" bestFit="1" customWidth="1"/>
    <col min="3345" max="3345" width="9.85546875" style="57" bestFit="1" customWidth="1"/>
    <col min="3346" max="3346" width="10" style="57" bestFit="1" customWidth="1"/>
    <col min="3347" max="3347" width="9.85546875" style="57" bestFit="1" customWidth="1"/>
    <col min="3348" max="3348" width="10" style="57" bestFit="1" customWidth="1"/>
    <col min="3349" max="3349" width="9.85546875" style="57" bestFit="1" customWidth="1"/>
    <col min="3350" max="3350" width="10" style="57" bestFit="1" customWidth="1"/>
    <col min="3351" max="3351" width="9.85546875" style="57" bestFit="1" customWidth="1"/>
    <col min="3352" max="3352" width="10" style="57" bestFit="1" customWidth="1"/>
    <col min="3353" max="3353" width="9.85546875" style="57" bestFit="1" customWidth="1"/>
    <col min="3354" max="3354" width="10" style="57" bestFit="1" customWidth="1"/>
    <col min="3355" max="3355" width="9.85546875" style="57" bestFit="1" customWidth="1"/>
    <col min="3356" max="3356" width="10" style="57" bestFit="1" customWidth="1"/>
    <col min="3357" max="3358" width="12.28515625" style="57" bestFit="1" customWidth="1"/>
    <col min="3359" max="3557" width="9.140625" style="57"/>
    <col min="3558" max="3558" width="5" style="57" bestFit="1" customWidth="1"/>
    <col min="3559" max="3559" width="74.5703125" style="57" bestFit="1" customWidth="1"/>
    <col min="3560" max="3560" width="8.140625" style="57" customWidth="1"/>
    <col min="3561" max="3561" width="16.7109375" style="57" customWidth="1"/>
    <col min="3562" max="3562" width="12.5703125" style="57" customWidth="1"/>
    <col min="3563" max="3563" width="15.42578125" style="57" bestFit="1" customWidth="1"/>
    <col min="3564" max="3564" width="16.28515625" style="57" bestFit="1" customWidth="1"/>
    <col min="3565" max="3565" width="14.28515625" style="57" customWidth="1"/>
    <col min="3566" max="3566" width="12.85546875" style="57" customWidth="1"/>
    <col min="3567" max="3567" width="15.85546875" style="57" customWidth="1"/>
    <col min="3568" max="3568" width="13.7109375" style="57" customWidth="1"/>
    <col min="3569" max="3569" width="16.7109375" style="57" customWidth="1"/>
    <col min="3570" max="3570" width="11.7109375" style="57" customWidth="1"/>
    <col min="3571" max="3571" width="12.140625" style="57" customWidth="1"/>
    <col min="3572" max="3572" width="17.5703125" style="57" customWidth="1"/>
    <col min="3573" max="3573" width="12.7109375" style="57" customWidth="1"/>
    <col min="3574" max="3574" width="11.140625" style="57" customWidth="1"/>
    <col min="3575" max="3575" width="12.42578125" style="57" customWidth="1"/>
    <col min="3576" max="3576" width="17.85546875" style="57" customWidth="1"/>
    <col min="3577" max="3577" width="16" style="57" customWidth="1"/>
    <col min="3578" max="3578" width="15" style="57" customWidth="1"/>
    <col min="3579" max="3579" width="13.140625" style="57" customWidth="1"/>
    <col min="3580" max="3580" width="14.28515625" style="57" customWidth="1"/>
    <col min="3581" max="3581" width="18" style="57" customWidth="1"/>
    <col min="3582" max="3582" width="13" style="57" customWidth="1"/>
    <col min="3583" max="3583" width="15.140625" style="57" customWidth="1"/>
    <col min="3584" max="3584" width="15.5703125" style="57" customWidth="1"/>
    <col min="3585" max="3585" width="15" style="57" customWidth="1"/>
    <col min="3586" max="3586" width="10" style="57" bestFit="1" customWidth="1"/>
    <col min="3587" max="3588" width="10.85546875" style="57" bestFit="1" customWidth="1"/>
    <col min="3589" max="3589" width="9.85546875" style="57" bestFit="1" customWidth="1"/>
    <col min="3590" max="3590" width="10" style="57" bestFit="1" customWidth="1"/>
    <col min="3591" max="3591" width="9.85546875" style="57" bestFit="1" customWidth="1"/>
    <col min="3592" max="3592" width="10" style="57" bestFit="1" customWidth="1"/>
    <col min="3593" max="3593" width="9.140625" style="57"/>
    <col min="3594" max="3594" width="10" style="57" bestFit="1" customWidth="1"/>
    <col min="3595" max="3595" width="9.85546875" style="57" bestFit="1" customWidth="1"/>
    <col min="3596" max="3596" width="10" style="57" bestFit="1" customWidth="1"/>
    <col min="3597" max="3597" width="9.85546875" style="57" bestFit="1" customWidth="1"/>
    <col min="3598" max="3598" width="10" style="57" bestFit="1" customWidth="1"/>
    <col min="3599" max="3600" width="10.85546875" style="57" bestFit="1" customWidth="1"/>
    <col min="3601" max="3601" width="9.85546875" style="57" bestFit="1" customWidth="1"/>
    <col min="3602" max="3602" width="10" style="57" bestFit="1" customWidth="1"/>
    <col min="3603" max="3603" width="9.85546875" style="57" bestFit="1" customWidth="1"/>
    <col min="3604" max="3604" width="10" style="57" bestFit="1" customWidth="1"/>
    <col min="3605" max="3605" width="9.85546875" style="57" bestFit="1" customWidth="1"/>
    <col min="3606" max="3606" width="10" style="57" bestFit="1" customWidth="1"/>
    <col min="3607" max="3607" width="9.85546875" style="57" bestFit="1" customWidth="1"/>
    <col min="3608" max="3608" width="10" style="57" bestFit="1" customWidth="1"/>
    <col min="3609" max="3609" width="9.85546875" style="57" bestFit="1" customWidth="1"/>
    <col min="3610" max="3610" width="10" style="57" bestFit="1" customWidth="1"/>
    <col min="3611" max="3611" width="9.85546875" style="57" bestFit="1" customWidth="1"/>
    <col min="3612" max="3612" width="10" style="57" bestFit="1" customWidth="1"/>
    <col min="3613" max="3614" width="12.28515625" style="57" bestFit="1" customWidth="1"/>
    <col min="3615" max="3813" width="9.140625" style="57"/>
    <col min="3814" max="3814" width="5" style="57" bestFit="1" customWidth="1"/>
    <col min="3815" max="3815" width="74.5703125" style="57" bestFit="1" customWidth="1"/>
    <col min="3816" max="3816" width="8.140625" style="57" customWidth="1"/>
    <col min="3817" max="3817" width="16.7109375" style="57" customWidth="1"/>
    <col min="3818" max="3818" width="12.5703125" style="57" customWidth="1"/>
    <col min="3819" max="3819" width="15.42578125" style="57" bestFit="1" customWidth="1"/>
    <col min="3820" max="3820" width="16.28515625" style="57" bestFit="1" customWidth="1"/>
    <col min="3821" max="3821" width="14.28515625" style="57" customWidth="1"/>
    <col min="3822" max="3822" width="12.85546875" style="57" customWidth="1"/>
    <col min="3823" max="3823" width="15.85546875" style="57" customWidth="1"/>
    <col min="3824" max="3824" width="13.7109375" style="57" customWidth="1"/>
    <col min="3825" max="3825" width="16.7109375" style="57" customWidth="1"/>
    <col min="3826" max="3826" width="11.7109375" style="57" customWidth="1"/>
    <col min="3827" max="3827" width="12.140625" style="57" customWidth="1"/>
    <col min="3828" max="3828" width="17.5703125" style="57" customWidth="1"/>
    <col min="3829" max="3829" width="12.7109375" style="57" customWidth="1"/>
    <col min="3830" max="3830" width="11.140625" style="57" customWidth="1"/>
    <col min="3831" max="3831" width="12.42578125" style="57" customWidth="1"/>
    <col min="3832" max="3832" width="17.85546875" style="57" customWidth="1"/>
    <col min="3833" max="3833" width="16" style="57" customWidth="1"/>
    <col min="3834" max="3834" width="15" style="57" customWidth="1"/>
    <col min="3835" max="3835" width="13.140625" style="57" customWidth="1"/>
    <col min="3836" max="3836" width="14.28515625" style="57" customWidth="1"/>
    <col min="3837" max="3837" width="18" style="57" customWidth="1"/>
    <col min="3838" max="3838" width="13" style="57" customWidth="1"/>
    <col min="3839" max="3839" width="15.140625" style="57" customWidth="1"/>
    <col min="3840" max="3840" width="15.5703125" style="57" customWidth="1"/>
    <col min="3841" max="3841" width="15" style="57" customWidth="1"/>
    <col min="3842" max="3842" width="10" style="57" bestFit="1" customWidth="1"/>
    <col min="3843" max="3844" width="10.85546875" style="57" bestFit="1" customWidth="1"/>
    <col min="3845" max="3845" width="9.85546875" style="57" bestFit="1" customWidth="1"/>
    <col min="3846" max="3846" width="10" style="57" bestFit="1" customWidth="1"/>
    <col min="3847" max="3847" width="9.85546875" style="57" bestFit="1" customWidth="1"/>
    <col min="3848" max="3848" width="10" style="57" bestFit="1" customWidth="1"/>
    <col min="3849" max="3849" width="9.140625" style="57"/>
    <col min="3850" max="3850" width="10" style="57" bestFit="1" customWidth="1"/>
    <col min="3851" max="3851" width="9.85546875" style="57" bestFit="1" customWidth="1"/>
    <col min="3852" max="3852" width="10" style="57" bestFit="1" customWidth="1"/>
    <col min="3853" max="3853" width="9.85546875" style="57" bestFit="1" customWidth="1"/>
    <col min="3854" max="3854" width="10" style="57" bestFit="1" customWidth="1"/>
    <col min="3855" max="3856" width="10.85546875" style="57" bestFit="1" customWidth="1"/>
    <col min="3857" max="3857" width="9.85546875" style="57" bestFit="1" customWidth="1"/>
    <col min="3858" max="3858" width="10" style="57" bestFit="1" customWidth="1"/>
    <col min="3859" max="3859" width="9.85546875" style="57" bestFit="1" customWidth="1"/>
    <col min="3860" max="3860" width="10" style="57" bestFit="1" customWidth="1"/>
    <col min="3861" max="3861" width="9.85546875" style="57" bestFit="1" customWidth="1"/>
    <col min="3862" max="3862" width="10" style="57" bestFit="1" customWidth="1"/>
    <col min="3863" max="3863" width="9.85546875" style="57" bestFit="1" customWidth="1"/>
    <col min="3864" max="3864" width="10" style="57" bestFit="1" customWidth="1"/>
    <col min="3865" max="3865" width="9.85546875" style="57" bestFit="1" customWidth="1"/>
    <col min="3866" max="3866" width="10" style="57" bestFit="1" customWidth="1"/>
    <col min="3867" max="3867" width="9.85546875" style="57" bestFit="1" customWidth="1"/>
    <col min="3868" max="3868" width="10" style="57" bestFit="1" customWidth="1"/>
    <col min="3869" max="3870" width="12.28515625" style="57" bestFit="1" customWidth="1"/>
    <col min="3871" max="4069" width="9.140625" style="57"/>
    <col min="4070" max="4070" width="5" style="57" bestFit="1" customWidth="1"/>
    <col min="4071" max="4071" width="74.5703125" style="57" bestFit="1" customWidth="1"/>
    <col min="4072" max="4072" width="8.140625" style="57" customWidth="1"/>
    <col min="4073" max="4073" width="16.7109375" style="57" customWidth="1"/>
    <col min="4074" max="4074" width="12.5703125" style="57" customWidth="1"/>
    <col min="4075" max="4075" width="15.42578125" style="57" bestFit="1" customWidth="1"/>
    <col min="4076" max="4076" width="16.28515625" style="57" bestFit="1" customWidth="1"/>
    <col min="4077" max="4077" width="14.28515625" style="57" customWidth="1"/>
    <col min="4078" max="4078" width="12.85546875" style="57" customWidth="1"/>
    <col min="4079" max="4079" width="15.85546875" style="57" customWidth="1"/>
    <col min="4080" max="4080" width="13.7109375" style="57" customWidth="1"/>
    <col min="4081" max="4081" width="16.7109375" style="57" customWidth="1"/>
    <col min="4082" max="4082" width="11.7109375" style="57" customWidth="1"/>
    <col min="4083" max="4083" width="12.140625" style="57" customWidth="1"/>
    <col min="4084" max="4084" width="17.5703125" style="57" customWidth="1"/>
    <col min="4085" max="4085" width="12.7109375" style="57" customWidth="1"/>
    <col min="4086" max="4086" width="11.140625" style="57" customWidth="1"/>
    <col min="4087" max="4087" width="12.42578125" style="57" customWidth="1"/>
    <col min="4088" max="4088" width="17.85546875" style="57" customWidth="1"/>
    <col min="4089" max="4089" width="16" style="57" customWidth="1"/>
    <col min="4090" max="4090" width="15" style="57" customWidth="1"/>
    <col min="4091" max="4091" width="13.140625" style="57" customWidth="1"/>
    <col min="4092" max="4092" width="14.28515625" style="57" customWidth="1"/>
    <col min="4093" max="4093" width="18" style="57" customWidth="1"/>
    <col min="4094" max="4094" width="13" style="57" customWidth="1"/>
    <col min="4095" max="4095" width="15.140625" style="57" customWidth="1"/>
    <col min="4096" max="4096" width="15.5703125" style="57" customWidth="1"/>
    <col min="4097" max="4097" width="15" style="57" customWidth="1"/>
    <col min="4098" max="4098" width="10" style="57" bestFit="1" customWidth="1"/>
    <col min="4099" max="4100" width="10.85546875" style="57" bestFit="1" customWidth="1"/>
    <col min="4101" max="4101" width="9.85546875" style="57" bestFit="1" customWidth="1"/>
    <col min="4102" max="4102" width="10" style="57" bestFit="1" customWidth="1"/>
    <col min="4103" max="4103" width="9.85546875" style="57" bestFit="1" customWidth="1"/>
    <col min="4104" max="4104" width="10" style="57" bestFit="1" customWidth="1"/>
    <col min="4105" max="4105" width="9.140625" style="57"/>
    <col min="4106" max="4106" width="10" style="57" bestFit="1" customWidth="1"/>
    <col min="4107" max="4107" width="9.85546875" style="57" bestFit="1" customWidth="1"/>
    <col min="4108" max="4108" width="10" style="57" bestFit="1" customWidth="1"/>
    <col min="4109" max="4109" width="9.85546875" style="57" bestFit="1" customWidth="1"/>
    <col min="4110" max="4110" width="10" style="57" bestFit="1" customWidth="1"/>
    <col min="4111" max="4112" width="10.85546875" style="57" bestFit="1" customWidth="1"/>
    <col min="4113" max="4113" width="9.85546875" style="57" bestFit="1" customWidth="1"/>
    <col min="4114" max="4114" width="10" style="57" bestFit="1" customWidth="1"/>
    <col min="4115" max="4115" width="9.85546875" style="57" bestFit="1" customWidth="1"/>
    <col min="4116" max="4116" width="10" style="57" bestFit="1" customWidth="1"/>
    <col min="4117" max="4117" width="9.85546875" style="57" bestFit="1" customWidth="1"/>
    <col min="4118" max="4118" width="10" style="57" bestFit="1" customWidth="1"/>
    <col min="4119" max="4119" width="9.85546875" style="57" bestFit="1" customWidth="1"/>
    <col min="4120" max="4120" width="10" style="57" bestFit="1" customWidth="1"/>
    <col min="4121" max="4121" width="9.85546875" style="57" bestFit="1" customWidth="1"/>
    <col min="4122" max="4122" width="10" style="57" bestFit="1" customWidth="1"/>
    <col min="4123" max="4123" width="9.85546875" style="57" bestFit="1" customWidth="1"/>
    <col min="4124" max="4124" width="10" style="57" bestFit="1" customWidth="1"/>
    <col min="4125" max="4126" width="12.28515625" style="57" bestFit="1" customWidth="1"/>
    <col min="4127" max="4325" width="9.140625" style="57"/>
    <col min="4326" max="4326" width="5" style="57" bestFit="1" customWidth="1"/>
    <col min="4327" max="4327" width="74.5703125" style="57" bestFit="1" customWidth="1"/>
    <col min="4328" max="4328" width="8.140625" style="57" customWidth="1"/>
    <col min="4329" max="4329" width="16.7109375" style="57" customWidth="1"/>
    <col min="4330" max="4330" width="12.5703125" style="57" customWidth="1"/>
    <col min="4331" max="4331" width="15.42578125" style="57" bestFit="1" customWidth="1"/>
    <col min="4332" max="4332" width="16.28515625" style="57" bestFit="1" customWidth="1"/>
    <col min="4333" max="4333" width="14.28515625" style="57" customWidth="1"/>
    <col min="4334" max="4334" width="12.85546875" style="57" customWidth="1"/>
    <col min="4335" max="4335" width="15.85546875" style="57" customWidth="1"/>
    <col min="4336" max="4336" width="13.7109375" style="57" customWidth="1"/>
    <col min="4337" max="4337" width="16.7109375" style="57" customWidth="1"/>
    <col min="4338" max="4338" width="11.7109375" style="57" customWidth="1"/>
    <col min="4339" max="4339" width="12.140625" style="57" customWidth="1"/>
    <col min="4340" max="4340" width="17.5703125" style="57" customWidth="1"/>
    <col min="4341" max="4341" width="12.7109375" style="57" customWidth="1"/>
    <col min="4342" max="4342" width="11.140625" style="57" customWidth="1"/>
    <col min="4343" max="4343" width="12.42578125" style="57" customWidth="1"/>
    <col min="4344" max="4344" width="17.85546875" style="57" customWidth="1"/>
    <col min="4345" max="4345" width="16" style="57" customWidth="1"/>
    <col min="4346" max="4346" width="15" style="57" customWidth="1"/>
    <col min="4347" max="4347" width="13.140625" style="57" customWidth="1"/>
    <col min="4348" max="4348" width="14.28515625" style="57" customWidth="1"/>
    <col min="4349" max="4349" width="18" style="57" customWidth="1"/>
    <col min="4350" max="4350" width="13" style="57" customWidth="1"/>
    <col min="4351" max="4351" width="15.140625" style="57" customWidth="1"/>
    <col min="4352" max="4352" width="15.5703125" style="57" customWidth="1"/>
    <col min="4353" max="4353" width="15" style="57" customWidth="1"/>
    <col min="4354" max="4354" width="10" style="57" bestFit="1" customWidth="1"/>
    <col min="4355" max="4356" width="10.85546875" style="57" bestFit="1" customWidth="1"/>
    <col min="4357" max="4357" width="9.85546875" style="57" bestFit="1" customWidth="1"/>
    <col min="4358" max="4358" width="10" style="57" bestFit="1" customWidth="1"/>
    <col min="4359" max="4359" width="9.85546875" style="57" bestFit="1" customWidth="1"/>
    <col min="4360" max="4360" width="10" style="57" bestFit="1" customWidth="1"/>
    <col min="4361" max="4361" width="9.140625" style="57"/>
    <col min="4362" max="4362" width="10" style="57" bestFit="1" customWidth="1"/>
    <col min="4363" max="4363" width="9.85546875" style="57" bestFit="1" customWidth="1"/>
    <col min="4364" max="4364" width="10" style="57" bestFit="1" customWidth="1"/>
    <col min="4365" max="4365" width="9.85546875" style="57" bestFit="1" customWidth="1"/>
    <col min="4366" max="4366" width="10" style="57" bestFit="1" customWidth="1"/>
    <col min="4367" max="4368" width="10.85546875" style="57" bestFit="1" customWidth="1"/>
    <col min="4369" max="4369" width="9.85546875" style="57" bestFit="1" customWidth="1"/>
    <col min="4370" max="4370" width="10" style="57" bestFit="1" customWidth="1"/>
    <col min="4371" max="4371" width="9.85546875" style="57" bestFit="1" customWidth="1"/>
    <col min="4372" max="4372" width="10" style="57" bestFit="1" customWidth="1"/>
    <col min="4373" max="4373" width="9.85546875" style="57" bestFit="1" customWidth="1"/>
    <col min="4374" max="4374" width="10" style="57" bestFit="1" customWidth="1"/>
    <col min="4375" max="4375" width="9.85546875" style="57" bestFit="1" customWidth="1"/>
    <col min="4376" max="4376" width="10" style="57" bestFit="1" customWidth="1"/>
    <col min="4377" max="4377" width="9.85546875" style="57" bestFit="1" customWidth="1"/>
    <col min="4378" max="4378" width="10" style="57" bestFit="1" customWidth="1"/>
    <col min="4379" max="4379" width="9.85546875" style="57" bestFit="1" customWidth="1"/>
    <col min="4380" max="4380" width="10" style="57" bestFit="1" customWidth="1"/>
    <col min="4381" max="4382" width="12.28515625" style="57" bestFit="1" customWidth="1"/>
    <col min="4383" max="4581" width="9.140625" style="57"/>
    <col min="4582" max="4582" width="5" style="57" bestFit="1" customWidth="1"/>
    <col min="4583" max="4583" width="74.5703125" style="57" bestFit="1" customWidth="1"/>
    <col min="4584" max="4584" width="8.140625" style="57" customWidth="1"/>
    <col min="4585" max="4585" width="16.7109375" style="57" customWidth="1"/>
    <col min="4586" max="4586" width="12.5703125" style="57" customWidth="1"/>
    <col min="4587" max="4587" width="15.42578125" style="57" bestFit="1" customWidth="1"/>
    <col min="4588" max="4588" width="16.28515625" style="57" bestFit="1" customWidth="1"/>
    <col min="4589" max="4589" width="14.28515625" style="57" customWidth="1"/>
    <col min="4590" max="4590" width="12.85546875" style="57" customWidth="1"/>
    <col min="4591" max="4591" width="15.85546875" style="57" customWidth="1"/>
    <col min="4592" max="4592" width="13.7109375" style="57" customWidth="1"/>
    <col min="4593" max="4593" width="16.7109375" style="57" customWidth="1"/>
    <col min="4594" max="4594" width="11.7109375" style="57" customWidth="1"/>
    <col min="4595" max="4595" width="12.140625" style="57" customWidth="1"/>
    <col min="4596" max="4596" width="17.5703125" style="57" customWidth="1"/>
    <col min="4597" max="4597" width="12.7109375" style="57" customWidth="1"/>
    <col min="4598" max="4598" width="11.140625" style="57" customWidth="1"/>
    <col min="4599" max="4599" width="12.42578125" style="57" customWidth="1"/>
    <col min="4600" max="4600" width="17.85546875" style="57" customWidth="1"/>
    <col min="4601" max="4601" width="16" style="57" customWidth="1"/>
    <col min="4602" max="4602" width="15" style="57" customWidth="1"/>
    <col min="4603" max="4603" width="13.140625" style="57" customWidth="1"/>
    <col min="4604" max="4604" width="14.28515625" style="57" customWidth="1"/>
    <col min="4605" max="4605" width="18" style="57" customWidth="1"/>
    <col min="4606" max="4606" width="13" style="57" customWidth="1"/>
    <col min="4607" max="4607" width="15.140625" style="57" customWidth="1"/>
    <col min="4608" max="4608" width="15.5703125" style="57" customWidth="1"/>
    <col min="4609" max="4609" width="15" style="57" customWidth="1"/>
    <col min="4610" max="4610" width="10" style="57" bestFit="1" customWidth="1"/>
    <col min="4611" max="4612" width="10.85546875" style="57" bestFit="1" customWidth="1"/>
    <col min="4613" max="4613" width="9.85546875" style="57" bestFit="1" customWidth="1"/>
    <col min="4614" max="4614" width="10" style="57" bestFit="1" customWidth="1"/>
    <col min="4615" max="4615" width="9.85546875" style="57" bestFit="1" customWidth="1"/>
    <col min="4616" max="4616" width="10" style="57" bestFit="1" customWidth="1"/>
    <col min="4617" max="4617" width="9.140625" style="57"/>
    <col min="4618" max="4618" width="10" style="57" bestFit="1" customWidth="1"/>
    <col min="4619" max="4619" width="9.85546875" style="57" bestFit="1" customWidth="1"/>
    <col min="4620" max="4620" width="10" style="57" bestFit="1" customWidth="1"/>
    <col min="4621" max="4621" width="9.85546875" style="57" bestFit="1" customWidth="1"/>
    <col min="4622" max="4622" width="10" style="57" bestFit="1" customWidth="1"/>
    <col min="4623" max="4624" width="10.85546875" style="57" bestFit="1" customWidth="1"/>
    <col min="4625" max="4625" width="9.85546875" style="57" bestFit="1" customWidth="1"/>
    <col min="4626" max="4626" width="10" style="57" bestFit="1" customWidth="1"/>
    <col min="4627" max="4627" width="9.85546875" style="57" bestFit="1" customWidth="1"/>
    <col min="4628" max="4628" width="10" style="57" bestFit="1" customWidth="1"/>
    <col min="4629" max="4629" width="9.85546875" style="57" bestFit="1" customWidth="1"/>
    <col min="4630" max="4630" width="10" style="57" bestFit="1" customWidth="1"/>
    <col min="4631" max="4631" width="9.85546875" style="57" bestFit="1" customWidth="1"/>
    <col min="4632" max="4632" width="10" style="57" bestFit="1" customWidth="1"/>
    <col min="4633" max="4633" width="9.85546875" style="57" bestFit="1" customWidth="1"/>
    <col min="4634" max="4634" width="10" style="57" bestFit="1" customWidth="1"/>
    <col min="4635" max="4635" width="9.85546875" style="57" bestFit="1" customWidth="1"/>
    <col min="4636" max="4636" width="10" style="57" bestFit="1" customWidth="1"/>
    <col min="4637" max="4638" width="12.28515625" style="57" bestFit="1" customWidth="1"/>
    <col min="4639" max="4837" width="9.140625" style="57"/>
    <col min="4838" max="4838" width="5" style="57" bestFit="1" customWidth="1"/>
    <col min="4839" max="4839" width="74.5703125" style="57" bestFit="1" customWidth="1"/>
    <col min="4840" max="4840" width="8.140625" style="57" customWidth="1"/>
    <col min="4841" max="4841" width="16.7109375" style="57" customWidth="1"/>
    <col min="4842" max="4842" width="12.5703125" style="57" customWidth="1"/>
    <col min="4843" max="4843" width="15.42578125" style="57" bestFit="1" customWidth="1"/>
    <col min="4844" max="4844" width="16.28515625" style="57" bestFit="1" customWidth="1"/>
    <col min="4845" max="4845" width="14.28515625" style="57" customWidth="1"/>
    <col min="4846" max="4846" width="12.85546875" style="57" customWidth="1"/>
    <col min="4847" max="4847" width="15.85546875" style="57" customWidth="1"/>
    <col min="4848" max="4848" width="13.7109375" style="57" customWidth="1"/>
    <col min="4849" max="4849" width="16.7109375" style="57" customWidth="1"/>
    <col min="4850" max="4850" width="11.7109375" style="57" customWidth="1"/>
    <col min="4851" max="4851" width="12.140625" style="57" customWidth="1"/>
    <col min="4852" max="4852" width="17.5703125" style="57" customWidth="1"/>
    <col min="4853" max="4853" width="12.7109375" style="57" customWidth="1"/>
    <col min="4854" max="4854" width="11.140625" style="57" customWidth="1"/>
    <col min="4855" max="4855" width="12.42578125" style="57" customWidth="1"/>
    <col min="4856" max="4856" width="17.85546875" style="57" customWidth="1"/>
    <col min="4857" max="4857" width="16" style="57" customWidth="1"/>
    <col min="4858" max="4858" width="15" style="57" customWidth="1"/>
    <col min="4859" max="4859" width="13.140625" style="57" customWidth="1"/>
    <col min="4860" max="4860" width="14.28515625" style="57" customWidth="1"/>
    <col min="4861" max="4861" width="18" style="57" customWidth="1"/>
    <col min="4862" max="4862" width="13" style="57" customWidth="1"/>
    <col min="4863" max="4863" width="15.140625" style="57" customWidth="1"/>
    <col min="4864" max="4864" width="15.5703125" style="57" customWidth="1"/>
    <col min="4865" max="4865" width="15" style="57" customWidth="1"/>
    <col min="4866" max="4866" width="10" style="57" bestFit="1" customWidth="1"/>
    <col min="4867" max="4868" width="10.85546875" style="57" bestFit="1" customWidth="1"/>
    <col min="4869" max="4869" width="9.85546875" style="57" bestFit="1" customWidth="1"/>
    <col min="4870" max="4870" width="10" style="57" bestFit="1" customWidth="1"/>
    <col min="4871" max="4871" width="9.85546875" style="57" bestFit="1" customWidth="1"/>
    <col min="4872" max="4872" width="10" style="57" bestFit="1" customWidth="1"/>
    <col min="4873" max="4873" width="9.140625" style="57"/>
    <col min="4874" max="4874" width="10" style="57" bestFit="1" customWidth="1"/>
    <col min="4875" max="4875" width="9.85546875" style="57" bestFit="1" customWidth="1"/>
    <col min="4876" max="4876" width="10" style="57" bestFit="1" customWidth="1"/>
    <col min="4877" max="4877" width="9.85546875" style="57" bestFit="1" customWidth="1"/>
    <col min="4878" max="4878" width="10" style="57" bestFit="1" customWidth="1"/>
    <col min="4879" max="4880" width="10.85546875" style="57" bestFit="1" customWidth="1"/>
    <col min="4881" max="4881" width="9.85546875" style="57" bestFit="1" customWidth="1"/>
    <col min="4882" max="4882" width="10" style="57" bestFit="1" customWidth="1"/>
    <col min="4883" max="4883" width="9.85546875" style="57" bestFit="1" customWidth="1"/>
    <col min="4884" max="4884" width="10" style="57" bestFit="1" customWidth="1"/>
    <col min="4885" max="4885" width="9.85546875" style="57" bestFit="1" customWidth="1"/>
    <col min="4886" max="4886" width="10" style="57" bestFit="1" customWidth="1"/>
    <col min="4887" max="4887" width="9.85546875" style="57" bestFit="1" customWidth="1"/>
    <col min="4888" max="4888" width="10" style="57" bestFit="1" customWidth="1"/>
    <col min="4889" max="4889" width="9.85546875" style="57" bestFit="1" customWidth="1"/>
    <col min="4890" max="4890" width="10" style="57" bestFit="1" customWidth="1"/>
    <col min="4891" max="4891" width="9.85546875" style="57" bestFit="1" customWidth="1"/>
    <col min="4892" max="4892" width="10" style="57" bestFit="1" customWidth="1"/>
    <col min="4893" max="4894" width="12.28515625" style="57" bestFit="1" customWidth="1"/>
    <col min="4895" max="5093" width="9.140625" style="57"/>
    <col min="5094" max="5094" width="5" style="57" bestFit="1" customWidth="1"/>
    <col min="5095" max="5095" width="74.5703125" style="57" bestFit="1" customWidth="1"/>
    <col min="5096" max="5096" width="8.140625" style="57" customWidth="1"/>
    <col min="5097" max="5097" width="16.7109375" style="57" customWidth="1"/>
    <col min="5098" max="5098" width="12.5703125" style="57" customWidth="1"/>
    <col min="5099" max="5099" width="15.42578125" style="57" bestFit="1" customWidth="1"/>
    <col min="5100" max="5100" width="16.28515625" style="57" bestFit="1" customWidth="1"/>
    <col min="5101" max="5101" width="14.28515625" style="57" customWidth="1"/>
    <col min="5102" max="5102" width="12.85546875" style="57" customWidth="1"/>
    <col min="5103" max="5103" width="15.85546875" style="57" customWidth="1"/>
    <col min="5104" max="5104" width="13.7109375" style="57" customWidth="1"/>
    <col min="5105" max="5105" width="16.7109375" style="57" customWidth="1"/>
    <col min="5106" max="5106" width="11.7109375" style="57" customWidth="1"/>
    <col min="5107" max="5107" width="12.140625" style="57" customWidth="1"/>
    <col min="5108" max="5108" width="17.5703125" style="57" customWidth="1"/>
    <col min="5109" max="5109" width="12.7109375" style="57" customWidth="1"/>
    <col min="5110" max="5110" width="11.140625" style="57" customWidth="1"/>
    <col min="5111" max="5111" width="12.42578125" style="57" customWidth="1"/>
    <col min="5112" max="5112" width="17.85546875" style="57" customWidth="1"/>
    <col min="5113" max="5113" width="16" style="57" customWidth="1"/>
    <col min="5114" max="5114" width="15" style="57" customWidth="1"/>
    <col min="5115" max="5115" width="13.140625" style="57" customWidth="1"/>
    <col min="5116" max="5116" width="14.28515625" style="57" customWidth="1"/>
    <col min="5117" max="5117" width="18" style="57" customWidth="1"/>
    <col min="5118" max="5118" width="13" style="57" customWidth="1"/>
    <col min="5119" max="5119" width="15.140625" style="57" customWidth="1"/>
    <col min="5120" max="5120" width="15.5703125" style="57" customWidth="1"/>
    <col min="5121" max="5121" width="15" style="57" customWidth="1"/>
    <col min="5122" max="5122" width="10" style="57" bestFit="1" customWidth="1"/>
    <col min="5123" max="5124" width="10.85546875" style="57" bestFit="1" customWidth="1"/>
    <col min="5125" max="5125" width="9.85546875" style="57" bestFit="1" customWidth="1"/>
    <col min="5126" max="5126" width="10" style="57" bestFit="1" customWidth="1"/>
    <col min="5127" max="5127" width="9.85546875" style="57" bestFit="1" customWidth="1"/>
    <col min="5128" max="5128" width="10" style="57" bestFit="1" customWidth="1"/>
    <col min="5129" max="5129" width="9.140625" style="57"/>
    <col min="5130" max="5130" width="10" style="57" bestFit="1" customWidth="1"/>
    <col min="5131" max="5131" width="9.85546875" style="57" bestFit="1" customWidth="1"/>
    <col min="5132" max="5132" width="10" style="57" bestFit="1" customWidth="1"/>
    <col min="5133" max="5133" width="9.85546875" style="57" bestFit="1" customWidth="1"/>
    <col min="5134" max="5134" width="10" style="57" bestFit="1" customWidth="1"/>
    <col min="5135" max="5136" width="10.85546875" style="57" bestFit="1" customWidth="1"/>
    <col min="5137" max="5137" width="9.85546875" style="57" bestFit="1" customWidth="1"/>
    <col min="5138" max="5138" width="10" style="57" bestFit="1" customWidth="1"/>
    <col min="5139" max="5139" width="9.85546875" style="57" bestFit="1" customWidth="1"/>
    <col min="5140" max="5140" width="10" style="57" bestFit="1" customWidth="1"/>
    <col min="5141" max="5141" width="9.85546875" style="57" bestFit="1" customWidth="1"/>
    <col min="5142" max="5142" width="10" style="57" bestFit="1" customWidth="1"/>
    <col min="5143" max="5143" width="9.85546875" style="57" bestFit="1" customWidth="1"/>
    <col min="5144" max="5144" width="10" style="57" bestFit="1" customWidth="1"/>
    <col min="5145" max="5145" width="9.85546875" style="57" bestFit="1" customWidth="1"/>
    <col min="5146" max="5146" width="10" style="57" bestFit="1" customWidth="1"/>
    <col min="5147" max="5147" width="9.85546875" style="57" bestFit="1" customWidth="1"/>
    <col min="5148" max="5148" width="10" style="57" bestFit="1" customWidth="1"/>
    <col min="5149" max="5150" width="12.28515625" style="57" bestFit="1" customWidth="1"/>
    <col min="5151" max="5349" width="9.140625" style="57"/>
    <col min="5350" max="5350" width="5" style="57" bestFit="1" customWidth="1"/>
    <col min="5351" max="5351" width="74.5703125" style="57" bestFit="1" customWidth="1"/>
    <col min="5352" max="5352" width="8.140625" style="57" customWidth="1"/>
    <col min="5353" max="5353" width="16.7109375" style="57" customWidth="1"/>
    <col min="5354" max="5354" width="12.5703125" style="57" customWidth="1"/>
    <col min="5355" max="5355" width="15.42578125" style="57" bestFit="1" customWidth="1"/>
    <col min="5356" max="5356" width="16.28515625" style="57" bestFit="1" customWidth="1"/>
    <col min="5357" max="5357" width="14.28515625" style="57" customWidth="1"/>
    <col min="5358" max="5358" width="12.85546875" style="57" customWidth="1"/>
    <col min="5359" max="5359" width="15.85546875" style="57" customWidth="1"/>
    <col min="5360" max="5360" width="13.7109375" style="57" customWidth="1"/>
    <col min="5361" max="5361" width="16.7109375" style="57" customWidth="1"/>
    <col min="5362" max="5362" width="11.7109375" style="57" customWidth="1"/>
    <col min="5363" max="5363" width="12.140625" style="57" customWidth="1"/>
    <col min="5364" max="5364" width="17.5703125" style="57" customWidth="1"/>
    <col min="5365" max="5365" width="12.7109375" style="57" customWidth="1"/>
    <col min="5366" max="5366" width="11.140625" style="57" customWidth="1"/>
    <col min="5367" max="5367" width="12.42578125" style="57" customWidth="1"/>
    <col min="5368" max="5368" width="17.85546875" style="57" customWidth="1"/>
    <col min="5369" max="5369" width="16" style="57" customWidth="1"/>
    <col min="5370" max="5370" width="15" style="57" customWidth="1"/>
    <col min="5371" max="5371" width="13.140625" style="57" customWidth="1"/>
    <col min="5372" max="5372" width="14.28515625" style="57" customWidth="1"/>
    <col min="5373" max="5373" width="18" style="57" customWidth="1"/>
    <col min="5374" max="5374" width="13" style="57" customWidth="1"/>
    <col min="5375" max="5375" width="15.140625" style="57" customWidth="1"/>
    <col min="5376" max="5376" width="15.5703125" style="57" customWidth="1"/>
    <col min="5377" max="5377" width="15" style="57" customWidth="1"/>
    <col min="5378" max="5378" width="10" style="57" bestFit="1" customWidth="1"/>
    <col min="5379" max="5380" width="10.85546875" style="57" bestFit="1" customWidth="1"/>
    <col min="5381" max="5381" width="9.85546875" style="57" bestFit="1" customWidth="1"/>
    <col min="5382" max="5382" width="10" style="57" bestFit="1" customWidth="1"/>
    <col min="5383" max="5383" width="9.85546875" style="57" bestFit="1" customWidth="1"/>
    <col min="5384" max="5384" width="10" style="57" bestFit="1" customWidth="1"/>
    <col min="5385" max="5385" width="9.140625" style="57"/>
    <col min="5386" max="5386" width="10" style="57" bestFit="1" customWidth="1"/>
    <col min="5387" max="5387" width="9.85546875" style="57" bestFit="1" customWidth="1"/>
    <col min="5388" max="5388" width="10" style="57" bestFit="1" customWidth="1"/>
    <col min="5389" max="5389" width="9.85546875" style="57" bestFit="1" customWidth="1"/>
    <col min="5390" max="5390" width="10" style="57" bestFit="1" customWidth="1"/>
    <col min="5391" max="5392" width="10.85546875" style="57" bestFit="1" customWidth="1"/>
    <col min="5393" max="5393" width="9.85546875" style="57" bestFit="1" customWidth="1"/>
    <col min="5394" max="5394" width="10" style="57" bestFit="1" customWidth="1"/>
    <col min="5395" max="5395" width="9.85546875" style="57" bestFit="1" customWidth="1"/>
    <col min="5396" max="5396" width="10" style="57" bestFit="1" customWidth="1"/>
    <col min="5397" max="5397" width="9.85546875" style="57" bestFit="1" customWidth="1"/>
    <col min="5398" max="5398" width="10" style="57" bestFit="1" customWidth="1"/>
    <col min="5399" max="5399" width="9.85546875" style="57" bestFit="1" customWidth="1"/>
    <col min="5400" max="5400" width="10" style="57" bestFit="1" customWidth="1"/>
    <col min="5401" max="5401" width="9.85546875" style="57" bestFit="1" customWidth="1"/>
    <col min="5402" max="5402" width="10" style="57" bestFit="1" customWidth="1"/>
    <col min="5403" max="5403" width="9.85546875" style="57" bestFit="1" customWidth="1"/>
    <col min="5404" max="5404" width="10" style="57" bestFit="1" customWidth="1"/>
    <col min="5405" max="5406" width="12.28515625" style="57" bestFit="1" customWidth="1"/>
    <col min="5407" max="5605" width="9.140625" style="57"/>
    <col min="5606" max="5606" width="5" style="57" bestFit="1" customWidth="1"/>
    <col min="5607" max="5607" width="74.5703125" style="57" bestFit="1" customWidth="1"/>
    <col min="5608" max="5608" width="8.140625" style="57" customWidth="1"/>
    <col min="5609" max="5609" width="16.7109375" style="57" customWidth="1"/>
    <col min="5610" max="5610" width="12.5703125" style="57" customWidth="1"/>
    <col min="5611" max="5611" width="15.42578125" style="57" bestFit="1" customWidth="1"/>
    <col min="5612" max="5612" width="16.28515625" style="57" bestFit="1" customWidth="1"/>
    <col min="5613" max="5613" width="14.28515625" style="57" customWidth="1"/>
    <col min="5614" max="5614" width="12.85546875" style="57" customWidth="1"/>
    <col min="5615" max="5615" width="15.85546875" style="57" customWidth="1"/>
    <col min="5616" max="5616" width="13.7109375" style="57" customWidth="1"/>
    <col min="5617" max="5617" width="16.7109375" style="57" customWidth="1"/>
    <col min="5618" max="5618" width="11.7109375" style="57" customWidth="1"/>
    <col min="5619" max="5619" width="12.140625" style="57" customWidth="1"/>
    <col min="5620" max="5620" width="17.5703125" style="57" customWidth="1"/>
    <col min="5621" max="5621" width="12.7109375" style="57" customWidth="1"/>
    <col min="5622" max="5622" width="11.140625" style="57" customWidth="1"/>
    <col min="5623" max="5623" width="12.42578125" style="57" customWidth="1"/>
    <col min="5624" max="5624" width="17.85546875" style="57" customWidth="1"/>
    <col min="5625" max="5625" width="16" style="57" customWidth="1"/>
    <col min="5626" max="5626" width="15" style="57" customWidth="1"/>
    <col min="5627" max="5627" width="13.140625" style="57" customWidth="1"/>
    <col min="5628" max="5628" width="14.28515625" style="57" customWidth="1"/>
    <col min="5629" max="5629" width="18" style="57" customWidth="1"/>
    <col min="5630" max="5630" width="13" style="57" customWidth="1"/>
    <col min="5631" max="5631" width="15.140625" style="57" customWidth="1"/>
    <col min="5632" max="5632" width="15.5703125" style="57" customWidth="1"/>
    <col min="5633" max="5633" width="15" style="57" customWidth="1"/>
    <col min="5634" max="5634" width="10" style="57" bestFit="1" customWidth="1"/>
    <col min="5635" max="5636" width="10.85546875" style="57" bestFit="1" customWidth="1"/>
    <col min="5637" max="5637" width="9.85546875" style="57" bestFit="1" customWidth="1"/>
    <col min="5638" max="5638" width="10" style="57" bestFit="1" customWidth="1"/>
    <col min="5639" max="5639" width="9.85546875" style="57" bestFit="1" customWidth="1"/>
    <col min="5640" max="5640" width="10" style="57" bestFit="1" customWidth="1"/>
    <col min="5641" max="5641" width="9.140625" style="57"/>
    <col min="5642" max="5642" width="10" style="57" bestFit="1" customWidth="1"/>
    <col min="5643" max="5643" width="9.85546875" style="57" bestFit="1" customWidth="1"/>
    <col min="5644" max="5644" width="10" style="57" bestFit="1" customWidth="1"/>
    <col min="5645" max="5645" width="9.85546875" style="57" bestFit="1" customWidth="1"/>
    <col min="5646" max="5646" width="10" style="57" bestFit="1" customWidth="1"/>
    <col min="5647" max="5648" width="10.85546875" style="57" bestFit="1" customWidth="1"/>
    <col min="5649" max="5649" width="9.85546875" style="57" bestFit="1" customWidth="1"/>
    <col min="5650" max="5650" width="10" style="57" bestFit="1" customWidth="1"/>
    <col min="5651" max="5651" width="9.85546875" style="57" bestFit="1" customWidth="1"/>
    <col min="5652" max="5652" width="10" style="57" bestFit="1" customWidth="1"/>
    <col min="5653" max="5653" width="9.85546875" style="57" bestFit="1" customWidth="1"/>
    <col min="5654" max="5654" width="10" style="57" bestFit="1" customWidth="1"/>
    <col min="5655" max="5655" width="9.85546875" style="57" bestFit="1" customWidth="1"/>
    <col min="5656" max="5656" width="10" style="57" bestFit="1" customWidth="1"/>
    <col min="5657" max="5657" width="9.85546875" style="57" bestFit="1" customWidth="1"/>
    <col min="5658" max="5658" width="10" style="57" bestFit="1" customWidth="1"/>
    <col min="5659" max="5659" width="9.85546875" style="57" bestFit="1" customWidth="1"/>
    <col min="5660" max="5660" width="10" style="57" bestFit="1" customWidth="1"/>
    <col min="5661" max="5662" width="12.28515625" style="57" bestFit="1" customWidth="1"/>
    <col min="5663" max="5861" width="9.140625" style="57"/>
    <col min="5862" max="5862" width="5" style="57" bestFit="1" customWidth="1"/>
    <col min="5863" max="5863" width="74.5703125" style="57" bestFit="1" customWidth="1"/>
    <col min="5864" max="5864" width="8.140625" style="57" customWidth="1"/>
    <col min="5865" max="5865" width="16.7109375" style="57" customWidth="1"/>
    <col min="5866" max="5866" width="12.5703125" style="57" customWidth="1"/>
    <col min="5867" max="5867" width="15.42578125" style="57" bestFit="1" customWidth="1"/>
    <col min="5868" max="5868" width="16.28515625" style="57" bestFit="1" customWidth="1"/>
    <col min="5869" max="5869" width="14.28515625" style="57" customWidth="1"/>
    <col min="5870" max="5870" width="12.85546875" style="57" customWidth="1"/>
    <col min="5871" max="5871" width="15.85546875" style="57" customWidth="1"/>
    <col min="5872" max="5872" width="13.7109375" style="57" customWidth="1"/>
    <col min="5873" max="5873" width="16.7109375" style="57" customWidth="1"/>
    <col min="5874" max="5874" width="11.7109375" style="57" customWidth="1"/>
    <col min="5875" max="5875" width="12.140625" style="57" customWidth="1"/>
    <col min="5876" max="5876" width="17.5703125" style="57" customWidth="1"/>
    <col min="5877" max="5877" width="12.7109375" style="57" customWidth="1"/>
    <col min="5878" max="5878" width="11.140625" style="57" customWidth="1"/>
    <col min="5879" max="5879" width="12.42578125" style="57" customWidth="1"/>
    <col min="5880" max="5880" width="17.85546875" style="57" customWidth="1"/>
    <col min="5881" max="5881" width="16" style="57" customWidth="1"/>
    <col min="5882" max="5882" width="15" style="57" customWidth="1"/>
    <col min="5883" max="5883" width="13.140625" style="57" customWidth="1"/>
    <col min="5884" max="5884" width="14.28515625" style="57" customWidth="1"/>
    <col min="5885" max="5885" width="18" style="57" customWidth="1"/>
    <col min="5886" max="5886" width="13" style="57" customWidth="1"/>
    <col min="5887" max="5887" width="15.140625" style="57" customWidth="1"/>
    <col min="5888" max="5888" width="15.5703125" style="57" customWidth="1"/>
    <col min="5889" max="5889" width="15" style="57" customWidth="1"/>
    <col min="5890" max="5890" width="10" style="57" bestFit="1" customWidth="1"/>
    <col min="5891" max="5892" width="10.85546875" style="57" bestFit="1" customWidth="1"/>
    <col min="5893" max="5893" width="9.85546875" style="57" bestFit="1" customWidth="1"/>
    <col min="5894" max="5894" width="10" style="57" bestFit="1" customWidth="1"/>
    <col min="5895" max="5895" width="9.85546875" style="57" bestFit="1" customWidth="1"/>
    <col min="5896" max="5896" width="10" style="57" bestFit="1" customWidth="1"/>
    <col min="5897" max="5897" width="9.140625" style="57"/>
    <col min="5898" max="5898" width="10" style="57" bestFit="1" customWidth="1"/>
    <col min="5899" max="5899" width="9.85546875" style="57" bestFit="1" customWidth="1"/>
    <col min="5900" max="5900" width="10" style="57" bestFit="1" customWidth="1"/>
    <col min="5901" max="5901" width="9.85546875" style="57" bestFit="1" customWidth="1"/>
    <col min="5902" max="5902" width="10" style="57" bestFit="1" customWidth="1"/>
    <col min="5903" max="5904" width="10.85546875" style="57" bestFit="1" customWidth="1"/>
    <col min="5905" max="5905" width="9.85546875" style="57" bestFit="1" customWidth="1"/>
    <col min="5906" max="5906" width="10" style="57" bestFit="1" customWidth="1"/>
    <col min="5907" max="5907" width="9.85546875" style="57" bestFit="1" customWidth="1"/>
    <col min="5908" max="5908" width="10" style="57" bestFit="1" customWidth="1"/>
    <col min="5909" max="5909" width="9.85546875" style="57" bestFit="1" customWidth="1"/>
    <col min="5910" max="5910" width="10" style="57" bestFit="1" customWidth="1"/>
    <col min="5911" max="5911" width="9.85546875" style="57" bestFit="1" customWidth="1"/>
    <col min="5912" max="5912" width="10" style="57" bestFit="1" customWidth="1"/>
    <col min="5913" max="5913" width="9.85546875" style="57" bestFit="1" customWidth="1"/>
    <col min="5914" max="5914" width="10" style="57" bestFit="1" customWidth="1"/>
    <col min="5915" max="5915" width="9.85546875" style="57" bestFit="1" customWidth="1"/>
    <col min="5916" max="5916" width="10" style="57" bestFit="1" customWidth="1"/>
    <col min="5917" max="5918" width="12.28515625" style="57" bestFit="1" customWidth="1"/>
    <col min="5919" max="6117" width="9.140625" style="57"/>
    <col min="6118" max="6118" width="5" style="57" bestFit="1" customWidth="1"/>
    <col min="6119" max="6119" width="74.5703125" style="57" bestFit="1" customWidth="1"/>
    <col min="6120" max="6120" width="8.140625" style="57" customWidth="1"/>
    <col min="6121" max="6121" width="16.7109375" style="57" customWidth="1"/>
    <col min="6122" max="6122" width="12.5703125" style="57" customWidth="1"/>
    <col min="6123" max="6123" width="15.42578125" style="57" bestFit="1" customWidth="1"/>
    <col min="6124" max="6124" width="16.28515625" style="57" bestFit="1" customWidth="1"/>
    <col min="6125" max="6125" width="14.28515625" style="57" customWidth="1"/>
    <col min="6126" max="6126" width="12.85546875" style="57" customWidth="1"/>
    <col min="6127" max="6127" width="15.85546875" style="57" customWidth="1"/>
    <col min="6128" max="6128" width="13.7109375" style="57" customWidth="1"/>
    <col min="6129" max="6129" width="16.7109375" style="57" customWidth="1"/>
    <col min="6130" max="6130" width="11.7109375" style="57" customWidth="1"/>
    <col min="6131" max="6131" width="12.140625" style="57" customWidth="1"/>
    <col min="6132" max="6132" width="17.5703125" style="57" customWidth="1"/>
    <col min="6133" max="6133" width="12.7109375" style="57" customWidth="1"/>
    <col min="6134" max="6134" width="11.140625" style="57" customWidth="1"/>
    <col min="6135" max="6135" width="12.42578125" style="57" customWidth="1"/>
    <col min="6136" max="6136" width="17.85546875" style="57" customWidth="1"/>
    <col min="6137" max="6137" width="16" style="57" customWidth="1"/>
    <col min="6138" max="6138" width="15" style="57" customWidth="1"/>
    <col min="6139" max="6139" width="13.140625" style="57" customWidth="1"/>
    <col min="6140" max="6140" width="14.28515625" style="57" customWidth="1"/>
    <col min="6141" max="6141" width="18" style="57" customWidth="1"/>
    <col min="6142" max="6142" width="13" style="57" customWidth="1"/>
    <col min="6143" max="6143" width="15.140625" style="57" customWidth="1"/>
    <col min="6144" max="6144" width="15.5703125" style="57" customWidth="1"/>
    <col min="6145" max="6145" width="15" style="57" customWidth="1"/>
    <col min="6146" max="6146" width="10" style="57" bestFit="1" customWidth="1"/>
    <col min="6147" max="6148" width="10.85546875" style="57" bestFit="1" customWidth="1"/>
    <col min="6149" max="6149" width="9.85546875" style="57" bestFit="1" customWidth="1"/>
    <col min="6150" max="6150" width="10" style="57" bestFit="1" customWidth="1"/>
    <col min="6151" max="6151" width="9.85546875" style="57" bestFit="1" customWidth="1"/>
    <col min="6152" max="6152" width="10" style="57" bestFit="1" customWidth="1"/>
    <col min="6153" max="6153" width="9.140625" style="57"/>
    <col min="6154" max="6154" width="10" style="57" bestFit="1" customWidth="1"/>
    <col min="6155" max="6155" width="9.85546875" style="57" bestFit="1" customWidth="1"/>
    <col min="6156" max="6156" width="10" style="57" bestFit="1" customWidth="1"/>
    <col min="6157" max="6157" width="9.85546875" style="57" bestFit="1" customWidth="1"/>
    <col min="6158" max="6158" width="10" style="57" bestFit="1" customWidth="1"/>
    <col min="6159" max="6160" width="10.85546875" style="57" bestFit="1" customWidth="1"/>
    <col min="6161" max="6161" width="9.85546875" style="57" bestFit="1" customWidth="1"/>
    <col min="6162" max="6162" width="10" style="57" bestFit="1" customWidth="1"/>
    <col min="6163" max="6163" width="9.85546875" style="57" bestFit="1" customWidth="1"/>
    <col min="6164" max="6164" width="10" style="57" bestFit="1" customWidth="1"/>
    <col min="6165" max="6165" width="9.85546875" style="57" bestFit="1" customWidth="1"/>
    <col min="6166" max="6166" width="10" style="57" bestFit="1" customWidth="1"/>
    <col min="6167" max="6167" width="9.85546875" style="57" bestFit="1" customWidth="1"/>
    <col min="6168" max="6168" width="10" style="57" bestFit="1" customWidth="1"/>
    <col min="6169" max="6169" width="9.85546875" style="57" bestFit="1" customWidth="1"/>
    <col min="6170" max="6170" width="10" style="57" bestFit="1" customWidth="1"/>
    <col min="6171" max="6171" width="9.85546875" style="57" bestFit="1" customWidth="1"/>
    <col min="6172" max="6172" width="10" style="57" bestFit="1" customWidth="1"/>
    <col min="6173" max="6174" width="12.28515625" style="57" bestFit="1" customWidth="1"/>
    <col min="6175" max="6373" width="9.140625" style="57"/>
    <col min="6374" max="6374" width="5" style="57" bestFit="1" customWidth="1"/>
    <col min="6375" max="6375" width="74.5703125" style="57" bestFit="1" customWidth="1"/>
    <col min="6376" max="6376" width="8.140625" style="57" customWidth="1"/>
    <col min="6377" max="6377" width="16.7109375" style="57" customWidth="1"/>
    <col min="6378" max="6378" width="12.5703125" style="57" customWidth="1"/>
    <col min="6379" max="6379" width="15.42578125" style="57" bestFit="1" customWidth="1"/>
    <col min="6380" max="6380" width="16.28515625" style="57" bestFit="1" customWidth="1"/>
    <col min="6381" max="6381" width="14.28515625" style="57" customWidth="1"/>
    <col min="6382" max="6382" width="12.85546875" style="57" customWidth="1"/>
    <col min="6383" max="6383" width="15.85546875" style="57" customWidth="1"/>
    <col min="6384" max="6384" width="13.7109375" style="57" customWidth="1"/>
    <col min="6385" max="6385" width="16.7109375" style="57" customWidth="1"/>
    <col min="6386" max="6386" width="11.7109375" style="57" customWidth="1"/>
    <col min="6387" max="6387" width="12.140625" style="57" customWidth="1"/>
    <col min="6388" max="6388" width="17.5703125" style="57" customWidth="1"/>
    <col min="6389" max="6389" width="12.7109375" style="57" customWidth="1"/>
    <col min="6390" max="6390" width="11.140625" style="57" customWidth="1"/>
    <col min="6391" max="6391" width="12.42578125" style="57" customWidth="1"/>
    <col min="6392" max="6392" width="17.85546875" style="57" customWidth="1"/>
    <col min="6393" max="6393" width="16" style="57" customWidth="1"/>
    <col min="6394" max="6394" width="15" style="57" customWidth="1"/>
    <col min="6395" max="6395" width="13.140625" style="57" customWidth="1"/>
    <col min="6396" max="6396" width="14.28515625" style="57" customWidth="1"/>
    <col min="6397" max="6397" width="18" style="57" customWidth="1"/>
    <col min="6398" max="6398" width="13" style="57" customWidth="1"/>
    <col min="6399" max="6399" width="15.140625" style="57" customWidth="1"/>
    <col min="6400" max="6400" width="15.5703125" style="57" customWidth="1"/>
    <col min="6401" max="6401" width="15" style="57" customWidth="1"/>
    <col min="6402" max="6402" width="10" style="57" bestFit="1" customWidth="1"/>
    <col min="6403" max="6404" width="10.85546875" style="57" bestFit="1" customWidth="1"/>
    <col min="6405" max="6405" width="9.85546875" style="57" bestFit="1" customWidth="1"/>
    <col min="6406" max="6406" width="10" style="57" bestFit="1" customWidth="1"/>
    <col min="6407" max="6407" width="9.85546875" style="57" bestFit="1" customWidth="1"/>
    <col min="6408" max="6408" width="10" style="57" bestFit="1" customWidth="1"/>
    <col min="6409" max="6409" width="9.140625" style="57"/>
    <col min="6410" max="6410" width="10" style="57" bestFit="1" customWidth="1"/>
    <col min="6411" max="6411" width="9.85546875" style="57" bestFit="1" customWidth="1"/>
    <col min="6412" max="6412" width="10" style="57" bestFit="1" customWidth="1"/>
    <col min="6413" max="6413" width="9.85546875" style="57" bestFit="1" customWidth="1"/>
    <col min="6414" max="6414" width="10" style="57" bestFit="1" customWidth="1"/>
    <col min="6415" max="6416" width="10.85546875" style="57" bestFit="1" customWidth="1"/>
    <col min="6417" max="6417" width="9.85546875" style="57" bestFit="1" customWidth="1"/>
    <col min="6418" max="6418" width="10" style="57" bestFit="1" customWidth="1"/>
    <col min="6419" max="6419" width="9.85546875" style="57" bestFit="1" customWidth="1"/>
    <col min="6420" max="6420" width="10" style="57" bestFit="1" customWidth="1"/>
    <col min="6421" max="6421" width="9.85546875" style="57" bestFit="1" customWidth="1"/>
    <col min="6422" max="6422" width="10" style="57" bestFit="1" customWidth="1"/>
    <col min="6423" max="6423" width="9.85546875" style="57" bestFit="1" customWidth="1"/>
    <col min="6424" max="6424" width="10" style="57" bestFit="1" customWidth="1"/>
    <col min="6425" max="6425" width="9.85546875" style="57" bestFit="1" customWidth="1"/>
    <col min="6426" max="6426" width="10" style="57" bestFit="1" customWidth="1"/>
    <col min="6427" max="6427" width="9.85546875" style="57" bestFit="1" customWidth="1"/>
    <col min="6428" max="6428" width="10" style="57" bestFit="1" customWidth="1"/>
    <col min="6429" max="6430" width="12.28515625" style="57" bestFit="1" customWidth="1"/>
    <col min="6431" max="6629" width="9.140625" style="57"/>
    <col min="6630" max="6630" width="5" style="57" bestFit="1" customWidth="1"/>
    <col min="6631" max="6631" width="74.5703125" style="57" bestFit="1" customWidth="1"/>
    <col min="6632" max="6632" width="8.140625" style="57" customWidth="1"/>
    <col min="6633" max="6633" width="16.7109375" style="57" customWidth="1"/>
    <col min="6634" max="6634" width="12.5703125" style="57" customWidth="1"/>
    <col min="6635" max="6635" width="15.42578125" style="57" bestFit="1" customWidth="1"/>
    <col min="6636" max="6636" width="16.28515625" style="57" bestFit="1" customWidth="1"/>
    <col min="6637" max="6637" width="14.28515625" style="57" customWidth="1"/>
    <col min="6638" max="6638" width="12.85546875" style="57" customWidth="1"/>
    <col min="6639" max="6639" width="15.85546875" style="57" customWidth="1"/>
    <col min="6640" max="6640" width="13.7109375" style="57" customWidth="1"/>
    <col min="6641" max="6641" width="16.7109375" style="57" customWidth="1"/>
    <col min="6642" max="6642" width="11.7109375" style="57" customWidth="1"/>
    <col min="6643" max="6643" width="12.140625" style="57" customWidth="1"/>
    <col min="6644" max="6644" width="17.5703125" style="57" customWidth="1"/>
    <col min="6645" max="6645" width="12.7109375" style="57" customWidth="1"/>
    <col min="6646" max="6646" width="11.140625" style="57" customWidth="1"/>
    <col min="6647" max="6647" width="12.42578125" style="57" customWidth="1"/>
    <col min="6648" max="6648" width="17.85546875" style="57" customWidth="1"/>
    <col min="6649" max="6649" width="16" style="57" customWidth="1"/>
    <col min="6650" max="6650" width="15" style="57" customWidth="1"/>
    <col min="6651" max="6651" width="13.140625" style="57" customWidth="1"/>
    <col min="6652" max="6652" width="14.28515625" style="57" customWidth="1"/>
    <col min="6653" max="6653" width="18" style="57" customWidth="1"/>
    <col min="6654" max="6654" width="13" style="57" customWidth="1"/>
    <col min="6655" max="6655" width="15.140625" style="57" customWidth="1"/>
    <col min="6656" max="6656" width="15.5703125" style="57" customWidth="1"/>
    <col min="6657" max="6657" width="15" style="57" customWidth="1"/>
    <col min="6658" max="6658" width="10" style="57" bestFit="1" customWidth="1"/>
    <col min="6659" max="6660" width="10.85546875" style="57" bestFit="1" customWidth="1"/>
    <col min="6661" max="6661" width="9.85546875" style="57" bestFit="1" customWidth="1"/>
    <col min="6662" max="6662" width="10" style="57" bestFit="1" customWidth="1"/>
    <col min="6663" max="6663" width="9.85546875" style="57" bestFit="1" customWidth="1"/>
    <col min="6664" max="6664" width="10" style="57" bestFit="1" customWidth="1"/>
    <col min="6665" max="6665" width="9.140625" style="57"/>
    <col min="6666" max="6666" width="10" style="57" bestFit="1" customWidth="1"/>
    <col min="6667" max="6667" width="9.85546875" style="57" bestFit="1" customWidth="1"/>
    <col min="6668" max="6668" width="10" style="57" bestFit="1" customWidth="1"/>
    <col min="6669" max="6669" width="9.85546875" style="57" bestFit="1" customWidth="1"/>
    <col min="6670" max="6670" width="10" style="57" bestFit="1" customWidth="1"/>
    <col min="6671" max="6672" width="10.85546875" style="57" bestFit="1" customWidth="1"/>
    <col min="6673" max="6673" width="9.85546875" style="57" bestFit="1" customWidth="1"/>
    <col min="6674" max="6674" width="10" style="57" bestFit="1" customWidth="1"/>
    <col min="6675" max="6675" width="9.85546875" style="57" bestFit="1" customWidth="1"/>
    <col min="6676" max="6676" width="10" style="57" bestFit="1" customWidth="1"/>
    <col min="6677" max="6677" width="9.85546875" style="57" bestFit="1" customWidth="1"/>
    <col min="6678" max="6678" width="10" style="57" bestFit="1" customWidth="1"/>
    <col min="6679" max="6679" width="9.85546875" style="57" bestFit="1" customWidth="1"/>
    <col min="6680" max="6680" width="10" style="57" bestFit="1" customWidth="1"/>
    <col min="6681" max="6681" width="9.85546875" style="57" bestFit="1" customWidth="1"/>
    <col min="6682" max="6682" width="10" style="57" bestFit="1" customWidth="1"/>
    <col min="6683" max="6683" width="9.85546875" style="57" bestFit="1" customWidth="1"/>
    <col min="6684" max="6684" width="10" style="57" bestFit="1" customWidth="1"/>
    <col min="6685" max="6686" width="12.28515625" style="57" bestFit="1" customWidth="1"/>
    <col min="6687" max="6885" width="9.140625" style="57"/>
    <col min="6886" max="6886" width="5" style="57" bestFit="1" customWidth="1"/>
    <col min="6887" max="6887" width="74.5703125" style="57" bestFit="1" customWidth="1"/>
    <col min="6888" max="6888" width="8.140625" style="57" customWidth="1"/>
    <col min="6889" max="6889" width="16.7109375" style="57" customWidth="1"/>
    <col min="6890" max="6890" width="12.5703125" style="57" customWidth="1"/>
    <col min="6891" max="6891" width="15.42578125" style="57" bestFit="1" customWidth="1"/>
    <col min="6892" max="6892" width="16.28515625" style="57" bestFit="1" customWidth="1"/>
    <col min="6893" max="6893" width="14.28515625" style="57" customWidth="1"/>
    <col min="6894" max="6894" width="12.85546875" style="57" customWidth="1"/>
    <col min="6895" max="6895" width="15.85546875" style="57" customWidth="1"/>
    <col min="6896" max="6896" width="13.7109375" style="57" customWidth="1"/>
    <col min="6897" max="6897" width="16.7109375" style="57" customWidth="1"/>
    <col min="6898" max="6898" width="11.7109375" style="57" customWidth="1"/>
    <col min="6899" max="6899" width="12.140625" style="57" customWidth="1"/>
    <col min="6900" max="6900" width="17.5703125" style="57" customWidth="1"/>
    <col min="6901" max="6901" width="12.7109375" style="57" customWidth="1"/>
    <col min="6902" max="6902" width="11.140625" style="57" customWidth="1"/>
    <col min="6903" max="6903" width="12.42578125" style="57" customWidth="1"/>
    <col min="6904" max="6904" width="17.85546875" style="57" customWidth="1"/>
    <col min="6905" max="6905" width="16" style="57" customWidth="1"/>
    <col min="6906" max="6906" width="15" style="57" customWidth="1"/>
    <col min="6907" max="6907" width="13.140625" style="57" customWidth="1"/>
    <col min="6908" max="6908" width="14.28515625" style="57" customWidth="1"/>
    <col min="6909" max="6909" width="18" style="57" customWidth="1"/>
    <col min="6910" max="6910" width="13" style="57" customWidth="1"/>
    <col min="6911" max="6911" width="15.140625" style="57" customWidth="1"/>
    <col min="6912" max="6912" width="15.5703125" style="57" customWidth="1"/>
    <col min="6913" max="6913" width="15" style="57" customWidth="1"/>
    <col min="6914" max="6914" width="10" style="57" bestFit="1" customWidth="1"/>
    <col min="6915" max="6916" width="10.85546875" style="57" bestFit="1" customWidth="1"/>
    <col min="6917" max="6917" width="9.85546875" style="57" bestFit="1" customWidth="1"/>
    <col min="6918" max="6918" width="10" style="57" bestFit="1" customWidth="1"/>
    <col min="6919" max="6919" width="9.85546875" style="57" bestFit="1" customWidth="1"/>
    <col min="6920" max="6920" width="10" style="57" bestFit="1" customWidth="1"/>
    <col min="6921" max="6921" width="9.140625" style="57"/>
    <col min="6922" max="6922" width="10" style="57" bestFit="1" customWidth="1"/>
    <col min="6923" max="6923" width="9.85546875" style="57" bestFit="1" customWidth="1"/>
    <col min="6924" max="6924" width="10" style="57" bestFit="1" customWidth="1"/>
    <col min="6925" max="6925" width="9.85546875" style="57" bestFit="1" customWidth="1"/>
    <col min="6926" max="6926" width="10" style="57" bestFit="1" customWidth="1"/>
    <col min="6927" max="6928" width="10.85546875" style="57" bestFit="1" customWidth="1"/>
    <col min="6929" max="6929" width="9.85546875" style="57" bestFit="1" customWidth="1"/>
    <col min="6930" max="6930" width="10" style="57" bestFit="1" customWidth="1"/>
    <col min="6931" max="6931" width="9.85546875" style="57" bestFit="1" customWidth="1"/>
    <col min="6932" max="6932" width="10" style="57" bestFit="1" customWidth="1"/>
    <col min="6933" max="6933" width="9.85546875" style="57" bestFit="1" customWidth="1"/>
    <col min="6934" max="6934" width="10" style="57" bestFit="1" customWidth="1"/>
    <col min="6935" max="6935" width="9.85546875" style="57" bestFit="1" customWidth="1"/>
    <col min="6936" max="6936" width="10" style="57" bestFit="1" customWidth="1"/>
    <col min="6937" max="6937" width="9.85546875" style="57" bestFit="1" customWidth="1"/>
    <col min="6938" max="6938" width="10" style="57" bestFit="1" customWidth="1"/>
    <col min="6939" max="6939" width="9.85546875" style="57" bestFit="1" customWidth="1"/>
    <col min="6940" max="6940" width="10" style="57" bestFit="1" customWidth="1"/>
    <col min="6941" max="6942" width="12.28515625" style="57" bestFit="1" customWidth="1"/>
    <col min="6943" max="7141" width="9.140625" style="57"/>
    <col min="7142" max="7142" width="5" style="57" bestFit="1" customWidth="1"/>
    <col min="7143" max="7143" width="74.5703125" style="57" bestFit="1" customWidth="1"/>
    <col min="7144" max="7144" width="8.140625" style="57" customWidth="1"/>
    <col min="7145" max="7145" width="16.7109375" style="57" customWidth="1"/>
    <col min="7146" max="7146" width="12.5703125" style="57" customWidth="1"/>
    <col min="7147" max="7147" width="15.42578125" style="57" bestFit="1" customWidth="1"/>
    <col min="7148" max="7148" width="16.28515625" style="57" bestFit="1" customWidth="1"/>
    <col min="7149" max="7149" width="14.28515625" style="57" customWidth="1"/>
    <col min="7150" max="7150" width="12.85546875" style="57" customWidth="1"/>
    <col min="7151" max="7151" width="15.85546875" style="57" customWidth="1"/>
    <col min="7152" max="7152" width="13.7109375" style="57" customWidth="1"/>
    <col min="7153" max="7153" width="16.7109375" style="57" customWidth="1"/>
    <col min="7154" max="7154" width="11.7109375" style="57" customWidth="1"/>
    <col min="7155" max="7155" width="12.140625" style="57" customWidth="1"/>
    <col min="7156" max="7156" width="17.5703125" style="57" customWidth="1"/>
    <col min="7157" max="7157" width="12.7109375" style="57" customWidth="1"/>
    <col min="7158" max="7158" width="11.140625" style="57" customWidth="1"/>
    <col min="7159" max="7159" width="12.42578125" style="57" customWidth="1"/>
    <col min="7160" max="7160" width="17.85546875" style="57" customWidth="1"/>
    <col min="7161" max="7161" width="16" style="57" customWidth="1"/>
    <col min="7162" max="7162" width="15" style="57" customWidth="1"/>
    <col min="7163" max="7163" width="13.140625" style="57" customWidth="1"/>
    <col min="7164" max="7164" width="14.28515625" style="57" customWidth="1"/>
    <col min="7165" max="7165" width="18" style="57" customWidth="1"/>
    <col min="7166" max="7166" width="13" style="57" customWidth="1"/>
    <col min="7167" max="7167" width="15.140625" style="57" customWidth="1"/>
    <col min="7168" max="7168" width="15.5703125" style="57" customWidth="1"/>
    <col min="7169" max="7169" width="15" style="57" customWidth="1"/>
    <col min="7170" max="7170" width="10" style="57" bestFit="1" customWidth="1"/>
    <col min="7171" max="7172" width="10.85546875" style="57" bestFit="1" customWidth="1"/>
    <col min="7173" max="7173" width="9.85546875" style="57" bestFit="1" customWidth="1"/>
    <col min="7174" max="7174" width="10" style="57" bestFit="1" customWidth="1"/>
    <col min="7175" max="7175" width="9.85546875" style="57" bestFit="1" customWidth="1"/>
    <col min="7176" max="7176" width="10" style="57" bestFit="1" customWidth="1"/>
    <col min="7177" max="7177" width="9.140625" style="57"/>
    <col min="7178" max="7178" width="10" style="57" bestFit="1" customWidth="1"/>
    <col min="7179" max="7179" width="9.85546875" style="57" bestFit="1" customWidth="1"/>
    <col min="7180" max="7180" width="10" style="57" bestFit="1" customWidth="1"/>
    <col min="7181" max="7181" width="9.85546875" style="57" bestFit="1" customWidth="1"/>
    <col min="7182" max="7182" width="10" style="57" bestFit="1" customWidth="1"/>
    <col min="7183" max="7184" width="10.85546875" style="57" bestFit="1" customWidth="1"/>
    <col min="7185" max="7185" width="9.85546875" style="57" bestFit="1" customWidth="1"/>
    <col min="7186" max="7186" width="10" style="57" bestFit="1" customWidth="1"/>
    <col min="7187" max="7187" width="9.85546875" style="57" bestFit="1" customWidth="1"/>
    <col min="7188" max="7188" width="10" style="57" bestFit="1" customWidth="1"/>
    <col min="7189" max="7189" width="9.85546875" style="57" bestFit="1" customWidth="1"/>
    <col min="7190" max="7190" width="10" style="57" bestFit="1" customWidth="1"/>
    <col min="7191" max="7191" width="9.85546875" style="57" bestFit="1" customWidth="1"/>
    <col min="7192" max="7192" width="10" style="57" bestFit="1" customWidth="1"/>
    <col min="7193" max="7193" width="9.85546875" style="57" bestFit="1" customWidth="1"/>
    <col min="7194" max="7194" width="10" style="57" bestFit="1" customWidth="1"/>
    <col min="7195" max="7195" width="9.85546875" style="57" bestFit="1" customWidth="1"/>
    <col min="7196" max="7196" width="10" style="57" bestFit="1" customWidth="1"/>
    <col min="7197" max="7198" width="12.28515625" style="57" bestFit="1" customWidth="1"/>
    <col min="7199" max="7397" width="9.140625" style="57"/>
    <col min="7398" max="7398" width="5" style="57" bestFit="1" customWidth="1"/>
    <col min="7399" max="7399" width="74.5703125" style="57" bestFit="1" customWidth="1"/>
    <col min="7400" max="7400" width="8.140625" style="57" customWidth="1"/>
    <col min="7401" max="7401" width="16.7109375" style="57" customWidth="1"/>
    <col min="7402" max="7402" width="12.5703125" style="57" customWidth="1"/>
    <col min="7403" max="7403" width="15.42578125" style="57" bestFit="1" customWidth="1"/>
    <col min="7404" max="7404" width="16.28515625" style="57" bestFit="1" customWidth="1"/>
    <col min="7405" max="7405" width="14.28515625" style="57" customWidth="1"/>
    <col min="7406" max="7406" width="12.85546875" style="57" customWidth="1"/>
    <col min="7407" max="7407" width="15.85546875" style="57" customWidth="1"/>
    <col min="7408" max="7408" width="13.7109375" style="57" customWidth="1"/>
    <col min="7409" max="7409" width="16.7109375" style="57" customWidth="1"/>
    <col min="7410" max="7410" width="11.7109375" style="57" customWidth="1"/>
    <col min="7411" max="7411" width="12.140625" style="57" customWidth="1"/>
    <col min="7412" max="7412" width="17.5703125" style="57" customWidth="1"/>
    <col min="7413" max="7413" width="12.7109375" style="57" customWidth="1"/>
    <col min="7414" max="7414" width="11.140625" style="57" customWidth="1"/>
    <col min="7415" max="7415" width="12.42578125" style="57" customWidth="1"/>
    <col min="7416" max="7416" width="17.85546875" style="57" customWidth="1"/>
    <col min="7417" max="7417" width="16" style="57" customWidth="1"/>
    <col min="7418" max="7418" width="15" style="57" customWidth="1"/>
    <col min="7419" max="7419" width="13.140625" style="57" customWidth="1"/>
    <col min="7420" max="7420" width="14.28515625" style="57" customWidth="1"/>
    <col min="7421" max="7421" width="18" style="57" customWidth="1"/>
    <col min="7422" max="7422" width="13" style="57" customWidth="1"/>
    <col min="7423" max="7423" width="15.140625" style="57" customWidth="1"/>
    <col min="7424" max="7424" width="15.5703125" style="57" customWidth="1"/>
    <col min="7425" max="7425" width="15" style="57" customWidth="1"/>
    <col min="7426" max="7426" width="10" style="57" bestFit="1" customWidth="1"/>
    <col min="7427" max="7428" width="10.85546875" style="57" bestFit="1" customWidth="1"/>
    <col min="7429" max="7429" width="9.85546875" style="57" bestFit="1" customWidth="1"/>
    <col min="7430" max="7430" width="10" style="57" bestFit="1" customWidth="1"/>
    <col min="7431" max="7431" width="9.85546875" style="57" bestFit="1" customWidth="1"/>
    <col min="7432" max="7432" width="10" style="57" bestFit="1" customWidth="1"/>
    <col min="7433" max="7433" width="9.140625" style="57"/>
    <col min="7434" max="7434" width="10" style="57" bestFit="1" customWidth="1"/>
    <col min="7435" max="7435" width="9.85546875" style="57" bestFit="1" customWidth="1"/>
    <col min="7436" max="7436" width="10" style="57" bestFit="1" customWidth="1"/>
    <col min="7437" max="7437" width="9.85546875" style="57" bestFit="1" customWidth="1"/>
    <col min="7438" max="7438" width="10" style="57" bestFit="1" customWidth="1"/>
    <col min="7439" max="7440" width="10.85546875" style="57" bestFit="1" customWidth="1"/>
    <col min="7441" max="7441" width="9.85546875" style="57" bestFit="1" customWidth="1"/>
    <col min="7442" max="7442" width="10" style="57" bestFit="1" customWidth="1"/>
    <col min="7443" max="7443" width="9.85546875" style="57" bestFit="1" customWidth="1"/>
    <col min="7444" max="7444" width="10" style="57" bestFit="1" customWidth="1"/>
    <col min="7445" max="7445" width="9.85546875" style="57" bestFit="1" customWidth="1"/>
    <col min="7446" max="7446" width="10" style="57" bestFit="1" customWidth="1"/>
    <col min="7447" max="7447" width="9.85546875" style="57" bestFit="1" customWidth="1"/>
    <col min="7448" max="7448" width="10" style="57" bestFit="1" customWidth="1"/>
    <col min="7449" max="7449" width="9.85546875" style="57" bestFit="1" customWidth="1"/>
    <col min="7450" max="7450" width="10" style="57" bestFit="1" customWidth="1"/>
    <col min="7451" max="7451" width="9.85546875" style="57" bestFit="1" customWidth="1"/>
    <col min="7452" max="7452" width="10" style="57" bestFit="1" customWidth="1"/>
    <col min="7453" max="7454" width="12.28515625" style="57" bestFit="1" customWidth="1"/>
    <col min="7455" max="7653" width="9.140625" style="57"/>
    <col min="7654" max="7654" width="5" style="57" bestFit="1" customWidth="1"/>
    <col min="7655" max="7655" width="74.5703125" style="57" bestFit="1" customWidth="1"/>
    <col min="7656" max="7656" width="8.140625" style="57" customWidth="1"/>
    <col min="7657" max="7657" width="16.7109375" style="57" customWidth="1"/>
    <col min="7658" max="7658" width="12.5703125" style="57" customWidth="1"/>
    <col min="7659" max="7659" width="15.42578125" style="57" bestFit="1" customWidth="1"/>
    <col min="7660" max="7660" width="16.28515625" style="57" bestFit="1" customWidth="1"/>
    <col min="7661" max="7661" width="14.28515625" style="57" customWidth="1"/>
    <col min="7662" max="7662" width="12.85546875" style="57" customWidth="1"/>
    <col min="7663" max="7663" width="15.85546875" style="57" customWidth="1"/>
    <col min="7664" max="7664" width="13.7109375" style="57" customWidth="1"/>
    <col min="7665" max="7665" width="16.7109375" style="57" customWidth="1"/>
    <col min="7666" max="7666" width="11.7109375" style="57" customWidth="1"/>
    <col min="7667" max="7667" width="12.140625" style="57" customWidth="1"/>
    <col min="7668" max="7668" width="17.5703125" style="57" customWidth="1"/>
    <col min="7669" max="7669" width="12.7109375" style="57" customWidth="1"/>
    <col min="7670" max="7670" width="11.140625" style="57" customWidth="1"/>
    <col min="7671" max="7671" width="12.42578125" style="57" customWidth="1"/>
    <col min="7672" max="7672" width="17.85546875" style="57" customWidth="1"/>
    <col min="7673" max="7673" width="16" style="57" customWidth="1"/>
    <col min="7674" max="7674" width="15" style="57" customWidth="1"/>
    <col min="7675" max="7675" width="13.140625" style="57" customWidth="1"/>
    <col min="7676" max="7676" width="14.28515625" style="57" customWidth="1"/>
    <col min="7677" max="7677" width="18" style="57" customWidth="1"/>
    <col min="7678" max="7678" width="13" style="57" customWidth="1"/>
    <col min="7679" max="7679" width="15.140625" style="57" customWidth="1"/>
    <col min="7680" max="7680" width="15.5703125" style="57" customWidth="1"/>
    <col min="7681" max="7681" width="15" style="57" customWidth="1"/>
    <col min="7682" max="7682" width="10" style="57" bestFit="1" customWidth="1"/>
    <col min="7683" max="7684" width="10.85546875" style="57" bestFit="1" customWidth="1"/>
    <col min="7685" max="7685" width="9.85546875" style="57" bestFit="1" customWidth="1"/>
    <col min="7686" max="7686" width="10" style="57" bestFit="1" customWidth="1"/>
    <col min="7687" max="7687" width="9.85546875" style="57" bestFit="1" customWidth="1"/>
    <col min="7688" max="7688" width="10" style="57" bestFit="1" customWidth="1"/>
    <col min="7689" max="7689" width="9.140625" style="57"/>
    <col min="7690" max="7690" width="10" style="57" bestFit="1" customWidth="1"/>
    <col min="7691" max="7691" width="9.85546875" style="57" bestFit="1" customWidth="1"/>
    <col min="7692" max="7692" width="10" style="57" bestFit="1" customWidth="1"/>
    <col min="7693" max="7693" width="9.85546875" style="57" bestFit="1" customWidth="1"/>
    <col min="7694" max="7694" width="10" style="57" bestFit="1" customWidth="1"/>
    <col min="7695" max="7696" width="10.85546875" style="57" bestFit="1" customWidth="1"/>
    <col min="7697" max="7697" width="9.85546875" style="57" bestFit="1" customWidth="1"/>
    <col min="7698" max="7698" width="10" style="57" bestFit="1" customWidth="1"/>
    <col min="7699" max="7699" width="9.85546875" style="57" bestFit="1" customWidth="1"/>
    <col min="7700" max="7700" width="10" style="57" bestFit="1" customWidth="1"/>
    <col min="7701" max="7701" width="9.85546875" style="57" bestFit="1" customWidth="1"/>
    <col min="7702" max="7702" width="10" style="57" bestFit="1" customWidth="1"/>
    <col min="7703" max="7703" width="9.85546875" style="57" bestFit="1" customWidth="1"/>
    <col min="7704" max="7704" width="10" style="57" bestFit="1" customWidth="1"/>
    <col min="7705" max="7705" width="9.85546875" style="57" bestFit="1" customWidth="1"/>
    <col min="7706" max="7706" width="10" style="57" bestFit="1" customWidth="1"/>
    <col min="7707" max="7707" width="9.85546875" style="57" bestFit="1" customWidth="1"/>
    <col min="7708" max="7708" width="10" style="57" bestFit="1" customWidth="1"/>
    <col min="7709" max="7710" width="12.28515625" style="57" bestFit="1" customWidth="1"/>
    <col min="7711" max="7909" width="9.140625" style="57"/>
    <col min="7910" max="7910" width="5" style="57" bestFit="1" customWidth="1"/>
    <col min="7911" max="7911" width="74.5703125" style="57" bestFit="1" customWidth="1"/>
    <col min="7912" max="7912" width="8.140625" style="57" customWidth="1"/>
    <col min="7913" max="7913" width="16.7109375" style="57" customWidth="1"/>
    <col min="7914" max="7914" width="12.5703125" style="57" customWidth="1"/>
    <col min="7915" max="7915" width="15.42578125" style="57" bestFit="1" customWidth="1"/>
    <col min="7916" max="7916" width="16.28515625" style="57" bestFit="1" customWidth="1"/>
    <col min="7917" max="7917" width="14.28515625" style="57" customWidth="1"/>
    <col min="7918" max="7918" width="12.85546875" style="57" customWidth="1"/>
    <col min="7919" max="7919" width="15.85546875" style="57" customWidth="1"/>
    <col min="7920" max="7920" width="13.7109375" style="57" customWidth="1"/>
    <col min="7921" max="7921" width="16.7109375" style="57" customWidth="1"/>
    <col min="7922" max="7922" width="11.7109375" style="57" customWidth="1"/>
    <col min="7923" max="7923" width="12.140625" style="57" customWidth="1"/>
    <col min="7924" max="7924" width="17.5703125" style="57" customWidth="1"/>
    <col min="7925" max="7925" width="12.7109375" style="57" customWidth="1"/>
    <col min="7926" max="7926" width="11.140625" style="57" customWidth="1"/>
    <col min="7927" max="7927" width="12.42578125" style="57" customWidth="1"/>
    <col min="7928" max="7928" width="17.85546875" style="57" customWidth="1"/>
    <col min="7929" max="7929" width="16" style="57" customWidth="1"/>
    <col min="7930" max="7930" width="15" style="57" customWidth="1"/>
    <col min="7931" max="7931" width="13.140625" style="57" customWidth="1"/>
    <col min="7932" max="7932" width="14.28515625" style="57" customWidth="1"/>
    <col min="7933" max="7933" width="18" style="57" customWidth="1"/>
    <col min="7934" max="7934" width="13" style="57" customWidth="1"/>
    <col min="7935" max="7935" width="15.140625" style="57" customWidth="1"/>
    <col min="7936" max="7936" width="15.5703125" style="57" customWidth="1"/>
    <col min="7937" max="7937" width="15" style="57" customWidth="1"/>
    <col min="7938" max="7938" width="10" style="57" bestFit="1" customWidth="1"/>
    <col min="7939" max="7940" width="10.85546875" style="57" bestFit="1" customWidth="1"/>
    <col min="7941" max="7941" width="9.85546875" style="57" bestFit="1" customWidth="1"/>
    <col min="7942" max="7942" width="10" style="57" bestFit="1" customWidth="1"/>
    <col min="7943" max="7943" width="9.85546875" style="57" bestFit="1" customWidth="1"/>
    <col min="7944" max="7944" width="10" style="57" bestFit="1" customWidth="1"/>
    <col min="7945" max="7945" width="9.140625" style="57"/>
    <col min="7946" max="7946" width="10" style="57" bestFit="1" customWidth="1"/>
    <col min="7947" max="7947" width="9.85546875" style="57" bestFit="1" customWidth="1"/>
    <col min="7948" max="7948" width="10" style="57" bestFit="1" customWidth="1"/>
    <col min="7949" max="7949" width="9.85546875" style="57" bestFit="1" customWidth="1"/>
    <col min="7950" max="7950" width="10" style="57" bestFit="1" customWidth="1"/>
    <col min="7951" max="7952" width="10.85546875" style="57" bestFit="1" customWidth="1"/>
    <col min="7953" max="7953" width="9.85546875" style="57" bestFit="1" customWidth="1"/>
    <col min="7954" max="7954" width="10" style="57" bestFit="1" customWidth="1"/>
    <col min="7955" max="7955" width="9.85546875" style="57" bestFit="1" customWidth="1"/>
    <col min="7956" max="7956" width="10" style="57" bestFit="1" customWidth="1"/>
    <col min="7957" max="7957" width="9.85546875" style="57" bestFit="1" customWidth="1"/>
    <col min="7958" max="7958" width="10" style="57" bestFit="1" customWidth="1"/>
    <col min="7959" max="7959" width="9.85546875" style="57" bestFit="1" customWidth="1"/>
    <col min="7960" max="7960" width="10" style="57" bestFit="1" customWidth="1"/>
    <col min="7961" max="7961" width="9.85546875" style="57" bestFit="1" customWidth="1"/>
    <col min="7962" max="7962" width="10" style="57" bestFit="1" customWidth="1"/>
    <col min="7963" max="7963" width="9.85546875" style="57" bestFit="1" customWidth="1"/>
    <col min="7964" max="7964" width="10" style="57" bestFit="1" customWidth="1"/>
    <col min="7965" max="7966" width="12.28515625" style="57" bestFit="1" customWidth="1"/>
    <col min="7967" max="8165" width="9.140625" style="57"/>
    <col min="8166" max="8166" width="5" style="57" bestFit="1" customWidth="1"/>
    <col min="8167" max="8167" width="74.5703125" style="57" bestFit="1" customWidth="1"/>
    <col min="8168" max="8168" width="8.140625" style="57" customWidth="1"/>
    <col min="8169" max="8169" width="16.7109375" style="57" customWidth="1"/>
    <col min="8170" max="8170" width="12.5703125" style="57" customWidth="1"/>
    <col min="8171" max="8171" width="15.42578125" style="57" bestFit="1" customWidth="1"/>
    <col min="8172" max="8172" width="16.28515625" style="57" bestFit="1" customWidth="1"/>
    <col min="8173" max="8173" width="14.28515625" style="57" customWidth="1"/>
    <col min="8174" max="8174" width="12.85546875" style="57" customWidth="1"/>
    <col min="8175" max="8175" width="15.85546875" style="57" customWidth="1"/>
    <col min="8176" max="8176" width="13.7109375" style="57" customWidth="1"/>
    <col min="8177" max="8177" width="16.7109375" style="57" customWidth="1"/>
    <col min="8178" max="8178" width="11.7109375" style="57" customWidth="1"/>
    <col min="8179" max="8179" width="12.140625" style="57" customWidth="1"/>
    <col min="8180" max="8180" width="17.5703125" style="57" customWidth="1"/>
    <col min="8181" max="8181" width="12.7109375" style="57" customWidth="1"/>
    <col min="8182" max="8182" width="11.140625" style="57" customWidth="1"/>
    <col min="8183" max="8183" width="12.42578125" style="57" customWidth="1"/>
    <col min="8184" max="8184" width="17.85546875" style="57" customWidth="1"/>
    <col min="8185" max="8185" width="16" style="57" customWidth="1"/>
    <col min="8186" max="8186" width="15" style="57" customWidth="1"/>
    <col min="8187" max="8187" width="13.140625" style="57" customWidth="1"/>
    <col min="8188" max="8188" width="14.28515625" style="57" customWidth="1"/>
    <col min="8189" max="8189" width="18" style="57" customWidth="1"/>
    <col min="8190" max="8190" width="13" style="57" customWidth="1"/>
    <col min="8191" max="8191" width="15.140625" style="57" customWidth="1"/>
    <col min="8192" max="8192" width="15.5703125" style="57" customWidth="1"/>
    <col min="8193" max="8193" width="15" style="57" customWidth="1"/>
    <col min="8194" max="8194" width="10" style="57" bestFit="1" customWidth="1"/>
    <col min="8195" max="8196" width="10.85546875" style="57" bestFit="1" customWidth="1"/>
    <col min="8197" max="8197" width="9.85546875" style="57" bestFit="1" customWidth="1"/>
    <col min="8198" max="8198" width="10" style="57" bestFit="1" customWidth="1"/>
    <col min="8199" max="8199" width="9.85546875" style="57" bestFit="1" customWidth="1"/>
    <col min="8200" max="8200" width="10" style="57" bestFit="1" customWidth="1"/>
    <col min="8201" max="8201" width="9.140625" style="57"/>
    <col min="8202" max="8202" width="10" style="57" bestFit="1" customWidth="1"/>
    <col min="8203" max="8203" width="9.85546875" style="57" bestFit="1" customWidth="1"/>
    <col min="8204" max="8204" width="10" style="57" bestFit="1" customWidth="1"/>
    <col min="8205" max="8205" width="9.85546875" style="57" bestFit="1" customWidth="1"/>
    <col min="8206" max="8206" width="10" style="57" bestFit="1" customWidth="1"/>
    <col min="8207" max="8208" width="10.85546875" style="57" bestFit="1" customWidth="1"/>
    <col min="8209" max="8209" width="9.85546875" style="57" bestFit="1" customWidth="1"/>
    <col min="8210" max="8210" width="10" style="57" bestFit="1" customWidth="1"/>
    <col min="8211" max="8211" width="9.85546875" style="57" bestFit="1" customWidth="1"/>
    <col min="8212" max="8212" width="10" style="57" bestFit="1" customWidth="1"/>
    <col min="8213" max="8213" width="9.85546875" style="57" bestFit="1" customWidth="1"/>
    <col min="8214" max="8214" width="10" style="57" bestFit="1" customWidth="1"/>
    <col min="8215" max="8215" width="9.85546875" style="57" bestFit="1" customWidth="1"/>
    <col min="8216" max="8216" width="10" style="57" bestFit="1" customWidth="1"/>
    <col min="8217" max="8217" width="9.85546875" style="57" bestFit="1" customWidth="1"/>
    <col min="8218" max="8218" width="10" style="57" bestFit="1" customWidth="1"/>
    <col min="8219" max="8219" width="9.85546875" style="57" bestFit="1" customWidth="1"/>
    <col min="8220" max="8220" width="10" style="57" bestFit="1" customWidth="1"/>
    <col min="8221" max="8222" width="12.28515625" style="57" bestFit="1" customWidth="1"/>
    <col min="8223" max="8421" width="9.140625" style="57"/>
    <col min="8422" max="8422" width="5" style="57" bestFit="1" customWidth="1"/>
    <col min="8423" max="8423" width="74.5703125" style="57" bestFit="1" customWidth="1"/>
    <col min="8424" max="8424" width="8.140625" style="57" customWidth="1"/>
    <col min="8425" max="8425" width="16.7109375" style="57" customWidth="1"/>
    <col min="8426" max="8426" width="12.5703125" style="57" customWidth="1"/>
    <col min="8427" max="8427" width="15.42578125" style="57" bestFit="1" customWidth="1"/>
    <col min="8428" max="8428" width="16.28515625" style="57" bestFit="1" customWidth="1"/>
    <col min="8429" max="8429" width="14.28515625" style="57" customWidth="1"/>
    <col min="8430" max="8430" width="12.85546875" style="57" customWidth="1"/>
    <col min="8431" max="8431" width="15.85546875" style="57" customWidth="1"/>
    <col min="8432" max="8432" width="13.7109375" style="57" customWidth="1"/>
    <col min="8433" max="8433" width="16.7109375" style="57" customWidth="1"/>
    <col min="8434" max="8434" width="11.7109375" style="57" customWidth="1"/>
    <col min="8435" max="8435" width="12.140625" style="57" customWidth="1"/>
    <col min="8436" max="8436" width="17.5703125" style="57" customWidth="1"/>
    <col min="8437" max="8437" width="12.7109375" style="57" customWidth="1"/>
    <col min="8438" max="8438" width="11.140625" style="57" customWidth="1"/>
    <col min="8439" max="8439" width="12.42578125" style="57" customWidth="1"/>
    <col min="8440" max="8440" width="17.85546875" style="57" customWidth="1"/>
    <col min="8441" max="8441" width="16" style="57" customWidth="1"/>
    <col min="8442" max="8442" width="15" style="57" customWidth="1"/>
    <col min="8443" max="8443" width="13.140625" style="57" customWidth="1"/>
    <col min="8444" max="8444" width="14.28515625" style="57" customWidth="1"/>
    <col min="8445" max="8445" width="18" style="57" customWidth="1"/>
    <col min="8446" max="8446" width="13" style="57" customWidth="1"/>
    <col min="8447" max="8447" width="15.140625" style="57" customWidth="1"/>
    <col min="8448" max="8448" width="15.5703125" style="57" customWidth="1"/>
    <col min="8449" max="8449" width="15" style="57" customWidth="1"/>
    <col min="8450" max="8450" width="10" style="57" bestFit="1" customWidth="1"/>
    <col min="8451" max="8452" width="10.85546875" style="57" bestFit="1" customWidth="1"/>
    <col min="8453" max="8453" width="9.85546875" style="57" bestFit="1" customWidth="1"/>
    <col min="8454" max="8454" width="10" style="57" bestFit="1" customWidth="1"/>
    <col min="8455" max="8455" width="9.85546875" style="57" bestFit="1" customWidth="1"/>
    <col min="8456" max="8456" width="10" style="57" bestFit="1" customWidth="1"/>
    <col min="8457" max="8457" width="9.140625" style="57"/>
    <col min="8458" max="8458" width="10" style="57" bestFit="1" customWidth="1"/>
    <col min="8459" max="8459" width="9.85546875" style="57" bestFit="1" customWidth="1"/>
    <col min="8460" max="8460" width="10" style="57" bestFit="1" customWidth="1"/>
    <col min="8461" max="8461" width="9.85546875" style="57" bestFit="1" customWidth="1"/>
    <col min="8462" max="8462" width="10" style="57" bestFit="1" customWidth="1"/>
    <col min="8463" max="8464" width="10.85546875" style="57" bestFit="1" customWidth="1"/>
    <col min="8465" max="8465" width="9.85546875" style="57" bestFit="1" customWidth="1"/>
    <col min="8466" max="8466" width="10" style="57" bestFit="1" customWidth="1"/>
    <col min="8467" max="8467" width="9.85546875" style="57" bestFit="1" customWidth="1"/>
    <col min="8468" max="8468" width="10" style="57" bestFit="1" customWidth="1"/>
    <col min="8469" max="8469" width="9.85546875" style="57" bestFit="1" customWidth="1"/>
    <col min="8470" max="8470" width="10" style="57" bestFit="1" customWidth="1"/>
    <col min="8471" max="8471" width="9.85546875" style="57" bestFit="1" customWidth="1"/>
    <col min="8472" max="8472" width="10" style="57" bestFit="1" customWidth="1"/>
    <col min="8473" max="8473" width="9.85546875" style="57" bestFit="1" customWidth="1"/>
    <col min="8474" max="8474" width="10" style="57" bestFit="1" customWidth="1"/>
    <col min="8475" max="8475" width="9.85546875" style="57" bestFit="1" customWidth="1"/>
    <col min="8476" max="8476" width="10" style="57" bestFit="1" customWidth="1"/>
    <col min="8477" max="8478" width="12.28515625" style="57" bestFit="1" customWidth="1"/>
    <col min="8479" max="8677" width="9.140625" style="57"/>
    <col min="8678" max="8678" width="5" style="57" bestFit="1" customWidth="1"/>
    <col min="8679" max="8679" width="74.5703125" style="57" bestFit="1" customWidth="1"/>
    <col min="8680" max="8680" width="8.140625" style="57" customWidth="1"/>
    <col min="8681" max="8681" width="16.7109375" style="57" customWidth="1"/>
    <col min="8682" max="8682" width="12.5703125" style="57" customWidth="1"/>
    <col min="8683" max="8683" width="15.42578125" style="57" bestFit="1" customWidth="1"/>
    <col min="8684" max="8684" width="16.28515625" style="57" bestFit="1" customWidth="1"/>
    <col min="8685" max="8685" width="14.28515625" style="57" customWidth="1"/>
    <col min="8686" max="8686" width="12.85546875" style="57" customWidth="1"/>
    <col min="8687" max="8687" width="15.85546875" style="57" customWidth="1"/>
    <col min="8688" max="8688" width="13.7109375" style="57" customWidth="1"/>
    <col min="8689" max="8689" width="16.7109375" style="57" customWidth="1"/>
    <col min="8690" max="8690" width="11.7109375" style="57" customWidth="1"/>
    <col min="8691" max="8691" width="12.140625" style="57" customWidth="1"/>
    <col min="8692" max="8692" width="17.5703125" style="57" customWidth="1"/>
    <col min="8693" max="8693" width="12.7109375" style="57" customWidth="1"/>
    <col min="8694" max="8694" width="11.140625" style="57" customWidth="1"/>
    <col min="8695" max="8695" width="12.42578125" style="57" customWidth="1"/>
    <col min="8696" max="8696" width="17.85546875" style="57" customWidth="1"/>
    <col min="8697" max="8697" width="16" style="57" customWidth="1"/>
    <col min="8698" max="8698" width="15" style="57" customWidth="1"/>
    <col min="8699" max="8699" width="13.140625" style="57" customWidth="1"/>
    <col min="8700" max="8700" width="14.28515625" style="57" customWidth="1"/>
    <col min="8701" max="8701" width="18" style="57" customWidth="1"/>
    <col min="8702" max="8702" width="13" style="57" customWidth="1"/>
    <col min="8703" max="8703" width="15.140625" style="57" customWidth="1"/>
    <col min="8704" max="8704" width="15.5703125" style="57" customWidth="1"/>
    <col min="8705" max="8705" width="15" style="57" customWidth="1"/>
    <col min="8706" max="8706" width="10" style="57" bestFit="1" customWidth="1"/>
    <col min="8707" max="8708" width="10.85546875" style="57" bestFit="1" customWidth="1"/>
    <col min="8709" max="8709" width="9.85546875" style="57" bestFit="1" customWidth="1"/>
    <col min="8710" max="8710" width="10" style="57" bestFit="1" customWidth="1"/>
    <col min="8711" max="8711" width="9.85546875" style="57" bestFit="1" customWidth="1"/>
    <col min="8712" max="8712" width="10" style="57" bestFit="1" customWidth="1"/>
    <col min="8713" max="8713" width="9.140625" style="57"/>
    <col min="8714" max="8714" width="10" style="57" bestFit="1" customWidth="1"/>
    <col min="8715" max="8715" width="9.85546875" style="57" bestFit="1" customWidth="1"/>
    <col min="8716" max="8716" width="10" style="57" bestFit="1" customWidth="1"/>
    <col min="8717" max="8717" width="9.85546875" style="57" bestFit="1" customWidth="1"/>
    <col min="8718" max="8718" width="10" style="57" bestFit="1" customWidth="1"/>
    <col min="8719" max="8720" width="10.85546875" style="57" bestFit="1" customWidth="1"/>
    <col min="8721" max="8721" width="9.85546875" style="57" bestFit="1" customWidth="1"/>
    <col min="8722" max="8722" width="10" style="57" bestFit="1" customWidth="1"/>
    <col min="8723" max="8723" width="9.85546875" style="57" bestFit="1" customWidth="1"/>
    <col min="8724" max="8724" width="10" style="57" bestFit="1" customWidth="1"/>
    <col min="8725" max="8725" width="9.85546875" style="57" bestFit="1" customWidth="1"/>
    <col min="8726" max="8726" width="10" style="57" bestFit="1" customWidth="1"/>
    <col min="8727" max="8727" width="9.85546875" style="57" bestFit="1" customWidth="1"/>
    <col min="8728" max="8728" width="10" style="57" bestFit="1" customWidth="1"/>
    <col min="8729" max="8729" width="9.85546875" style="57" bestFit="1" customWidth="1"/>
    <col min="8730" max="8730" width="10" style="57" bestFit="1" customWidth="1"/>
    <col min="8731" max="8731" width="9.85546875" style="57" bestFit="1" customWidth="1"/>
    <col min="8732" max="8732" width="10" style="57" bestFit="1" customWidth="1"/>
    <col min="8733" max="8734" width="12.28515625" style="57" bestFit="1" customWidth="1"/>
    <col min="8735" max="8933" width="9.140625" style="57"/>
    <col min="8934" max="8934" width="5" style="57" bestFit="1" customWidth="1"/>
    <col min="8935" max="8935" width="74.5703125" style="57" bestFit="1" customWidth="1"/>
    <col min="8936" max="8936" width="8.140625" style="57" customWidth="1"/>
    <col min="8937" max="8937" width="16.7109375" style="57" customWidth="1"/>
    <col min="8938" max="8938" width="12.5703125" style="57" customWidth="1"/>
    <col min="8939" max="8939" width="15.42578125" style="57" bestFit="1" customWidth="1"/>
    <col min="8940" max="8940" width="16.28515625" style="57" bestFit="1" customWidth="1"/>
    <col min="8941" max="8941" width="14.28515625" style="57" customWidth="1"/>
    <col min="8942" max="8942" width="12.85546875" style="57" customWidth="1"/>
    <col min="8943" max="8943" width="15.85546875" style="57" customWidth="1"/>
    <col min="8944" max="8944" width="13.7109375" style="57" customWidth="1"/>
    <col min="8945" max="8945" width="16.7109375" style="57" customWidth="1"/>
    <col min="8946" max="8946" width="11.7109375" style="57" customWidth="1"/>
    <col min="8947" max="8947" width="12.140625" style="57" customWidth="1"/>
    <col min="8948" max="8948" width="17.5703125" style="57" customWidth="1"/>
    <col min="8949" max="8949" width="12.7109375" style="57" customWidth="1"/>
    <col min="8950" max="8950" width="11.140625" style="57" customWidth="1"/>
    <col min="8951" max="8951" width="12.42578125" style="57" customWidth="1"/>
    <col min="8952" max="8952" width="17.85546875" style="57" customWidth="1"/>
    <col min="8953" max="8953" width="16" style="57" customWidth="1"/>
    <col min="8954" max="8954" width="15" style="57" customWidth="1"/>
    <col min="8955" max="8955" width="13.140625" style="57" customWidth="1"/>
    <col min="8956" max="8956" width="14.28515625" style="57" customWidth="1"/>
    <col min="8957" max="8957" width="18" style="57" customWidth="1"/>
    <col min="8958" max="8958" width="13" style="57" customWidth="1"/>
    <col min="8959" max="8959" width="15.140625" style="57" customWidth="1"/>
    <col min="8960" max="8960" width="15.5703125" style="57" customWidth="1"/>
    <col min="8961" max="8961" width="15" style="57" customWidth="1"/>
    <col min="8962" max="8962" width="10" style="57" bestFit="1" customWidth="1"/>
    <col min="8963" max="8964" width="10.85546875" style="57" bestFit="1" customWidth="1"/>
    <col min="8965" max="8965" width="9.85546875" style="57" bestFit="1" customWidth="1"/>
    <col min="8966" max="8966" width="10" style="57" bestFit="1" customWidth="1"/>
    <col min="8967" max="8967" width="9.85546875" style="57" bestFit="1" customWidth="1"/>
    <col min="8968" max="8968" width="10" style="57" bestFit="1" customWidth="1"/>
    <col min="8969" max="8969" width="9.140625" style="57"/>
    <col min="8970" max="8970" width="10" style="57" bestFit="1" customWidth="1"/>
    <col min="8971" max="8971" width="9.85546875" style="57" bestFit="1" customWidth="1"/>
    <col min="8972" max="8972" width="10" style="57" bestFit="1" customWidth="1"/>
    <col min="8973" max="8973" width="9.85546875" style="57" bestFit="1" customWidth="1"/>
    <col min="8974" max="8974" width="10" style="57" bestFit="1" customWidth="1"/>
    <col min="8975" max="8976" width="10.85546875" style="57" bestFit="1" customWidth="1"/>
    <col min="8977" max="8977" width="9.85546875" style="57" bestFit="1" customWidth="1"/>
    <col min="8978" max="8978" width="10" style="57" bestFit="1" customWidth="1"/>
    <col min="8979" max="8979" width="9.85546875" style="57" bestFit="1" customWidth="1"/>
    <col min="8980" max="8980" width="10" style="57" bestFit="1" customWidth="1"/>
    <col min="8981" max="8981" width="9.85546875" style="57" bestFit="1" customWidth="1"/>
    <col min="8982" max="8982" width="10" style="57" bestFit="1" customWidth="1"/>
    <col min="8983" max="8983" width="9.85546875" style="57" bestFit="1" customWidth="1"/>
    <col min="8984" max="8984" width="10" style="57" bestFit="1" customWidth="1"/>
    <col min="8985" max="8985" width="9.85546875" style="57" bestFit="1" customWidth="1"/>
    <col min="8986" max="8986" width="10" style="57" bestFit="1" customWidth="1"/>
    <col min="8987" max="8987" width="9.85546875" style="57" bestFit="1" customWidth="1"/>
    <col min="8988" max="8988" width="10" style="57" bestFit="1" customWidth="1"/>
    <col min="8989" max="8990" width="12.28515625" style="57" bestFit="1" customWidth="1"/>
    <col min="8991" max="9189" width="9.140625" style="57"/>
    <col min="9190" max="9190" width="5" style="57" bestFit="1" customWidth="1"/>
    <col min="9191" max="9191" width="74.5703125" style="57" bestFit="1" customWidth="1"/>
    <col min="9192" max="9192" width="8.140625" style="57" customWidth="1"/>
    <col min="9193" max="9193" width="16.7109375" style="57" customWidth="1"/>
    <col min="9194" max="9194" width="12.5703125" style="57" customWidth="1"/>
    <col min="9195" max="9195" width="15.42578125" style="57" bestFit="1" customWidth="1"/>
    <col min="9196" max="9196" width="16.28515625" style="57" bestFit="1" customWidth="1"/>
    <col min="9197" max="9197" width="14.28515625" style="57" customWidth="1"/>
    <col min="9198" max="9198" width="12.85546875" style="57" customWidth="1"/>
    <col min="9199" max="9199" width="15.85546875" style="57" customWidth="1"/>
    <col min="9200" max="9200" width="13.7109375" style="57" customWidth="1"/>
    <col min="9201" max="9201" width="16.7109375" style="57" customWidth="1"/>
    <col min="9202" max="9202" width="11.7109375" style="57" customWidth="1"/>
    <col min="9203" max="9203" width="12.140625" style="57" customWidth="1"/>
    <col min="9204" max="9204" width="17.5703125" style="57" customWidth="1"/>
    <col min="9205" max="9205" width="12.7109375" style="57" customWidth="1"/>
    <col min="9206" max="9206" width="11.140625" style="57" customWidth="1"/>
    <col min="9207" max="9207" width="12.42578125" style="57" customWidth="1"/>
    <col min="9208" max="9208" width="17.85546875" style="57" customWidth="1"/>
    <col min="9209" max="9209" width="16" style="57" customWidth="1"/>
    <col min="9210" max="9210" width="15" style="57" customWidth="1"/>
    <col min="9211" max="9211" width="13.140625" style="57" customWidth="1"/>
    <col min="9212" max="9212" width="14.28515625" style="57" customWidth="1"/>
    <col min="9213" max="9213" width="18" style="57" customWidth="1"/>
    <col min="9214" max="9214" width="13" style="57" customWidth="1"/>
    <col min="9215" max="9215" width="15.140625" style="57" customWidth="1"/>
    <col min="9216" max="9216" width="15.5703125" style="57" customWidth="1"/>
    <col min="9217" max="9217" width="15" style="57" customWidth="1"/>
    <col min="9218" max="9218" width="10" style="57" bestFit="1" customWidth="1"/>
    <col min="9219" max="9220" width="10.85546875" style="57" bestFit="1" customWidth="1"/>
    <col min="9221" max="9221" width="9.85546875" style="57" bestFit="1" customWidth="1"/>
    <col min="9222" max="9222" width="10" style="57" bestFit="1" customWidth="1"/>
    <col min="9223" max="9223" width="9.85546875" style="57" bestFit="1" customWidth="1"/>
    <col min="9224" max="9224" width="10" style="57" bestFit="1" customWidth="1"/>
    <col min="9225" max="9225" width="9.140625" style="57"/>
    <col min="9226" max="9226" width="10" style="57" bestFit="1" customWidth="1"/>
    <col min="9227" max="9227" width="9.85546875" style="57" bestFit="1" customWidth="1"/>
    <col min="9228" max="9228" width="10" style="57" bestFit="1" customWidth="1"/>
    <col min="9229" max="9229" width="9.85546875" style="57" bestFit="1" customWidth="1"/>
    <col min="9230" max="9230" width="10" style="57" bestFit="1" customWidth="1"/>
    <col min="9231" max="9232" width="10.85546875" style="57" bestFit="1" customWidth="1"/>
    <col min="9233" max="9233" width="9.85546875" style="57" bestFit="1" customWidth="1"/>
    <col min="9234" max="9234" width="10" style="57" bestFit="1" customWidth="1"/>
    <col min="9235" max="9235" width="9.85546875" style="57" bestFit="1" customWidth="1"/>
    <col min="9236" max="9236" width="10" style="57" bestFit="1" customWidth="1"/>
    <col min="9237" max="9237" width="9.85546875" style="57" bestFit="1" customWidth="1"/>
    <col min="9238" max="9238" width="10" style="57" bestFit="1" customWidth="1"/>
    <col min="9239" max="9239" width="9.85546875" style="57" bestFit="1" customWidth="1"/>
    <col min="9240" max="9240" width="10" style="57" bestFit="1" customWidth="1"/>
    <col min="9241" max="9241" width="9.85546875" style="57" bestFit="1" customWidth="1"/>
    <col min="9242" max="9242" width="10" style="57" bestFit="1" customWidth="1"/>
    <col min="9243" max="9243" width="9.85546875" style="57" bestFit="1" customWidth="1"/>
    <col min="9244" max="9244" width="10" style="57" bestFit="1" customWidth="1"/>
    <col min="9245" max="9246" width="12.28515625" style="57" bestFit="1" customWidth="1"/>
    <col min="9247" max="9445" width="9.140625" style="57"/>
    <col min="9446" max="9446" width="5" style="57" bestFit="1" customWidth="1"/>
    <col min="9447" max="9447" width="74.5703125" style="57" bestFit="1" customWidth="1"/>
    <col min="9448" max="9448" width="8.140625" style="57" customWidth="1"/>
    <col min="9449" max="9449" width="16.7109375" style="57" customWidth="1"/>
    <col min="9450" max="9450" width="12.5703125" style="57" customWidth="1"/>
    <col min="9451" max="9451" width="15.42578125" style="57" bestFit="1" customWidth="1"/>
    <col min="9452" max="9452" width="16.28515625" style="57" bestFit="1" customWidth="1"/>
    <col min="9453" max="9453" width="14.28515625" style="57" customWidth="1"/>
    <col min="9454" max="9454" width="12.85546875" style="57" customWidth="1"/>
    <col min="9455" max="9455" width="15.85546875" style="57" customWidth="1"/>
    <col min="9456" max="9456" width="13.7109375" style="57" customWidth="1"/>
    <col min="9457" max="9457" width="16.7109375" style="57" customWidth="1"/>
    <col min="9458" max="9458" width="11.7109375" style="57" customWidth="1"/>
    <col min="9459" max="9459" width="12.140625" style="57" customWidth="1"/>
    <col min="9460" max="9460" width="17.5703125" style="57" customWidth="1"/>
    <col min="9461" max="9461" width="12.7109375" style="57" customWidth="1"/>
    <col min="9462" max="9462" width="11.140625" style="57" customWidth="1"/>
    <col min="9463" max="9463" width="12.42578125" style="57" customWidth="1"/>
    <col min="9464" max="9464" width="17.85546875" style="57" customWidth="1"/>
    <col min="9465" max="9465" width="16" style="57" customWidth="1"/>
    <col min="9466" max="9466" width="15" style="57" customWidth="1"/>
    <col min="9467" max="9467" width="13.140625" style="57" customWidth="1"/>
    <col min="9468" max="9468" width="14.28515625" style="57" customWidth="1"/>
    <col min="9469" max="9469" width="18" style="57" customWidth="1"/>
    <col min="9470" max="9470" width="13" style="57" customWidth="1"/>
    <col min="9471" max="9471" width="15.140625" style="57" customWidth="1"/>
    <col min="9472" max="9472" width="15.5703125" style="57" customWidth="1"/>
    <col min="9473" max="9473" width="15" style="57" customWidth="1"/>
    <col min="9474" max="9474" width="10" style="57" bestFit="1" customWidth="1"/>
    <col min="9475" max="9476" width="10.85546875" style="57" bestFit="1" customWidth="1"/>
    <col min="9477" max="9477" width="9.85546875" style="57" bestFit="1" customWidth="1"/>
    <col min="9478" max="9478" width="10" style="57" bestFit="1" customWidth="1"/>
    <col min="9479" max="9479" width="9.85546875" style="57" bestFit="1" customWidth="1"/>
    <col min="9480" max="9480" width="10" style="57" bestFit="1" customWidth="1"/>
    <col min="9481" max="9481" width="9.140625" style="57"/>
    <col min="9482" max="9482" width="10" style="57" bestFit="1" customWidth="1"/>
    <col min="9483" max="9483" width="9.85546875" style="57" bestFit="1" customWidth="1"/>
    <col min="9484" max="9484" width="10" style="57" bestFit="1" customWidth="1"/>
    <col min="9485" max="9485" width="9.85546875" style="57" bestFit="1" customWidth="1"/>
    <col min="9486" max="9486" width="10" style="57" bestFit="1" customWidth="1"/>
    <col min="9487" max="9488" width="10.85546875" style="57" bestFit="1" customWidth="1"/>
    <col min="9489" max="9489" width="9.85546875" style="57" bestFit="1" customWidth="1"/>
    <col min="9490" max="9490" width="10" style="57" bestFit="1" customWidth="1"/>
    <col min="9491" max="9491" width="9.85546875" style="57" bestFit="1" customWidth="1"/>
    <col min="9492" max="9492" width="10" style="57" bestFit="1" customWidth="1"/>
    <col min="9493" max="9493" width="9.85546875" style="57" bestFit="1" customWidth="1"/>
    <col min="9494" max="9494" width="10" style="57" bestFit="1" customWidth="1"/>
    <col min="9495" max="9495" width="9.85546875" style="57" bestFit="1" customWidth="1"/>
    <col min="9496" max="9496" width="10" style="57" bestFit="1" customWidth="1"/>
    <col min="9497" max="9497" width="9.85546875" style="57" bestFit="1" customWidth="1"/>
    <col min="9498" max="9498" width="10" style="57" bestFit="1" customWidth="1"/>
    <col min="9499" max="9499" width="9.85546875" style="57" bestFit="1" customWidth="1"/>
    <col min="9500" max="9500" width="10" style="57" bestFit="1" customWidth="1"/>
    <col min="9501" max="9502" width="12.28515625" style="57" bestFit="1" customWidth="1"/>
    <col min="9503" max="9701" width="9.140625" style="57"/>
    <col min="9702" max="9702" width="5" style="57" bestFit="1" customWidth="1"/>
    <col min="9703" max="9703" width="74.5703125" style="57" bestFit="1" customWidth="1"/>
    <col min="9704" max="9704" width="8.140625" style="57" customWidth="1"/>
    <col min="9705" max="9705" width="16.7109375" style="57" customWidth="1"/>
    <col min="9706" max="9706" width="12.5703125" style="57" customWidth="1"/>
    <col min="9707" max="9707" width="15.42578125" style="57" bestFit="1" customWidth="1"/>
    <col min="9708" max="9708" width="16.28515625" style="57" bestFit="1" customWidth="1"/>
    <col min="9709" max="9709" width="14.28515625" style="57" customWidth="1"/>
    <col min="9710" max="9710" width="12.85546875" style="57" customWidth="1"/>
    <col min="9711" max="9711" width="15.85546875" style="57" customWidth="1"/>
    <col min="9712" max="9712" width="13.7109375" style="57" customWidth="1"/>
    <col min="9713" max="9713" width="16.7109375" style="57" customWidth="1"/>
    <col min="9714" max="9714" width="11.7109375" style="57" customWidth="1"/>
    <col min="9715" max="9715" width="12.140625" style="57" customWidth="1"/>
    <col min="9716" max="9716" width="17.5703125" style="57" customWidth="1"/>
    <col min="9717" max="9717" width="12.7109375" style="57" customWidth="1"/>
    <col min="9718" max="9718" width="11.140625" style="57" customWidth="1"/>
    <col min="9719" max="9719" width="12.42578125" style="57" customWidth="1"/>
    <col min="9720" max="9720" width="17.85546875" style="57" customWidth="1"/>
    <col min="9721" max="9721" width="16" style="57" customWidth="1"/>
    <col min="9722" max="9722" width="15" style="57" customWidth="1"/>
    <col min="9723" max="9723" width="13.140625" style="57" customWidth="1"/>
    <col min="9724" max="9724" width="14.28515625" style="57" customWidth="1"/>
    <col min="9725" max="9725" width="18" style="57" customWidth="1"/>
    <col min="9726" max="9726" width="13" style="57" customWidth="1"/>
    <col min="9727" max="9727" width="15.140625" style="57" customWidth="1"/>
    <col min="9728" max="9728" width="15.5703125" style="57" customWidth="1"/>
    <col min="9729" max="9729" width="15" style="57" customWidth="1"/>
    <col min="9730" max="9730" width="10" style="57" bestFit="1" customWidth="1"/>
    <col min="9731" max="9732" width="10.85546875" style="57" bestFit="1" customWidth="1"/>
    <col min="9733" max="9733" width="9.85546875" style="57" bestFit="1" customWidth="1"/>
    <col min="9734" max="9734" width="10" style="57" bestFit="1" customWidth="1"/>
    <col min="9735" max="9735" width="9.85546875" style="57" bestFit="1" customWidth="1"/>
    <col min="9736" max="9736" width="10" style="57" bestFit="1" customWidth="1"/>
    <col min="9737" max="9737" width="9.140625" style="57"/>
    <col min="9738" max="9738" width="10" style="57" bestFit="1" customWidth="1"/>
    <col min="9739" max="9739" width="9.85546875" style="57" bestFit="1" customWidth="1"/>
    <col min="9740" max="9740" width="10" style="57" bestFit="1" customWidth="1"/>
    <col min="9741" max="9741" width="9.85546875" style="57" bestFit="1" customWidth="1"/>
    <col min="9742" max="9742" width="10" style="57" bestFit="1" customWidth="1"/>
    <col min="9743" max="9744" width="10.85546875" style="57" bestFit="1" customWidth="1"/>
    <col min="9745" max="9745" width="9.85546875" style="57" bestFit="1" customWidth="1"/>
    <col min="9746" max="9746" width="10" style="57" bestFit="1" customWidth="1"/>
    <col min="9747" max="9747" width="9.85546875" style="57" bestFit="1" customWidth="1"/>
    <col min="9748" max="9748" width="10" style="57" bestFit="1" customWidth="1"/>
    <col min="9749" max="9749" width="9.85546875" style="57" bestFit="1" customWidth="1"/>
    <col min="9750" max="9750" width="10" style="57" bestFit="1" customWidth="1"/>
    <col min="9751" max="9751" width="9.85546875" style="57" bestFit="1" customWidth="1"/>
    <col min="9752" max="9752" width="10" style="57" bestFit="1" customWidth="1"/>
    <col min="9753" max="9753" width="9.85546875" style="57" bestFit="1" customWidth="1"/>
    <col min="9754" max="9754" width="10" style="57" bestFit="1" customWidth="1"/>
    <col min="9755" max="9755" width="9.85546875" style="57" bestFit="1" customWidth="1"/>
    <col min="9756" max="9756" width="10" style="57" bestFit="1" customWidth="1"/>
    <col min="9757" max="9758" width="12.28515625" style="57" bestFit="1" customWidth="1"/>
    <col min="9759" max="9957" width="9.140625" style="57"/>
    <col min="9958" max="9958" width="5" style="57" bestFit="1" customWidth="1"/>
    <col min="9959" max="9959" width="74.5703125" style="57" bestFit="1" customWidth="1"/>
    <col min="9960" max="9960" width="8.140625" style="57" customWidth="1"/>
    <col min="9961" max="9961" width="16.7109375" style="57" customWidth="1"/>
    <col min="9962" max="9962" width="12.5703125" style="57" customWidth="1"/>
    <col min="9963" max="9963" width="15.42578125" style="57" bestFit="1" customWidth="1"/>
    <col min="9964" max="9964" width="16.28515625" style="57" bestFit="1" customWidth="1"/>
    <col min="9965" max="9965" width="14.28515625" style="57" customWidth="1"/>
    <col min="9966" max="9966" width="12.85546875" style="57" customWidth="1"/>
    <col min="9967" max="9967" width="15.85546875" style="57" customWidth="1"/>
    <col min="9968" max="9968" width="13.7109375" style="57" customWidth="1"/>
    <col min="9969" max="9969" width="16.7109375" style="57" customWidth="1"/>
    <col min="9970" max="9970" width="11.7109375" style="57" customWidth="1"/>
    <col min="9971" max="9971" width="12.140625" style="57" customWidth="1"/>
    <col min="9972" max="9972" width="17.5703125" style="57" customWidth="1"/>
    <col min="9973" max="9973" width="12.7109375" style="57" customWidth="1"/>
    <col min="9974" max="9974" width="11.140625" style="57" customWidth="1"/>
    <col min="9975" max="9975" width="12.42578125" style="57" customWidth="1"/>
    <col min="9976" max="9976" width="17.85546875" style="57" customWidth="1"/>
    <col min="9977" max="9977" width="16" style="57" customWidth="1"/>
    <col min="9978" max="9978" width="15" style="57" customWidth="1"/>
    <col min="9979" max="9979" width="13.140625" style="57" customWidth="1"/>
    <col min="9980" max="9980" width="14.28515625" style="57" customWidth="1"/>
    <col min="9981" max="9981" width="18" style="57" customWidth="1"/>
    <col min="9982" max="9982" width="13" style="57" customWidth="1"/>
    <col min="9983" max="9983" width="15.140625" style="57" customWidth="1"/>
    <col min="9984" max="9984" width="15.5703125" style="57" customWidth="1"/>
    <col min="9985" max="9985" width="15" style="57" customWidth="1"/>
    <col min="9986" max="9986" width="10" style="57" bestFit="1" customWidth="1"/>
    <col min="9987" max="9988" width="10.85546875" style="57" bestFit="1" customWidth="1"/>
    <col min="9989" max="9989" width="9.85546875" style="57" bestFit="1" customWidth="1"/>
    <col min="9990" max="9990" width="10" style="57" bestFit="1" customWidth="1"/>
    <col min="9991" max="9991" width="9.85546875" style="57" bestFit="1" customWidth="1"/>
    <col min="9992" max="9992" width="10" style="57" bestFit="1" customWidth="1"/>
    <col min="9993" max="9993" width="9.140625" style="57"/>
    <col min="9994" max="9994" width="10" style="57" bestFit="1" customWidth="1"/>
    <col min="9995" max="9995" width="9.85546875" style="57" bestFit="1" customWidth="1"/>
    <col min="9996" max="9996" width="10" style="57" bestFit="1" customWidth="1"/>
    <col min="9997" max="9997" width="9.85546875" style="57" bestFit="1" customWidth="1"/>
    <col min="9998" max="9998" width="10" style="57" bestFit="1" customWidth="1"/>
    <col min="9999" max="10000" width="10.85546875" style="57" bestFit="1" customWidth="1"/>
    <col min="10001" max="10001" width="9.85546875" style="57" bestFit="1" customWidth="1"/>
    <col min="10002" max="10002" width="10" style="57" bestFit="1" customWidth="1"/>
    <col min="10003" max="10003" width="9.85546875" style="57" bestFit="1" customWidth="1"/>
    <col min="10004" max="10004" width="10" style="57" bestFit="1" customWidth="1"/>
    <col min="10005" max="10005" width="9.85546875" style="57" bestFit="1" customWidth="1"/>
    <col min="10006" max="10006" width="10" style="57" bestFit="1" customWidth="1"/>
    <col min="10007" max="10007" width="9.85546875" style="57" bestFit="1" customWidth="1"/>
    <col min="10008" max="10008" width="10" style="57" bestFit="1" customWidth="1"/>
    <col min="10009" max="10009" width="9.85546875" style="57" bestFit="1" customWidth="1"/>
    <col min="10010" max="10010" width="10" style="57" bestFit="1" customWidth="1"/>
    <col min="10011" max="10011" width="9.85546875" style="57" bestFit="1" customWidth="1"/>
    <col min="10012" max="10012" width="10" style="57" bestFit="1" customWidth="1"/>
    <col min="10013" max="10014" width="12.28515625" style="57" bestFit="1" customWidth="1"/>
    <col min="10015" max="10213" width="9.140625" style="57"/>
    <col min="10214" max="10214" width="5" style="57" bestFit="1" customWidth="1"/>
    <col min="10215" max="10215" width="74.5703125" style="57" bestFit="1" customWidth="1"/>
    <col min="10216" max="10216" width="8.140625" style="57" customWidth="1"/>
    <col min="10217" max="10217" width="16.7109375" style="57" customWidth="1"/>
    <col min="10218" max="10218" width="12.5703125" style="57" customWidth="1"/>
    <col min="10219" max="10219" width="15.42578125" style="57" bestFit="1" customWidth="1"/>
    <col min="10220" max="10220" width="16.28515625" style="57" bestFit="1" customWidth="1"/>
    <col min="10221" max="10221" width="14.28515625" style="57" customWidth="1"/>
    <col min="10222" max="10222" width="12.85546875" style="57" customWidth="1"/>
    <col min="10223" max="10223" width="15.85546875" style="57" customWidth="1"/>
    <col min="10224" max="10224" width="13.7109375" style="57" customWidth="1"/>
    <col min="10225" max="10225" width="16.7109375" style="57" customWidth="1"/>
    <col min="10226" max="10226" width="11.7109375" style="57" customWidth="1"/>
    <col min="10227" max="10227" width="12.140625" style="57" customWidth="1"/>
    <col min="10228" max="10228" width="17.5703125" style="57" customWidth="1"/>
    <col min="10229" max="10229" width="12.7109375" style="57" customWidth="1"/>
    <col min="10230" max="10230" width="11.140625" style="57" customWidth="1"/>
    <col min="10231" max="10231" width="12.42578125" style="57" customWidth="1"/>
    <col min="10232" max="10232" width="17.85546875" style="57" customWidth="1"/>
    <col min="10233" max="10233" width="16" style="57" customWidth="1"/>
    <col min="10234" max="10234" width="15" style="57" customWidth="1"/>
    <col min="10235" max="10235" width="13.140625" style="57" customWidth="1"/>
    <col min="10236" max="10236" width="14.28515625" style="57" customWidth="1"/>
    <col min="10237" max="10237" width="18" style="57" customWidth="1"/>
    <col min="10238" max="10238" width="13" style="57" customWidth="1"/>
    <col min="10239" max="10239" width="15.140625" style="57" customWidth="1"/>
    <col min="10240" max="10240" width="15.5703125" style="57" customWidth="1"/>
    <col min="10241" max="10241" width="15" style="57" customWidth="1"/>
    <col min="10242" max="10242" width="10" style="57" bestFit="1" customWidth="1"/>
    <col min="10243" max="10244" width="10.85546875" style="57" bestFit="1" customWidth="1"/>
    <col min="10245" max="10245" width="9.85546875" style="57" bestFit="1" customWidth="1"/>
    <col min="10246" max="10246" width="10" style="57" bestFit="1" customWidth="1"/>
    <col min="10247" max="10247" width="9.85546875" style="57" bestFit="1" customWidth="1"/>
    <col min="10248" max="10248" width="10" style="57" bestFit="1" customWidth="1"/>
    <col min="10249" max="10249" width="9.140625" style="57"/>
    <col min="10250" max="10250" width="10" style="57" bestFit="1" customWidth="1"/>
    <col min="10251" max="10251" width="9.85546875" style="57" bestFit="1" customWidth="1"/>
    <col min="10252" max="10252" width="10" style="57" bestFit="1" customWidth="1"/>
    <col min="10253" max="10253" width="9.85546875" style="57" bestFit="1" customWidth="1"/>
    <col min="10254" max="10254" width="10" style="57" bestFit="1" customWidth="1"/>
    <col min="10255" max="10256" width="10.85546875" style="57" bestFit="1" customWidth="1"/>
    <col min="10257" max="10257" width="9.85546875" style="57" bestFit="1" customWidth="1"/>
    <col min="10258" max="10258" width="10" style="57" bestFit="1" customWidth="1"/>
    <col min="10259" max="10259" width="9.85546875" style="57" bestFit="1" customWidth="1"/>
    <col min="10260" max="10260" width="10" style="57" bestFit="1" customWidth="1"/>
    <col min="10261" max="10261" width="9.85546875" style="57" bestFit="1" customWidth="1"/>
    <col min="10262" max="10262" width="10" style="57" bestFit="1" customWidth="1"/>
    <col min="10263" max="10263" width="9.85546875" style="57" bestFit="1" customWidth="1"/>
    <col min="10264" max="10264" width="10" style="57" bestFit="1" customWidth="1"/>
    <col min="10265" max="10265" width="9.85546875" style="57" bestFit="1" customWidth="1"/>
    <col min="10266" max="10266" width="10" style="57" bestFit="1" customWidth="1"/>
    <col min="10267" max="10267" width="9.85546875" style="57" bestFit="1" customWidth="1"/>
    <col min="10268" max="10268" width="10" style="57" bestFit="1" customWidth="1"/>
    <col min="10269" max="10270" width="12.28515625" style="57" bestFit="1" customWidth="1"/>
    <col min="10271" max="10469" width="9.140625" style="57"/>
    <col min="10470" max="10470" width="5" style="57" bestFit="1" customWidth="1"/>
    <col min="10471" max="10471" width="74.5703125" style="57" bestFit="1" customWidth="1"/>
    <col min="10472" max="10472" width="8.140625" style="57" customWidth="1"/>
    <col min="10473" max="10473" width="16.7109375" style="57" customWidth="1"/>
    <col min="10474" max="10474" width="12.5703125" style="57" customWidth="1"/>
    <col min="10475" max="10475" width="15.42578125" style="57" bestFit="1" customWidth="1"/>
    <col min="10476" max="10476" width="16.28515625" style="57" bestFit="1" customWidth="1"/>
    <col min="10477" max="10477" width="14.28515625" style="57" customWidth="1"/>
    <col min="10478" max="10478" width="12.85546875" style="57" customWidth="1"/>
    <col min="10479" max="10479" width="15.85546875" style="57" customWidth="1"/>
    <col min="10480" max="10480" width="13.7109375" style="57" customWidth="1"/>
    <col min="10481" max="10481" width="16.7109375" style="57" customWidth="1"/>
    <col min="10482" max="10482" width="11.7109375" style="57" customWidth="1"/>
    <col min="10483" max="10483" width="12.140625" style="57" customWidth="1"/>
    <col min="10484" max="10484" width="17.5703125" style="57" customWidth="1"/>
    <col min="10485" max="10485" width="12.7109375" style="57" customWidth="1"/>
    <col min="10486" max="10486" width="11.140625" style="57" customWidth="1"/>
    <col min="10487" max="10487" width="12.42578125" style="57" customWidth="1"/>
    <col min="10488" max="10488" width="17.85546875" style="57" customWidth="1"/>
    <col min="10489" max="10489" width="16" style="57" customWidth="1"/>
    <col min="10490" max="10490" width="15" style="57" customWidth="1"/>
    <col min="10491" max="10491" width="13.140625" style="57" customWidth="1"/>
    <col min="10492" max="10492" width="14.28515625" style="57" customWidth="1"/>
    <col min="10493" max="10493" width="18" style="57" customWidth="1"/>
    <col min="10494" max="10494" width="13" style="57" customWidth="1"/>
    <col min="10495" max="10495" width="15.140625" style="57" customWidth="1"/>
    <col min="10496" max="10496" width="15.5703125" style="57" customWidth="1"/>
    <col min="10497" max="10497" width="15" style="57" customWidth="1"/>
    <col min="10498" max="10498" width="10" style="57" bestFit="1" customWidth="1"/>
    <col min="10499" max="10500" width="10.85546875" style="57" bestFit="1" customWidth="1"/>
    <col min="10501" max="10501" width="9.85546875" style="57" bestFit="1" customWidth="1"/>
    <col min="10502" max="10502" width="10" style="57" bestFit="1" customWidth="1"/>
    <col min="10503" max="10503" width="9.85546875" style="57" bestFit="1" customWidth="1"/>
    <col min="10504" max="10504" width="10" style="57" bestFit="1" customWidth="1"/>
    <col min="10505" max="10505" width="9.140625" style="57"/>
    <col min="10506" max="10506" width="10" style="57" bestFit="1" customWidth="1"/>
    <col min="10507" max="10507" width="9.85546875" style="57" bestFit="1" customWidth="1"/>
    <col min="10508" max="10508" width="10" style="57" bestFit="1" customWidth="1"/>
    <col min="10509" max="10509" width="9.85546875" style="57" bestFit="1" customWidth="1"/>
    <col min="10510" max="10510" width="10" style="57" bestFit="1" customWidth="1"/>
    <col min="10511" max="10512" width="10.85546875" style="57" bestFit="1" customWidth="1"/>
    <col min="10513" max="10513" width="9.85546875" style="57" bestFit="1" customWidth="1"/>
    <col min="10514" max="10514" width="10" style="57" bestFit="1" customWidth="1"/>
    <col min="10515" max="10515" width="9.85546875" style="57" bestFit="1" customWidth="1"/>
    <col min="10516" max="10516" width="10" style="57" bestFit="1" customWidth="1"/>
    <col min="10517" max="10517" width="9.85546875" style="57" bestFit="1" customWidth="1"/>
    <col min="10518" max="10518" width="10" style="57" bestFit="1" customWidth="1"/>
    <col min="10519" max="10519" width="9.85546875" style="57" bestFit="1" customWidth="1"/>
    <col min="10520" max="10520" width="10" style="57" bestFit="1" customWidth="1"/>
    <col min="10521" max="10521" width="9.85546875" style="57" bestFit="1" customWidth="1"/>
    <col min="10522" max="10522" width="10" style="57" bestFit="1" customWidth="1"/>
    <col min="10523" max="10523" width="9.85546875" style="57" bestFit="1" customWidth="1"/>
    <col min="10524" max="10524" width="10" style="57" bestFit="1" customWidth="1"/>
    <col min="10525" max="10526" width="12.28515625" style="57" bestFit="1" customWidth="1"/>
    <col min="10527" max="10725" width="9.140625" style="57"/>
    <col min="10726" max="10726" width="5" style="57" bestFit="1" customWidth="1"/>
    <col min="10727" max="10727" width="74.5703125" style="57" bestFit="1" customWidth="1"/>
    <col min="10728" max="10728" width="8.140625" style="57" customWidth="1"/>
    <col min="10729" max="10729" width="16.7109375" style="57" customWidth="1"/>
    <col min="10730" max="10730" width="12.5703125" style="57" customWidth="1"/>
    <col min="10731" max="10731" width="15.42578125" style="57" bestFit="1" customWidth="1"/>
    <col min="10732" max="10732" width="16.28515625" style="57" bestFit="1" customWidth="1"/>
    <col min="10733" max="10733" width="14.28515625" style="57" customWidth="1"/>
    <col min="10734" max="10734" width="12.85546875" style="57" customWidth="1"/>
    <col min="10735" max="10735" width="15.85546875" style="57" customWidth="1"/>
    <col min="10736" max="10736" width="13.7109375" style="57" customWidth="1"/>
    <col min="10737" max="10737" width="16.7109375" style="57" customWidth="1"/>
    <col min="10738" max="10738" width="11.7109375" style="57" customWidth="1"/>
    <col min="10739" max="10739" width="12.140625" style="57" customWidth="1"/>
    <col min="10740" max="10740" width="17.5703125" style="57" customWidth="1"/>
    <col min="10741" max="10741" width="12.7109375" style="57" customWidth="1"/>
    <col min="10742" max="10742" width="11.140625" style="57" customWidth="1"/>
    <col min="10743" max="10743" width="12.42578125" style="57" customWidth="1"/>
    <col min="10744" max="10744" width="17.85546875" style="57" customWidth="1"/>
    <col min="10745" max="10745" width="16" style="57" customWidth="1"/>
    <col min="10746" max="10746" width="15" style="57" customWidth="1"/>
    <col min="10747" max="10747" width="13.140625" style="57" customWidth="1"/>
    <col min="10748" max="10748" width="14.28515625" style="57" customWidth="1"/>
    <col min="10749" max="10749" width="18" style="57" customWidth="1"/>
    <col min="10750" max="10750" width="13" style="57" customWidth="1"/>
    <col min="10751" max="10751" width="15.140625" style="57" customWidth="1"/>
    <col min="10752" max="10752" width="15.5703125" style="57" customWidth="1"/>
    <col min="10753" max="10753" width="15" style="57" customWidth="1"/>
    <col min="10754" max="10754" width="10" style="57" bestFit="1" customWidth="1"/>
    <col min="10755" max="10756" width="10.85546875" style="57" bestFit="1" customWidth="1"/>
    <col min="10757" max="10757" width="9.85546875" style="57" bestFit="1" customWidth="1"/>
    <col min="10758" max="10758" width="10" style="57" bestFit="1" customWidth="1"/>
    <col min="10759" max="10759" width="9.85546875" style="57" bestFit="1" customWidth="1"/>
    <col min="10760" max="10760" width="10" style="57" bestFit="1" customWidth="1"/>
    <col min="10761" max="10761" width="9.140625" style="57"/>
    <col min="10762" max="10762" width="10" style="57" bestFit="1" customWidth="1"/>
    <col min="10763" max="10763" width="9.85546875" style="57" bestFit="1" customWidth="1"/>
    <col min="10764" max="10764" width="10" style="57" bestFit="1" customWidth="1"/>
    <col min="10765" max="10765" width="9.85546875" style="57" bestFit="1" customWidth="1"/>
    <col min="10766" max="10766" width="10" style="57" bestFit="1" customWidth="1"/>
    <col min="10767" max="10768" width="10.85546875" style="57" bestFit="1" customWidth="1"/>
    <col min="10769" max="10769" width="9.85546875" style="57" bestFit="1" customWidth="1"/>
    <col min="10770" max="10770" width="10" style="57" bestFit="1" customWidth="1"/>
    <col min="10771" max="10771" width="9.85546875" style="57" bestFit="1" customWidth="1"/>
    <col min="10772" max="10772" width="10" style="57" bestFit="1" customWidth="1"/>
    <col min="10773" max="10773" width="9.85546875" style="57" bestFit="1" customWidth="1"/>
    <col min="10774" max="10774" width="10" style="57" bestFit="1" customWidth="1"/>
    <col min="10775" max="10775" width="9.85546875" style="57" bestFit="1" customWidth="1"/>
    <col min="10776" max="10776" width="10" style="57" bestFit="1" customWidth="1"/>
    <col min="10777" max="10777" width="9.85546875" style="57" bestFit="1" customWidth="1"/>
    <col min="10778" max="10778" width="10" style="57" bestFit="1" customWidth="1"/>
    <col min="10779" max="10779" width="9.85546875" style="57" bestFit="1" customWidth="1"/>
    <col min="10780" max="10780" width="10" style="57" bestFit="1" customWidth="1"/>
    <col min="10781" max="10782" width="12.28515625" style="57" bestFit="1" customWidth="1"/>
    <col min="10783" max="10981" width="9.140625" style="57"/>
    <col min="10982" max="10982" width="5" style="57" bestFit="1" customWidth="1"/>
    <col min="10983" max="10983" width="74.5703125" style="57" bestFit="1" customWidth="1"/>
    <col min="10984" max="10984" width="8.140625" style="57" customWidth="1"/>
    <col min="10985" max="10985" width="16.7109375" style="57" customWidth="1"/>
    <col min="10986" max="10986" width="12.5703125" style="57" customWidth="1"/>
    <col min="10987" max="10987" width="15.42578125" style="57" bestFit="1" customWidth="1"/>
    <col min="10988" max="10988" width="16.28515625" style="57" bestFit="1" customWidth="1"/>
    <col min="10989" max="10989" width="14.28515625" style="57" customWidth="1"/>
    <col min="10990" max="10990" width="12.85546875" style="57" customWidth="1"/>
    <col min="10991" max="10991" width="15.85546875" style="57" customWidth="1"/>
    <col min="10992" max="10992" width="13.7109375" style="57" customWidth="1"/>
    <col min="10993" max="10993" width="16.7109375" style="57" customWidth="1"/>
    <col min="10994" max="10994" width="11.7109375" style="57" customWidth="1"/>
    <col min="10995" max="10995" width="12.140625" style="57" customWidth="1"/>
    <col min="10996" max="10996" width="17.5703125" style="57" customWidth="1"/>
    <col min="10997" max="10997" width="12.7109375" style="57" customWidth="1"/>
    <col min="10998" max="10998" width="11.140625" style="57" customWidth="1"/>
    <col min="10999" max="10999" width="12.42578125" style="57" customWidth="1"/>
    <col min="11000" max="11000" width="17.85546875" style="57" customWidth="1"/>
    <col min="11001" max="11001" width="16" style="57" customWidth="1"/>
    <col min="11002" max="11002" width="15" style="57" customWidth="1"/>
    <col min="11003" max="11003" width="13.140625" style="57" customWidth="1"/>
    <col min="11004" max="11004" width="14.28515625" style="57" customWidth="1"/>
    <col min="11005" max="11005" width="18" style="57" customWidth="1"/>
    <col min="11006" max="11006" width="13" style="57" customWidth="1"/>
    <col min="11007" max="11007" width="15.140625" style="57" customWidth="1"/>
    <col min="11008" max="11008" width="15.5703125" style="57" customWidth="1"/>
    <col min="11009" max="11009" width="15" style="57" customWidth="1"/>
    <col min="11010" max="11010" width="10" style="57" bestFit="1" customWidth="1"/>
    <col min="11011" max="11012" width="10.85546875" style="57" bestFit="1" customWidth="1"/>
    <col min="11013" max="11013" width="9.85546875" style="57" bestFit="1" customWidth="1"/>
    <col min="11014" max="11014" width="10" style="57" bestFit="1" customWidth="1"/>
    <col min="11015" max="11015" width="9.85546875" style="57" bestFit="1" customWidth="1"/>
    <col min="11016" max="11016" width="10" style="57" bestFit="1" customWidth="1"/>
    <col min="11017" max="11017" width="9.140625" style="57"/>
    <col min="11018" max="11018" width="10" style="57" bestFit="1" customWidth="1"/>
    <col min="11019" max="11019" width="9.85546875" style="57" bestFit="1" customWidth="1"/>
    <col min="11020" max="11020" width="10" style="57" bestFit="1" customWidth="1"/>
    <col min="11021" max="11021" width="9.85546875" style="57" bestFit="1" customWidth="1"/>
    <col min="11022" max="11022" width="10" style="57" bestFit="1" customWidth="1"/>
    <col min="11023" max="11024" width="10.85546875" style="57" bestFit="1" customWidth="1"/>
    <col min="11025" max="11025" width="9.85546875" style="57" bestFit="1" customWidth="1"/>
    <col min="11026" max="11026" width="10" style="57" bestFit="1" customWidth="1"/>
    <col min="11027" max="11027" width="9.85546875" style="57" bestFit="1" customWidth="1"/>
    <col min="11028" max="11028" width="10" style="57" bestFit="1" customWidth="1"/>
    <col min="11029" max="11029" width="9.85546875" style="57" bestFit="1" customWidth="1"/>
    <col min="11030" max="11030" width="10" style="57" bestFit="1" customWidth="1"/>
    <col min="11031" max="11031" width="9.85546875" style="57" bestFit="1" customWidth="1"/>
    <col min="11032" max="11032" width="10" style="57" bestFit="1" customWidth="1"/>
    <col min="11033" max="11033" width="9.85546875" style="57" bestFit="1" customWidth="1"/>
    <col min="11034" max="11034" width="10" style="57" bestFit="1" customWidth="1"/>
    <col min="11035" max="11035" width="9.85546875" style="57" bestFit="1" customWidth="1"/>
    <col min="11036" max="11036" width="10" style="57" bestFit="1" customWidth="1"/>
    <col min="11037" max="11038" width="12.28515625" style="57" bestFit="1" customWidth="1"/>
    <col min="11039" max="11237" width="9.140625" style="57"/>
    <col min="11238" max="11238" width="5" style="57" bestFit="1" customWidth="1"/>
    <col min="11239" max="11239" width="74.5703125" style="57" bestFit="1" customWidth="1"/>
    <col min="11240" max="11240" width="8.140625" style="57" customWidth="1"/>
    <col min="11241" max="11241" width="16.7109375" style="57" customWidth="1"/>
    <col min="11242" max="11242" width="12.5703125" style="57" customWidth="1"/>
    <col min="11243" max="11243" width="15.42578125" style="57" bestFit="1" customWidth="1"/>
    <col min="11244" max="11244" width="16.28515625" style="57" bestFit="1" customWidth="1"/>
    <col min="11245" max="11245" width="14.28515625" style="57" customWidth="1"/>
    <col min="11246" max="11246" width="12.85546875" style="57" customWidth="1"/>
    <col min="11247" max="11247" width="15.85546875" style="57" customWidth="1"/>
    <col min="11248" max="11248" width="13.7109375" style="57" customWidth="1"/>
    <col min="11249" max="11249" width="16.7109375" style="57" customWidth="1"/>
    <col min="11250" max="11250" width="11.7109375" style="57" customWidth="1"/>
    <col min="11251" max="11251" width="12.140625" style="57" customWidth="1"/>
    <col min="11252" max="11252" width="17.5703125" style="57" customWidth="1"/>
    <col min="11253" max="11253" width="12.7109375" style="57" customWidth="1"/>
    <col min="11254" max="11254" width="11.140625" style="57" customWidth="1"/>
    <col min="11255" max="11255" width="12.42578125" style="57" customWidth="1"/>
    <col min="11256" max="11256" width="17.85546875" style="57" customWidth="1"/>
    <col min="11257" max="11257" width="16" style="57" customWidth="1"/>
    <col min="11258" max="11258" width="15" style="57" customWidth="1"/>
    <col min="11259" max="11259" width="13.140625" style="57" customWidth="1"/>
    <col min="11260" max="11260" width="14.28515625" style="57" customWidth="1"/>
    <col min="11261" max="11261" width="18" style="57" customWidth="1"/>
    <col min="11262" max="11262" width="13" style="57" customWidth="1"/>
    <col min="11263" max="11263" width="15.140625" style="57" customWidth="1"/>
    <col min="11264" max="11264" width="15.5703125" style="57" customWidth="1"/>
    <col min="11265" max="11265" width="15" style="57" customWidth="1"/>
    <col min="11266" max="11266" width="10" style="57" bestFit="1" customWidth="1"/>
    <col min="11267" max="11268" width="10.85546875" style="57" bestFit="1" customWidth="1"/>
    <col min="11269" max="11269" width="9.85546875" style="57" bestFit="1" customWidth="1"/>
    <col min="11270" max="11270" width="10" style="57" bestFit="1" customWidth="1"/>
    <col min="11271" max="11271" width="9.85546875" style="57" bestFit="1" customWidth="1"/>
    <col min="11272" max="11272" width="10" style="57" bestFit="1" customWidth="1"/>
    <col min="11273" max="11273" width="9.140625" style="57"/>
    <col min="11274" max="11274" width="10" style="57" bestFit="1" customWidth="1"/>
    <col min="11275" max="11275" width="9.85546875" style="57" bestFit="1" customWidth="1"/>
    <col min="11276" max="11276" width="10" style="57" bestFit="1" customWidth="1"/>
    <col min="11277" max="11277" width="9.85546875" style="57" bestFit="1" customWidth="1"/>
    <col min="11278" max="11278" width="10" style="57" bestFit="1" customWidth="1"/>
    <col min="11279" max="11280" width="10.85546875" style="57" bestFit="1" customWidth="1"/>
    <col min="11281" max="11281" width="9.85546875" style="57" bestFit="1" customWidth="1"/>
    <col min="11282" max="11282" width="10" style="57" bestFit="1" customWidth="1"/>
    <col min="11283" max="11283" width="9.85546875" style="57" bestFit="1" customWidth="1"/>
    <col min="11284" max="11284" width="10" style="57" bestFit="1" customWidth="1"/>
    <col min="11285" max="11285" width="9.85546875" style="57" bestFit="1" customWidth="1"/>
    <col min="11286" max="11286" width="10" style="57" bestFit="1" customWidth="1"/>
    <col min="11287" max="11287" width="9.85546875" style="57" bestFit="1" customWidth="1"/>
    <col min="11288" max="11288" width="10" style="57" bestFit="1" customWidth="1"/>
    <col min="11289" max="11289" width="9.85546875" style="57" bestFit="1" customWidth="1"/>
    <col min="11290" max="11290" width="10" style="57" bestFit="1" customWidth="1"/>
    <col min="11291" max="11291" width="9.85546875" style="57" bestFit="1" customWidth="1"/>
    <col min="11292" max="11292" width="10" style="57" bestFit="1" customWidth="1"/>
    <col min="11293" max="11294" width="12.28515625" style="57" bestFit="1" customWidth="1"/>
    <col min="11295" max="11493" width="9.140625" style="57"/>
    <col min="11494" max="11494" width="5" style="57" bestFit="1" customWidth="1"/>
    <col min="11495" max="11495" width="74.5703125" style="57" bestFit="1" customWidth="1"/>
    <col min="11496" max="11496" width="8.140625" style="57" customWidth="1"/>
    <col min="11497" max="11497" width="16.7109375" style="57" customWidth="1"/>
    <col min="11498" max="11498" width="12.5703125" style="57" customWidth="1"/>
    <col min="11499" max="11499" width="15.42578125" style="57" bestFit="1" customWidth="1"/>
    <col min="11500" max="11500" width="16.28515625" style="57" bestFit="1" customWidth="1"/>
    <col min="11501" max="11501" width="14.28515625" style="57" customWidth="1"/>
    <col min="11502" max="11502" width="12.85546875" style="57" customWidth="1"/>
    <col min="11503" max="11503" width="15.85546875" style="57" customWidth="1"/>
    <col min="11504" max="11504" width="13.7109375" style="57" customWidth="1"/>
    <col min="11505" max="11505" width="16.7109375" style="57" customWidth="1"/>
    <col min="11506" max="11506" width="11.7109375" style="57" customWidth="1"/>
    <col min="11507" max="11507" width="12.140625" style="57" customWidth="1"/>
    <col min="11508" max="11508" width="17.5703125" style="57" customWidth="1"/>
    <col min="11509" max="11509" width="12.7109375" style="57" customWidth="1"/>
    <col min="11510" max="11510" width="11.140625" style="57" customWidth="1"/>
    <col min="11511" max="11511" width="12.42578125" style="57" customWidth="1"/>
    <col min="11512" max="11512" width="17.85546875" style="57" customWidth="1"/>
    <col min="11513" max="11513" width="16" style="57" customWidth="1"/>
    <col min="11514" max="11514" width="15" style="57" customWidth="1"/>
    <col min="11515" max="11515" width="13.140625" style="57" customWidth="1"/>
    <col min="11516" max="11516" width="14.28515625" style="57" customWidth="1"/>
    <col min="11517" max="11517" width="18" style="57" customWidth="1"/>
    <col min="11518" max="11518" width="13" style="57" customWidth="1"/>
    <col min="11519" max="11519" width="15.140625" style="57" customWidth="1"/>
    <col min="11520" max="11520" width="15.5703125" style="57" customWidth="1"/>
    <col min="11521" max="11521" width="15" style="57" customWidth="1"/>
    <col min="11522" max="11522" width="10" style="57" bestFit="1" customWidth="1"/>
    <col min="11523" max="11524" width="10.85546875" style="57" bestFit="1" customWidth="1"/>
    <col min="11525" max="11525" width="9.85546875" style="57" bestFit="1" customWidth="1"/>
    <col min="11526" max="11526" width="10" style="57" bestFit="1" customWidth="1"/>
    <col min="11527" max="11527" width="9.85546875" style="57" bestFit="1" customWidth="1"/>
    <col min="11528" max="11528" width="10" style="57" bestFit="1" customWidth="1"/>
    <col min="11529" max="11529" width="9.140625" style="57"/>
    <col min="11530" max="11530" width="10" style="57" bestFit="1" customWidth="1"/>
    <col min="11531" max="11531" width="9.85546875" style="57" bestFit="1" customWidth="1"/>
    <col min="11532" max="11532" width="10" style="57" bestFit="1" customWidth="1"/>
    <col min="11533" max="11533" width="9.85546875" style="57" bestFit="1" customWidth="1"/>
    <col min="11534" max="11534" width="10" style="57" bestFit="1" customWidth="1"/>
    <col min="11535" max="11536" width="10.85546875" style="57" bestFit="1" customWidth="1"/>
    <col min="11537" max="11537" width="9.85546875" style="57" bestFit="1" customWidth="1"/>
    <col min="11538" max="11538" width="10" style="57" bestFit="1" customWidth="1"/>
    <col min="11539" max="11539" width="9.85546875" style="57" bestFit="1" customWidth="1"/>
    <col min="11540" max="11540" width="10" style="57" bestFit="1" customWidth="1"/>
    <col min="11541" max="11541" width="9.85546875" style="57" bestFit="1" customWidth="1"/>
    <col min="11542" max="11542" width="10" style="57" bestFit="1" customWidth="1"/>
    <col min="11543" max="11543" width="9.85546875" style="57" bestFit="1" customWidth="1"/>
    <col min="11544" max="11544" width="10" style="57" bestFit="1" customWidth="1"/>
    <col min="11545" max="11545" width="9.85546875" style="57" bestFit="1" customWidth="1"/>
    <col min="11546" max="11546" width="10" style="57" bestFit="1" customWidth="1"/>
    <col min="11547" max="11547" width="9.85546875" style="57" bestFit="1" customWidth="1"/>
    <col min="11548" max="11548" width="10" style="57" bestFit="1" customWidth="1"/>
    <col min="11549" max="11550" width="12.28515625" style="57" bestFit="1" customWidth="1"/>
    <col min="11551" max="11749" width="9.140625" style="57"/>
    <col min="11750" max="11750" width="5" style="57" bestFit="1" customWidth="1"/>
    <col min="11751" max="11751" width="74.5703125" style="57" bestFit="1" customWidth="1"/>
    <col min="11752" max="11752" width="8.140625" style="57" customWidth="1"/>
    <col min="11753" max="11753" width="16.7109375" style="57" customWidth="1"/>
    <col min="11754" max="11754" width="12.5703125" style="57" customWidth="1"/>
    <col min="11755" max="11755" width="15.42578125" style="57" bestFit="1" customWidth="1"/>
    <col min="11756" max="11756" width="16.28515625" style="57" bestFit="1" customWidth="1"/>
    <col min="11757" max="11757" width="14.28515625" style="57" customWidth="1"/>
    <col min="11758" max="11758" width="12.85546875" style="57" customWidth="1"/>
    <col min="11759" max="11759" width="15.85546875" style="57" customWidth="1"/>
    <col min="11760" max="11760" width="13.7109375" style="57" customWidth="1"/>
    <col min="11761" max="11761" width="16.7109375" style="57" customWidth="1"/>
    <col min="11762" max="11762" width="11.7109375" style="57" customWidth="1"/>
    <col min="11763" max="11763" width="12.140625" style="57" customWidth="1"/>
    <col min="11764" max="11764" width="17.5703125" style="57" customWidth="1"/>
    <col min="11765" max="11765" width="12.7109375" style="57" customWidth="1"/>
    <col min="11766" max="11766" width="11.140625" style="57" customWidth="1"/>
    <col min="11767" max="11767" width="12.42578125" style="57" customWidth="1"/>
    <col min="11768" max="11768" width="17.85546875" style="57" customWidth="1"/>
    <col min="11769" max="11769" width="16" style="57" customWidth="1"/>
    <col min="11770" max="11770" width="15" style="57" customWidth="1"/>
    <col min="11771" max="11771" width="13.140625" style="57" customWidth="1"/>
    <col min="11772" max="11772" width="14.28515625" style="57" customWidth="1"/>
    <col min="11773" max="11773" width="18" style="57" customWidth="1"/>
    <col min="11774" max="11774" width="13" style="57" customWidth="1"/>
    <col min="11775" max="11775" width="15.140625" style="57" customWidth="1"/>
    <col min="11776" max="11776" width="15.5703125" style="57" customWidth="1"/>
    <col min="11777" max="11777" width="15" style="57" customWidth="1"/>
    <col min="11778" max="11778" width="10" style="57" bestFit="1" customWidth="1"/>
    <col min="11779" max="11780" width="10.85546875" style="57" bestFit="1" customWidth="1"/>
    <col min="11781" max="11781" width="9.85546875" style="57" bestFit="1" customWidth="1"/>
    <col min="11782" max="11782" width="10" style="57" bestFit="1" customWidth="1"/>
    <col min="11783" max="11783" width="9.85546875" style="57" bestFit="1" customWidth="1"/>
    <col min="11784" max="11784" width="10" style="57" bestFit="1" customWidth="1"/>
    <col min="11785" max="11785" width="9.140625" style="57"/>
    <col min="11786" max="11786" width="10" style="57" bestFit="1" customWidth="1"/>
    <col min="11787" max="11787" width="9.85546875" style="57" bestFit="1" customWidth="1"/>
    <col min="11788" max="11788" width="10" style="57" bestFit="1" customWidth="1"/>
    <col min="11789" max="11789" width="9.85546875" style="57" bestFit="1" customWidth="1"/>
    <col min="11790" max="11790" width="10" style="57" bestFit="1" customWidth="1"/>
    <col min="11791" max="11792" width="10.85546875" style="57" bestFit="1" customWidth="1"/>
    <col min="11793" max="11793" width="9.85546875" style="57" bestFit="1" customWidth="1"/>
    <col min="11794" max="11794" width="10" style="57" bestFit="1" customWidth="1"/>
    <col min="11795" max="11795" width="9.85546875" style="57" bestFit="1" customWidth="1"/>
    <col min="11796" max="11796" width="10" style="57" bestFit="1" customWidth="1"/>
    <col min="11797" max="11797" width="9.85546875" style="57" bestFit="1" customWidth="1"/>
    <col min="11798" max="11798" width="10" style="57" bestFit="1" customWidth="1"/>
    <col min="11799" max="11799" width="9.85546875" style="57" bestFit="1" customWidth="1"/>
    <col min="11800" max="11800" width="10" style="57" bestFit="1" customWidth="1"/>
    <col min="11801" max="11801" width="9.85546875" style="57" bestFit="1" customWidth="1"/>
    <col min="11802" max="11802" width="10" style="57" bestFit="1" customWidth="1"/>
    <col min="11803" max="11803" width="9.85546875" style="57" bestFit="1" customWidth="1"/>
    <col min="11804" max="11804" width="10" style="57" bestFit="1" customWidth="1"/>
    <col min="11805" max="11806" width="12.28515625" style="57" bestFit="1" customWidth="1"/>
    <col min="11807" max="12005" width="9.140625" style="57"/>
    <col min="12006" max="12006" width="5" style="57" bestFit="1" customWidth="1"/>
    <col min="12007" max="12007" width="74.5703125" style="57" bestFit="1" customWidth="1"/>
    <col min="12008" max="12008" width="8.140625" style="57" customWidth="1"/>
    <col min="12009" max="12009" width="16.7109375" style="57" customWidth="1"/>
    <col min="12010" max="12010" width="12.5703125" style="57" customWidth="1"/>
    <col min="12011" max="12011" width="15.42578125" style="57" bestFit="1" customWidth="1"/>
    <col min="12012" max="12012" width="16.28515625" style="57" bestFit="1" customWidth="1"/>
    <col min="12013" max="12013" width="14.28515625" style="57" customWidth="1"/>
    <col min="12014" max="12014" width="12.85546875" style="57" customWidth="1"/>
    <col min="12015" max="12015" width="15.85546875" style="57" customWidth="1"/>
    <col min="12016" max="12016" width="13.7109375" style="57" customWidth="1"/>
    <col min="12017" max="12017" width="16.7109375" style="57" customWidth="1"/>
    <col min="12018" max="12018" width="11.7109375" style="57" customWidth="1"/>
    <col min="12019" max="12019" width="12.140625" style="57" customWidth="1"/>
    <col min="12020" max="12020" width="17.5703125" style="57" customWidth="1"/>
    <col min="12021" max="12021" width="12.7109375" style="57" customWidth="1"/>
    <col min="12022" max="12022" width="11.140625" style="57" customWidth="1"/>
    <col min="12023" max="12023" width="12.42578125" style="57" customWidth="1"/>
    <col min="12024" max="12024" width="17.85546875" style="57" customWidth="1"/>
    <col min="12025" max="12025" width="16" style="57" customWidth="1"/>
    <col min="12026" max="12026" width="15" style="57" customWidth="1"/>
    <col min="12027" max="12027" width="13.140625" style="57" customWidth="1"/>
    <col min="12028" max="12028" width="14.28515625" style="57" customWidth="1"/>
    <col min="12029" max="12029" width="18" style="57" customWidth="1"/>
    <col min="12030" max="12030" width="13" style="57" customWidth="1"/>
    <col min="12031" max="12031" width="15.140625" style="57" customWidth="1"/>
    <col min="12032" max="12032" width="15.5703125" style="57" customWidth="1"/>
    <col min="12033" max="12033" width="15" style="57" customWidth="1"/>
    <col min="12034" max="12034" width="10" style="57" bestFit="1" customWidth="1"/>
    <col min="12035" max="12036" width="10.85546875" style="57" bestFit="1" customWidth="1"/>
    <col min="12037" max="12037" width="9.85546875" style="57" bestFit="1" customWidth="1"/>
    <col min="12038" max="12038" width="10" style="57" bestFit="1" customWidth="1"/>
    <col min="12039" max="12039" width="9.85546875" style="57" bestFit="1" customWidth="1"/>
    <col min="12040" max="12040" width="10" style="57" bestFit="1" customWidth="1"/>
    <col min="12041" max="12041" width="9.140625" style="57"/>
    <col min="12042" max="12042" width="10" style="57" bestFit="1" customWidth="1"/>
    <col min="12043" max="12043" width="9.85546875" style="57" bestFit="1" customWidth="1"/>
    <col min="12044" max="12044" width="10" style="57" bestFit="1" customWidth="1"/>
    <col min="12045" max="12045" width="9.85546875" style="57" bestFit="1" customWidth="1"/>
    <col min="12046" max="12046" width="10" style="57" bestFit="1" customWidth="1"/>
    <col min="12047" max="12048" width="10.85546875" style="57" bestFit="1" customWidth="1"/>
    <col min="12049" max="12049" width="9.85546875" style="57" bestFit="1" customWidth="1"/>
    <col min="12050" max="12050" width="10" style="57" bestFit="1" customWidth="1"/>
    <col min="12051" max="12051" width="9.85546875" style="57" bestFit="1" customWidth="1"/>
    <col min="12052" max="12052" width="10" style="57" bestFit="1" customWidth="1"/>
    <col min="12053" max="12053" width="9.85546875" style="57" bestFit="1" customWidth="1"/>
    <col min="12054" max="12054" width="10" style="57" bestFit="1" customWidth="1"/>
    <col min="12055" max="12055" width="9.85546875" style="57" bestFit="1" customWidth="1"/>
    <col min="12056" max="12056" width="10" style="57" bestFit="1" customWidth="1"/>
    <col min="12057" max="12057" width="9.85546875" style="57" bestFit="1" customWidth="1"/>
    <col min="12058" max="12058" width="10" style="57" bestFit="1" customWidth="1"/>
    <col min="12059" max="12059" width="9.85546875" style="57" bestFit="1" customWidth="1"/>
    <col min="12060" max="12060" width="10" style="57" bestFit="1" customWidth="1"/>
    <col min="12061" max="12062" width="12.28515625" style="57" bestFit="1" customWidth="1"/>
    <col min="12063" max="12261" width="9.140625" style="57"/>
    <col min="12262" max="12262" width="5" style="57" bestFit="1" customWidth="1"/>
    <col min="12263" max="12263" width="74.5703125" style="57" bestFit="1" customWidth="1"/>
    <col min="12264" max="12264" width="8.140625" style="57" customWidth="1"/>
    <col min="12265" max="12265" width="16.7109375" style="57" customWidth="1"/>
    <col min="12266" max="12266" width="12.5703125" style="57" customWidth="1"/>
    <col min="12267" max="12267" width="15.42578125" style="57" bestFit="1" customWidth="1"/>
    <col min="12268" max="12268" width="16.28515625" style="57" bestFit="1" customWidth="1"/>
    <col min="12269" max="12269" width="14.28515625" style="57" customWidth="1"/>
    <col min="12270" max="12270" width="12.85546875" style="57" customWidth="1"/>
    <col min="12271" max="12271" width="15.85546875" style="57" customWidth="1"/>
    <col min="12272" max="12272" width="13.7109375" style="57" customWidth="1"/>
    <col min="12273" max="12273" width="16.7109375" style="57" customWidth="1"/>
    <col min="12274" max="12274" width="11.7109375" style="57" customWidth="1"/>
    <col min="12275" max="12275" width="12.140625" style="57" customWidth="1"/>
    <col min="12276" max="12276" width="17.5703125" style="57" customWidth="1"/>
    <col min="12277" max="12277" width="12.7109375" style="57" customWidth="1"/>
    <col min="12278" max="12278" width="11.140625" style="57" customWidth="1"/>
    <col min="12279" max="12279" width="12.42578125" style="57" customWidth="1"/>
    <col min="12280" max="12280" width="17.85546875" style="57" customWidth="1"/>
    <col min="12281" max="12281" width="16" style="57" customWidth="1"/>
    <col min="12282" max="12282" width="15" style="57" customWidth="1"/>
    <col min="12283" max="12283" width="13.140625" style="57" customWidth="1"/>
    <col min="12284" max="12284" width="14.28515625" style="57" customWidth="1"/>
    <col min="12285" max="12285" width="18" style="57" customWidth="1"/>
    <col min="12286" max="12286" width="13" style="57" customWidth="1"/>
    <col min="12287" max="12287" width="15.140625" style="57" customWidth="1"/>
    <col min="12288" max="12288" width="15.5703125" style="57" customWidth="1"/>
    <col min="12289" max="12289" width="15" style="57" customWidth="1"/>
    <col min="12290" max="12290" width="10" style="57" bestFit="1" customWidth="1"/>
    <col min="12291" max="12292" width="10.85546875" style="57" bestFit="1" customWidth="1"/>
    <col min="12293" max="12293" width="9.85546875" style="57" bestFit="1" customWidth="1"/>
    <col min="12294" max="12294" width="10" style="57" bestFit="1" customWidth="1"/>
    <col min="12295" max="12295" width="9.85546875" style="57" bestFit="1" customWidth="1"/>
    <col min="12296" max="12296" width="10" style="57" bestFit="1" customWidth="1"/>
    <col min="12297" max="12297" width="9.140625" style="57"/>
    <col min="12298" max="12298" width="10" style="57" bestFit="1" customWidth="1"/>
    <col min="12299" max="12299" width="9.85546875" style="57" bestFit="1" customWidth="1"/>
    <col min="12300" max="12300" width="10" style="57" bestFit="1" customWidth="1"/>
    <col min="12301" max="12301" width="9.85546875" style="57" bestFit="1" customWidth="1"/>
    <col min="12302" max="12302" width="10" style="57" bestFit="1" customWidth="1"/>
    <col min="12303" max="12304" width="10.85546875" style="57" bestFit="1" customWidth="1"/>
    <col min="12305" max="12305" width="9.85546875" style="57" bestFit="1" customWidth="1"/>
    <col min="12306" max="12306" width="10" style="57" bestFit="1" customWidth="1"/>
    <col min="12307" max="12307" width="9.85546875" style="57" bestFit="1" customWidth="1"/>
    <col min="12308" max="12308" width="10" style="57" bestFit="1" customWidth="1"/>
    <col min="12309" max="12309" width="9.85546875" style="57" bestFit="1" customWidth="1"/>
    <col min="12310" max="12310" width="10" style="57" bestFit="1" customWidth="1"/>
    <col min="12311" max="12311" width="9.85546875" style="57" bestFit="1" customWidth="1"/>
    <col min="12312" max="12312" width="10" style="57" bestFit="1" customWidth="1"/>
    <col min="12313" max="12313" width="9.85546875" style="57" bestFit="1" customWidth="1"/>
    <col min="12314" max="12314" width="10" style="57" bestFit="1" customWidth="1"/>
    <col min="12315" max="12315" width="9.85546875" style="57" bestFit="1" customWidth="1"/>
    <col min="12316" max="12316" width="10" style="57" bestFit="1" customWidth="1"/>
    <col min="12317" max="12318" width="12.28515625" style="57" bestFit="1" customWidth="1"/>
    <col min="12319" max="12517" width="9.140625" style="57"/>
    <col min="12518" max="12518" width="5" style="57" bestFit="1" customWidth="1"/>
    <col min="12519" max="12519" width="74.5703125" style="57" bestFit="1" customWidth="1"/>
    <col min="12520" max="12520" width="8.140625" style="57" customWidth="1"/>
    <col min="12521" max="12521" width="16.7109375" style="57" customWidth="1"/>
    <col min="12522" max="12522" width="12.5703125" style="57" customWidth="1"/>
    <col min="12523" max="12523" width="15.42578125" style="57" bestFit="1" customWidth="1"/>
    <col min="12524" max="12524" width="16.28515625" style="57" bestFit="1" customWidth="1"/>
    <col min="12525" max="12525" width="14.28515625" style="57" customWidth="1"/>
    <col min="12526" max="12526" width="12.85546875" style="57" customWidth="1"/>
    <col min="12527" max="12527" width="15.85546875" style="57" customWidth="1"/>
    <col min="12528" max="12528" width="13.7109375" style="57" customWidth="1"/>
    <col min="12529" max="12529" width="16.7109375" style="57" customWidth="1"/>
    <col min="12530" max="12530" width="11.7109375" style="57" customWidth="1"/>
    <col min="12531" max="12531" width="12.140625" style="57" customWidth="1"/>
    <col min="12532" max="12532" width="17.5703125" style="57" customWidth="1"/>
    <col min="12533" max="12533" width="12.7109375" style="57" customWidth="1"/>
    <col min="12534" max="12534" width="11.140625" style="57" customWidth="1"/>
    <col min="12535" max="12535" width="12.42578125" style="57" customWidth="1"/>
    <col min="12536" max="12536" width="17.85546875" style="57" customWidth="1"/>
    <col min="12537" max="12537" width="16" style="57" customWidth="1"/>
    <col min="12538" max="12538" width="15" style="57" customWidth="1"/>
    <col min="12539" max="12539" width="13.140625" style="57" customWidth="1"/>
    <col min="12540" max="12540" width="14.28515625" style="57" customWidth="1"/>
    <col min="12541" max="12541" width="18" style="57" customWidth="1"/>
    <col min="12542" max="12542" width="13" style="57" customWidth="1"/>
    <col min="12543" max="12543" width="15.140625" style="57" customWidth="1"/>
    <col min="12544" max="12544" width="15.5703125" style="57" customWidth="1"/>
    <col min="12545" max="12545" width="15" style="57" customWidth="1"/>
    <col min="12546" max="12546" width="10" style="57" bestFit="1" customWidth="1"/>
    <col min="12547" max="12548" width="10.85546875" style="57" bestFit="1" customWidth="1"/>
    <col min="12549" max="12549" width="9.85546875" style="57" bestFit="1" customWidth="1"/>
    <col min="12550" max="12550" width="10" style="57" bestFit="1" customWidth="1"/>
    <col min="12551" max="12551" width="9.85546875" style="57" bestFit="1" customWidth="1"/>
    <col min="12552" max="12552" width="10" style="57" bestFit="1" customWidth="1"/>
    <col min="12553" max="12553" width="9.140625" style="57"/>
    <col min="12554" max="12554" width="10" style="57" bestFit="1" customWidth="1"/>
    <col min="12555" max="12555" width="9.85546875" style="57" bestFit="1" customWidth="1"/>
    <col min="12556" max="12556" width="10" style="57" bestFit="1" customWidth="1"/>
    <col min="12557" max="12557" width="9.85546875" style="57" bestFit="1" customWidth="1"/>
    <col min="12558" max="12558" width="10" style="57" bestFit="1" customWidth="1"/>
    <col min="12559" max="12560" width="10.85546875" style="57" bestFit="1" customWidth="1"/>
    <col min="12561" max="12561" width="9.85546875" style="57" bestFit="1" customWidth="1"/>
    <col min="12562" max="12562" width="10" style="57" bestFit="1" customWidth="1"/>
    <col min="12563" max="12563" width="9.85546875" style="57" bestFit="1" customWidth="1"/>
    <col min="12564" max="12564" width="10" style="57" bestFit="1" customWidth="1"/>
    <col min="12565" max="12565" width="9.85546875" style="57" bestFit="1" customWidth="1"/>
    <col min="12566" max="12566" width="10" style="57" bestFit="1" customWidth="1"/>
    <col min="12567" max="12567" width="9.85546875" style="57" bestFit="1" customWidth="1"/>
    <col min="12568" max="12568" width="10" style="57" bestFit="1" customWidth="1"/>
    <col min="12569" max="12569" width="9.85546875" style="57" bestFit="1" customWidth="1"/>
    <col min="12570" max="12570" width="10" style="57" bestFit="1" customWidth="1"/>
    <col min="12571" max="12571" width="9.85546875" style="57" bestFit="1" customWidth="1"/>
    <col min="12572" max="12572" width="10" style="57" bestFit="1" customWidth="1"/>
    <col min="12573" max="12574" width="12.28515625" style="57" bestFit="1" customWidth="1"/>
    <col min="12575" max="12773" width="9.140625" style="57"/>
    <col min="12774" max="12774" width="5" style="57" bestFit="1" customWidth="1"/>
    <col min="12775" max="12775" width="74.5703125" style="57" bestFit="1" customWidth="1"/>
    <col min="12776" max="12776" width="8.140625" style="57" customWidth="1"/>
    <col min="12777" max="12777" width="16.7109375" style="57" customWidth="1"/>
    <col min="12778" max="12778" width="12.5703125" style="57" customWidth="1"/>
    <col min="12779" max="12779" width="15.42578125" style="57" bestFit="1" customWidth="1"/>
    <col min="12780" max="12780" width="16.28515625" style="57" bestFit="1" customWidth="1"/>
    <col min="12781" max="12781" width="14.28515625" style="57" customWidth="1"/>
    <col min="12782" max="12782" width="12.85546875" style="57" customWidth="1"/>
    <col min="12783" max="12783" width="15.85546875" style="57" customWidth="1"/>
    <col min="12784" max="12784" width="13.7109375" style="57" customWidth="1"/>
    <col min="12785" max="12785" width="16.7109375" style="57" customWidth="1"/>
    <col min="12786" max="12786" width="11.7109375" style="57" customWidth="1"/>
    <col min="12787" max="12787" width="12.140625" style="57" customWidth="1"/>
    <col min="12788" max="12788" width="17.5703125" style="57" customWidth="1"/>
    <col min="12789" max="12789" width="12.7109375" style="57" customWidth="1"/>
    <col min="12790" max="12790" width="11.140625" style="57" customWidth="1"/>
    <col min="12791" max="12791" width="12.42578125" style="57" customWidth="1"/>
    <col min="12792" max="12792" width="17.85546875" style="57" customWidth="1"/>
    <col min="12793" max="12793" width="16" style="57" customWidth="1"/>
    <col min="12794" max="12794" width="15" style="57" customWidth="1"/>
    <col min="12795" max="12795" width="13.140625" style="57" customWidth="1"/>
    <col min="12796" max="12796" width="14.28515625" style="57" customWidth="1"/>
    <col min="12797" max="12797" width="18" style="57" customWidth="1"/>
    <col min="12798" max="12798" width="13" style="57" customWidth="1"/>
    <col min="12799" max="12799" width="15.140625" style="57" customWidth="1"/>
    <col min="12800" max="12800" width="15.5703125" style="57" customWidth="1"/>
    <col min="12801" max="12801" width="15" style="57" customWidth="1"/>
    <col min="12802" max="12802" width="10" style="57" bestFit="1" customWidth="1"/>
    <col min="12803" max="12804" width="10.85546875" style="57" bestFit="1" customWidth="1"/>
    <col min="12805" max="12805" width="9.85546875" style="57" bestFit="1" customWidth="1"/>
    <col min="12806" max="12806" width="10" style="57" bestFit="1" customWidth="1"/>
    <col min="12807" max="12807" width="9.85546875" style="57" bestFit="1" customWidth="1"/>
    <col min="12808" max="12808" width="10" style="57" bestFit="1" customWidth="1"/>
    <col min="12809" max="12809" width="9.140625" style="57"/>
    <col min="12810" max="12810" width="10" style="57" bestFit="1" customWidth="1"/>
    <col min="12811" max="12811" width="9.85546875" style="57" bestFit="1" customWidth="1"/>
    <col min="12812" max="12812" width="10" style="57" bestFit="1" customWidth="1"/>
    <col min="12813" max="12813" width="9.85546875" style="57" bestFit="1" customWidth="1"/>
    <col min="12814" max="12814" width="10" style="57" bestFit="1" customWidth="1"/>
    <col min="12815" max="12816" width="10.85546875" style="57" bestFit="1" customWidth="1"/>
    <col min="12817" max="12817" width="9.85546875" style="57" bestFit="1" customWidth="1"/>
    <col min="12818" max="12818" width="10" style="57" bestFit="1" customWidth="1"/>
    <col min="12819" max="12819" width="9.85546875" style="57" bestFit="1" customWidth="1"/>
    <col min="12820" max="12820" width="10" style="57" bestFit="1" customWidth="1"/>
    <col min="12821" max="12821" width="9.85546875" style="57" bestFit="1" customWidth="1"/>
    <col min="12822" max="12822" width="10" style="57" bestFit="1" customWidth="1"/>
    <col min="12823" max="12823" width="9.85546875" style="57" bestFit="1" customWidth="1"/>
    <col min="12824" max="12824" width="10" style="57" bestFit="1" customWidth="1"/>
    <col min="12825" max="12825" width="9.85546875" style="57" bestFit="1" customWidth="1"/>
    <col min="12826" max="12826" width="10" style="57" bestFit="1" customWidth="1"/>
    <col min="12827" max="12827" width="9.85546875" style="57" bestFit="1" customWidth="1"/>
    <col min="12828" max="12828" width="10" style="57" bestFit="1" customWidth="1"/>
    <col min="12829" max="12830" width="12.28515625" style="57" bestFit="1" customWidth="1"/>
    <col min="12831" max="13029" width="9.140625" style="57"/>
    <col min="13030" max="13030" width="5" style="57" bestFit="1" customWidth="1"/>
    <col min="13031" max="13031" width="74.5703125" style="57" bestFit="1" customWidth="1"/>
    <col min="13032" max="13032" width="8.140625" style="57" customWidth="1"/>
    <col min="13033" max="13033" width="16.7109375" style="57" customWidth="1"/>
    <col min="13034" max="13034" width="12.5703125" style="57" customWidth="1"/>
    <col min="13035" max="13035" width="15.42578125" style="57" bestFit="1" customWidth="1"/>
    <col min="13036" max="13036" width="16.28515625" style="57" bestFit="1" customWidth="1"/>
    <col min="13037" max="13037" width="14.28515625" style="57" customWidth="1"/>
    <col min="13038" max="13038" width="12.85546875" style="57" customWidth="1"/>
    <col min="13039" max="13039" width="15.85546875" style="57" customWidth="1"/>
    <col min="13040" max="13040" width="13.7109375" style="57" customWidth="1"/>
    <col min="13041" max="13041" width="16.7109375" style="57" customWidth="1"/>
    <col min="13042" max="13042" width="11.7109375" style="57" customWidth="1"/>
    <col min="13043" max="13043" width="12.140625" style="57" customWidth="1"/>
    <col min="13044" max="13044" width="17.5703125" style="57" customWidth="1"/>
    <col min="13045" max="13045" width="12.7109375" style="57" customWidth="1"/>
    <col min="13046" max="13046" width="11.140625" style="57" customWidth="1"/>
    <col min="13047" max="13047" width="12.42578125" style="57" customWidth="1"/>
    <col min="13048" max="13048" width="17.85546875" style="57" customWidth="1"/>
    <col min="13049" max="13049" width="16" style="57" customWidth="1"/>
    <col min="13050" max="13050" width="15" style="57" customWidth="1"/>
    <col min="13051" max="13051" width="13.140625" style="57" customWidth="1"/>
    <col min="13052" max="13052" width="14.28515625" style="57" customWidth="1"/>
    <col min="13053" max="13053" width="18" style="57" customWidth="1"/>
    <col min="13054" max="13054" width="13" style="57" customWidth="1"/>
    <col min="13055" max="13055" width="15.140625" style="57" customWidth="1"/>
    <col min="13056" max="13056" width="15.5703125" style="57" customWidth="1"/>
    <col min="13057" max="13057" width="15" style="57" customWidth="1"/>
    <col min="13058" max="13058" width="10" style="57" bestFit="1" customWidth="1"/>
    <col min="13059" max="13060" width="10.85546875" style="57" bestFit="1" customWidth="1"/>
    <col min="13061" max="13061" width="9.85546875" style="57" bestFit="1" customWidth="1"/>
    <col min="13062" max="13062" width="10" style="57" bestFit="1" customWidth="1"/>
    <col min="13063" max="13063" width="9.85546875" style="57" bestFit="1" customWidth="1"/>
    <col min="13064" max="13064" width="10" style="57" bestFit="1" customWidth="1"/>
    <col min="13065" max="13065" width="9.140625" style="57"/>
    <col min="13066" max="13066" width="10" style="57" bestFit="1" customWidth="1"/>
    <col min="13067" max="13067" width="9.85546875" style="57" bestFit="1" customWidth="1"/>
    <col min="13068" max="13068" width="10" style="57" bestFit="1" customWidth="1"/>
    <col min="13069" max="13069" width="9.85546875" style="57" bestFit="1" customWidth="1"/>
    <col min="13070" max="13070" width="10" style="57" bestFit="1" customWidth="1"/>
    <col min="13071" max="13072" width="10.85546875" style="57" bestFit="1" customWidth="1"/>
    <col min="13073" max="13073" width="9.85546875" style="57" bestFit="1" customWidth="1"/>
    <col min="13074" max="13074" width="10" style="57" bestFit="1" customWidth="1"/>
    <col min="13075" max="13075" width="9.85546875" style="57" bestFit="1" customWidth="1"/>
    <col min="13076" max="13076" width="10" style="57" bestFit="1" customWidth="1"/>
    <col min="13077" max="13077" width="9.85546875" style="57" bestFit="1" customWidth="1"/>
    <col min="13078" max="13078" width="10" style="57" bestFit="1" customWidth="1"/>
    <col min="13079" max="13079" width="9.85546875" style="57" bestFit="1" customWidth="1"/>
    <col min="13080" max="13080" width="10" style="57" bestFit="1" customWidth="1"/>
    <col min="13081" max="13081" width="9.85546875" style="57" bestFit="1" customWidth="1"/>
    <col min="13082" max="13082" width="10" style="57" bestFit="1" customWidth="1"/>
    <col min="13083" max="13083" width="9.85546875" style="57" bestFit="1" customWidth="1"/>
    <col min="13084" max="13084" width="10" style="57" bestFit="1" customWidth="1"/>
    <col min="13085" max="13086" width="12.28515625" style="57" bestFit="1" customWidth="1"/>
    <col min="13087" max="13285" width="9.140625" style="57"/>
    <col min="13286" max="13286" width="5" style="57" bestFit="1" customWidth="1"/>
    <col min="13287" max="13287" width="74.5703125" style="57" bestFit="1" customWidth="1"/>
    <col min="13288" max="13288" width="8.140625" style="57" customWidth="1"/>
    <col min="13289" max="13289" width="16.7109375" style="57" customWidth="1"/>
    <col min="13290" max="13290" width="12.5703125" style="57" customWidth="1"/>
    <col min="13291" max="13291" width="15.42578125" style="57" bestFit="1" customWidth="1"/>
    <col min="13292" max="13292" width="16.28515625" style="57" bestFit="1" customWidth="1"/>
    <col min="13293" max="13293" width="14.28515625" style="57" customWidth="1"/>
    <col min="13294" max="13294" width="12.85546875" style="57" customWidth="1"/>
    <col min="13295" max="13295" width="15.85546875" style="57" customWidth="1"/>
    <col min="13296" max="13296" width="13.7109375" style="57" customWidth="1"/>
    <col min="13297" max="13297" width="16.7109375" style="57" customWidth="1"/>
    <col min="13298" max="13298" width="11.7109375" style="57" customWidth="1"/>
    <col min="13299" max="13299" width="12.140625" style="57" customWidth="1"/>
    <col min="13300" max="13300" width="17.5703125" style="57" customWidth="1"/>
    <col min="13301" max="13301" width="12.7109375" style="57" customWidth="1"/>
    <col min="13302" max="13302" width="11.140625" style="57" customWidth="1"/>
    <col min="13303" max="13303" width="12.42578125" style="57" customWidth="1"/>
    <col min="13304" max="13304" width="17.85546875" style="57" customWidth="1"/>
    <col min="13305" max="13305" width="16" style="57" customWidth="1"/>
    <col min="13306" max="13306" width="15" style="57" customWidth="1"/>
    <col min="13307" max="13307" width="13.140625" style="57" customWidth="1"/>
    <col min="13308" max="13308" width="14.28515625" style="57" customWidth="1"/>
    <col min="13309" max="13309" width="18" style="57" customWidth="1"/>
    <col min="13310" max="13310" width="13" style="57" customWidth="1"/>
    <col min="13311" max="13311" width="15.140625" style="57" customWidth="1"/>
    <col min="13312" max="13312" width="15.5703125" style="57" customWidth="1"/>
    <col min="13313" max="13313" width="15" style="57" customWidth="1"/>
    <col min="13314" max="13314" width="10" style="57" bestFit="1" customWidth="1"/>
    <col min="13315" max="13316" width="10.85546875" style="57" bestFit="1" customWidth="1"/>
    <col min="13317" max="13317" width="9.85546875" style="57" bestFit="1" customWidth="1"/>
    <col min="13318" max="13318" width="10" style="57" bestFit="1" customWidth="1"/>
    <col min="13319" max="13319" width="9.85546875" style="57" bestFit="1" customWidth="1"/>
    <col min="13320" max="13320" width="10" style="57" bestFit="1" customWidth="1"/>
    <col min="13321" max="13321" width="9.140625" style="57"/>
    <col min="13322" max="13322" width="10" style="57" bestFit="1" customWidth="1"/>
    <col min="13323" max="13323" width="9.85546875" style="57" bestFit="1" customWidth="1"/>
    <col min="13324" max="13324" width="10" style="57" bestFit="1" customWidth="1"/>
    <col min="13325" max="13325" width="9.85546875" style="57" bestFit="1" customWidth="1"/>
    <col min="13326" max="13326" width="10" style="57" bestFit="1" customWidth="1"/>
    <col min="13327" max="13328" width="10.85546875" style="57" bestFit="1" customWidth="1"/>
    <col min="13329" max="13329" width="9.85546875" style="57" bestFit="1" customWidth="1"/>
    <col min="13330" max="13330" width="10" style="57" bestFit="1" customWidth="1"/>
    <col min="13331" max="13331" width="9.85546875" style="57" bestFit="1" customWidth="1"/>
    <col min="13332" max="13332" width="10" style="57" bestFit="1" customWidth="1"/>
    <col min="13333" max="13333" width="9.85546875" style="57" bestFit="1" customWidth="1"/>
    <col min="13334" max="13334" width="10" style="57" bestFit="1" customWidth="1"/>
    <col min="13335" max="13335" width="9.85546875" style="57" bestFit="1" customWidth="1"/>
    <col min="13336" max="13336" width="10" style="57" bestFit="1" customWidth="1"/>
    <col min="13337" max="13337" width="9.85546875" style="57" bestFit="1" customWidth="1"/>
    <col min="13338" max="13338" width="10" style="57" bestFit="1" customWidth="1"/>
    <col min="13339" max="13339" width="9.85546875" style="57" bestFit="1" customWidth="1"/>
    <col min="13340" max="13340" width="10" style="57" bestFit="1" customWidth="1"/>
    <col min="13341" max="13342" width="12.28515625" style="57" bestFit="1" customWidth="1"/>
    <col min="13343" max="13541" width="9.140625" style="57"/>
    <col min="13542" max="13542" width="5" style="57" bestFit="1" customWidth="1"/>
    <col min="13543" max="13543" width="74.5703125" style="57" bestFit="1" customWidth="1"/>
    <col min="13544" max="13544" width="8.140625" style="57" customWidth="1"/>
    <col min="13545" max="13545" width="16.7109375" style="57" customWidth="1"/>
    <col min="13546" max="13546" width="12.5703125" style="57" customWidth="1"/>
    <col min="13547" max="13547" width="15.42578125" style="57" bestFit="1" customWidth="1"/>
    <col min="13548" max="13548" width="16.28515625" style="57" bestFit="1" customWidth="1"/>
    <col min="13549" max="13549" width="14.28515625" style="57" customWidth="1"/>
    <col min="13550" max="13550" width="12.85546875" style="57" customWidth="1"/>
    <col min="13551" max="13551" width="15.85546875" style="57" customWidth="1"/>
    <col min="13552" max="13552" width="13.7109375" style="57" customWidth="1"/>
    <col min="13553" max="13553" width="16.7109375" style="57" customWidth="1"/>
    <col min="13554" max="13554" width="11.7109375" style="57" customWidth="1"/>
    <col min="13555" max="13555" width="12.140625" style="57" customWidth="1"/>
    <col min="13556" max="13556" width="17.5703125" style="57" customWidth="1"/>
    <col min="13557" max="13557" width="12.7109375" style="57" customWidth="1"/>
    <col min="13558" max="13558" width="11.140625" style="57" customWidth="1"/>
    <col min="13559" max="13559" width="12.42578125" style="57" customWidth="1"/>
    <col min="13560" max="13560" width="17.85546875" style="57" customWidth="1"/>
    <col min="13561" max="13561" width="16" style="57" customWidth="1"/>
    <col min="13562" max="13562" width="15" style="57" customWidth="1"/>
    <col min="13563" max="13563" width="13.140625" style="57" customWidth="1"/>
    <col min="13564" max="13564" width="14.28515625" style="57" customWidth="1"/>
    <col min="13565" max="13565" width="18" style="57" customWidth="1"/>
    <col min="13566" max="13566" width="13" style="57" customWidth="1"/>
    <col min="13567" max="13567" width="15.140625" style="57" customWidth="1"/>
    <col min="13568" max="13568" width="15.5703125" style="57" customWidth="1"/>
    <col min="13569" max="13569" width="15" style="57" customWidth="1"/>
    <col min="13570" max="13570" width="10" style="57" bestFit="1" customWidth="1"/>
    <col min="13571" max="13572" width="10.85546875" style="57" bestFit="1" customWidth="1"/>
    <col min="13573" max="13573" width="9.85546875" style="57" bestFit="1" customWidth="1"/>
    <col min="13574" max="13574" width="10" style="57" bestFit="1" customWidth="1"/>
    <col min="13575" max="13575" width="9.85546875" style="57" bestFit="1" customWidth="1"/>
    <col min="13576" max="13576" width="10" style="57" bestFit="1" customWidth="1"/>
    <col min="13577" max="13577" width="9.140625" style="57"/>
    <col min="13578" max="13578" width="10" style="57" bestFit="1" customWidth="1"/>
    <col min="13579" max="13579" width="9.85546875" style="57" bestFit="1" customWidth="1"/>
    <col min="13580" max="13580" width="10" style="57" bestFit="1" customWidth="1"/>
    <col min="13581" max="13581" width="9.85546875" style="57" bestFit="1" customWidth="1"/>
    <col min="13582" max="13582" width="10" style="57" bestFit="1" customWidth="1"/>
    <col min="13583" max="13584" width="10.85546875" style="57" bestFit="1" customWidth="1"/>
    <col min="13585" max="13585" width="9.85546875" style="57" bestFit="1" customWidth="1"/>
    <col min="13586" max="13586" width="10" style="57" bestFit="1" customWidth="1"/>
    <col min="13587" max="13587" width="9.85546875" style="57" bestFit="1" customWidth="1"/>
    <col min="13588" max="13588" width="10" style="57" bestFit="1" customWidth="1"/>
    <col min="13589" max="13589" width="9.85546875" style="57" bestFit="1" customWidth="1"/>
    <col min="13590" max="13590" width="10" style="57" bestFit="1" customWidth="1"/>
    <col min="13591" max="13591" width="9.85546875" style="57" bestFit="1" customWidth="1"/>
    <col min="13592" max="13592" width="10" style="57" bestFit="1" customWidth="1"/>
    <col min="13593" max="13593" width="9.85546875" style="57" bestFit="1" customWidth="1"/>
    <col min="13594" max="13594" width="10" style="57" bestFit="1" customWidth="1"/>
    <col min="13595" max="13595" width="9.85546875" style="57" bestFit="1" customWidth="1"/>
    <col min="13596" max="13596" width="10" style="57" bestFit="1" customWidth="1"/>
    <col min="13597" max="13598" width="12.28515625" style="57" bestFit="1" customWidth="1"/>
    <col min="13599" max="13797" width="9.140625" style="57"/>
    <col min="13798" max="13798" width="5" style="57" bestFit="1" customWidth="1"/>
    <col min="13799" max="13799" width="74.5703125" style="57" bestFit="1" customWidth="1"/>
    <col min="13800" max="13800" width="8.140625" style="57" customWidth="1"/>
    <col min="13801" max="13801" width="16.7109375" style="57" customWidth="1"/>
    <col min="13802" max="13802" width="12.5703125" style="57" customWidth="1"/>
    <col min="13803" max="13803" width="15.42578125" style="57" bestFit="1" customWidth="1"/>
    <col min="13804" max="13804" width="16.28515625" style="57" bestFit="1" customWidth="1"/>
    <col min="13805" max="13805" width="14.28515625" style="57" customWidth="1"/>
    <col min="13806" max="13806" width="12.85546875" style="57" customWidth="1"/>
    <col min="13807" max="13807" width="15.85546875" style="57" customWidth="1"/>
    <col min="13808" max="13808" width="13.7109375" style="57" customWidth="1"/>
    <col min="13809" max="13809" width="16.7109375" style="57" customWidth="1"/>
    <col min="13810" max="13810" width="11.7109375" style="57" customWidth="1"/>
    <col min="13811" max="13811" width="12.140625" style="57" customWidth="1"/>
    <col min="13812" max="13812" width="17.5703125" style="57" customWidth="1"/>
    <col min="13813" max="13813" width="12.7109375" style="57" customWidth="1"/>
    <col min="13814" max="13814" width="11.140625" style="57" customWidth="1"/>
    <col min="13815" max="13815" width="12.42578125" style="57" customWidth="1"/>
    <col min="13816" max="13816" width="17.85546875" style="57" customWidth="1"/>
    <col min="13817" max="13817" width="16" style="57" customWidth="1"/>
    <col min="13818" max="13818" width="15" style="57" customWidth="1"/>
    <col min="13819" max="13819" width="13.140625" style="57" customWidth="1"/>
    <col min="13820" max="13820" width="14.28515625" style="57" customWidth="1"/>
    <col min="13821" max="13821" width="18" style="57" customWidth="1"/>
    <col min="13822" max="13822" width="13" style="57" customWidth="1"/>
    <col min="13823" max="13823" width="15.140625" style="57" customWidth="1"/>
    <col min="13824" max="13824" width="15.5703125" style="57" customWidth="1"/>
    <col min="13825" max="13825" width="15" style="57" customWidth="1"/>
    <col min="13826" max="13826" width="10" style="57" bestFit="1" customWidth="1"/>
    <col min="13827" max="13828" width="10.85546875" style="57" bestFit="1" customWidth="1"/>
    <col min="13829" max="13829" width="9.85546875" style="57" bestFit="1" customWidth="1"/>
    <col min="13830" max="13830" width="10" style="57" bestFit="1" customWidth="1"/>
    <col min="13831" max="13831" width="9.85546875" style="57" bestFit="1" customWidth="1"/>
    <col min="13832" max="13832" width="10" style="57" bestFit="1" customWidth="1"/>
    <col min="13833" max="13833" width="9.140625" style="57"/>
    <col min="13834" max="13834" width="10" style="57" bestFit="1" customWidth="1"/>
    <col min="13835" max="13835" width="9.85546875" style="57" bestFit="1" customWidth="1"/>
    <col min="13836" max="13836" width="10" style="57" bestFit="1" customWidth="1"/>
    <col min="13837" max="13837" width="9.85546875" style="57" bestFit="1" customWidth="1"/>
    <col min="13838" max="13838" width="10" style="57" bestFit="1" customWidth="1"/>
    <col min="13839" max="13840" width="10.85546875" style="57" bestFit="1" customWidth="1"/>
    <col min="13841" max="13841" width="9.85546875" style="57" bestFit="1" customWidth="1"/>
    <col min="13842" max="13842" width="10" style="57" bestFit="1" customWidth="1"/>
    <col min="13843" max="13843" width="9.85546875" style="57" bestFit="1" customWidth="1"/>
    <col min="13844" max="13844" width="10" style="57" bestFit="1" customWidth="1"/>
    <col min="13845" max="13845" width="9.85546875" style="57" bestFit="1" customWidth="1"/>
    <col min="13846" max="13846" width="10" style="57" bestFit="1" customWidth="1"/>
    <col min="13847" max="13847" width="9.85546875" style="57" bestFit="1" customWidth="1"/>
    <col min="13848" max="13848" width="10" style="57" bestFit="1" customWidth="1"/>
    <col min="13849" max="13849" width="9.85546875" style="57" bestFit="1" customWidth="1"/>
    <col min="13850" max="13850" width="10" style="57" bestFit="1" customWidth="1"/>
    <col min="13851" max="13851" width="9.85546875" style="57" bestFit="1" customWidth="1"/>
    <col min="13852" max="13852" width="10" style="57" bestFit="1" customWidth="1"/>
    <col min="13853" max="13854" width="12.28515625" style="57" bestFit="1" customWidth="1"/>
    <col min="13855" max="14053" width="9.140625" style="57"/>
    <col min="14054" max="14054" width="5" style="57" bestFit="1" customWidth="1"/>
    <col min="14055" max="14055" width="74.5703125" style="57" bestFit="1" customWidth="1"/>
    <col min="14056" max="14056" width="8.140625" style="57" customWidth="1"/>
    <col min="14057" max="14057" width="16.7109375" style="57" customWidth="1"/>
    <col min="14058" max="14058" width="12.5703125" style="57" customWidth="1"/>
    <col min="14059" max="14059" width="15.42578125" style="57" bestFit="1" customWidth="1"/>
    <col min="14060" max="14060" width="16.28515625" style="57" bestFit="1" customWidth="1"/>
    <col min="14061" max="14061" width="14.28515625" style="57" customWidth="1"/>
    <col min="14062" max="14062" width="12.85546875" style="57" customWidth="1"/>
    <col min="14063" max="14063" width="15.85546875" style="57" customWidth="1"/>
    <col min="14064" max="14064" width="13.7109375" style="57" customWidth="1"/>
    <col min="14065" max="14065" width="16.7109375" style="57" customWidth="1"/>
    <col min="14066" max="14066" width="11.7109375" style="57" customWidth="1"/>
    <col min="14067" max="14067" width="12.140625" style="57" customWidth="1"/>
    <col min="14068" max="14068" width="17.5703125" style="57" customWidth="1"/>
    <col min="14069" max="14069" width="12.7109375" style="57" customWidth="1"/>
    <col min="14070" max="14070" width="11.140625" style="57" customWidth="1"/>
    <col min="14071" max="14071" width="12.42578125" style="57" customWidth="1"/>
    <col min="14072" max="14072" width="17.85546875" style="57" customWidth="1"/>
    <col min="14073" max="14073" width="16" style="57" customWidth="1"/>
    <col min="14074" max="14074" width="15" style="57" customWidth="1"/>
    <col min="14075" max="14075" width="13.140625" style="57" customWidth="1"/>
    <col min="14076" max="14076" width="14.28515625" style="57" customWidth="1"/>
    <col min="14077" max="14077" width="18" style="57" customWidth="1"/>
    <col min="14078" max="14078" width="13" style="57" customWidth="1"/>
    <col min="14079" max="14079" width="15.140625" style="57" customWidth="1"/>
    <col min="14080" max="14080" width="15.5703125" style="57" customWidth="1"/>
    <col min="14081" max="14081" width="15" style="57" customWidth="1"/>
    <col min="14082" max="14082" width="10" style="57" bestFit="1" customWidth="1"/>
    <col min="14083" max="14084" width="10.85546875" style="57" bestFit="1" customWidth="1"/>
    <col min="14085" max="14085" width="9.85546875" style="57" bestFit="1" customWidth="1"/>
    <col min="14086" max="14086" width="10" style="57" bestFit="1" customWidth="1"/>
    <col min="14087" max="14087" width="9.85546875" style="57" bestFit="1" customWidth="1"/>
    <col min="14088" max="14088" width="10" style="57" bestFit="1" customWidth="1"/>
    <col min="14089" max="14089" width="9.140625" style="57"/>
    <col min="14090" max="14090" width="10" style="57" bestFit="1" customWidth="1"/>
    <col min="14091" max="14091" width="9.85546875" style="57" bestFit="1" customWidth="1"/>
    <col min="14092" max="14092" width="10" style="57" bestFit="1" customWidth="1"/>
    <col min="14093" max="14093" width="9.85546875" style="57" bestFit="1" customWidth="1"/>
    <col min="14094" max="14094" width="10" style="57" bestFit="1" customWidth="1"/>
    <col min="14095" max="14096" width="10.85546875" style="57" bestFit="1" customWidth="1"/>
    <col min="14097" max="14097" width="9.85546875" style="57" bestFit="1" customWidth="1"/>
    <col min="14098" max="14098" width="10" style="57" bestFit="1" customWidth="1"/>
    <col min="14099" max="14099" width="9.85546875" style="57" bestFit="1" customWidth="1"/>
    <col min="14100" max="14100" width="10" style="57" bestFit="1" customWidth="1"/>
    <col min="14101" max="14101" width="9.85546875" style="57" bestFit="1" customWidth="1"/>
    <col min="14102" max="14102" width="10" style="57" bestFit="1" customWidth="1"/>
    <col min="14103" max="14103" width="9.85546875" style="57" bestFit="1" customWidth="1"/>
    <col min="14104" max="14104" width="10" style="57" bestFit="1" customWidth="1"/>
    <col min="14105" max="14105" width="9.85546875" style="57" bestFit="1" customWidth="1"/>
    <col min="14106" max="14106" width="10" style="57" bestFit="1" customWidth="1"/>
    <col min="14107" max="14107" width="9.85546875" style="57" bestFit="1" customWidth="1"/>
    <col min="14108" max="14108" width="10" style="57" bestFit="1" customWidth="1"/>
    <col min="14109" max="14110" width="12.28515625" style="57" bestFit="1" customWidth="1"/>
    <col min="14111" max="14309" width="9.140625" style="57"/>
    <col min="14310" max="14310" width="5" style="57" bestFit="1" customWidth="1"/>
    <col min="14311" max="14311" width="74.5703125" style="57" bestFit="1" customWidth="1"/>
    <col min="14312" max="14312" width="8.140625" style="57" customWidth="1"/>
    <col min="14313" max="14313" width="16.7109375" style="57" customWidth="1"/>
    <col min="14314" max="14314" width="12.5703125" style="57" customWidth="1"/>
    <col min="14315" max="14315" width="15.42578125" style="57" bestFit="1" customWidth="1"/>
    <col min="14316" max="14316" width="16.28515625" style="57" bestFit="1" customWidth="1"/>
    <col min="14317" max="14317" width="14.28515625" style="57" customWidth="1"/>
    <col min="14318" max="14318" width="12.85546875" style="57" customWidth="1"/>
    <col min="14319" max="14319" width="15.85546875" style="57" customWidth="1"/>
    <col min="14320" max="14320" width="13.7109375" style="57" customWidth="1"/>
    <col min="14321" max="14321" width="16.7109375" style="57" customWidth="1"/>
    <col min="14322" max="14322" width="11.7109375" style="57" customWidth="1"/>
    <col min="14323" max="14323" width="12.140625" style="57" customWidth="1"/>
    <col min="14324" max="14324" width="17.5703125" style="57" customWidth="1"/>
    <col min="14325" max="14325" width="12.7109375" style="57" customWidth="1"/>
    <col min="14326" max="14326" width="11.140625" style="57" customWidth="1"/>
    <col min="14327" max="14327" width="12.42578125" style="57" customWidth="1"/>
    <col min="14328" max="14328" width="17.85546875" style="57" customWidth="1"/>
    <col min="14329" max="14329" width="16" style="57" customWidth="1"/>
    <col min="14330" max="14330" width="15" style="57" customWidth="1"/>
    <col min="14331" max="14331" width="13.140625" style="57" customWidth="1"/>
    <col min="14332" max="14332" width="14.28515625" style="57" customWidth="1"/>
    <col min="14333" max="14333" width="18" style="57" customWidth="1"/>
    <col min="14334" max="14334" width="13" style="57" customWidth="1"/>
    <col min="14335" max="14335" width="15.140625" style="57" customWidth="1"/>
    <col min="14336" max="14336" width="15.5703125" style="57" customWidth="1"/>
    <col min="14337" max="14337" width="15" style="57" customWidth="1"/>
    <col min="14338" max="14338" width="10" style="57" bestFit="1" customWidth="1"/>
    <col min="14339" max="14340" width="10.85546875" style="57" bestFit="1" customWidth="1"/>
    <col min="14341" max="14341" width="9.85546875" style="57" bestFit="1" customWidth="1"/>
    <col min="14342" max="14342" width="10" style="57" bestFit="1" customWidth="1"/>
    <col min="14343" max="14343" width="9.85546875" style="57" bestFit="1" customWidth="1"/>
    <col min="14344" max="14344" width="10" style="57" bestFit="1" customWidth="1"/>
    <col min="14345" max="14345" width="9.140625" style="57"/>
    <col min="14346" max="14346" width="10" style="57" bestFit="1" customWidth="1"/>
    <col min="14347" max="14347" width="9.85546875" style="57" bestFit="1" customWidth="1"/>
    <col min="14348" max="14348" width="10" style="57" bestFit="1" customWidth="1"/>
    <col min="14349" max="14349" width="9.85546875" style="57" bestFit="1" customWidth="1"/>
    <col min="14350" max="14350" width="10" style="57" bestFit="1" customWidth="1"/>
    <col min="14351" max="14352" width="10.85546875" style="57" bestFit="1" customWidth="1"/>
    <col min="14353" max="14353" width="9.85546875" style="57" bestFit="1" customWidth="1"/>
    <col min="14354" max="14354" width="10" style="57" bestFit="1" customWidth="1"/>
    <col min="14355" max="14355" width="9.85546875" style="57" bestFit="1" customWidth="1"/>
    <col min="14356" max="14356" width="10" style="57" bestFit="1" customWidth="1"/>
    <col min="14357" max="14357" width="9.85546875" style="57" bestFit="1" customWidth="1"/>
    <col min="14358" max="14358" width="10" style="57" bestFit="1" customWidth="1"/>
    <col min="14359" max="14359" width="9.85546875" style="57" bestFit="1" customWidth="1"/>
    <col min="14360" max="14360" width="10" style="57" bestFit="1" customWidth="1"/>
    <col min="14361" max="14361" width="9.85546875" style="57" bestFit="1" customWidth="1"/>
    <col min="14362" max="14362" width="10" style="57" bestFit="1" customWidth="1"/>
    <col min="14363" max="14363" width="9.85546875" style="57" bestFit="1" customWidth="1"/>
    <col min="14364" max="14364" width="10" style="57" bestFit="1" customWidth="1"/>
    <col min="14365" max="14366" width="12.28515625" style="57" bestFit="1" customWidth="1"/>
    <col min="14367" max="14565" width="9.140625" style="57"/>
    <col min="14566" max="14566" width="5" style="57" bestFit="1" customWidth="1"/>
    <col min="14567" max="14567" width="74.5703125" style="57" bestFit="1" customWidth="1"/>
    <col min="14568" max="14568" width="8.140625" style="57" customWidth="1"/>
    <col min="14569" max="14569" width="16.7109375" style="57" customWidth="1"/>
    <col min="14570" max="14570" width="12.5703125" style="57" customWidth="1"/>
    <col min="14571" max="14571" width="15.42578125" style="57" bestFit="1" customWidth="1"/>
    <col min="14572" max="14572" width="16.28515625" style="57" bestFit="1" customWidth="1"/>
    <col min="14573" max="14573" width="14.28515625" style="57" customWidth="1"/>
    <col min="14574" max="14574" width="12.85546875" style="57" customWidth="1"/>
    <col min="14575" max="14575" width="15.85546875" style="57" customWidth="1"/>
    <col min="14576" max="14576" width="13.7109375" style="57" customWidth="1"/>
    <col min="14577" max="14577" width="16.7109375" style="57" customWidth="1"/>
    <col min="14578" max="14578" width="11.7109375" style="57" customWidth="1"/>
    <col min="14579" max="14579" width="12.140625" style="57" customWidth="1"/>
    <col min="14580" max="14580" width="17.5703125" style="57" customWidth="1"/>
    <col min="14581" max="14581" width="12.7109375" style="57" customWidth="1"/>
    <col min="14582" max="14582" width="11.140625" style="57" customWidth="1"/>
    <col min="14583" max="14583" width="12.42578125" style="57" customWidth="1"/>
    <col min="14584" max="14584" width="17.85546875" style="57" customWidth="1"/>
    <col min="14585" max="14585" width="16" style="57" customWidth="1"/>
    <col min="14586" max="14586" width="15" style="57" customWidth="1"/>
    <col min="14587" max="14587" width="13.140625" style="57" customWidth="1"/>
    <col min="14588" max="14588" width="14.28515625" style="57" customWidth="1"/>
    <col min="14589" max="14589" width="18" style="57" customWidth="1"/>
    <col min="14590" max="14590" width="13" style="57" customWidth="1"/>
    <col min="14591" max="14591" width="15.140625" style="57" customWidth="1"/>
    <col min="14592" max="14592" width="15.5703125" style="57" customWidth="1"/>
    <col min="14593" max="14593" width="15" style="57" customWidth="1"/>
    <col min="14594" max="14594" width="10" style="57" bestFit="1" customWidth="1"/>
    <col min="14595" max="14596" width="10.85546875" style="57" bestFit="1" customWidth="1"/>
    <col min="14597" max="14597" width="9.85546875" style="57" bestFit="1" customWidth="1"/>
    <col min="14598" max="14598" width="10" style="57" bestFit="1" customWidth="1"/>
    <col min="14599" max="14599" width="9.85546875" style="57" bestFit="1" customWidth="1"/>
    <col min="14600" max="14600" width="10" style="57" bestFit="1" customWidth="1"/>
    <col min="14601" max="14601" width="9.140625" style="57"/>
    <col min="14602" max="14602" width="10" style="57" bestFit="1" customWidth="1"/>
    <col min="14603" max="14603" width="9.85546875" style="57" bestFit="1" customWidth="1"/>
    <col min="14604" max="14604" width="10" style="57" bestFit="1" customWidth="1"/>
    <col min="14605" max="14605" width="9.85546875" style="57" bestFit="1" customWidth="1"/>
    <col min="14606" max="14606" width="10" style="57" bestFit="1" customWidth="1"/>
    <col min="14607" max="14608" width="10.85546875" style="57" bestFit="1" customWidth="1"/>
    <col min="14609" max="14609" width="9.85546875" style="57" bestFit="1" customWidth="1"/>
    <col min="14610" max="14610" width="10" style="57" bestFit="1" customWidth="1"/>
    <col min="14611" max="14611" width="9.85546875" style="57" bestFit="1" customWidth="1"/>
    <col min="14612" max="14612" width="10" style="57" bestFit="1" customWidth="1"/>
    <col min="14613" max="14613" width="9.85546875" style="57" bestFit="1" customWidth="1"/>
    <col min="14614" max="14614" width="10" style="57" bestFit="1" customWidth="1"/>
    <col min="14615" max="14615" width="9.85546875" style="57" bestFit="1" customWidth="1"/>
    <col min="14616" max="14616" width="10" style="57" bestFit="1" customWidth="1"/>
    <col min="14617" max="14617" width="9.85546875" style="57" bestFit="1" customWidth="1"/>
    <col min="14618" max="14618" width="10" style="57" bestFit="1" customWidth="1"/>
    <col min="14619" max="14619" width="9.85546875" style="57" bestFit="1" customWidth="1"/>
    <col min="14620" max="14620" width="10" style="57" bestFit="1" customWidth="1"/>
    <col min="14621" max="14622" width="12.28515625" style="57" bestFit="1" customWidth="1"/>
    <col min="14623" max="14821" width="9.140625" style="57"/>
    <col min="14822" max="14822" width="5" style="57" bestFit="1" customWidth="1"/>
    <col min="14823" max="14823" width="74.5703125" style="57" bestFit="1" customWidth="1"/>
    <col min="14824" max="14824" width="8.140625" style="57" customWidth="1"/>
    <col min="14825" max="14825" width="16.7109375" style="57" customWidth="1"/>
    <col min="14826" max="14826" width="12.5703125" style="57" customWidth="1"/>
    <col min="14827" max="14827" width="15.42578125" style="57" bestFit="1" customWidth="1"/>
    <col min="14828" max="14828" width="16.28515625" style="57" bestFit="1" customWidth="1"/>
    <col min="14829" max="14829" width="14.28515625" style="57" customWidth="1"/>
    <col min="14830" max="14830" width="12.85546875" style="57" customWidth="1"/>
    <col min="14831" max="14831" width="15.85546875" style="57" customWidth="1"/>
    <col min="14832" max="14832" width="13.7109375" style="57" customWidth="1"/>
    <col min="14833" max="14833" width="16.7109375" style="57" customWidth="1"/>
    <col min="14834" max="14834" width="11.7109375" style="57" customWidth="1"/>
    <col min="14835" max="14835" width="12.140625" style="57" customWidth="1"/>
    <col min="14836" max="14836" width="17.5703125" style="57" customWidth="1"/>
    <col min="14837" max="14837" width="12.7109375" style="57" customWidth="1"/>
    <col min="14838" max="14838" width="11.140625" style="57" customWidth="1"/>
    <col min="14839" max="14839" width="12.42578125" style="57" customWidth="1"/>
    <col min="14840" max="14840" width="17.85546875" style="57" customWidth="1"/>
    <col min="14841" max="14841" width="16" style="57" customWidth="1"/>
    <col min="14842" max="14842" width="15" style="57" customWidth="1"/>
    <col min="14843" max="14843" width="13.140625" style="57" customWidth="1"/>
    <col min="14844" max="14844" width="14.28515625" style="57" customWidth="1"/>
    <col min="14845" max="14845" width="18" style="57" customWidth="1"/>
    <col min="14846" max="14846" width="13" style="57" customWidth="1"/>
    <col min="14847" max="14847" width="15.140625" style="57" customWidth="1"/>
    <col min="14848" max="14848" width="15.5703125" style="57" customWidth="1"/>
    <col min="14849" max="14849" width="15" style="57" customWidth="1"/>
    <col min="14850" max="14850" width="10" style="57" bestFit="1" customWidth="1"/>
    <col min="14851" max="14852" width="10.85546875" style="57" bestFit="1" customWidth="1"/>
    <col min="14853" max="14853" width="9.85546875" style="57" bestFit="1" customWidth="1"/>
    <col min="14854" max="14854" width="10" style="57" bestFit="1" customWidth="1"/>
    <col min="14855" max="14855" width="9.85546875" style="57" bestFit="1" customWidth="1"/>
    <col min="14856" max="14856" width="10" style="57" bestFit="1" customWidth="1"/>
    <col min="14857" max="14857" width="9.140625" style="57"/>
    <col min="14858" max="14858" width="10" style="57" bestFit="1" customWidth="1"/>
    <col min="14859" max="14859" width="9.85546875" style="57" bestFit="1" customWidth="1"/>
    <col min="14860" max="14860" width="10" style="57" bestFit="1" customWidth="1"/>
    <col min="14861" max="14861" width="9.85546875" style="57" bestFit="1" customWidth="1"/>
    <col min="14862" max="14862" width="10" style="57" bestFit="1" customWidth="1"/>
    <col min="14863" max="14864" width="10.85546875" style="57" bestFit="1" customWidth="1"/>
    <col min="14865" max="14865" width="9.85546875" style="57" bestFit="1" customWidth="1"/>
    <col min="14866" max="14866" width="10" style="57" bestFit="1" customWidth="1"/>
    <col min="14867" max="14867" width="9.85546875" style="57" bestFit="1" customWidth="1"/>
    <col min="14868" max="14868" width="10" style="57" bestFit="1" customWidth="1"/>
    <col min="14869" max="14869" width="9.85546875" style="57" bestFit="1" customWidth="1"/>
    <col min="14870" max="14870" width="10" style="57" bestFit="1" customWidth="1"/>
    <col min="14871" max="14871" width="9.85546875" style="57" bestFit="1" customWidth="1"/>
    <col min="14872" max="14872" width="10" style="57" bestFit="1" customWidth="1"/>
    <col min="14873" max="14873" width="9.85546875" style="57" bestFit="1" customWidth="1"/>
    <col min="14874" max="14874" width="10" style="57" bestFit="1" customWidth="1"/>
    <col min="14875" max="14875" width="9.85546875" style="57" bestFit="1" customWidth="1"/>
    <col min="14876" max="14876" width="10" style="57" bestFit="1" customWidth="1"/>
    <col min="14877" max="14878" width="12.28515625" style="57" bestFit="1" customWidth="1"/>
    <col min="14879" max="15077" width="9.140625" style="57"/>
    <col min="15078" max="15078" width="5" style="57" bestFit="1" customWidth="1"/>
    <col min="15079" max="15079" width="74.5703125" style="57" bestFit="1" customWidth="1"/>
    <col min="15080" max="15080" width="8.140625" style="57" customWidth="1"/>
    <col min="15081" max="15081" width="16.7109375" style="57" customWidth="1"/>
    <col min="15082" max="15082" width="12.5703125" style="57" customWidth="1"/>
    <col min="15083" max="15083" width="15.42578125" style="57" bestFit="1" customWidth="1"/>
    <col min="15084" max="15084" width="16.28515625" style="57" bestFit="1" customWidth="1"/>
    <col min="15085" max="15085" width="14.28515625" style="57" customWidth="1"/>
    <col min="15086" max="15086" width="12.85546875" style="57" customWidth="1"/>
    <col min="15087" max="15087" width="15.85546875" style="57" customWidth="1"/>
    <col min="15088" max="15088" width="13.7109375" style="57" customWidth="1"/>
    <col min="15089" max="15089" width="16.7109375" style="57" customWidth="1"/>
    <col min="15090" max="15090" width="11.7109375" style="57" customWidth="1"/>
    <col min="15091" max="15091" width="12.140625" style="57" customWidth="1"/>
    <col min="15092" max="15092" width="17.5703125" style="57" customWidth="1"/>
    <col min="15093" max="15093" width="12.7109375" style="57" customWidth="1"/>
    <col min="15094" max="15094" width="11.140625" style="57" customWidth="1"/>
    <col min="15095" max="15095" width="12.42578125" style="57" customWidth="1"/>
    <col min="15096" max="15096" width="17.85546875" style="57" customWidth="1"/>
    <col min="15097" max="15097" width="16" style="57" customWidth="1"/>
    <col min="15098" max="15098" width="15" style="57" customWidth="1"/>
    <col min="15099" max="15099" width="13.140625" style="57" customWidth="1"/>
    <col min="15100" max="15100" width="14.28515625" style="57" customWidth="1"/>
    <col min="15101" max="15101" width="18" style="57" customWidth="1"/>
    <col min="15102" max="15102" width="13" style="57" customWidth="1"/>
    <col min="15103" max="15103" width="15.140625" style="57" customWidth="1"/>
    <col min="15104" max="15104" width="15.5703125" style="57" customWidth="1"/>
    <col min="15105" max="15105" width="15" style="57" customWidth="1"/>
    <col min="15106" max="15106" width="10" style="57" bestFit="1" customWidth="1"/>
    <col min="15107" max="15108" width="10.85546875" style="57" bestFit="1" customWidth="1"/>
    <col min="15109" max="15109" width="9.85546875" style="57" bestFit="1" customWidth="1"/>
    <col min="15110" max="15110" width="10" style="57" bestFit="1" customWidth="1"/>
    <col min="15111" max="15111" width="9.85546875" style="57" bestFit="1" customWidth="1"/>
    <col min="15112" max="15112" width="10" style="57" bestFit="1" customWidth="1"/>
    <col min="15113" max="15113" width="9.140625" style="57"/>
    <col min="15114" max="15114" width="10" style="57" bestFit="1" customWidth="1"/>
    <col min="15115" max="15115" width="9.85546875" style="57" bestFit="1" customWidth="1"/>
    <col min="15116" max="15116" width="10" style="57" bestFit="1" customWidth="1"/>
    <col min="15117" max="15117" width="9.85546875" style="57" bestFit="1" customWidth="1"/>
    <col min="15118" max="15118" width="10" style="57" bestFit="1" customWidth="1"/>
    <col min="15119" max="15120" width="10.85546875" style="57" bestFit="1" customWidth="1"/>
    <col min="15121" max="15121" width="9.85546875" style="57" bestFit="1" customWidth="1"/>
    <col min="15122" max="15122" width="10" style="57" bestFit="1" customWidth="1"/>
    <col min="15123" max="15123" width="9.85546875" style="57" bestFit="1" customWidth="1"/>
    <col min="15124" max="15124" width="10" style="57" bestFit="1" customWidth="1"/>
    <col min="15125" max="15125" width="9.85546875" style="57" bestFit="1" customWidth="1"/>
    <col min="15126" max="15126" width="10" style="57" bestFit="1" customWidth="1"/>
    <col min="15127" max="15127" width="9.85546875" style="57" bestFit="1" customWidth="1"/>
    <col min="15128" max="15128" width="10" style="57" bestFit="1" customWidth="1"/>
    <col min="15129" max="15129" width="9.85546875" style="57" bestFit="1" customWidth="1"/>
    <col min="15130" max="15130" width="10" style="57" bestFit="1" customWidth="1"/>
    <col min="15131" max="15131" width="9.85546875" style="57" bestFit="1" customWidth="1"/>
    <col min="15132" max="15132" width="10" style="57" bestFit="1" customWidth="1"/>
    <col min="15133" max="15134" width="12.28515625" style="57" bestFit="1" customWidth="1"/>
    <col min="15135" max="15333" width="9.140625" style="57"/>
    <col min="15334" max="15334" width="5" style="57" bestFit="1" customWidth="1"/>
    <col min="15335" max="15335" width="74.5703125" style="57" bestFit="1" customWidth="1"/>
    <col min="15336" max="15336" width="8.140625" style="57" customWidth="1"/>
    <col min="15337" max="15337" width="16.7109375" style="57" customWidth="1"/>
    <col min="15338" max="15338" width="12.5703125" style="57" customWidth="1"/>
    <col min="15339" max="15339" width="15.42578125" style="57" bestFit="1" customWidth="1"/>
    <col min="15340" max="15340" width="16.28515625" style="57" bestFit="1" customWidth="1"/>
    <col min="15341" max="15341" width="14.28515625" style="57" customWidth="1"/>
    <col min="15342" max="15342" width="12.85546875" style="57" customWidth="1"/>
    <col min="15343" max="15343" width="15.85546875" style="57" customWidth="1"/>
    <col min="15344" max="15344" width="13.7109375" style="57" customWidth="1"/>
    <col min="15345" max="15345" width="16.7109375" style="57" customWidth="1"/>
    <col min="15346" max="15346" width="11.7109375" style="57" customWidth="1"/>
    <col min="15347" max="15347" width="12.140625" style="57" customWidth="1"/>
    <col min="15348" max="15348" width="17.5703125" style="57" customWidth="1"/>
    <col min="15349" max="15349" width="12.7109375" style="57" customWidth="1"/>
    <col min="15350" max="15350" width="11.140625" style="57" customWidth="1"/>
    <col min="15351" max="15351" width="12.42578125" style="57" customWidth="1"/>
    <col min="15352" max="15352" width="17.85546875" style="57" customWidth="1"/>
    <col min="15353" max="15353" width="16" style="57" customWidth="1"/>
    <col min="15354" max="15354" width="15" style="57" customWidth="1"/>
    <col min="15355" max="15355" width="13.140625" style="57" customWidth="1"/>
    <col min="15356" max="15356" width="14.28515625" style="57" customWidth="1"/>
    <col min="15357" max="15357" width="18" style="57" customWidth="1"/>
    <col min="15358" max="15358" width="13" style="57" customWidth="1"/>
    <col min="15359" max="15359" width="15.140625" style="57" customWidth="1"/>
    <col min="15360" max="15360" width="15.5703125" style="57" customWidth="1"/>
    <col min="15361" max="15361" width="15" style="57" customWidth="1"/>
    <col min="15362" max="15362" width="10" style="57" bestFit="1" customWidth="1"/>
    <col min="15363" max="15364" width="10.85546875" style="57" bestFit="1" customWidth="1"/>
    <col min="15365" max="15365" width="9.85546875" style="57" bestFit="1" customWidth="1"/>
    <col min="15366" max="15366" width="10" style="57" bestFit="1" customWidth="1"/>
    <col min="15367" max="15367" width="9.85546875" style="57" bestFit="1" customWidth="1"/>
    <col min="15368" max="15368" width="10" style="57" bestFit="1" customWidth="1"/>
    <col min="15369" max="15369" width="9.140625" style="57"/>
    <col min="15370" max="15370" width="10" style="57" bestFit="1" customWidth="1"/>
    <col min="15371" max="15371" width="9.85546875" style="57" bestFit="1" customWidth="1"/>
    <col min="15372" max="15372" width="10" style="57" bestFit="1" customWidth="1"/>
    <col min="15373" max="15373" width="9.85546875" style="57" bestFit="1" customWidth="1"/>
    <col min="15374" max="15374" width="10" style="57" bestFit="1" customWidth="1"/>
    <col min="15375" max="15376" width="10.85546875" style="57" bestFit="1" customWidth="1"/>
    <col min="15377" max="15377" width="9.85546875" style="57" bestFit="1" customWidth="1"/>
    <col min="15378" max="15378" width="10" style="57" bestFit="1" customWidth="1"/>
    <col min="15379" max="15379" width="9.85546875" style="57" bestFit="1" customWidth="1"/>
    <col min="15380" max="15380" width="10" style="57" bestFit="1" customWidth="1"/>
    <col min="15381" max="15381" width="9.85546875" style="57" bestFit="1" customWidth="1"/>
    <col min="15382" max="15382" width="10" style="57" bestFit="1" customWidth="1"/>
    <col min="15383" max="15383" width="9.85546875" style="57" bestFit="1" customWidth="1"/>
    <col min="15384" max="15384" width="10" style="57" bestFit="1" customWidth="1"/>
    <col min="15385" max="15385" width="9.85546875" style="57" bestFit="1" customWidth="1"/>
    <col min="15386" max="15386" width="10" style="57" bestFit="1" customWidth="1"/>
    <col min="15387" max="15387" width="9.85546875" style="57" bestFit="1" customWidth="1"/>
    <col min="15388" max="15388" width="10" style="57" bestFit="1" customWidth="1"/>
    <col min="15389" max="15390" width="12.28515625" style="57" bestFit="1" customWidth="1"/>
    <col min="15391" max="15589" width="9.140625" style="57"/>
    <col min="15590" max="15590" width="5" style="57" bestFit="1" customWidth="1"/>
    <col min="15591" max="15591" width="74.5703125" style="57" bestFit="1" customWidth="1"/>
    <col min="15592" max="15592" width="8.140625" style="57" customWidth="1"/>
    <col min="15593" max="15593" width="16.7109375" style="57" customWidth="1"/>
    <col min="15594" max="15594" width="12.5703125" style="57" customWidth="1"/>
    <col min="15595" max="15595" width="15.42578125" style="57" bestFit="1" customWidth="1"/>
    <col min="15596" max="15596" width="16.28515625" style="57" bestFit="1" customWidth="1"/>
    <col min="15597" max="15597" width="14.28515625" style="57" customWidth="1"/>
    <col min="15598" max="15598" width="12.85546875" style="57" customWidth="1"/>
    <col min="15599" max="15599" width="15.85546875" style="57" customWidth="1"/>
    <col min="15600" max="15600" width="13.7109375" style="57" customWidth="1"/>
    <col min="15601" max="15601" width="16.7109375" style="57" customWidth="1"/>
    <col min="15602" max="15602" width="11.7109375" style="57" customWidth="1"/>
    <col min="15603" max="15603" width="12.140625" style="57" customWidth="1"/>
    <col min="15604" max="15604" width="17.5703125" style="57" customWidth="1"/>
    <col min="15605" max="15605" width="12.7109375" style="57" customWidth="1"/>
    <col min="15606" max="15606" width="11.140625" style="57" customWidth="1"/>
    <col min="15607" max="15607" width="12.42578125" style="57" customWidth="1"/>
    <col min="15608" max="15608" width="17.85546875" style="57" customWidth="1"/>
    <col min="15609" max="15609" width="16" style="57" customWidth="1"/>
    <col min="15610" max="15610" width="15" style="57" customWidth="1"/>
    <col min="15611" max="15611" width="13.140625" style="57" customWidth="1"/>
    <col min="15612" max="15612" width="14.28515625" style="57" customWidth="1"/>
    <col min="15613" max="15613" width="18" style="57" customWidth="1"/>
    <col min="15614" max="15614" width="13" style="57" customWidth="1"/>
    <col min="15615" max="15615" width="15.140625" style="57" customWidth="1"/>
    <col min="15616" max="15616" width="15.5703125" style="57" customWidth="1"/>
    <col min="15617" max="15617" width="15" style="57" customWidth="1"/>
    <col min="15618" max="15618" width="10" style="57" bestFit="1" customWidth="1"/>
    <col min="15619" max="15620" width="10.85546875" style="57" bestFit="1" customWidth="1"/>
    <col min="15621" max="15621" width="9.85546875" style="57" bestFit="1" customWidth="1"/>
    <col min="15622" max="15622" width="10" style="57" bestFit="1" customWidth="1"/>
    <col min="15623" max="15623" width="9.85546875" style="57" bestFit="1" customWidth="1"/>
    <col min="15624" max="15624" width="10" style="57" bestFit="1" customWidth="1"/>
    <col min="15625" max="15625" width="9.140625" style="57"/>
    <col min="15626" max="15626" width="10" style="57" bestFit="1" customWidth="1"/>
    <col min="15627" max="15627" width="9.85546875" style="57" bestFit="1" customWidth="1"/>
    <col min="15628" max="15628" width="10" style="57" bestFit="1" customWidth="1"/>
    <col min="15629" max="15629" width="9.85546875" style="57" bestFit="1" customWidth="1"/>
    <col min="15630" max="15630" width="10" style="57" bestFit="1" customWidth="1"/>
    <col min="15631" max="15632" width="10.85546875" style="57" bestFit="1" customWidth="1"/>
    <col min="15633" max="15633" width="9.85546875" style="57" bestFit="1" customWidth="1"/>
    <col min="15634" max="15634" width="10" style="57" bestFit="1" customWidth="1"/>
    <col min="15635" max="15635" width="9.85546875" style="57" bestFit="1" customWidth="1"/>
    <col min="15636" max="15636" width="10" style="57" bestFit="1" customWidth="1"/>
    <col min="15637" max="15637" width="9.85546875" style="57" bestFit="1" customWidth="1"/>
    <col min="15638" max="15638" width="10" style="57" bestFit="1" customWidth="1"/>
    <col min="15639" max="15639" width="9.85546875" style="57" bestFit="1" customWidth="1"/>
    <col min="15640" max="15640" width="10" style="57" bestFit="1" customWidth="1"/>
    <col min="15641" max="15641" width="9.85546875" style="57" bestFit="1" customWidth="1"/>
    <col min="15642" max="15642" width="10" style="57" bestFit="1" customWidth="1"/>
    <col min="15643" max="15643" width="9.85546875" style="57" bestFit="1" customWidth="1"/>
    <col min="15644" max="15644" width="10" style="57" bestFit="1" customWidth="1"/>
    <col min="15645" max="15646" width="12.28515625" style="57" bestFit="1" customWidth="1"/>
    <col min="15647" max="15845" width="9.140625" style="57"/>
    <col min="15846" max="15846" width="5" style="57" bestFit="1" customWidth="1"/>
    <col min="15847" max="15847" width="74.5703125" style="57" bestFit="1" customWidth="1"/>
    <col min="15848" max="15848" width="8.140625" style="57" customWidth="1"/>
    <col min="15849" max="15849" width="16.7109375" style="57" customWidth="1"/>
    <col min="15850" max="15850" width="12.5703125" style="57" customWidth="1"/>
    <col min="15851" max="15851" width="15.42578125" style="57" bestFit="1" customWidth="1"/>
    <col min="15852" max="15852" width="16.28515625" style="57" bestFit="1" customWidth="1"/>
    <col min="15853" max="15853" width="14.28515625" style="57" customWidth="1"/>
    <col min="15854" max="15854" width="12.85546875" style="57" customWidth="1"/>
    <col min="15855" max="15855" width="15.85546875" style="57" customWidth="1"/>
    <col min="15856" max="15856" width="13.7109375" style="57" customWidth="1"/>
    <col min="15857" max="15857" width="16.7109375" style="57" customWidth="1"/>
    <col min="15858" max="15858" width="11.7109375" style="57" customWidth="1"/>
    <col min="15859" max="15859" width="12.140625" style="57" customWidth="1"/>
    <col min="15860" max="15860" width="17.5703125" style="57" customWidth="1"/>
    <col min="15861" max="15861" width="12.7109375" style="57" customWidth="1"/>
    <col min="15862" max="15862" width="11.140625" style="57" customWidth="1"/>
    <col min="15863" max="15863" width="12.42578125" style="57" customWidth="1"/>
    <col min="15864" max="15864" width="17.85546875" style="57" customWidth="1"/>
    <col min="15865" max="15865" width="16" style="57" customWidth="1"/>
    <col min="15866" max="15866" width="15" style="57" customWidth="1"/>
    <col min="15867" max="15867" width="13.140625" style="57" customWidth="1"/>
    <col min="15868" max="15868" width="14.28515625" style="57" customWidth="1"/>
    <col min="15869" max="15869" width="18" style="57" customWidth="1"/>
    <col min="15870" max="15870" width="13" style="57" customWidth="1"/>
    <col min="15871" max="15871" width="15.140625" style="57" customWidth="1"/>
    <col min="15872" max="15872" width="15.5703125" style="57" customWidth="1"/>
    <col min="15873" max="15873" width="15" style="57" customWidth="1"/>
    <col min="15874" max="15874" width="10" style="57" bestFit="1" customWidth="1"/>
    <col min="15875" max="15876" width="10.85546875" style="57" bestFit="1" customWidth="1"/>
    <col min="15877" max="15877" width="9.85546875" style="57" bestFit="1" customWidth="1"/>
    <col min="15878" max="15878" width="10" style="57" bestFit="1" customWidth="1"/>
    <col min="15879" max="15879" width="9.85546875" style="57" bestFit="1" customWidth="1"/>
    <col min="15880" max="15880" width="10" style="57" bestFit="1" customWidth="1"/>
    <col min="15881" max="15881" width="9.140625" style="57"/>
    <col min="15882" max="15882" width="10" style="57" bestFit="1" customWidth="1"/>
    <col min="15883" max="15883" width="9.85546875" style="57" bestFit="1" customWidth="1"/>
    <col min="15884" max="15884" width="10" style="57" bestFit="1" customWidth="1"/>
    <col min="15885" max="15885" width="9.85546875" style="57" bestFit="1" customWidth="1"/>
    <col min="15886" max="15886" width="10" style="57" bestFit="1" customWidth="1"/>
    <col min="15887" max="15888" width="10.85546875" style="57" bestFit="1" customWidth="1"/>
    <col min="15889" max="15889" width="9.85546875" style="57" bestFit="1" customWidth="1"/>
    <col min="15890" max="15890" width="10" style="57" bestFit="1" customWidth="1"/>
    <col min="15891" max="15891" width="9.85546875" style="57" bestFit="1" customWidth="1"/>
    <col min="15892" max="15892" width="10" style="57" bestFit="1" customWidth="1"/>
    <col min="15893" max="15893" width="9.85546875" style="57" bestFit="1" customWidth="1"/>
    <col min="15894" max="15894" width="10" style="57" bestFit="1" customWidth="1"/>
    <col min="15895" max="15895" width="9.85546875" style="57" bestFit="1" customWidth="1"/>
    <col min="15896" max="15896" width="10" style="57" bestFit="1" customWidth="1"/>
    <col min="15897" max="15897" width="9.85546875" style="57" bestFit="1" customWidth="1"/>
    <col min="15898" max="15898" width="10" style="57" bestFit="1" customWidth="1"/>
    <col min="15899" max="15899" width="9.85546875" style="57" bestFit="1" customWidth="1"/>
    <col min="15900" max="15900" width="10" style="57" bestFit="1" customWidth="1"/>
    <col min="15901" max="15902" width="12.28515625" style="57" bestFit="1" customWidth="1"/>
    <col min="15903" max="16101" width="9.140625" style="57"/>
    <col min="16102" max="16102" width="5" style="57" bestFit="1" customWidth="1"/>
    <col min="16103" max="16103" width="74.5703125" style="57" bestFit="1" customWidth="1"/>
    <col min="16104" max="16104" width="8.140625" style="57" customWidth="1"/>
    <col min="16105" max="16105" width="16.7109375" style="57" customWidth="1"/>
    <col min="16106" max="16106" width="12.5703125" style="57" customWidth="1"/>
    <col min="16107" max="16107" width="15.42578125" style="57" bestFit="1" customWidth="1"/>
    <col min="16108" max="16108" width="16.28515625" style="57" bestFit="1" customWidth="1"/>
    <col min="16109" max="16109" width="14.28515625" style="57" customWidth="1"/>
    <col min="16110" max="16110" width="12.85546875" style="57" customWidth="1"/>
    <col min="16111" max="16111" width="15.85546875" style="57" customWidth="1"/>
    <col min="16112" max="16112" width="13.7109375" style="57" customWidth="1"/>
    <col min="16113" max="16113" width="16.7109375" style="57" customWidth="1"/>
    <col min="16114" max="16114" width="11.7109375" style="57" customWidth="1"/>
    <col min="16115" max="16115" width="12.140625" style="57" customWidth="1"/>
    <col min="16116" max="16116" width="17.5703125" style="57" customWidth="1"/>
    <col min="16117" max="16117" width="12.7109375" style="57" customWidth="1"/>
    <col min="16118" max="16118" width="11.140625" style="57" customWidth="1"/>
    <col min="16119" max="16119" width="12.42578125" style="57" customWidth="1"/>
    <col min="16120" max="16120" width="17.85546875" style="57" customWidth="1"/>
    <col min="16121" max="16121" width="16" style="57" customWidth="1"/>
    <col min="16122" max="16122" width="15" style="57" customWidth="1"/>
    <col min="16123" max="16123" width="13.140625" style="57" customWidth="1"/>
    <col min="16124" max="16124" width="14.28515625" style="57" customWidth="1"/>
    <col min="16125" max="16125" width="18" style="57" customWidth="1"/>
    <col min="16126" max="16126" width="13" style="57" customWidth="1"/>
    <col min="16127" max="16127" width="15.140625" style="57" customWidth="1"/>
    <col min="16128" max="16128" width="15.5703125" style="57" customWidth="1"/>
    <col min="16129" max="16129" width="15" style="57" customWidth="1"/>
    <col min="16130" max="16130" width="10" style="57" bestFit="1" customWidth="1"/>
    <col min="16131" max="16132" width="10.85546875" style="57" bestFit="1" customWidth="1"/>
    <col min="16133" max="16133" width="9.85546875" style="57" bestFit="1" customWidth="1"/>
    <col min="16134" max="16134" width="10" style="57" bestFit="1" customWidth="1"/>
    <col min="16135" max="16135" width="9.85546875" style="57" bestFit="1" customWidth="1"/>
    <col min="16136" max="16136" width="10" style="57" bestFit="1" customWidth="1"/>
    <col min="16137" max="16137" width="9.140625" style="57"/>
    <col min="16138" max="16138" width="10" style="57" bestFit="1" customWidth="1"/>
    <col min="16139" max="16139" width="9.85546875" style="57" bestFit="1" customWidth="1"/>
    <col min="16140" max="16140" width="10" style="57" bestFit="1" customWidth="1"/>
    <col min="16141" max="16141" width="9.85546875" style="57" bestFit="1" customWidth="1"/>
    <col min="16142" max="16142" width="10" style="57" bestFit="1" customWidth="1"/>
    <col min="16143" max="16144" width="10.85546875" style="57" bestFit="1" customWidth="1"/>
    <col min="16145" max="16145" width="9.85546875" style="57" bestFit="1" customWidth="1"/>
    <col min="16146" max="16146" width="10" style="57" bestFit="1" customWidth="1"/>
    <col min="16147" max="16147" width="9.85546875" style="57" bestFit="1" customWidth="1"/>
    <col min="16148" max="16148" width="10" style="57" bestFit="1" customWidth="1"/>
    <col min="16149" max="16149" width="9.85546875" style="57" bestFit="1" customWidth="1"/>
    <col min="16150" max="16150" width="10" style="57" bestFit="1" customWidth="1"/>
    <col min="16151" max="16151" width="9.85546875" style="57" bestFit="1" customWidth="1"/>
    <col min="16152" max="16152" width="10" style="57" bestFit="1" customWidth="1"/>
    <col min="16153" max="16153" width="9.85546875" style="57" bestFit="1" customWidth="1"/>
    <col min="16154" max="16154" width="10" style="57" bestFit="1" customWidth="1"/>
    <col min="16155" max="16155" width="9.85546875" style="57" bestFit="1" customWidth="1"/>
    <col min="16156" max="16156" width="10" style="57" bestFit="1" customWidth="1"/>
    <col min="16157" max="16158" width="12.28515625" style="57" bestFit="1" customWidth="1"/>
    <col min="16159" max="16384" width="9.140625" style="57"/>
  </cols>
  <sheetData>
    <row r="1" spans="1:43" ht="15" x14ac:dyDescent="0.25">
      <c r="U1" s="484" t="s">
        <v>982</v>
      </c>
      <c r="V1" s="485"/>
      <c r="W1" s="485"/>
      <c r="X1" s="485"/>
      <c r="Y1" s="485"/>
      <c r="Z1" s="485"/>
      <c r="AA1" s="485"/>
      <c r="AB1" s="485"/>
      <c r="AC1" s="485"/>
      <c r="AD1" s="485"/>
    </row>
    <row r="2" spans="1:43" ht="15.75" x14ac:dyDescent="0.25">
      <c r="A2" s="486" t="s">
        <v>960</v>
      </c>
      <c r="B2" s="487"/>
      <c r="C2" s="487"/>
      <c r="D2" s="487"/>
      <c r="E2" s="487"/>
      <c r="F2" s="487"/>
      <c r="G2" s="485"/>
      <c r="H2" s="485"/>
      <c r="I2" s="485"/>
      <c r="J2" s="485"/>
      <c r="K2" s="485"/>
      <c r="L2" s="485"/>
      <c r="M2" s="485"/>
      <c r="N2" s="485"/>
      <c r="O2" s="485"/>
      <c r="P2" s="485"/>
      <c r="Q2" s="485"/>
      <c r="R2" s="485"/>
      <c r="S2" s="485"/>
      <c r="T2" s="485"/>
      <c r="U2" s="485"/>
      <c r="V2" s="485"/>
      <c r="W2" s="485"/>
      <c r="X2" s="485"/>
      <c r="Y2" s="485"/>
      <c r="Z2" s="485"/>
      <c r="AA2" s="485"/>
      <c r="AB2" s="485"/>
      <c r="AC2" s="485"/>
      <c r="AD2" s="485"/>
    </row>
    <row r="3" spans="1:43" s="116" customFormat="1" ht="15.75" x14ac:dyDescent="0.25">
      <c r="A3" s="511" t="s">
        <v>372</v>
      </c>
      <c r="B3" s="512"/>
      <c r="C3" s="512"/>
      <c r="D3" s="512"/>
      <c r="E3" s="512"/>
      <c r="F3" s="513"/>
      <c r="G3" s="513"/>
      <c r="H3" s="513"/>
      <c r="I3" s="513"/>
      <c r="J3" s="513"/>
      <c r="K3" s="513"/>
      <c r="L3" s="513"/>
      <c r="M3" s="513"/>
      <c r="N3" s="513"/>
      <c r="O3" s="513"/>
      <c r="P3" s="513"/>
      <c r="Q3" s="485"/>
      <c r="R3" s="485"/>
      <c r="S3" s="485"/>
      <c r="T3" s="485"/>
      <c r="U3" s="485"/>
      <c r="V3" s="485"/>
      <c r="W3" s="485"/>
      <c r="X3" s="485"/>
      <c r="Y3" s="485"/>
      <c r="Z3" s="485"/>
      <c r="AA3" s="485"/>
      <c r="AB3" s="485"/>
      <c r="AC3" s="485"/>
      <c r="AD3" s="485"/>
    </row>
    <row r="4" spans="1:43" s="116" customFormat="1" ht="15.75" x14ac:dyDescent="0.25">
      <c r="A4" s="488" t="s">
        <v>373</v>
      </c>
      <c r="B4" s="488"/>
      <c r="C4" s="488"/>
      <c r="D4" s="488"/>
      <c r="E4" s="488"/>
      <c r="F4" s="513"/>
      <c r="G4" s="513"/>
      <c r="H4" s="513"/>
      <c r="I4" s="513"/>
      <c r="J4" s="513"/>
      <c r="K4" s="513"/>
      <c r="L4" s="513"/>
      <c r="M4" s="513"/>
      <c r="N4" s="513"/>
      <c r="O4" s="513"/>
      <c r="P4" s="513"/>
      <c r="Q4" s="485"/>
      <c r="R4" s="485"/>
      <c r="S4" s="485"/>
      <c r="T4" s="485"/>
      <c r="U4" s="485"/>
      <c r="V4" s="485"/>
      <c r="W4" s="485"/>
      <c r="X4" s="485"/>
      <c r="Y4" s="485"/>
      <c r="Z4" s="485"/>
      <c r="AA4" s="485"/>
      <c r="AB4" s="485"/>
      <c r="AC4" s="485"/>
      <c r="AD4" s="485"/>
      <c r="AH4" s="484"/>
      <c r="AI4" s="485"/>
      <c r="AJ4" s="485"/>
      <c r="AK4" s="485"/>
      <c r="AL4" s="485"/>
      <c r="AM4" s="485"/>
      <c r="AN4" s="485"/>
      <c r="AO4" s="485"/>
      <c r="AP4" s="485"/>
      <c r="AQ4" s="485"/>
    </row>
    <row r="5" spans="1:43" s="80" customFormat="1" ht="15" customHeight="1" x14ac:dyDescent="0.2">
      <c r="A5" s="72"/>
      <c r="B5" s="117"/>
      <c r="C5" s="117"/>
      <c r="D5" s="117"/>
      <c r="E5" s="117"/>
      <c r="F5" s="117"/>
      <c r="G5" s="117"/>
      <c r="H5" s="117"/>
      <c r="I5" s="117"/>
      <c r="J5" s="117"/>
      <c r="K5" s="117"/>
      <c r="L5" s="117"/>
      <c r="M5" s="117"/>
      <c r="N5" s="117"/>
      <c r="O5" s="117"/>
      <c r="P5" s="118"/>
    </row>
    <row r="6" spans="1:43" s="72" customFormat="1" ht="15" customHeight="1" x14ac:dyDescent="0.2">
      <c r="A6" s="119" t="s">
        <v>2</v>
      </c>
      <c r="B6" s="120" t="s">
        <v>3</v>
      </c>
      <c r="C6" s="119" t="s">
        <v>4</v>
      </c>
      <c r="D6" s="71" t="s">
        <v>5</v>
      </c>
      <c r="E6" s="71" t="s">
        <v>6</v>
      </c>
      <c r="F6" s="71" t="s">
        <v>7</v>
      </c>
      <c r="G6" s="71" t="s">
        <v>8</v>
      </c>
      <c r="H6" s="71" t="s">
        <v>9</v>
      </c>
      <c r="I6" s="71" t="s">
        <v>10</v>
      </c>
      <c r="J6" s="71" t="s">
        <v>11</v>
      </c>
      <c r="K6" s="71" t="s">
        <v>12</v>
      </c>
      <c r="L6" s="71" t="s">
        <v>13</v>
      </c>
      <c r="M6" s="71" t="s">
        <v>14</v>
      </c>
      <c r="N6" s="71" t="s">
        <v>15</v>
      </c>
      <c r="O6" s="71" t="s">
        <v>16</v>
      </c>
      <c r="P6" s="71" t="s">
        <v>106</v>
      </c>
      <c r="Q6" s="71" t="s">
        <v>107</v>
      </c>
      <c r="R6" s="71" t="s">
        <v>374</v>
      </c>
      <c r="S6" s="71" t="s">
        <v>375</v>
      </c>
      <c r="T6" s="71" t="s">
        <v>376</v>
      </c>
      <c r="U6" s="71" t="s">
        <v>377</v>
      </c>
      <c r="V6" s="71" t="s">
        <v>378</v>
      </c>
      <c r="W6" s="71" t="s">
        <v>379</v>
      </c>
      <c r="X6" s="71" t="s">
        <v>380</v>
      </c>
      <c r="Y6" s="71" t="s">
        <v>381</v>
      </c>
      <c r="Z6" s="71" t="s">
        <v>382</v>
      </c>
      <c r="AA6" s="71" t="s">
        <v>383</v>
      </c>
      <c r="AB6" s="71" t="s">
        <v>384</v>
      </c>
      <c r="AC6" s="71" t="s">
        <v>385</v>
      </c>
      <c r="AD6" s="71" t="s">
        <v>386</v>
      </c>
    </row>
    <row r="7" spans="1:43" s="121" customFormat="1" ht="76.5" x14ac:dyDescent="0.2">
      <c r="A7" s="501" t="s">
        <v>108</v>
      </c>
      <c r="B7" s="506" t="s">
        <v>387</v>
      </c>
      <c r="C7" s="506" t="s">
        <v>109</v>
      </c>
      <c r="D7" s="165" t="s">
        <v>388</v>
      </c>
      <c r="E7" s="164" t="s">
        <v>606</v>
      </c>
      <c r="F7" s="164" t="s">
        <v>599</v>
      </c>
      <c r="G7" s="164" t="s">
        <v>389</v>
      </c>
      <c r="H7" s="164" t="s">
        <v>390</v>
      </c>
      <c r="I7" s="56" t="s">
        <v>977</v>
      </c>
      <c r="J7" s="164" t="s">
        <v>391</v>
      </c>
      <c r="K7" s="164" t="s">
        <v>392</v>
      </c>
      <c r="L7" s="164" t="s">
        <v>605</v>
      </c>
      <c r="M7" s="164" t="s">
        <v>393</v>
      </c>
      <c r="N7" s="164" t="s">
        <v>394</v>
      </c>
      <c r="O7" s="164" t="s">
        <v>395</v>
      </c>
      <c r="P7" s="164" t="s">
        <v>604</v>
      </c>
      <c r="Q7" s="164" t="s">
        <v>396</v>
      </c>
      <c r="R7" s="164" t="s">
        <v>397</v>
      </c>
      <c r="S7" s="164" t="s">
        <v>398</v>
      </c>
      <c r="T7" s="56" t="s">
        <v>603</v>
      </c>
      <c r="U7" s="164" t="s">
        <v>399</v>
      </c>
      <c r="V7" s="164" t="s">
        <v>400</v>
      </c>
      <c r="W7" s="164" t="s">
        <v>401</v>
      </c>
      <c r="X7" s="164" t="s">
        <v>602</v>
      </c>
      <c r="Y7" s="164" t="s">
        <v>601</v>
      </c>
      <c r="Z7" s="164" t="s">
        <v>402</v>
      </c>
      <c r="AA7" s="164" t="s">
        <v>403</v>
      </c>
      <c r="AB7" s="164" t="s">
        <v>600</v>
      </c>
      <c r="AC7" s="164" t="s">
        <v>404</v>
      </c>
      <c r="AD7" s="166" t="s">
        <v>405</v>
      </c>
    </row>
    <row r="8" spans="1:43" x14ac:dyDescent="0.2">
      <c r="A8" s="509"/>
      <c r="B8" s="509"/>
      <c r="C8" s="509"/>
      <c r="D8" s="122" t="s">
        <v>27</v>
      </c>
      <c r="E8" s="122" t="s">
        <v>27</v>
      </c>
      <c r="F8" s="122" t="s">
        <v>27</v>
      </c>
      <c r="G8" s="122" t="s">
        <v>27</v>
      </c>
      <c r="H8" s="122" t="s">
        <v>27</v>
      </c>
      <c r="I8" s="122" t="s">
        <v>27</v>
      </c>
      <c r="J8" s="122" t="s">
        <v>27</v>
      </c>
      <c r="K8" s="122" t="s">
        <v>27</v>
      </c>
      <c r="L8" s="122" t="s">
        <v>27</v>
      </c>
      <c r="M8" s="122" t="s">
        <v>27</v>
      </c>
      <c r="N8" s="122" t="s">
        <v>27</v>
      </c>
      <c r="O8" s="122" t="s">
        <v>27</v>
      </c>
      <c r="P8" s="122" t="s">
        <v>27</v>
      </c>
      <c r="Q8" s="122" t="s">
        <v>27</v>
      </c>
      <c r="R8" s="122" t="s">
        <v>27</v>
      </c>
      <c r="S8" s="122" t="s">
        <v>27</v>
      </c>
      <c r="T8" s="122" t="s">
        <v>27</v>
      </c>
      <c r="U8" s="122" t="s">
        <v>27</v>
      </c>
      <c r="V8" s="122" t="s">
        <v>27</v>
      </c>
      <c r="W8" s="122" t="s">
        <v>27</v>
      </c>
      <c r="X8" s="122" t="s">
        <v>27</v>
      </c>
      <c r="Y8" s="122" t="s">
        <v>27</v>
      </c>
      <c r="Z8" s="122" t="s">
        <v>27</v>
      </c>
      <c r="AA8" s="122" t="s">
        <v>27</v>
      </c>
      <c r="AB8" s="122" t="s">
        <v>27</v>
      </c>
      <c r="AC8" s="122" t="s">
        <v>27</v>
      </c>
      <c r="AD8" s="122" t="s">
        <v>27</v>
      </c>
    </row>
    <row r="9" spans="1:43" ht="12.75" customHeight="1" x14ac:dyDescent="0.2">
      <c r="A9" s="510"/>
      <c r="B9" s="510"/>
      <c r="C9" s="510"/>
      <c r="D9" s="122" t="s">
        <v>26</v>
      </c>
      <c r="E9" s="122" t="s">
        <v>26</v>
      </c>
      <c r="F9" s="122" t="s">
        <v>26</v>
      </c>
      <c r="G9" s="122" t="s">
        <v>26</v>
      </c>
      <c r="H9" s="122" t="s">
        <v>26</v>
      </c>
      <c r="I9" s="122" t="s">
        <v>26</v>
      </c>
      <c r="J9" s="122" t="s">
        <v>26</v>
      </c>
      <c r="K9" s="122" t="s">
        <v>26</v>
      </c>
      <c r="L9" s="122" t="s">
        <v>26</v>
      </c>
      <c r="M9" s="122" t="s">
        <v>26</v>
      </c>
      <c r="N9" s="122" t="s">
        <v>26</v>
      </c>
      <c r="O9" s="122" t="s">
        <v>26</v>
      </c>
      <c r="P9" s="122" t="s">
        <v>26</v>
      </c>
      <c r="Q9" s="122" t="s">
        <v>26</v>
      </c>
      <c r="R9" s="122" t="s">
        <v>26</v>
      </c>
      <c r="S9" s="122" t="s">
        <v>26</v>
      </c>
      <c r="T9" s="122" t="s">
        <v>26</v>
      </c>
      <c r="U9" s="122" t="s">
        <v>26</v>
      </c>
      <c r="V9" s="122" t="s">
        <v>26</v>
      </c>
      <c r="W9" s="122" t="s">
        <v>26</v>
      </c>
      <c r="X9" s="122" t="s">
        <v>26</v>
      </c>
      <c r="Y9" s="122" t="s">
        <v>26</v>
      </c>
      <c r="Z9" s="122" t="s">
        <v>26</v>
      </c>
      <c r="AA9" s="122" t="s">
        <v>26</v>
      </c>
      <c r="AB9" s="122" t="s">
        <v>26</v>
      </c>
      <c r="AC9" s="122" t="s">
        <v>26</v>
      </c>
      <c r="AD9" s="122" t="s">
        <v>26</v>
      </c>
    </row>
    <row r="10" spans="1:43" ht="15" customHeight="1" x14ac:dyDescent="0.2">
      <c r="A10" s="123" t="s">
        <v>112</v>
      </c>
      <c r="B10" s="124" t="s">
        <v>406</v>
      </c>
      <c r="C10" s="125" t="s">
        <v>407</v>
      </c>
      <c r="D10" s="172">
        <v>7100000</v>
      </c>
      <c r="E10" s="448"/>
      <c r="F10" s="448"/>
      <c r="G10" s="448"/>
      <c r="H10" s="448"/>
      <c r="I10" s="127"/>
      <c r="J10" s="128"/>
      <c r="K10" s="286">
        <v>8000000</v>
      </c>
      <c r="L10" s="286"/>
      <c r="M10" s="128"/>
      <c r="N10" s="448"/>
      <c r="O10" s="448"/>
      <c r="P10" s="448"/>
      <c r="Q10" s="211">
        <v>15270000</v>
      </c>
      <c r="R10" s="211">
        <v>11430000</v>
      </c>
      <c r="S10" s="211">
        <v>15877344</v>
      </c>
      <c r="T10" s="448"/>
      <c r="U10" s="448"/>
      <c r="V10" s="286"/>
      <c r="W10" s="127"/>
      <c r="X10" s="127"/>
      <c r="Y10" s="127"/>
      <c r="Z10" s="448">
        <v>5260000</v>
      </c>
      <c r="AA10" s="448"/>
      <c r="AB10" s="127"/>
      <c r="AC10" s="286">
        <v>6300000</v>
      </c>
      <c r="AD10" s="129">
        <f>D10+E10+F10+G10+H10+J10+K10+L10+M10+N10+O10+P10+Q10+R10+S10+U10+V10+W10+X10+Y10+Z10+AA10+AB10+AC10+I10+T10</f>
        <v>69237344</v>
      </c>
    </row>
    <row r="11" spans="1:43" ht="15" customHeight="1" x14ac:dyDescent="0.2">
      <c r="A11" s="123" t="s">
        <v>115</v>
      </c>
      <c r="B11" s="124" t="s">
        <v>408</v>
      </c>
      <c r="C11" s="130" t="s">
        <v>409</v>
      </c>
      <c r="D11" s="172"/>
      <c r="E11" s="448"/>
      <c r="F11" s="448"/>
      <c r="G11" s="448"/>
      <c r="H11" s="448"/>
      <c r="I11" s="127"/>
      <c r="J11" s="128"/>
      <c r="K11" s="286"/>
      <c r="L11" s="286"/>
      <c r="M11" s="128"/>
      <c r="N11" s="448"/>
      <c r="O11" s="448"/>
      <c r="P11" s="448"/>
      <c r="Q11" s="211"/>
      <c r="R11" s="211"/>
      <c r="S11" s="211"/>
      <c r="T11" s="448"/>
      <c r="U11" s="448"/>
      <c r="V11" s="286"/>
      <c r="W11" s="127"/>
      <c r="X11" s="127"/>
      <c r="Y11" s="127"/>
      <c r="Z11" s="448"/>
      <c r="AA11" s="448"/>
      <c r="AB11" s="127"/>
      <c r="AC11" s="286"/>
      <c r="AD11" s="129">
        <f t="shared" ref="AD11:AD74" si="0">D11+E11+F11+G11+H11+J11+K11+L11+M11+N11+O11+P11+Q11+R11+S11+U11+V11+W11+X11+Y11+Z11+AA11+AB11+AC11+I11+T11</f>
        <v>0</v>
      </c>
    </row>
    <row r="12" spans="1:43" ht="15" customHeight="1" x14ac:dyDescent="0.2">
      <c r="A12" s="123" t="s">
        <v>118</v>
      </c>
      <c r="B12" s="124" t="s">
        <v>410</v>
      </c>
      <c r="C12" s="130" t="s">
        <v>411</v>
      </c>
      <c r="D12" s="172"/>
      <c r="E12" s="448"/>
      <c r="F12" s="448"/>
      <c r="G12" s="448"/>
      <c r="H12" s="448"/>
      <c r="I12" s="127"/>
      <c r="J12" s="128"/>
      <c r="K12" s="286"/>
      <c r="L12" s="286"/>
      <c r="M12" s="128"/>
      <c r="N12" s="448"/>
      <c r="O12" s="448"/>
      <c r="P12" s="448"/>
      <c r="Q12" s="211">
        <v>920000</v>
      </c>
      <c r="R12" s="211">
        <v>600000</v>
      </c>
      <c r="S12" s="211">
        <v>650000</v>
      </c>
      <c r="T12" s="448"/>
      <c r="U12" s="448"/>
      <c r="V12" s="286"/>
      <c r="W12" s="127"/>
      <c r="X12" s="127"/>
      <c r="Y12" s="127"/>
      <c r="Z12" s="448"/>
      <c r="AA12" s="448"/>
      <c r="AB12" s="127"/>
      <c r="AC12" s="286"/>
      <c r="AD12" s="129">
        <f t="shared" si="0"/>
        <v>2170000</v>
      </c>
    </row>
    <row r="13" spans="1:43" ht="15" customHeight="1" x14ac:dyDescent="0.2">
      <c r="A13" s="123" t="s">
        <v>121</v>
      </c>
      <c r="B13" s="131" t="s">
        <v>412</v>
      </c>
      <c r="C13" s="130" t="s">
        <v>413</v>
      </c>
      <c r="D13" s="172">
        <v>200000</v>
      </c>
      <c r="E13" s="448"/>
      <c r="F13" s="448"/>
      <c r="G13" s="448"/>
      <c r="H13" s="448"/>
      <c r="I13" s="127"/>
      <c r="J13" s="128"/>
      <c r="K13" s="286">
        <v>800000</v>
      </c>
      <c r="L13" s="286"/>
      <c r="M13" s="128"/>
      <c r="N13" s="448"/>
      <c r="O13" s="448"/>
      <c r="P13" s="448"/>
      <c r="Q13" s="211">
        <v>900000</v>
      </c>
      <c r="R13" s="211">
        <v>300000</v>
      </c>
      <c r="S13" s="211">
        <v>500000</v>
      </c>
      <c r="T13" s="448"/>
      <c r="U13" s="448"/>
      <c r="V13" s="286"/>
      <c r="W13" s="127"/>
      <c r="X13" s="127"/>
      <c r="Y13" s="127"/>
      <c r="Z13" s="448">
        <v>200000</v>
      </c>
      <c r="AA13" s="448"/>
      <c r="AB13" s="127"/>
      <c r="AC13" s="286"/>
      <c r="AD13" s="129">
        <f t="shared" si="0"/>
        <v>2900000</v>
      </c>
    </row>
    <row r="14" spans="1:43" ht="15" customHeight="1" x14ac:dyDescent="0.2">
      <c r="A14" s="123" t="s">
        <v>124</v>
      </c>
      <c r="B14" s="131" t="s">
        <v>414</v>
      </c>
      <c r="C14" s="130" t="s">
        <v>415</v>
      </c>
      <c r="D14" s="172"/>
      <c r="E14" s="448"/>
      <c r="F14" s="448"/>
      <c r="G14" s="448"/>
      <c r="H14" s="448"/>
      <c r="I14" s="127"/>
      <c r="J14" s="128"/>
      <c r="K14" s="286"/>
      <c r="L14" s="286"/>
      <c r="M14" s="128"/>
      <c r="N14" s="448"/>
      <c r="O14" s="448"/>
      <c r="P14" s="448"/>
      <c r="Q14" s="211"/>
      <c r="R14" s="211"/>
      <c r="S14" s="211"/>
      <c r="T14" s="448"/>
      <c r="U14" s="448"/>
      <c r="V14" s="286"/>
      <c r="W14" s="127"/>
      <c r="X14" s="127"/>
      <c r="Y14" s="127"/>
      <c r="Z14" s="448"/>
      <c r="AA14" s="448"/>
      <c r="AB14" s="127"/>
      <c r="AC14" s="286"/>
      <c r="AD14" s="129">
        <f t="shared" si="0"/>
        <v>0</v>
      </c>
    </row>
    <row r="15" spans="1:43" ht="15" customHeight="1" x14ac:dyDescent="0.2">
      <c r="A15" s="123" t="s">
        <v>127</v>
      </c>
      <c r="B15" s="131" t="s">
        <v>416</v>
      </c>
      <c r="C15" s="130" t="s">
        <v>417</v>
      </c>
      <c r="D15" s="172"/>
      <c r="E15" s="448"/>
      <c r="F15" s="448"/>
      <c r="G15" s="448"/>
      <c r="H15" s="448"/>
      <c r="I15" s="127"/>
      <c r="J15" s="128"/>
      <c r="K15" s="286"/>
      <c r="L15" s="286"/>
      <c r="M15" s="128"/>
      <c r="N15" s="448"/>
      <c r="O15" s="448"/>
      <c r="P15" s="448"/>
      <c r="Q15" s="211"/>
      <c r="R15" s="211"/>
      <c r="S15" s="211"/>
      <c r="T15" s="448"/>
      <c r="U15" s="448"/>
      <c r="V15" s="286"/>
      <c r="W15" s="127"/>
      <c r="X15" s="127"/>
      <c r="Y15" s="127"/>
      <c r="Z15" s="448">
        <v>430000</v>
      </c>
      <c r="AA15" s="448"/>
      <c r="AB15" s="127"/>
      <c r="AC15" s="286"/>
      <c r="AD15" s="129">
        <f t="shared" si="0"/>
        <v>430000</v>
      </c>
    </row>
    <row r="16" spans="1:43" ht="15" customHeight="1" x14ac:dyDescent="0.2">
      <c r="A16" s="123" t="s">
        <v>130</v>
      </c>
      <c r="B16" s="131" t="s">
        <v>418</v>
      </c>
      <c r="C16" s="130" t="s">
        <v>419</v>
      </c>
      <c r="D16" s="172">
        <v>257510</v>
      </c>
      <c r="E16" s="448"/>
      <c r="F16" s="448"/>
      <c r="G16" s="448"/>
      <c r="H16" s="448"/>
      <c r="I16" s="127"/>
      <c r="J16" s="128"/>
      <c r="K16" s="286"/>
      <c r="L16" s="286"/>
      <c r="M16" s="128"/>
      <c r="N16" s="448"/>
      <c r="O16" s="448"/>
      <c r="P16" s="448"/>
      <c r="Q16" s="211">
        <v>858370</v>
      </c>
      <c r="R16" s="211">
        <v>343380</v>
      </c>
      <c r="S16" s="211">
        <v>515022</v>
      </c>
      <c r="T16" s="448"/>
      <c r="U16" s="448"/>
      <c r="V16" s="286"/>
      <c r="W16" s="127"/>
      <c r="X16" s="127"/>
      <c r="Y16" s="127"/>
      <c r="Z16" s="448">
        <v>350000</v>
      </c>
      <c r="AA16" s="448"/>
      <c r="AB16" s="127"/>
      <c r="AC16" s="286"/>
      <c r="AD16" s="129">
        <f t="shared" si="0"/>
        <v>2324282</v>
      </c>
    </row>
    <row r="17" spans="1:30" ht="15" customHeight="1" x14ac:dyDescent="0.2">
      <c r="A17" s="123" t="s">
        <v>133</v>
      </c>
      <c r="B17" s="131" t="s">
        <v>420</v>
      </c>
      <c r="C17" s="130" t="s">
        <v>421</v>
      </c>
      <c r="D17" s="172"/>
      <c r="E17" s="448"/>
      <c r="F17" s="448"/>
      <c r="G17" s="448"/>
      <c r="H17" s="448"/>
      <c r="I17" s="127"/>
      <c r="J17" s="128"/>
      <c r="K17" s="286"/>
      <c r="L17" s="286"/>
      <c r="M17" s="128"/>
      <c r="N17" s="448"/>
      <c r="O17" s="448"/>
      <c r="P17" s="448"/>
      <c r="Q17" s="211"/>
      <c r="R17" s="211"/>
      <c r="S17" s="211"/>
      <c r="T17" s="448"/>
      <c r="U17" s="448"/>
      <c r="V17" s="286"/>
      <c r="W17" s="127"/>
      <c r="X17" s="127"/>
      <c r="Y17" s="127"/>
      <c r="Z17" s="448"/>
      <c r="AA17" s="448"/>
      <c r="AB17" s="127"/>
      <c r="AC17" s="286"/>
      <c r="AD17" s="129">
        <f t="shared" si="0"/>
        <v>0</v>
      </c>
    </row>
    <row r="18" spans="1:30" ht="15" customHeight="1" x14ac:dyDescent="0.2">
      <c r="A18" s="123" t="s">
        <v>136</v>
      </c>
      <c r="B18" s="132" t="s">
        <v>422</v>
      </c>
      <c r="C18" s="130" t="s">
        <v>423</v>
      </c>
      <c r="D18" s="172">
        <v>50000</v>
      </c>
      <c r="E18" s="448"/>
      <c r="F18" s="448"/>
      <c r="G18" s="448"/>
      <c r="H18" s="448"/>
      <c r="I18" s="127"/>
      <c r="J18" s="128"/>
      <c r="K18" s="286"/>
      <c r="L18" s="286"/>
      <c r="M18" s="128"/>
      <c r="N18" s="448"/>
      <c r="O18" s="448"/>
      <c r="P18" s="448"/>
      <c r="Q18" s="211">
        <v>145000</v>
      </c>
      <c r="R18" s="211">
        <v>90000</v>
      </c>
      <c r="S18" s="211">
        <v>265000</v>
      </c>
      <c r="T18" s="448"/>
      <c r="U18" s="448"/>
      <c r="V18" s="286"/>
      <c r="W18" s="127"/>
      <c r="X18" s="127"/>
      <c r="Y18" s="127"/>
      <c r="Z18" s="448"/>
      <c r="AA18" s="448"/>
      <c r="AB18" s="127"/>
      <c r="AC18" s="286"/>
      <c r="AD18" s="129">
        <f t="shared" si="0"/>
        <v>550000</v>
      </c>
    </row>
    <row r="19" spans="1:30" ht="15" customHeight="1" x14ac:dyDescent="0.2">
      <c r="A19" s="123" t="s">
        <v>139</v>
      </c>
      <c r="B19" s="132" t="s">
        <v>424</v>
      </c>
      <c r="C19" s="130" t="s">
        <v>425</v>
      </c>
      <c r="D19" s="172">
        <v>30000</v>
      </c>
      <c r="E19" s="448"/>
      <c r="F19" s="448"/>
      <c r="G19" s="448"/>
      <c r="H19" s="448"/>
      <c r="I19" s="127"/>
      <c r="J19" s="128"/>
      <c r="K19" s="286"/>
      <c r="L19" s="286"/>
      <c r="M19" s="128"/>
      <c r="N19" s="448"/>
      <c r="O19" s="448"/>
      <c r="P19" s="448"/>
      <c r="Q19" s="211">
        <v>45110</v>
      </c>
      <c r="R19" s="211">
        <v>18044</v>
      </c>
      <c r="S19" s="211">
        <v>27066</v>
      </c>
      <c r="T19" s="448"/>
      <c r="U19" s="448"/>
      <c r="V19" s="286"/>
      <c r="W19" s="127"/>
      <c r="X19" s="127"/>
      <c r="Y19" s="127"/>
      <c r="Z19" s="448">
        <v>20000</v>
      </c>
      <c r="AA19" s="448"/>
      <c r="AB19" s="127"/>
      <c r="AC19" s="286"/>
      <c r="AD19" s="129">
        <f t="shared" si="0"/>
        <v>140220</v>
      </c>
    </row>
    <row r="20" spans="1:30" ht="15" customHeight="1" x14ac:dyDescent="0.2">
      <c r="A20" s="123" t="s">
        <v>142</v>
      </c>
      <c r="B20" s="132" t="s">
        <v>426</v>
      </c>
      <c r="C20" s="130" t="s">
        <v>427</v>
      </c>
      <c r="D20" s="172"/>
      <c r="E20" s="448"/>
      <c r="F20" s="448"/>
      <c r="G20" s="448"/>
      <c r="H20" s="448"/>
      <c r="I20" s="127"/>
      <c r="J20" s="128"/>
      <c r="K20" s="286"/>
      <c r="L20" s="286"/>
      <c r="M20" s="128"/>
      <c r="N20" s="448"/>
      <c r="O20" s="448"/>
      <c r="P20" s="448"/>
      <c r="Q20" s="211"/>
      <c r="R20" s="211"/>
      <c r="S20" s="211"/>
      <c r="T20" s="448"/>
      <c r="U20" s="448"/>
      <c r="V20" s="286"/>
      <c r="W20" s="127"/>
      <c r="X20" s="127"/>
      <c r="Y20" s="127"/>
      <c r="Z20" s="448"/>
      <c r="AA20" s="448"/>
      <c r="AB20" s="127"/>
      <c r="AC20" s="286"/>
      <c r="AD20" s="129">
        <f t="shared" si="0"/>
        <v>0</v>
      </c>
    </row>
    <row r="21" spans="1:30" ht="15" customHeight="1" x14ac:dyDescent="0.2">
      <c r="A21" s="123" t="s">
        <v>145</v>
      </c>
      <c r="B21" s="132" t="s">
        <v>428</v>
      </c>
      <c r="C21" s="130" t="s">
        <v>429</v>
      </c>
      <c r="D21" s="172">
        <v>78000</v>
      </c>
      <c r="E21" s="448"/>
      <c r="F21" s="448"/>
      <c r="G21" s="448"/>
      <c r="H21" s="448"/>
      <c r="I21" s="127"/>
      <c r="J21" s="128"/>
      <c r="K21" s="286"/>
      <c r="L21" s="286"/>
      <c r="M21" s="128"/>
      <c r="N21" s="448"/>
      <c r="O21" s="448"/>
      <c r="P21" s="448"/>
      <c r="Q21" s="211">
        <v>117000</v>
      </c>
      <c r="R21" s="211">
        <v>38500</v>
      </c>
      <c r="S21" s="211">
        <v>77300</v>
      </c>
      <c r="T21" s="448"/>
      <c r="U21" s="448"/>
      <c r="V21" s="286"/>
      <c r="W21" s="127"/>
      <c r="X21" s="127"/>
      <c r="Y21" s="127"/>
      <c r="Z21" s="448">
        <v>39000</v>
      </c>
      <c r="AA21" s="448"/>
      <c r="AB21" s="127"/>
      <c r="AC21" s="286"/>
      <c r="AD21" s="129">
        <f t="shared" si="0"/>
        <v>349800</v>
      </c>
    </row>
    <row r="22" spans="1:30" s="62" customFormat="1" ht="15" customHeight="1" x14ac:dyDescent="0.2">
      <c r="A22" s="123" t="s">
        <v>148</v>
      </c>
      <c r="B22" s="132" t="s">
        <v>430</v>
      </c>
      <c r="C22" s="130" t="s">
        <v>431</v>
      </c>
      <c r="D22" s="172">
        <v>520000</v>
      </c>
      <c r="E22" s="448"/>
      <c r="F22" s="448"/>
      <c r="G22" s="448"/>
      <c r="H22" s="448"/>
      <c r="I22" s="127"/>
      <c r="J22" s="128"/>
      <c r="K22" s="286">
        <v>3200000</v>
      </c>
      <c r="L22" s="286"/>
      <c r="M22" s="128"/>
      <c r="N22" s="448"/>
      <c r="O22" s="448"/>
      <c r="P22" s="448"/>
      <c r="Q22" s="211">
        <v>2700000</v>
      </c>
      <c r="R22" s="211">
        <v>0</v>
      </c>
      <c r="S22" s="211">
        <v>2400000</v>
      </c>
      <c r="T22" s="448"/>
      <c r="U22" s="448"/>
      <c r="V22" s="286"/>
      <c r="W22" s="127"/>
      <c r="X22" s="127"/>
      <c r="Y22" s="127"/>
      <c r="Z22" s="448">
        <v>50000</v>
      </c>
      <c r="AA22" s="448"/>
      <c r="AB22" s="127"/>
      <c r="AC22" s="286"/>
      <c r="AD22" s="129">
        <f t="shared" si="0"/>
        <v>8870000</v>
      </c>
    </row>
    <row r="23" spans="1:30" s="62" customFormat="1" ht="15" customHeight="1" x14ac:dyDescent="0.2">
      <c r="A23" s="123" t="s">
        <v>151</v>
      </c>
      <c r="B23" s="131" t="s">
        <v>432</v>
      </c>
      <c r="C23" s="130" t="s">
        <v>433</v>
      </c>
      <c r="D23" s="172">
        <f t="shared" ref="D23:H23" si="1">SUM(D10:D22)</f>
        <v>8235510</v>
      </c>
      <c r="E23" s="172">
        <f t="shared" si="1"/>
        <v>0</v>
      </c>
      <c r="F23" s="172">
        <f t="shared" si="1"/>
        <v>0</v>
      </c>
      <c r="G23" s="172">
        <f t="shared" si="1"/>
        <v>0</v>
      </c>
      <c r="H23" s="172">
        <f t="shared" si="1"/>
        <v>0</v>
      </c>
      <c r="I23" s="133"/>
      <c r="J23" s="133">
        <f t="shared" ref="J23:M23" si="2">SUM(J10:J22)</f>
        <v>0</v>
      </c>
      <c r="K23" s="172">
        <f t="shared" ref="K23:L23" si="3">SUM(K10:K22)</f>
        <v>12000000</v>
      </c>
      <c r="L23" s="172">
        <f t="shared" si="3"/>
        <v>0</v>
      </c>
      <c r="M23" s="133">
        <f t="shared" si="2"/>
        <v>0</v>
      </c>
      <c r="N23" s="172">
        <f t="shared" ref="N23:P23" si="4">SUM(N10:N22)</f>
        <v>0</v>
      </c>
      <c r="O23" s="172">
        <f t="shared" si="4"/>
        <v>0</v>
      </c>
      <c r="P23" s="172">
        <f t="shared" si="4"/>
        <v>0</v>
      </c>
      <c r="Q23" s="211">
        <f>Q10+Q11+Q12+Q13+Q14+Q15+Q16+Q17+Q18+Q19+Q20+Q21+Q22</f>
        <v>20955480</v>
      </c>
      <c r="R23" s="211">
        <f>R10+R11+R12+R13+R14+R15+R16+R17+R18+R19+R20+R21+R22</f>
        <v>12819924</v>
      </c>
      <c r="S23" s="211">
        <f>S10+S11+S12+S13+S14+S15+S16+S17+S18+S19+S20+S21+S22</f>
        <v>20311732</v>
      </c>
      <c r="T23" s="172"/>
      <c r="U23" s="172">
        <f t="shared" ref="U23:V23" si="5">SUM(U10:U22)</f>
        <v>0</v>
      </c>
      <c r="V23" s="172">
        <f t="shared" si="5"/>
        <v>0</v>
      </c>
      <c r="W23" s="133">
        <f t="shared" ref="W23:AB23" si="6">SUM(W10:W22)</f>
        <v>0</v>
      </c>
      <c r="X23" s="133">
        <f t="shared" si="6"/>
        <v>0</v>
      </c>
      <c r="Y23" s="133">
        <f t="shared" si="6"/>
        <v>0</v>
      </c>
      <c r="Z23" s="172">
        <f t="shared" ref="Z23:AA23" si="7">SUM(Z10:Z22)</f>
        <v>6349000</v>
      </c>
      <c r="AA23" s="172">
        <f t="shared" si="7"/>
        <v>0</v>
      </c>
      <c r="AB23" s="133">
        <f t="shared" si="6"/>
        <v>0</v>
      </c>
      <c r="AC23" s="172">
        <f t="shared" ref="AC23" si="8">SUM(AC10:AC22)</f>
        <v>6300000</v>
      </c>
      <c r="AD23" s="129">
        <f t="shared" si="0"/>
        <v>86971646</v>
      </c>
    </row>
    <row r="24" spans="1:30" s="62" customFormat="1" ht="15" customHeight="1" x14ac:dyDescent="0.2">
      <c r="A24" s="123" t="s">
        <v>154</v>
      </c>
      <c r="B24" s="132" t="s">
        <v>434</v>
      </c>
      <c r="C24" s="130" t="s">
        <v>435</v>
      </c>
      <c r="D24" s="172">
        <v>28911684</v>
      </c>
      <c r="E24" s="448"/>
      <c r="F24" s="448"/>
      <c r="G24" s="448"/>
      <c r="H24" s="448"/>
      <c r="I24" s="127"/>
      <c r="J24" s="128"/>
      <c r="K24" s="286"/>
      <c r="L24" s="286"/>
      <c r="M24" s="128"/>
      <c r="N24" s="448"/>
      <c r="O24" s="448"/>
      <c r="P24" s="448"/>
      <c r="Q24" s="211"/>
      <c r="R24" s="211"/>
      <c r="S24" s="211"/>
      <c r="T24" s="448"/>
      <c r="U24" s="448"/>
      <c r="V24" s="286"/>
      <c r="W24" s="127"/>
      <c r="X24" s="127"/>
      <c r="Y24" s="127"/>
      <c r="Z24" s="448"/>
      <c r="AA24" s="448"/>
      <c r="AB24" s="127"/>
      <c r="AC24" s="286"/>
      <c r="AD24" s="129">
        <f t="shared" si="0"/>
        <v>28911684</v>
      </c>
    </row>
    <row r="25" spans="1:30" ht="29.25" customHeight="1" x14ac:dyDescent="0.2">
      <c r="A25" s="123" t="s">
        <v>157</v>
      </c>
      <c r="B25" s="132" t="s">
        <v>436</v>
      </c>
      <c r="C25" s="130" t="s">
        <v>437</v>
      </c>
      <c r="D25" s="172">
        <v>5340000</v>
      </c>
      <c r="E25" s="448"/>
      <c r="F25" s="448"/>
      <c r="G25" s="448"/>
      <c r="H25" s="448"/>
      <c r="I25" s="127"/>
      <c r="J25" s="128"/>
      <c r="K25" s="286"/>
      <c r="L25" s="286"/>
      <c r="M25" s="128"/>
      <c r="N25" s="448"/>
      <c r="O25" s="448"/>
      <c r="P25" s="448"/>
      <c r="Q25" s="211">
        <v>900000</v>
      </c>
      <c r="R25" s="211">
        <v>300000</v>
      </c>
      <c r="S25" s="211">
        <v>300000</v>
      </c>
      <c r="T25" s="448">
        <v>2640000</v>
      </c>
      <c r="U25" s="448"/>
      <c r="V25" s="286">
        <v>1500000</v>
      </c>
      <c r="W25" s="127"/>
      <c r="X25" s="127"/>
      <c r="Y25" s="127"/>
      <c r="Z25" s="448"/>
      <c r="AA25" s="448"/>
      <c r="AB25" s="127"/>
      <c r="AC25" s="286"/>
      <c r="AD25" s="129">
        <f t="shared" si="0"/>
        <v>10980000</v>
      </c>
    </row>
    <row r="26" spans="1:30" ht="15" customHeight="1" x14ac:dyDescent="0.2">
      <c r="A26" s="123" t="s">
        <v>160</v>
      </c>
      <c r="B26" s="134" t="s">
        <v>438</v>
      </c>
      <c r="C26" s="130" t="s">
        <v>439</v>
      </c>
      <c r="D26" s="172">
        <v>3300000</v>
      </c>
      <c r="E26" s="448"/>
      <c r="F26" s="448"/>
      <c r="G26" s="448"/>
      <c r="H26" s="448"/>
      <c r="I26" s="127"/>
      <c r="J26" s="128"/>
      <c r="K26" s="286"/>
      <c r="L26" s="286"/>
      <c r="M26" s="128"/>
      <c r="N26" s="448"/>
      <c r="O26" s="448"/>
      <c r="P26" s="448"/>
      <c r="Q26" s="211">
        <v>0</v>
      </c>
      <c r="R26" s="211"/>
      <c r="S26" s="211"/>
      <c r="T26" s="448"/>
      <c r="U26" s="448"/>
      <c r="V26" s="286"/>
      <c r="W26" s="127"/>
      <c r="X26" s="127"/>
      <c r="Y26" s="127"/>
      <c r="Z26" s="448"/>
      <c r="AA26" s="448"/>
      <c r="AB26" s="127"/>
      <c r="AC26" s="286"/>
      <c r="AD26" s="129">
        <f t="shared" si="0"/>
        <v>3300000</v>
      </c>
    </row>
    <row r="27" spans="1:30" ht="15" customHeight="1" x14ac:dyDescent="0.2">
      <c r="A27" s="123" t="s">
        <v>163</v>
      </c>
      <c r="B27" s="132" t="s">
        <v>440</v>
      </c>
      <c r="C27" s="130" t="s">
        <v>441</v>
      </c>
      <c r="D27" s="172">
        <f t="shared" ref="D27:H27" si="9">SUM(D24:D26)</f>
        <v>37551684</v>
      </c>
      <c r="E27" s="172">
        <f t="shared" si="9"/>
        <v>0</v>
      </c>
      <c r="F27" s="172">
        <f t="shared" si="9"/>
        <v>0</v>
      </c>
      <c r="G27" s="172">
        <f t="shared" si="9"/>
        <v>0</v>
      </c>
      <c r="H27" s="172">
        <f t="shared" si="9"/>
        <v>0</v>
      </c>
      <c r="I27" s="133"/>
      <c r="J27" s="133">
        <f t="shared" ref="J27:M27" si="10">SUM(J24:J26)</f>
        <v>0</v>
      </c>
      <c r="K27" s="172">
        <f t="shared" ref="K27:L27" si="11">SUM(K24:K26)</f>
        <v>0</v>
      </c>
      <c r="L27" s="172">
        <f t="shared" si="11"/>
        <v>0</v>
      </c>
      <c r="M27" s="133">
        <f t="shared" si="10"/>
        <v>0</v>
      </c>
      <c r="N27" s="172">
        <f t="shared" ref="N27:P27" si="12">SUM(N24:N26)</f>
        <v>0</v>
      </c>
      <c r="O27" s="172">
        <f t="shared" si="12"/>
        <v>0</v>
      </c>
      <c r="P27" s="172">
        <f t="shared" si="12"/>
        <v>0</v>
      </c>
      <c r="Q27" s="211">
        <f>Q24+Q25+Q26</f>
        <v>900000</v>
      </c>
      <c r="R27" s="211">
        <f>R24+R25+R26</f>
        <v>300000</v>
      </c>
      <c r="S27" s="211">
        <f>S24+S25+S26</f>
        <v>300000</v>
      </c>
      <c r="T27" s="172">
        <f t="shared" ref="T27" si="13">SUM(T24:T26)</f>
        <v>2640000</v>
      </c>
      <c r="U27" s="172">
        <f t="shared" ref="U27:V27" si="14">SUM(U24:U26)</f>
        <v>0</v>
      </c>
      <c r="V27" s="172">
        <f t="shared" si="14"/>
        <v>1500000</v>
      </c>
      <c r="W27" s="133">
        <f t="shared" ref="W27:AB27" si="15">SUM(W24:W26)</f>
        <v>0</v>
      </c>
      <c r="X27" s="133">
        <f t="shared" si="15"/>
        <v>0</v>
      </c>
      <c r="Y27" s="133">
        <f t="shared" si="15"/>
        <v>0</v>
      </c>
      <c r="Z27" s="172">
        <f t="shared" ref="Z27:AA27" si="16">SUM(Z24:Z26)</f>
        <v>0</v>
      </c>
      <c r="AA27" s="172">
        <f t="shared" si="16"/>
        <v>0</v>
      </c>
      <c r="AB27" s="133">
        <f t="shared" si="15"/>
        <v>0</v>
      </c>
      <c r="AC27" s="172">
        <f t="shared" ref="AC27" si="17">SUM(AC24:AC26)</f>
        <v>0</v>
      </c>
      <c r="AD27" s="129">
        <f t="shared" si="0"/>
        <v>43191684</v>
      </c>
    </row>
    <row r="28" spans="1:30" ht="15" customHeight="1" x14ac:dyDescent="0.2">
      <c r="A28" s="135" t="s">
        <v>166</v>
      </c>
      <c r="B28" s="136" t="s">
        <v>442</v>
      </c>
      <c r="C28" s="137" t="s">
        <v>443</v>
      </c>
      <c r="D28" s="445">
        <f t="shared" ref="D28:AD28" si="18">D23+D27</f>
        <v>45787194</v>
      </c>
      <c r="E28" s="445">
        <f t="shared" si="18"/>
        <v>0</v>
      </c>
      <c r="F28" s="445">
        <f t="shared" si="18"/>
        <v>0</v>
      </c>
      <c r="G28" s="445">
        <f t="shared" si="18"/>
        <v>0</v>
      </c>
      <c r="H28" s="445">
        <f t="shared" si="18"/>
        <v>0</v>
      </c>
      <c r="I28" s="445">
        <f t="shared" si="18"/>
        <v>0</v>
      </c>
      <c r="J28" s="445">
        <f t="shared" si="18"/>
        <v>0</v>
      </c>
      <c r="K28" s="445">
        <f t="shared" si="18"/>
        <v>12000000</v>
      </c>
      <c r="L28" s="445">
        <f t="shared" si="18"/>
        <v>0</v>
      </c>
      <c r="M28" s="445">
        <f t="shared" si="18"/>
        <v>0</v>
      </c>
      <c r="N28" s="445">
        <f t="shared" si="18"/>
        <v>0</v>
      </c>
      <c r="O28" s="445">
        <f t="shared" si="18"/>
        <v>0</v>
      </c>
      <c r="P28" s="445">
        <f t="shared" si="18"/>
        <v>0</v>
      </c>
      <c r="Q28" s="445">
        <f t="shared" si="18"/>
        <v>21855480</v>
      </c>
      <c r="R28" s="445">
        <f t="shared" si="18"/>
        <v>13119924</v>
      </c>
      <c r="S28" s="445">
        <f t="shared" si="18"/>
        <v>20611732</v>
      </c>
      <c r="T28" s="445">
        <f t="shared" si="18"/>
        <v>2640000</v>
      </c>
      <c r="U28" s="445">
        <f t="shared" si="18"/>
        <v>0</v>
      </c>
      <c r="V28" s="445">
        <f t="shared" si="18"/>
        <v>1500000</v>
      </c>
      <c r="W28" s="445">
        <f t="shared" si="18"/>
        <v>0</v>
      </c>
      <c r="X28" s="445">
        <f t="shared" si="18"/>
        <v>0</v>
      </c>
      <c r="Y28" s="445">
        <f t="shared" si="18"/>
        <v>0</v>
      </c>
      <c r="Z28" s="445">
        <f t="shared" si="18"/>
        <v>6349000</v>
      </c>
      <c r="AA28" s="445">
        <f t="shared" si="18"/>
        <v>0</v>
      </c>
      <c r="AB28" s="445">
        <f t="shared" si="18"/>
        <v>0</v>
      </c>
      <c r="AC28" s="445">
        <f t="shared" si="18"/>
        <v>6300000</v>
      </c>
      <c r="AD28" s="445">
        <f t="shared" si="18"/>
        <v>130163330</v>
      </c>
    </row>
    <row r="29" spans="1:30" ht="15" customHeight="1" x14ac:dyDescent="0.2">
      <c r="A29" s="135" t="s">
        <v>169</v>
      </c>
      <c r="B29" s="139" t="s">
        <v>444</v>
      </c>
      <c r="C29" s="137" t="s">
        <v>445</v>
      </c>
      <c r="D29" s="446">
        <v>12546000</v>
      </c>
      <c r="E29" s="445"/>
      <c r="F29" s="445"/>
      <c r="G29" s="445"/>
      <c r="H29" s="445">
        <v>3200000</v>
      </c>
      <c r="I29" s="140"/>
      <c r="J29" s="141"/>
      <c r="K29" s="450">
        <v>1365000</v>
      </c>
      <c r="L29" s="450"/>
      <c r="M29" s="141"/>
      <c r="N29" s="445"/>
      <c r="O29" s="445"/>
      <c r="P29" s="445"/>
      <c r="Q29" s="215">
        <f>Q28*0.165+Q16*0.155</f>
        <v>3739201.5500000003</v>
      </c>
      <c r="R29" s="215">
        <f>R28*0.165+R16*0.155</f>
        <v>2218011.36</v>
      </c>
      <c r="S29" s="215">
        <f>S28*0.165+S16*0.155</f>
        <v>3480764.1900000004</v>
      </c>
      <c r="T29" s="445">
        <v>96000</v>
      </c>
      <c r="U29" s="445"/>
      <c r="V29" s="450">
        <v>262500</v>
      </c>
      <c r="W29" s="140"/>
      <c r="X29" s="140"/>
      <c r="Y29" s="140"/>
      <c r="Z29" s="445">
        <v>1145000</v>
      </c>
      <c r="AA29" s="445"/>
      <c r="AB29" s="140"/>
      <c r="AC29" s="450">
        <v>1165500</v>
      </c>
      <c r="AD29" s="138">
        <f>D29+E29+F29+G29+H29+J29+K29+L29+M29+N29+O29+P29+Q29+R29+S29+U29+V29+W29+X29+Y29+Z29+AA29+AB29+AC29+I29+T29</f>
        <v>29217977.100000001</v>
      </c>
    </row>
    <row r="30" spans="1:30" s="80" customFormat="1" ht="15" customHeight="1" x14ac:dyDescent="0.2">
      <c r="A30" s="123" t="s">
        <v>172</v>
      </c>
      <c r="B30" s="132" t="s">
        <v>446</v>
      </c>
      <c r="C30" s="130" t="s">
        <v>447</v>
      </c>
      <c r="D30" s="172">
        <v>300000</v>
      </c>
      <c r="E30" s="449"/>
      <c r="F30" s="449"/>
      <c r="G30" s="449"/>
      <c r="H30" s="449"/>
      <c r="I30" s="142"/>
      <c r="J30" s="129"/>
      <c r="K30" s="287"/>
      <c r="L30" s="287"/>
      <c r="M30" s="129"/>
      <c r="N30" s="449"/>
      <c r="O30" s="449"/>
      <c r="P30" s="449"/>
      <c r="Q30" s="211">
        <v>800000</v>
      </c>
      <c r="R30" s="211">
        <v>1000000</v>
      </c>
      <c r="S30" s="211">
        <v>50000</v>
      </c>
      <c r="T30" s="448"/>
      <c r="U30" s="449"/>
      <c r="V30" s="287"/>
      <c r="W30" s="142"/>
      <c r="X30" s="142"/>
      <c r="Y30" s="142"/>
      <c r="Z30" s="449"/>
      <c r="AA30" s="449"/>
      <c r="AB30" s="142"/>
      <c r="AC30" s="287"/>
      <c r="AD30" s="129">
        <f t="shared" si="0"/>
        <v>2150000</v>
      </c>
    </row>
    <row r="31" spans="1:30" ht="15" customHeight="1" x14ac:dyDescent="0.2">
      <c r="A31" s="123" t="s">
        <v>175</v>
      </c>
      <c r="B31" s="132" t="s">
        <v>448</v>
      </c>
      <c r="C31" s="130" t="s">
        <v>449</v>
      </c>
      <c r="D31" s="172">
        <v>2600000</v>
      </c>
      <c r="E31" s="448"/>
      <c r="F31" s="448"/>
      <c r="G31" s="448"/>
      <c r="H31" s="448"/>
      <c r="I31" s="127"/>
      <c r="J31" s="128"/>
      <c r="K31" s="286">
        <v>400000</v>
      </c>
      <c r="L31" s="286"/>
      <c r="M31" s="128"/>
      <c r="N31" s="448"/>
      <c r="O31" s="448">
        <v>2450000</v>
      </c>
      <c r="P31" s="448"/>
      <c r="Q31" s="211">
        <v>1200000</v>
      </c>
      <c r="R31" s="211">
        <v>80000</v>
      </c>
      <c r="S31" s="211">
        <v>150000</v>
      </c>
      <c r="T31" s="448">
        <v>1000000</v>
      </c>
      <c r="U31" s="448"/>
      <c r="V31" s="286"/>
      <c r="W31" s="127"/>
      <c r="X31" s="127"/>
      <c r="Y31" s="127"/>
      <c r="Z31" s="448">
        <v>1000000</v>
      </c>
      <c r="AA31" s="448"/>
      <c r="AB31" s="127"/>
      <c r="AC31" s="286"/>
      <c r="AD31" s="129">
        <f t="shared" si="0"/>
        <v>8880000</v>
      </c>
    </row>
    <row r="32" spans="1:30" ht="15" customHeight="1" x14ac:dyDescent="0.2">
      <c r="A32" s="123" t="s">
        <v>178</v>
      </c>
      <c r="B32" s="132" t="s">
        <v>450</v>
      </c>
      <c r="C32" s="130" t="s">
        <v>451</v>
      </c>
      <c r="D32" s="172"/>
      <c r="E32" s="448"/>
      <c r="F32" s="448"/>
      <c r="G32" s="448"/>
      <c r="H32" s="448"/>
      <c r="I32" s="127"/>
      <c r="J32" s="128"/>
      <c r="K32" s="286"/>
      <c r="L32" s="286"/>
      <c r="M32" s="128"/>
      <c r="N32" s="448"/>
      <c r="O32" s="448"/>
      <c r="P32" s="448"/>
      <c r="Q32" s="211"/>
      <c r="R32" s="211"/>
      <c r="S32" s="211"/>
      <c r="T32" s="448"/>
      <c r="U32" s="448"/>
      <c r="V32" s="286"/>
      <c r="W32" s="127"/>
      <c r="X32" s="127"/>
      <c r="Y32" s="127"/>
      <c r="Z32" s="448"/>
      <c r="AA32" s="448"/>
      <c r="AB32" s="127"/>
      <c r="AC32" s="286"/>
      <c r="AD32" s="129">
        <f t="shared" si="0"/>
        <v>0</v>
      </c>
    </row>
    <row r="33" spans="1:30" ht="15" customHeight="1" x14ac:dyDescent="0.2">
      <c r="A33" s="123" t="s">
        <v>181</v>
      </c>
      <c r="B33" s="132" t="s">
        <v>452</v>
      </c>
      <c r="C33" s="130" t="s">
        <v>453</v>
      </c>
      <c r="D33" s="172">
        <f t="shared" ref="D33" si="19">SUM(D30:D32)</f>
        <v>2900000</v>
      </c>
      <c r="E33" s="172">
        <f t="shared" ref="E33:G33" si="20">SUM(E30:E32)</f>
        <v>0</v>
      </c>
      <c r="F33" s="172">
        <f t="shared" si="20"/>
        <v>0</v>
      </c>
      <c r="G33" s="172">
        <f t="shared" si="20"/>
        <v>0</v>
      </c>
      <c r="H33" s="172">
        <f t="shared" ref="H33" si="21">SUM(H30:H32)</f>
        <v>0</v>
      </c>
      <c r="I33" s="133">
        <v>0</v>
      </c>
      <c r="J33" s="133">
        <f t="shared" ref="J33:M33" si="22">SUM(J30:J32)</f>
        <v>0</v>
      </c>
      <c r="K33" s="172">
        <f t="shared" ref="K33" si="23">SUM(K30:K32)</f>
        <v>400000</v>
      </c>
      <c r="L33" s="172">
        <f t="shared" ref="L33" si="24">SUM(L30:L32)</f>
        <v>0</v>
      </c>
      <c r="M33" s="133">
        <f t="shared" si="22"/>
        <v>0</v>
      </c>
      <c r="N33" s="172">
        <f t="shared" ref="N33:P33" si="25">SUM(N30:N32)</f>
        <v>0</v>
      </c>
      <c r="O33" s="172">
        <f t="shared" ref="O33" si="26">SUM(O30:O32)</f>
        <v>2450000</v>
      </c>
      <c r="P33" s="172">
        <f t="shared" si="25"/>
        <v>0</v>
      </c>
      <c r="Q33" s="211">
        <f>Q30+Q31+Q32</f>
        <v>2000000</v>
      </c>
      <c r="R33" s="211">
        <f>R30+R31+R32</f>
        <v>1080000</v>
      </c>
      <c r="S33" s="211">
        <f>S30+S31+S32</f>
        <v>200000</v>
      </c>
      <c r="T33" s="172">
        <f t="shared" ref="T33" si="27">SUM(T30:T32)</f>
        <v>1000000</v>
      </c>
      <c r="U33" s="172">
        <f t="shared" ref="U33:V33" si="28">SUM(U30:U32)</f>
        <v>0</v>
      </c>
      <c r="V33" s="172">
        <f t="shared" si="28"/>
        <v>0</v>
      </c>
      <c r="W33" s="127">
        <f t="shared" ref="W33:AB33" si="29">SUM(W30:W32)</f>
        <v>0</v>
      </c>
      <c r="X33" s="127">
        <f t="shared" si="29"/>
        <v>0</v>
      </c>
      <c r="Y33" s="127">
        <f t="shared" si="29"/>
        <v>0</v>
      </c>
      <c r="Z33" s="172">
        <f t="shared" ref="Z33:AA33" si="30">SUM(Z30:Z32)</f>
        <v>1000000</v>
      </c>
      <c r="AA33" s="172">
        <f t="shared" si="30"/>
        <v>0</v>
      </c>
      <c r="AB33" s="127">
        <f t="shared" si="29"/>
        <v>0</v>
      </c>
      <c r="AC33" s="172">
        <f t="shared" ref="AC33" si="31">SUM(AC30:AC32)</f>
        <v>0</v>
      </c>
      <c r="AD33" s="129">
        <f t="shared" si="0"/>
        <v>11030000</v>
      </c>
    </row>
    <row r="34" spans="1:30" ht="15" customHeight="1" x14ac:dyDescent="0.2">
      <c r="A34" s="123" t="s">
        <v>184</v>
      </c>
      <c r="B34" s="132" t="s">
        <v>454</v>
      </c>
      <c r="C34" s="130" t="s">
        <v>455</v>
      </c>
      <c r="D34" s="172">
        <v>2500000</v>
      </c>
      <c r="E34" s="448"/>
      <c r="F34" s="448"/>
      <c r="G34" s="448"/>
      <c r="H34" s="448"/>
      <c r="I34" s="127"/>
      <c r="J34" s="128"/>
      <c r="K34" s="286"/>
      <c r="L34" s="286"/>
      <c r="M34" s="128"/>
      <c r="N34" s="448"/>
      <c r="O34" s="448"/>
      <c r="P34" s="448">
        <v>944000</v>
      </c>
      <c r="Q34" s="211">
        <v>5500000</v>
      </c>
      <c r="R34" s="211">
        <v>200000</v>
      </c>
      <c r="S34" s="211">
        <v>250000</v>
      </c>
      <c r="T34" s="448"/>
      <c r="U34" s="448"/>
      <c r="V34" s="286"/>
      <c r="W34" s="127"/>
      <c r="X34" s="127"/>
      <c r="Y34" s="127"/>
      <c r="Z34" s="448">
        <v>500000</v>
      </c>
      <c r="AA34" s="448"/>
      <c r="AB34" s="127"/>
      <c r="AC34" s="286"/>
      <c r="AD34" s="129">
        <f t="shared" si="0"/>
        <v>9894000</v>
      </c>
    </row>
    <row r="35" spans="1:30" ht="15" customHeight="1" x14ac:dyDescent="0.2">
      <c r="A35" s="123" t="s">
        <v>187</v>
      </c>
      <c r="B35" s="132" t="s">
        <v>456</v>
      </c>
      <c r="C35" s="130" t="s">
        <v>457</v>
      </c>
      <c r="D35" s="172">
        <v>380000</v>
      </c>
      <c r="E35" s="448"/>
      <c r="F35" s="448"/>
      <c r="G35" s="448"/>
      <c r="H35" s="448"/>
      <c r="I35" s="127"/>
      <c r="J35" s="128"/>
      <c r="K35" s="286"/>
      <c r="L35" s="286"/>
      <c r="M35" s="128"/>
      <c r="N35" s="448"/>
      <c r="O35" s="448"/>
      <c r="P35" s="448"/>
      <c r="Q35" s="211">
        <v>750000</v>
      </c>
      <c r="R35" s="211"/>
      <c r="S35" s="211"/>
      <c r="T35" s="448"/>
      <c r="U35" s="448"/>
      <c r="V35" s="286"/>
      <c r="W35" s="127"/>
      <c r="X35" s="127"/>
      <c r="Y35" s="127"/>
      <c r="Z35" s="448">
        <v>25000</v>
      </c>
      <c r="AA35" s="448"/>
      <c r="AB35" s="127"/>
      <c r="AC35" s="286"/>
      <c r="AD35" s="129">
        <f t="shared" si="0"/>
        <v>1155000</v>
      </c>
    </row>
    <row r="36" spans="1:30" ht="15" customHeight="1" x14ac:dyDescent="0.2">
      <c r="A36" s="123" t="s">
        <v>190</v>
      </c>
      <c r="B36" s="132" t="s">
        <v>458</v>
      </c>
      <c r="C36" s="130" t="s">
        <v>459</v>
      </c>
      <c r="D36" s="172">
        <f t="shared" ref="D36" si="32">SUM(D34:D35)</f>
        <v>2880000</v>
      </c>
      <c r="E36" s="172">
        <f t="shared" ref="E36:G36" si="33">SUM(E34:E35)</f>
        <v>0</v>
      </c>
      <c r="F36" s="172">
        <f t="shared" si="33"/>
        <v>0</v>
      </c>
      <c r="G36" s="172">
        <f t="shared" si="33"/>
        <v>0</v>
      </c>
      <c r="H36" s="172">
        <f t="shared" ref="H36" si="34">SUM(H34:H35)</f>
        <v>0</v>
      </c>
      <c r="I36" s="133">
        <v>0</v>
      </c>
      <c r="J36" s="133">
        <f t="shared" ref="J36:M36" si="35">SUM(J34:J35)</f>
        <v>0</v>
      </c>
      <c r="K36" s="172">
        <f t="shared" ref="K36" si="36">SUM(K34:K35)</f>
        <v>0</v>
      </c>
      <c r="L36" s="172">
        <f t="shared" ref="L36" si="37">SUM(L34:L35)</f>
        <v>0</v>
      </c>
      <c r="M36" s="133">
        <f t="shared" si="35"/>
        <v>0</v>
      </c>
      <c r="N36" s="172">
        <f t="shared" ref="N36:P36" si="38">SUM(N34:N35)</f>
        <v>0</v>
      </c>
      <c r="O36" s="172">
        <f t="shared" ref="O36" si="39">SUM(O34:O35)</f>
        <v>0</v>
      </c>
      <c r="P36" s="172">
        <f t="shared" si="38"/>
        <v>944000</v>
      </c>
      <c r="Q36" s="211">
        <f>Q34+Q35</f>
        <v>6250000</v>
      </c>
      <c r="R36" s="211">
        <f>R34+R35</f>
        <v>200000</v>
      </c>
      <c r="S36" s="211">
        <f>S34+S35</f>
        <v>250000</v>
      </c>
      <c r="T36" s="172">
        <f t="shared" ref="T36" si="40">SUM(T34:T35)</f>
        <v>0</v>
      </c>
      <c r="U36" s="172">
        <f t="shared" ref="U36:V36" si="41">SUM(U34:U35)</f>
        <v>0</v>
      </c>
      <c r="V36" s="172">
        <f t="shared" si="41"/>
        <v>0</v>
      </c>
      <c r="W36" s="133">
        <f t="shared" ref="W36:AB36" si="42">SUM(W34:W35)</f>
        <v>0</v>
      </c>
      <c r="X36" s="133">
        <f t="shared" si="42"/>
        <v>0</v>
      </c>
      <c r="Y36" s="133">
        <f t="shared" si="42"/>
        <v>0</v>
      </c>
      <c r="Z36" s="172">
        <f t="shared" ref="Z36:AA36" si="43">SUM(Z34:Z35)</f>
        <v>525000</v>
      </c>
      <c r="AA36" s="172">
        <f t="shared" si="43"/>
        <v>0</v>
      </c>
      <c r="AB36" s="133">
        <f t="shared" si="42"/>
        <v>0</v>
      </c>
      <c r="AC36" s="172">
        <f t="shared" ref="AC36" si="44">SUM(AC34:AC35)</f>
        <v>0</v>
      </c>
      <c r="AD36" s="129">
        <f t="shared" si="0"/>
        <v>11049000</v>
      </c>
    </row>
    <row r="37" spans="1:30" ht="15" customHeight="1" x14ac:dyDescent="0.2">
      <c r="A37" s="123" t="s">
        <v>193</v>
      </c>
      <c r="B37" s="132" t="s">
        <v>460</v>
      </c>
      <c r="C37" s="130" t="s">
        <v>461</v>
      </c>
      <c r="D37" s="172">
        <v>12540000</v>
      </c>
      <c r="E37" s="448">
        <v>200000</v>
      </c>
      <c r="F37" s="448">
        <v>3600000</v>
      </c>
      <c r="G37" s="448"/>
      <c r="H37" s="448"/>
      <c r="I37" s="127"/>
      <c r="J37" s="128"/>
      <c r="K37" s="286"/>
      <c r="L37" s="286"/>
      <c r="M37" s="128"/>
      <c r="N37" s="448">
        <v>23000000</v>
      </c>
      <c r="O37" s="448"/>
      <c r="P37" s="448"/>
      <c r="Q37" s="211">
        <v>5200000</v>
      </c>
      <c r="R37" s="211"/>
      <c r="S37" s="211"/>
      <c r="T37" s="448"/>
      <c r="U37" s="448">
        <v>10500000</v>
      </c>
      <c r="V37" s="286"/>
      <c r="W37" s="127"/>
      <c r="X37" s="127"/>
      <c r="Y37" s="127"/>
      <c r="Z37" s="448">
        <v>800000</v>
      </c>
      <c r="AA37" s="448">
        <v>300000</v>
      </c>
      <c r="AB37" s="127"/>
      <c r="AC37" s="286"/>
      <c r="AD37" s="129">
        <f t="shared" si="0"/>
        <v>56140000</v>
      </c>
    </row>
    <row r="38" spans="1:30" ht="15" customHeight="1" x14ac:dyDescent="0.2">
      <c r="A38" s="123" t="s">
        <v>196</v>
      </c>
      <c r="B38" s="132" t="s">
        <v>462</v>
      </c>
      <c r="C38" s="130" t="s">
        <v>463</v>
      </c>
      <c r="D38" s="172"/>
      <c r="E38" s="448"/>
      <c r="F38" s="448"/>
      <c r="G38" s="448"/>
      <c r="H38" s="448"/>
      <c r="I38" s="127"/>
      <c r="J38" s="128"/>
      <c r="K38" s="286"/>
      <c r="L38" s="286"/>
      <c r="M38" s="128"/>
      <c r="N38" s="448"/>
      <c r="O38" s="448"/>
      <c r="P38" s="448"/>
      <c r="Q38" s="211"/>
      <c r="R38" s="211"/>
      <c r="S38" s="211"/>
      <c r="T38" s="448"/>
      <c r="U38" s="448"/>
      <c r="V38" s="286"/>
      <c r="W38" s="127"/>
      <c r="X38" s="127"/>
      <c r="Y38" s="127"/>
      <c r="Z38" s="448">
        <v>30100000</v>
      </c>
      <c r="AA38" s="448"/>
      <c r="AB38" s="127"/>
      <c r="AC38" s="286"/>
      <c r="AD38" s="129">
        <f t="shared" si="0"/>
        <v>30100000</v>
      </c>
    </row>
    <row r="39" spans="1:30" ht="15" customHeight="1" x14ac:dyDescent="0.2">
      <c r="A39" s="123">
        <v>30</v>
      </c>
      <c r="B39" s="132" t="s">
        <v>464</v>
      </c>
      <c r="C39" s="130" t="s">
        <v>465</v>
      </c>
      <c r="D39" s="172"/>
      <c r="E39" s="448"/>
      <c r="F39" s="448">
        <v>2500000</v>
      </c>
      <c r="G39" s="448"/>
      <c r="H39" s="448">
        <v>1111006</v>
      </c>
      <c r="I39" s="127"/>
      <c r="J39" s="128"/>
      <c r="K39" s="286"/>
      <c r="L39" s="286"/>
      <c r="M39" s="128"/>
      <c r="N39" s="448"/>
      <c r="O39" s="448"/>
      <c r="P39" s="448"/>
      <c r="Q39" s="211"/>
      <c r="R39" s="211"/>
      <c r="S39" s="211"/>
      <c r="T39" s="448"/>
      <c r="U39" s="448"/>
      <c r="V39" s="286"/>
      <c r="W39" s="127"/>
      <c r="X39" s="127"/>
      <c r="Y39" s="127"/>
      <c r="Z39" s="448"/>
      <c r="AA39" s="448"/>
      <c r="AB39" s="127"/>
      <c r="AC39" s="286"/>
      <c r="AD39" s="129">
        <f t="shared" si="0"/>
        <v>3611006</v>
      </c>
    </row>
    <row r="40" spans="1:30" ht="15" customHeight="1" x14ac:dyDescent="0.2">
      <c r="A40" s="123" t="s">
        <v>202</v>
      </c>
      <c r="B40" s="132" t="s">
        <v>466</v>
      </c>
      <c r="C40" s="130" t="s">
        <v>467</v>
      </c>
      <c r="D40" s="172">
        <v>7500000</v>
      </c>
      <c r="E40" s="448">
        <v>420000</v>
      </c>
      <c r="F40" s="448">
        <v>9300000</v>
      </c>
      <c r="G40" s="448">
        <v>1500000</v>
      </c>
      <c r="H40" s="448">
        <v>1500000</v>
      </c>
      <c r="I40" s="127"/>
      <c r="J40" s="128"/>
      <c r="K40" s="286"/>
      <c r="L40" s="286"/>
      <c r="M40" s="128"/>
      <c r="N40" s="448">
        <v>4494868</v>
      </c>
      <c r="O40" s="448">
        <v>2500000</v>
      </c>
      <c r="P40" s="448">
        <v>4500000</v>
      </c>
      <c r="Q40" s="211">
        <v>2900000</v>
      </c>
      <c r="R40" s="211">
        <v>800000</v>
      </c>
      <c r="S40" s="211">
        <v>50000</v>
      </c>
      <c r="T40" s="448"/>
      <c r="U40" s="448">
        <v>1600000</v>
      </c>
      <c r="V40" s="286"/>
      <c r="W40" s="127"/>
      <c r="X40" s="127"/>
      <c r="Y40" s="127"/>
      <c r="Z40" s="448">
        <v>300000</v>
      </c>
      <c r="AA40" s="448">
        <v>2000000</v>
      </c>
      <c r="AB40" s="127"/>
      <c r="AC40" s="286"/>
      <c r="AD40" s="129">
        <f t="shared" si="0"/>
        <v>39364868</v>
      </c>
    </row>
    <row r="41" spans="1:30" ht="15" customHeight="1" x14ac:dyDescent="0.2">
      <c r="A41" s="123" t="s">
        <v>205</v>
      </c>
      <c r="B41" s="132" t="s">
        <v>468</v>
      </c>
      <c r="C41" s="130" t="s">
        <v>469</v>
      </c>
      <c r="D41" s="172"/>
      <c r="E41" s="448"/>
      <c r="F41" s="448"/>
      <c r="G41" s="448"/>
      <c r="H41" s="448"/>
      <c r="I41" s="127"/>
      <c r="J41" s="128"/>
      <c r="K41" s="286"/>
      <c r="L41" s="286"/>
      <c r="M41" s="128"/>
      <c r="N41" s="448"/>
      <c r="O41" s="448"/>
      <c r="P41" s="448"/>
      <c r="Q41" s="211"/>
      <c r="R41" s="211"/>
      <c r="S41" s="211"/>
      <c r="T41" s="448"/>
      <c r="U41" s="448"/>
      <c r="V41" s="286"/>
      <c r="W41" s="127"/>
      <c r="X41" s="127"/>
      <c r="Y41" s="127"/>
      <c r="Z41" s="448">
        <v>600000</v>
      </c>
      <c r="AA41" s="448"/>
      <c r="AB41" s="127"/>
      <c r="AC41" s="286"/>
      <c r="AD41" s="129">
        <f t="shared" si="0"/>
        <v>600000</v>
      </c>
    </row>
    <row r="42" spans="1:30" ht="15" customHeight="1" x14ac:dyDescent="0.2">
      <c r="A42" s="123" t="s">
        <v>208</v>
      </c>
      <c r="B42" s="134" t="s">
        <v>470</v>
      </c>
      <c r="C42" s="130" t="s">
        <v>471</v>
      </c>
      <c r="D42" s="172">
        <v>10000000</v>
      </c>
      <c r="E42" s="448"/>
      <c r="F42" s="448">
        <v>2000000</v>
      </c>
      <c r="G42" s="448"/>
      <c r="H42" s="448"/>
      <c r="I42" s="127"/>
      <c r="J42" s="128"/>
      <c r="K42" s="286"/>
      <c r="L42" s="286"/>
      <c r="M42" s="128"/>
      <c r="N42" s="448"/>
      <c r="O42" s="448"/>
      <c r="P42" s="448"/>
      <c r="Q42" s="211">
        <v>122000000</v>
      </c>
      <c r="R42" s="211">
        <v>225000</v>
      </c>
      <c r="S42" s="211">
        <v>25000</v>
      </c>
      <c r="T42" s="448"/>
      <c r="U42" s="448"/>
      <c r="V42" s="286"/>
      <c r="W42" s="127"/>
      <c r="X42" s="127"/>
      <c r="Y42" s="127"/>
      <c r="Z42" s="448">
        <v>5000</v>
      </c>
      <c r="AA42" s="448"/>
      <c r="AB42" s="127"/>
      <c r="AC42" s="286"/>
      <c r="AD42" s="129">
        <f t="shared" si="0"/>
        <v>134255000</v>
      </c>
    </row>
    <row r="43" spans="1:30" ht="15" customHeight="1" x14ac:dyDescent="0.2">
      <c r="A43" s="123" t="s">
        <v>211</v>
      </c>
      <c r="B43" s="132" t="s">
        <v>472</v>
      </c>
      <c r="C43" s="130" t="s">
        <v>473</v>
      </c>
      <c r="D43" s="172">
        <v>51300000</v>
      </c>
      <c r="E43" s="448">
        <v>1800000</v>
      </c>
      <c r="F43" s="448">
        <v>13000000</v>
      </c>
      <c r="G43" s="448">
        <v>7000000</v>
      </c>
      <c r="H43" s="448">
        <v>26470000</v>
      </c>
      <c r="I43" s="127"/>
      <c r="J43" s="128"/>
      <c r="K43" s="286"/>
      <c r="L43" s="286">
        <v>12000000</v>
      </c>
      <c r="M43" s="128"/>
      <c r="N43" s="448"/>
      <c r="O43" s="448">
        <v>62915000</v>
      </c>
      <c r="P43" s="448">
        <v>10560000</v>
      </c>
      <c r="Q43" s="211">
        <v>4200000</v>
      </c>
      <c r="R43" s="211">
        <v>40000</v>
      </c>
      <c r="S43" s="211">
        <v>300000</v>
      </c>
      <c r="T43" s="448"/>
      <c r="U43" s="448">
        <v>250000</v>
      </c>
      <c r="V43" s="286">
        <v>3400000</v>
      </c>
      <c r="W43" s="127"/>
      <c r="X43" s="127"/>
      <c r="Y43" s="127"/>
      <c r="Z43" s="448">
        <v>450000</v>
      </c>
      <c r="AA43" s="448">
        <v>1800000</v>
      </c>
      <c r="AB43" s="127"/>
      <c r="AC43" s="286">
        <v>1654000</v>
      </c>
      <c r="AD43" s="129">
        <f t="shared" si="0"/>
        <v>197139000</v>
      </c>
    </row>
    <row r="44" spans="1:30" ht="15" customHeight="1" x14ac:dyDescent="0.2">
      <c r="A44" s="123" t="s">
        <v>214</v>
      </c>
      <c r="B44" s="132" t="s">
        <v>474</v>
      </c>
      <c r="C44" s="130" t="s">
        <v>475</v>
      </c>
      <c r="D44" s="172">
        <f t="shared" ref="D44" si="45">SUM(D37:D43)</f>
        <v>81340000</v>
      </c>
      <c r="E44" s="172">
        <f t="shared" ref="E44:G44" si="46">SUM(E37:E43)</f>
        <v>2420000</v>
      </c>
      <c r="F44" s="172">
        <f t="shared" si="46"/>
        <v>30400000</v>
      </c>
      <c r="G44" s="172">
        <f t="shared" si="46"/>
        <v>8500000</v>
      </c>
      <c r="H44" s="172">
        <f t="shared" ref="H44" si="47">SUM(H37:H43)</f>
        <v>29081006</v>
      </c>
      <c r="I44" s="133"/>
      <c r="J44" s="133">
        <f t="shared" ref="J44:M44" si="48">SUM(J37:J43)</f>
        <v>0</v>
      </c>
      <c r="K44" s="172">
        <f t="shared" ref="K44" si="49">SUM(K37:K43)</f>
        <v>0</v>
      </c>
      <c r="L44" s="172">
        <f t="shared" ref="L44" si="50">SUM(L37:L43)</f>
        <v>12000000</v>
      </c>
      <c r="M44" s="133">
        <f t="shared" si="48"/>
        <v>0</v>
      </c>
      <c r="N44" s="172">
        <f t="shared" ref="N44:P44" si="51">SUM(N37:N43)</f>
        <v>27494868</v>
      </c>
      <c r="O44" s="172">
        <f t="shared" ref="O44" si="52">SUM(O37:O43)</f>
        <v>65415000</v>
      </c>
      <c r="P44" s="172">
        <f t="shared" si="51"/>
        <v>15060000</v>
      </c>
      <c r="Q44" s="211">
        <f>Q37+Q38+Q39+Q40+Q41+Q42+Q43</f>
        <v>134300000</v>
      </c>
      <c r="R44" s="211">
        <f>R37+R38+R39+R40+R41+R42+R43</f>
        <v>1065000</v>
      </c>
      <c r="S44" s="211">
        <f>S37+S38+S39+S40+S41+S42+S43</f>
        <v>375000</v>
      </c>
      <c r="T44" s="172">
        <f t="shared" ref="T44" si="53">SUM(T37:T43)</f>
        <v>0</v>
      </c>
      <c r="U44" s="172">
        <f t="shared" ref="U44:V44" si="54">SUM(U37:U43)</f>
        <v>12350000</v>
      </c>
      <c r="V44" s="172">
        <f t="shared" si="54"/>
        <v>3400000</v>
      </c>
      <c r="W44" s="133">
        <f t="shared" ref="W44:AB44" si="55">SUM(W37:W43)</f>
        <v>0</v>
      </c>
      <c r="X44" s="133">
        <f t="shared" si="55"/>
        <v>0</v>
      </c>
      <c r="Y44" s="133">
        <f t="shared" si="55"/>
        <v>0</v>
      </c>
      <c r="Z44" s="172">
        <f t="shared" ref="Z44:AA44" si="56">SUM(Z37:Z43)</f>
        <v>32255000</v>
      </c>
      <c r="AA44" s="172">
        <f t="shared" si="56"/>
        <v>4100000</v>
      </c>
      <c r="AB44" s="133">
        <f t="shared" si="55"/>
        <v>0</v>
      </c>
      <c r="AC44" s="172">
        <f t="shared" ref="AC44" si="57">SUM(AC37:AC43)</f>
        <v>1654000</v>
      </c>
      <c r="AD44" s="129">
        <f t="shared" si="0"/>
        <v>461209874</v>
      </c>
    </row>
    <row r="45" spans="1:30" ht="15" customHeight="1" x14ac:dyDescent="0.2">
      <c r="A45" s="123" t="s">
        <v>217</v>
      </c>
      <c r="B45" s="132" t="s">
        <v>476</v>
      </c>
      <c r="C45" s="130" t="s">
        <v>477</v>
      </c>
      <c r="D45" s="172"/>
      <c r="E45" s="448"/>
      <c r="F45" s="448"/>
      <c r="G45" s="448"/>
      <c r="H45" s="448"/>
      <c r="I45" s="127"/>
      <c r="J45" s="128"/>
      <c r="K45" s="286"/>
      <c r="L45" s="286"/>
      <c r="M45" s="128"/>
      <c r="N45" s="448"/>
      <c r="O45" s="448"/>
      <c r="P45" s="448"/>
      <c r="Q45" s="211">
        <v>40000</v>
      </c>
      <c r="R45" s="211">
        <v>10000</v>
      </c>
      <c r="S45" s="211">
        <v>60000</v>
      </c>
      <c r="T45" s="448"/>
      <c r="U45" s="448"/>
      <c r="V45" s="286"/>
      <c r="W45" s="127"/>
      <c r="X45" s="127"/>
      <c r="Y45" s="127"/>
      <c r="Z45" s="448"/>
      <c r="AA45" s="448"/>
      <c r="AB45" s="127"/>
      <c r="AC45" s="286"/>
      <c r="AD45" s="129">
        <f t="shared" si="0"/>
        <v>110000</v>
      </c>
    </row>
    <row r="46" spans="1:30" ht="15" customHeight="1" x14ac:dyDescent="0.2">
      <c r="A46" s="123" t="s">
        <v>220</v>
      </c>
      <c r="B46" s="132" t="s">
        <v>478</v>
      </c>
      <c r="C46" s="130" t="s">
        <v>479</v>
      </c>
      <c r="D46" s="172"/>
      <c r="E46" s="448"/>
      <c r="F46" s="448"/>
      <c r="G46" s="448"/>
      <c r="H46" s="448"/>
      <c r="I46" s="127"/>
      <c r="J46" s="128"/>
      <c r="K46" s="286"/>
      <c r="L46" s="286"/>
      <c r="M46" s="128"/>
      <c r="N46" s="448"/>
      <c r="O46" s="448"/>
      <c r="P46" s="448"/>
      <c r="Q46" s="211"/>
      <c r="R46" s="211"/>
      <c r="S46" s="211"/>
      <c r="T46" s="448"/>
      <c r="U46" s="448"/>
      <c r="V46" s="286"/>
      <c r="W46" s="127"/>
      <c r="X46" s="127"/>
      <c r="Y46" s="127"/>
      <c r="Z46" s="448"/>
      <c r="AA46" s="448"/>
      <c r="AB46" s="127"/>
      <c r="AC46" s="286"/>
      <c r="AD46" s="129">
        <f t="shared" si="0"/>
        <v>0</v>
      </c>
    </row>
    <row r="47" spans="1:30" ht="15" customHeight="1" x14ac:dyDescent="0.2">
      <c r="A47" s="123" t="s">
        <v>223</v>
      </c>
      <c r="B47" s="132" t="s">
        <v>480</v>
      </c>
      <c r="C47" s="130" t="s">
        <v>481</v>
      </c>
      <c r="D47" s="172"/>
      <c r="E47" s="172"/>
      <c r="F47" s="172"/>
      <c r="G47" s="172"/>
      <c r="H47" s="172"/>
      <c r="I47" s="127"/>
      <c r="J47" s="128"/>
      <c r="K47" s="172"/>
      <c r="L47" s="172"/>
      <c r="M47" s="128"/>
      <c r="N47" s="172"/>
      <c r="O47" s="172">
        <f t="shared" ref="O47" si="58">SUM(O45:O46)</f>
        <v>0</v>
      </c>
      <c r="P47" s="172">
        <f t="shared" ref="P47" si="59">SUM(P45:P46)</f>
        <v>0</v>
      </c>
      <c r="Q47" s="211">
        <f>Q45+Q46</f>
        <v>40000</v>
      </c>
      <c r="R47" s="211">
        <f>R45+R46</f>
        <v>10000</v>
      </c>
      <c r="S47" s="211">
        <f>S45+S46</f>
        <v>60000</v>
      </c>
      <c r="T47" s="172">
        <f t="shared" ref="T47" si="60">SUM(T45:T46)</f>
        <v>0</v>
      </c>
      <c r="U47" s="172">
        <f t="shared" ref="U47:V47" si="61">SUM(U45:U46)</f>
        <v>0</v>
      </c>
      <c r="V47" s="172">
        <f t="shared" si="61"/>
        <v>0</v>
      </c>
      <c r="W47" s="127">
        <f t="shared" ref="W47:AB47" si="62">SUM(W45:W46)</f>
        <v>0</v>
      </c>
      <c r="X47" s="127">
        <f t="shared" si="62"/>
        <v>0</v>
      </c>
      <c r="Y47" s="127">
        <f t="shared" si="62"/>
        <v>0</v>
      </c>
      <c r="Z47" s="172">
        <f t="shared" ref="Z47:AA47" si="63">SUM(Z45:Z46)</f>
        <v>0</v>
      </c>
      <c r="AA47" s="172">
        <f t="shared" si="63"/>
        <v>0</v>
      </c>
      <c r="AB47" s="127">
        <f t="shared" si="62"/>
        <v>0</v>
      </c>
      <c r="AC47" s="172">
        <f t="shared" ref="AC47" si="64">SUM(AC45:AC46)</f>
        <v>0</v>
      </c>
      <c r="AD47" s="129">
        <f t="shared" si="0"/>
        <v>110000</v>
      </c>
    </row>
    <row r="48" spans="1:30" ht="15" customHeight="1" x14ac:dyDescent="0.2">
      <c r="A48" s="123" t="s">
        <v>226</v>
      </c>
      <c r="B48" s="132" t="s">
        <v>482</v>
      </c>
      <c r="C48" s="130" t="s">
        <v>483</v>
      </c>
      <c r="D48" s="172">
        <v>23873400</v>
      </c>
      <c r="E48" s="448">
        <v>650000</v>
      </c>
      <c r="F48" s="448">
        <v>6156000</v>
      </c>
      <c r="G48" s="448">
        <v>2295000</v>
      </c>
      <c r="H48" s="448">
        <v>7852000</v>
      </c>
      <c r="I48" s="127"/>
      <c r="J48" s="128"/>
      <c r="K48" s="286">
        <v>108000</v>
      </c>
      <c r="L48" s="286">
        <v>3240000</v>
      </c>
      <c r="M48" s="128"/>
      <c r="N48" s="448">
        <v>7425000</v>
      </c>
      <c r="O48" s="448">
        <v>18323550</v>
      </c>
      <c r="P48" s="448">
        <v>4320000</v>
      </c>
      <c r="Q48" s="211">
        <f>(Q31+Q37+Q40+Q43+Q30)*0.27+Q36*0.05</f>
        <v>4173500.0000000005</v>
      </c>
      <c r="R48" s="211">
        <f>(R31+R37+R40+R43+R30)*0.27+R36*0.05</f>
        <v>528400</v>
      </c>
      <c r="S48" s="211">
        <f>(S31+S37+S40+S43+S30)*0.27+S36*0.05</f>
        <v>161000</v>
      </c>
      <c r="T48" s="448">
        <v>270000</v>
      </c>
      <c r="U48" s="448">
        <v>3335000</v>
      </c>
      <c r="V48" s="286">
        <v>920000</v>
      </c>
      <c r="W48" s="127"/>
      <c r="X48" s="127"/>
      <c r="Y48" s="127"/>
      <c r="Z48" s="448">
        <v>9120000</v>
      </c>
      <c r="AA48" s="448">
        <v>1107000</v>
      </c>
      <c r="AB48" s="127"/>
      <c r="AC48" s="286">
        <v>446000</v>
      </c>
      <c r="AD48" s="129">
        <f t="shared" si="0"/>
        <v>94303850</v>
      </c>
    </row>
    <row r="49" spans="1:30" ht="15" customHeight="1" x14ac:dyDescent="0.2">
      <c r="A49" s="123" t="s">
        <v>229</v>
      </c>
      <c r="B49" s="132" t="s">
        <v>484</v>
      </c>
      <c r="C49" s="130" t="s">
        <v>485</v>
      </c>
      <c r="D49" s="172">
        <v>67537000</v>
      </c>
      <c r="E49" s="448"/>
      <c r="F49" s="448"/>
      <c r="G49" s="448"/>
      <c r="H49" s="448"/>
      <c r="I49" s="127"/>
      <c r="J49" s="128"/>
      <c r="K49" s="286"/>
      <c r="L49" s="286"/>
      <c r="M49" s="128"/>
      <c r="N49" s="448"/>
      <c r="O49" s="448"/>
      <c r="P49" s="448"/>
      <c r="Q49" s="211"/>
      <c r="R49" s="211"/>
      <c r="S49" s="211"/>
      <c r="T49" s="448"/>
      <c r="U49" s="448"/>
      <c r="V49" s="286"/>
      <c r="W49" s="127"/>
      <c r="X49" s="127"/>
      <c r="Y49" s="127"/>
      <c r="Z49" s="448"/>
      <c r="AA49" s="448"/>
      <c r="AB49" s="127"/>
      <c r="AC49" s="286"/>
      <c r="AD49" s="129">
        <f t="shared" si="0"/>
        <v>67537000</v>
      </c>
    </row>
    <row r="50" spans="1:30" ht="15" customHeight="1" x14ac:dyDescent="0.2">
      <c r="A50" s="123" t="s">
        <v>232</v>
      </c>
      <c r="B50" s="132" t="s">
        <v>486</v>
      </c>
      <c r="C50" s="130" t="s">
        <v>487</v>
      </c>
      <c r="D50" s="172"/>
      <c r="E50" s="448"/>
      <c r="F50" s="448"/>
      <c r="G50" s="448"/>
      <c r="H50" s="448"/>
      <c r="I50" s="127"/>
      <c r="J50" s="128"/>
      <c r="K50" s="286"/>
      <c r="L50" s="286"/>
      <c r="M50" s="128"/>
      <c r="N50" s="448"/>
      <c r="O50" s="448"/>
      <c r="P50" s="448"/>
      <c r="Q50" s="211"/>
      <c r="R50" s="211"/>
      <c r="S50" s="211"/>
      <c r="T50" s="448"/>
      <c r="U50" s="448"/>
      <c r="V50" s="286"/>
      <c r="W50" s="127"/>
      <c r="X50" s="127"/>
      <c r="Y50" s="127"/>
      <c r="Z50" s="448"/>
      <c r="AA50" s="448"/>
      <c r="AB50" s="127"/>
      <c r="AC50" s="286"/>
      <c r="AD50" s="129">
        <f t="shared" si="0"/>
        <v>0</v>
      </c>
    </row>
    <row r="51" spans="1:30" ht="15" customHeight="1" x14ac:dyDescent="0.2">
      <c r="A51" s="123" t="s">
        <v>488</v>
      </c>
      <c r="B51" s="132" t="s">
        <v>489</v>
      </c>
      <c r="C51" s="130" t="s">
        <v>490</v>
      </c>
      <c r="D51" s="172"/>
      <c r="E51" s="448"/>
      <c r="F51" s="448"/>
      <c r="G51" s="448"/>
      <c r="H51" s="448"/>
      <c r="I51" s="127"/>
      <c r="J51" s="128"/>
      <c r="K51" s="286"/>
      <c r="L51" s="286"/>
      <c r="M51" s="128"/>
      <c r="N51" s="448"/>
      <c r="O51" s="448"/>
      <c r="P51" s="448"/>
      <c r="Q51" s="211"/>
      <c r="R51" s="211"/>
      <c r="S51" s="211"/>
      <c r="T51" s="448"/>
      <c r="U51" s="448"/>
      <c r="V51" s="286"/>
      <c r="W51" s="127"/>
      <c r="X51" s="127"/>
      <c r="Y51" s="127"/>
      <c r="Z51" s="448"/>
      <c r="AA51" s="448"/>
      <c r="AB51" s="127"/>
      <c r="AC51" s="286"/>
      <c r="AD51" s="129">
        <f t="shared" si="0"/>
        <v>0</v>
      </c>
    </row>
    <row r="52" spans="1:30" ht="15" customHeight="1" x14ac:dyDescent="0.2">
      <c r="A52" s="123" t="s">
        <v>491</v>
      </c>
      <c r="B52" s="132" t="s">
        <v>492</v>
      </c>
      <c r="C52" s="130" t="s">
        <v>493</v>
      </c>
      <c r="D52" s="172">
        <v>1300000</v>
      </c>
      <c r="E52" s="448"/>
      <c r="F52" s="448">
        <v>2500000</v>
      </c>
      <c r="G52" s="448"/>
      <c r="H52" s="448"/>
      <c r="I52" s="127"/>
      <c r="J52" s="128"/>
      <c r="K52" s="286"/>
      <c r="L52" s="286"/>
      <c r="M52" s="128"/>
      <c r="N52" s="448"/>
      <c r="O52" s="448"/>
      <c r="P52" s="448"/>
      <c r="Q52" s="211">
        <v>100000</v>
      </c>
      <c r="R52" s="211">
        <v>40000</v>
      </c>
      <c r="S52" s="211">
        <v>50000</v>
      </c>
      <c r="T52" s="448"/>
      <c r="U52" s="448"/>
      <c r="V52" s="286"/>
      <c r="W52" s="127"/>
      <c r="X52" s="127"/>
      <c r="Y52" s="127"/>
      <c r="Z52" s="448"/>
      <c r="AA52" s="448"/>
      <c r="AB52" s="127"/>
      <c r="AC52" s="286"/>
      <c r="AD52" s="129">
        <f t="shared" si="0"/>
        <v>3990000</v>
      </c>
    </row>
    <row r="53" spans="1:30" ht="15" customHeight="1" x14ac:dyDescent="0.2">
      <c r="A53" s="123" t="s">
        <v>494</v>
      </c>
      <c r="B53" s="132" t="s">
        <v>495</v>
      </c>
      <c r="C53" s="130" t="s">
        <v>496</v>
      </c>
      <c r="D53" s="172">
        <f t="shared" ref="D53" si="65">SUM(D48:D52)</f>
        <v>92710400</v>
      </c>
      <c r="E53" s="172">
        <f t="shared" ref="E53:G53" si="66">SUM(E48:E52)</f>
        <v>650000</v>
      </c>
      <c r="F53" s="172">
        <f t="shared" si="66"/>
        <v>8656000</v>
      </c>
      <c r="G53" s="172">
        <f t="shared" si="66"/>
        <v>2295000</v>
      </c>
      <c r="H53" s="172">
        <f t="shared" ref="H53" si="67">SUM(H48:H52)</f>
        <v>7852000</v>
      </c>
      <c r="I53" s="133">
        <v>0</v>
      </c>
      <c r="J53" s="133">
        <f t="shared" ref="J53:M53" si="68">SUM(J48:J52)</f>
        <v>0</v>
      </c>
      <c r="K53" s="172">
        <f t="shared" ref="K53" si="69">SUM(K48:K52)</f>
        <v>108000</v>
      </c>
      <c r="L53" s="172">
        <f t="shared" ref="L53" si="70">SUM(L48:L52)</f>
        <v>3240000</v>
      </c>
      <c r="M53" s="133">
        <f t="shared" si="68"/>
        <v>0</v>
      </c>
      <c r="N53" s="172">
        <f t="shared" ref="N53:P53" si="71">SUM(N48:N52)</f>
        <v>7425000</v>
      </c>
      <c r="O53" s="172">
        <f t="shared" ref="O53" si="72">SUM(O48:O52)</f>
        <v>18323550</v>
      </c>
      <c r="P53" s="172">
        <f t="shared" si="71"/>
        <v>4320000</v>
      </c>
      <c r="Q53" s="451">
        <f>Q48+Q49+Q50+Q51+Q52</f>
        <v>4273500</v>
      </c>
      <c r="R53" s="451">
        <f>R48+R49+R50+R51+R52</f>
        <v>568400</v>
      </c>
      <c r="S53" s="451">
        <f>S48+S49+S50+S51+S52</f>
        <v>211000</v>
      </c>
      <c r="T53" s="172">
        <f t="shared" ref="T53" si="73">SUM(T48:T52)</f>
        <v>270000</v>
      </c>
      <c r="U53" s="172">
        <f t="shared" ref="U53:V53" si="74">SUM(U48:U52)</f>
        <v>3335000</v>
      </c>
      <c r="V53" s="172">
        <f t="shared" si="74"/>
        <v>920000</v>
      </c>
      <c r="W53" s="133">
        <f t="shared" ref="W53:AB53" si="75">SUM(W48:W52)</f>
        <v>0</v>
      </c>
      <c r="X53" s="133">
        <f t="shared" si="75"/>
        <v>0</v>
      </c>
      <c r="Y53" s="133">
        <f t="shared" si="75"/>
        <v>0</v>
      </c>
      <c r="Z53" s="172">
        <f t="shared" ref="Z53:AA53" si="76">SUM(Z48:Z52)</f>
        <v>9120000</v>
      </c>
      <c r="AA53" s="172">
        <f t="shared" si="76"/>
        <v>1107000</v>
      </c>
      <c r="AB53" s="133">
        <f t="shared" si="75"/>
        <v>0</v>
      </c>
      <c r="AC53" s="172">
        <f t="shared" ref="AC53" si="77">SUM(AC48:AC52)</f>
        <v>446000</v>
      </c>
      <c r="AD53" s="129">
        <f t="shared" si="0"/>
        <v>165830850</v>
      </c>
    </row>
    <row r="54" spans="1:30" ht="15" customHeight="1" x14ac:dyDescent="0.2">
      <c r="A54" s="135" t="s">
        <v>497</v>
      </c>
      <c r="B54" s="139" t="s">
        <v>498</v>
      </c>
      <c r="C54" s="137" t="s">
        <v>499</v>
      </c>
      <c r="D54" s="447">
        <f t="shared" ref="D54" si="78">D33+D36+D44+D47+D53</f>
        <v>179830400</v>
      </c>
      <c r="E54" s="447">
        <f t="shared" ref="E54:H54" si="79">E33+E36+E44+E47+E53</f>
        <v>3070000</v>
      </c>
      <c r="F54" s="447">
        <f t="shared" si="79"/>
        <v>39056000</v>
      </c>
      <c r="G54" s="447">
        <f t="shared" si="79"/>
        <v>10795000</v>
      </c>
      <c r="H54" s="447">
        <f t="shared" si="79"/>
        <v>36933006</v>
      </c>
      <c r="I54" s="143">
        <v>0</v>
      </c>
      <c r="J54" s="143">
        <f t="shared" ref="J54:AC54" si="80">J33+J36+J44+J47+J53</f>
        <v>0</v>
      </c>
      <c r="K54" s="447">
        <f t="shared" si="80"/>
        <v>508000</v>
      </c>
      <c r="L54" s="447">
        <f t="shared" si="80"/>
        <v>15240000</v>
      </c>
      <c r="M54" s="143">
        <f t="shared" si="80"/>
        <v>0</v>
      </c>
      <c r="N54" s="447">
        <f t="shared" si="80"/>
        <v>34919868</v>
      </c>
      <c r="O54" s="447">
        <f t="shared" si="80"/>
        <v>86188550</v>
      </c>
      <c r="P54" s="447">
        <f t="shared" si="80"/>
        <v>20324000</v>
      </c>
      <c r="Q54" s="215">
        <f t="shared" si="80"/>
        <v>146863500</v>
      </c>
      <c r="R54" s="215">
        <f t="shared" si="80"/>
        <v>2923400</v>
      </c>
      <c r="S54" s="215">
        <f t="shared" si="80"/>
        <v>1096000</v>
      </c>
      <c r="T54" s="447">
        <f t="shared" si="80"/>
        <v>1270000</v>
      </c>
      <c r="U54" s="447">
        <f t="shared" si="80"/>
        <v>15685000</v>
      </c>
      <c r="V54" s="447">
        <f t="shared" si="80"/>
        <v>4320000</v>
      </c>
      <c r="W54" s="143">
        <f t="shared" si="80"/>
        <v>0</v>
      </c>
      <c r="X54" s="143">
        <f t="shared" si="80"/>
        <v>0</v>
      </c>
      <c r="Y54" s="143">
        <f t="shared" si="80"/>
        <v>0</v>
      </c>
      <c r="Z54" s="143">
        <f t="shared" si="80"/>
        <v>42900000</v>
      </c>
      <c r="AA54" s="447">
        <f t="shared" si="80"/>
        <v>5207000</v>
      </c>
      <c r="AB54" s="143">
        <f t="shared" si="80"/>
        <v>0</v>
      </c>
      <c r="AC54" s="447">
        <f t="shared" si="80"/>
        <v>2100000</v>
      </c>
      <c r="AD54" s="138">
        <f>D54+E54+F54+G54+H54+J54+K54+L54+M54+N54+O54+P54+Q54+R54+S54+U54+V54+W54+X54+Y54+Z54+AA54+AB54+AC54+I54+T54</f>
        <v>649229724</v>
      </c>
    </row>
    <row r="55" spans="1:30" ht="15" customHeight="1" x14ac:dyDescent="0.2">
      <c r="A55" s="123" t="s">
        <v>243</v>
      </c>
      <c r="B55" s="144" t="s">
        <v>500</v>
      </c>
      <c r="C55" s="130" t="s">
        <v>501</v>
      </c>
      <c r="D55" s="145"/>
      <c r="E55" s="128"/>
      <c r="F55" s="128"/>
      <c r="G55" s="146"/>
      <c r="H55" s="128"/>
      <c r="I55" s="128"/>
      <c r="J55" s="128"/>
      <c r="K55" s="128"/>
      <c r="L55" s="128"/>
      <c r="M55" s="128"/>
      <c r="N55" s="128"/>
      <c r="O55" s="128"/>
      <c r="P55" s="128"/>
      <c r="Q55" s="127"/>
      <c r="R55" s="127"/>
      <c r="S55" s="127"/>
      <c r="T55" s="127"/>
      <c r="U55" s="128"/>
      <c r="V55" s="128"/>
      <c r="W55" s="128"/>
      <c r="X55" s="128"/>
      <c r="Y55" s="128"/>
      <c r="Z55" s="128"/>
      <c r="AA55" s="128"/>
      <c r="AB55" s="128"/>
      <c r="AC55" s="128"/>
      <c r="AD55" s="129">
        <f t="shared" si="0"/>
        <v>0</v>
      </c>
    </row>
    <row r="56" spans="1:30" ht="15" customHeight="1" x14ac:dyDescent="0.2">
      <c r="A56" s="123" t="s">
        <v>246</v>
      </c>
      <c r="B56" s="144" t="s">
        <v>502</v>
      </c>
      <c r="C56" s="130" t="s">
        <v>503</v>
      </c>
      <c r="D56" s="145"/>
      <c r="E56" s="128"/>
      <c r="F56" s="128"/>
      <c r="G56" s="128"/>
      <c r="H56" s="128"/>
      <c r="I56" s="128"/>
      <c r="J56" s="128"/>
      <c r="K56" s="128"/>
      <c r="L56" s="128"/>
      <c r="M56" s="128"/>
      <c r="N56" s="128"/>
      <c r="O56" s="128"/>
      <c r="P56" s="128"/>
      <c r="Q56" s="127"/>
      <c r="R56" s="127"/>
      <c r="S56" s="127"/>
      <c r="T56" s="127"/>
      <c r="U56" s="128"/>
      <c r="V56" s="128"/>
      <c r="W56" s="128"/>
      <c r="X56" s="128"/>
      <c r="Y56" s="128"/>
      <c r="Z56" s="128"/>
      <c r="AA56" s="128"/>
      <c r="AB56" s="128">
        <v>200000</v>
      </c>
      <c r="AC56" s="128"/>
      <c r="AD56" s="129">
        <f t="shared" si="0"/>
        <v>200000</v>
      </c>
    </row>
    <row r="57" spans="1:30" ht="15" customHeight="1" x14ac:dyDescent="0.2">
      <c r="A57" s="123" t="s">
        <v>249</v>
      </c>
      <c r="B57" s="144" t="s">
        <v>504</v>
      </c>
      <c r="C57" s="130" t="s">
        <v>505</v>
      </c>
      <c r="D57" s="145"/>
      <c r="E57" s="128"/>
      <c r="F57" s="128"/>
      <c r="G57" s="128"/>
      <c r="H57" s="128"/>
      <c r="I57" s="128"/>
      <c r="J57" s="128"/>
      <c r="K57" s="128"/>
      <c r="L57" s="128"/>
      <c r="M57" s="128"/>
      <c r="N57" s="128"/>
      <c r="O57" s="128"/>
      <c r="P57" s="128"/>
      <c r="Q57" s="127"/>
      <c r="R57" s="127"/>
      <c r="S57" s="127"/>
      <c r="T57" s="127"/>
      <c r="U57" s="128"/>
      <c r="V57" s="128"/>
      <c r="W57" s="128"/>
      <c r="X57" s="128"/>
      <c r="Y57" s="128"/>
      <c r="Z57" s="128"/>
      <c r="AA57" s="128"/>
      <c r="AB57" s="128"/>
      <c r="AC57" s="128"/>
      <c r="AD57" s="129">
        <f t="shared" si="0"/>
        <v>0</v>
      </c>
    </row>
    <row r="58" spans="1:30" ht="15" customHeight="1" x14ac:dyDescent="0.2">
      <c r="A58" s="123" t="s">
        <v>252</v>
      </c>
      <c r="B58" s="144" t="s">
        <v>506</v>
      </c>
      <c r="C58" s="130" t="s">
        <v>507</v>
      </c>
      <c r="D58" s="145"/>
      <c r="E58" s="128"/>
      <c r="F58" s="128"/>
      <c r="G58" s="128"/>
      <c r="H58" s="128"/>
      <c r="I58" s="128"/>
      <c r="J58" s="128"/>
      <c r="K58" s="128"/>
      <c r="L58" s="128"/>
      <c r="M58" s="128"/>
      <c r="N58" s="128"/>
      <c r="O58" s="128"/>
      <c r="P58" s="128"/>
      <c r="Q58" s="127"/>
      <c r="R58" s="127"/>
      <c r="S58" s="127"/>
      <c r="T58" s="127"/>
      <c r="U58" s="128"/>
      <c r="V58" s="128"/>
      <c r="W58" s="128"/>
      <c r="X58" s="128"/>
      <c r="Y58" s="128"/>
      <c r="Z58" s="128"/>
      <c r="AA58" s="128"/>
      <c r="AB58" s="128"/>
      <c r="AC58" s="128"/>
      <c r="AD58" s="129">
        <f t="shared" si="0"/>
        <v>0</v>
      </c>
    </row>
    <row r="59" spans="1:30" ht="15" customHeight="1" x14ac:dyDescent="0.2">
      <c r="A59" s="123" t="s">
        <v>255</v>
      </c>
      <c r="B59" s="144" t="s">
        <v>508</v>
      </c>
      <c r="C59" s="130" t="s">
        <v>509</v>
      </c>
      <c r="D59" s="145"/>
      <c r="E59" s="128"/>
      <c r="F59" s="128"/>
      <c r="G59" s="128"/>
      <c r="H59" s="128"/>
      <c r="I59" s="128"/>
      <c r="J59" s="128"/>
      <c r="K59" s="128"/>
      <c r="L59" s="128"/>
      <c r="M59" s="128"/>
      <c r="N59" s="128"/>
      <c r="O59" s="128"/>
      <c r="P59" s="128"/>
      <c r="Q59" s="127"/>
      <c r="R59" s="127"/>
      <c r="S59" s="127"/>
      <c r="T59" s="127"/>
      <c r="U59" s="128"/>
      <c r="V59" s="128"/>
      <c r="W59" s="128"/>
      <c r="X59" s="128"/>
      <c r="Y59" s="128"/>
      <c r="Z59" s="128"/>
      <c r="AA59" s="128"/>
      <c r="AB59" s="128"/>
      <c r="AC59" s="128"/>
      <c r="AD59" s="129">
        <f t="shared" si="0"/>
        <v>0</v>
      </c>
    </row>
    <row r="60" spans="1:30" ht="15" customHeight="1" x14ac:dyDescent="0.2">
      <c r="A60" s="123" t="s">
        <v>258</v>
      </c>
      <c r="B60" s="144" t="s">
        <v>510</v>
      </c>
      <c r="C60" s="130" t="s">
        <v>511</v>
      </c>
      <c r="D60" s="145"/>
      <c r="E60" s="128"/>
      <c r="F60" s="128"/>
      <c r="G60" s="128"/>
      <c r="H60" s="128"/>
      <c r="I60" s="128"/>
      <c r="J60" s="128"/>
      <c r="K60" s="128"/>
      <c r="L60" s="128"/>
      <c r="M60" s="128"/>
      <c r="N60" s="128"/>
      <c r="O60" s="128"/>
      <c r="P60" s="128"/>
      <c r="Q60" s="127"/>
      <c r="R60" s="127"/>
      <c r="S60" s="127"/>
      <c r="T60" s="127"/>
      <c r="U60" s="128"/>
      <c r="V60" s="128"/>
      <c r="W60" s="128"/>
      <c r="X60" s="128"/>
      <c r="Y60" s="128"/>
      <c r="Z60" s="128"/>
      <c r="AA60" s="128"/>
      <c r="AB60" s="128"/>
      <c r="AC60" s="128"/>
      <c r="AD60" s="129">
        <f t="shared" si="0"/>
        <v>0</v>
      </c>
    </row>
    <row r="61" spans="1:30" ht="15" customHeight="1" x14ac:dyDescent="0.2">
      <c r="A61" s="123" t="s">
        <v>261</v>
      </c>
      <c r="B61" s="144" t="s">
        <v>512</v>
      </c>
      <c r="C61" s="130" t="s">
        <v>513</v>
      </c>
      <c r="D61" s="145"/>
      <c r="E61" s="128"/>
      <c r="F61" s="128"/>
      <c r="G61" s="128"/>
      <c r="H61" s="128"/>
      <c r="I61" s="128"/>
      <c r="J61" s="128"/>
      <c r="K61" s="128"/>
      <c r="L61" s="128"/>
      <c r="M61" s="128"/>
      <c r="N61" s="128"/>
      <c r="O61" s="128"/>
      <c r="P61" s="128"/>
      <c r="Q61" s="127"/>
      <c r="R61" s="127"/>
      <c r="S61" s="127"/>
      <c r="T61" s="127"/>
      <c r="U61" s="128"/>
      <c r="V61" s="128"/>
      <c r="W61" s="128"/>
      <c r="X61" s="128"/>
      <c r="Y61" s="128"/>
      <c r="Z61" s="128"/>
      <c r="AA61" s="128"/>
      <c r="AB61" s="128"/>
      <c r="AC61" s="128"/>
      <c r="AD61" s="129">
        <f t="shared" si="0"/>
        <v>0</v>
      </c>
    </row>
    <row r="62" spans="1:30" ht="15" customHeight="1" x14ac:dyDescent="0.2">
      <c r="A62" s="123" t="s">
        <v>264</v>
      </c>
      <c r="B62" s="144" t="s">
        <v>514</v>
      </c>
      <c r="C62" s="130" t="s">
        <v>515</v>
      </c>
      <c r="D62" s="145"/>
      <c r="E62" s="128"/>
      <c r="F62" s="128"/>
      <c r="G62" s="128"/>
      <c r="H62" s="128"/>
      <c r="I62" s="128"/>
      <c r="J62" s="128"/>
      <c r="K62" s="128"/>
      <c r="L62" s="128"/>
      <c r="M62" s="128"/>
      <c r="N62" s="128"/>
      <c r="O62" s="128"/>
      <c r="P62" s="128"/>
      <c r="Q62" s="127"/>
      <c r="R62" s="127"/>
      <c r="S62" s="127"/>
      <c r="T62" s="127"/>
      <c r="U62" s="128"/>
      <c r="V62" s="128"/>
      <c r="W62" s="128"/>
      <c r="X62" s="128"/>
      <c r="Y62" s="128"/>
      <c r="Z62" s="128"/>
      <c r="AA62" s="128"/>
      <c r="AB62" s="128">
        <v>14100000</v>
      </c>
      <c r="AC62" s="128"/>
      <c r="AD62" s="129">
        <f t="shared" si="0"/>
        <v>14100000</v>
      </c>
    </row>
    <row r="63" spans="1:30" ht="15" customHeight="1" x14ac:dyDescent="0.2">
      <c r="A63" s="135" t="s">
        <v>267</v>
      </c>
      <c r="B63" s="147" t="s">
        <v>516</v>
      </c>
      <c r="C63" s="137" t="s">
        <v>517</v>
      </c>
      <c r="D63" s="148"/>
      <c r="E63" s="141"/>
      <c r="F63" s="141"/>
      <c r="G63" s="141"/>
      <c r="H63" s="141"/>
      <c r="I63" s="141"/>
      <c r="J63" s="141"/>
      <c r="K63" s="141"/>
      <c r="L63" s="141"/>
      <c r="M63" s="141"/>
      <c r="N63" s="141"/>
      <c r="O63" s="141"/>
      <c r="P63" s="141"/>
      <c r="Q63" s="149"/>
      <c r="R63" s="149"/>
      <c r="S63" s="149"/>
      <c r="T63" s="149"/>
      <c r="U63" s="141"/>
      <c r="V63" s="141"/>
      <c r="W63" s="141"/>
      <c r="X63" s="141"/>
      <c r="Y63" s="141"/>
      <c r="Z63" s="141"/>
      <c r="AA63" s="141"/>
      <c r="AB63" s="138">
        <f>SUM(AB55:AB62)</f>
        <v>14300000</v>
      </c>
      <c r="AC63" s="141"/>
      <c r="AD63" s="138">
        <f t="shared" si="0"/>
        <v>14300000</v>
      </c>
    </row>
    <row r="64" spans="1:30" ht="15" customHeight="1" x14ac:dyDescent="0.2">
      <c r="A64" s="123" t="s">
        <v>270</v>
      </c>
      <c r="B64" s="150" t="s">
        <v>518</v>
      </c>
      <c r="C64" s="130" t="s">
        <v>519</v>
      </c>
      <c r="D64" s="145"/>
      <c r="E64" s="128"/>
      <c r="F64" s="128"/>
      <c r="G64" s="128"/>
      <c r="H64" s="128"/>
      <c r="I64" s="128"/>
      <c r="J64" s="128"/>
      <c r="K64" s="128"/>
      <c r="L64" s="128"/>
      <c r="M64" s="128"/>
      <c r="N64" s="128"/>
      <c r="O64" s="128"/>
      <c r="P64" s="128"/>
      <c r="Q64" s="127"/>
      <c r="R64" s="127"/>
      <c r="S64" s="127"/>
      <c r="T64" s="127"/>
      <c r="U64" s="128"/>
      <c r="V64" s="128"/>
      <c r="W64" s="128"/>
      <c r="X64" s="128"/>
      <c r="Y64" s="128"/>
      <c r="Z64" s="128"/>
      <c r="AA64" s="128"/>
      <c r="AB64" s="128"/>
      <c r="AC64" s="128"/>
      <c r="AD64" s="129">
        <f t="shared" si="0"/>
        <v>0</v>
      </c>
    </row>
    <row r="65" spans="1:30" ht="15" customHeight="1" x14ac:dyDescent="0.2">
      <c r="A65" s="123">
        <v>56</v>
      </c>
      <c r="B65" s="150" t="s">
        <v>520</v>
      </c>
      <c r="C65" s="130" t="s">
        <v>521</v>
      </c>
      <c r="D65" s="145"/>
      <c r="E65" s="128"/>
      <c r="F65" s="128"/>
      <c r="G65" s="128"/>
      <c r="H65" s="128"/>
      <c r="I65" s="128"/>
      <c r="J65" s="128"/>
      <c r="K65" s="128"/>
      <c r="L65" s="128"/>
      <c r="M65" s="128"/>
      <c r="N65" s="128"/>
      <c r="O65" s="128"/>
      <c r="P65" s="128"/>
      <c r="Q65" s="127"/>
      <c r="R65" s="127"/>
      <c r="S65" s="127"/>
      <c r="T65" s="127"/>
      <c r="U65" s="128"/>
      <c r="V65" s="128"/>
      <c r="W65" s="128"/>
      <c r="X65" s="128"/>
      <c r="Y65" s="128"/>
      <c r="Z65" s="128"/>
      <c r="AA65" s="128"/>
      <c r="AB65" s="128"/>
      <c r="AC65" s="128"/>
      <c r="AD65" s="129">
        <f t="shared" si="0"/>
        <v>0</v>
      </c>
    </row>
    <row r="66" spans="1:30" ht="15" customHeight="1" x14ac:dyDescent="0.2">
      <c r="A66" s="123">
        <v>57</v>
      </c>
      <c r="B66" s="150" t="s">
        <v>522</v>
      </c>
      <c r="C66" s="130" t="s">
        <v>523</v>
      </c>
      <c r="D66" s="145"/>
      <c r="E66" s="128"/>
      <c r="F66" s="128"/>
      <c r="G66" s="128"/>
      <c r="H66" s="128"/>
      <c r="I66" s="24">
        <v>235115514</v>
      </c>
      <c r="J66" s="128"/>
      <c r="K66" s="128"/>
      <c r="L66" s="128"/>
      <c r="M66" s="128"/>
      <c r="N66" s="128"/>
      <c r="O66" s="128"/>
      <c r="P66" s="128"/>
      <c r="Q66" s="127"/>
      <c r="R66" s="127"/>
      <c r="S66" s="127"/>
      <c r="T66" s="127"/>
      <c r="U66" s="128"/>
      <c r="V66" s="128"/>
      <c r="W66" s="128"/>
      <c r="X66" s="128"/>
      <c r="Y66" s="128"/>
      <c r="Z66" s="128"/>
      <c r="AA66" s="128"/>
      <c r="AB66" s="128"/>
      <c r="AC66" s="128"/>
      <c r="AD66" s="129">
        <f t="shared" si="0"/>
        <v>235115514</v>
      </c>
    </row>
    <row r="67" spans="1:30" ht="15" customHeight="1" x14ac:dyDescent="0.2">
      <c r="A67" s="123">
        <v>58</v>
      </c>
      <c r="B67" s="150" t="s">
        <v>524</v>
      </c>
      <c r="C67" s="130" t="s">
        <v>525</v>
      </c>
      <c r="D67" s="145"/>
      <c r="E67" s="128"/>
      <c r="F67" s="128"/>
      <c r="G67" s="128"/>
      <c r="H67" s="128"/>
      <c r="I67" s="128"/>
      <c r="J67" s="128"/>
      <c r="K67" s="128"/>
      <c r="L67" s="128"/>
      <c r="M67" s="128"/>
      <c r="N67" s="128"/>
      <c r="O67" s="128"/>
      <c r="P67" s="128"/>
      <c r="Q67" s="127"/>
      <c r="R67" s="127"/>
      <c r="S67" s="127"/>
      <c r="T67" s="127"/>
      <c r="U67" s="128"/>
      <c r="V67" s="128"/>
      <c r="W67" s="128"/>
      <c r="X67" s="128"/>
      <c r="Y67" s="128"/>
      <c r="Z67" s="128"/>
      <c r="AA67" s="128"/>
      <c r="AB67" s="128"/>
      <c r="AC67" s="128"/>
      <c r="AD67" s="129">
        <f t="shared" si="0"/>
        <v>0</v>
      </c>
    </row>
    <row r="68" spans="1:30" ht="15" customHeight="1" x14ac:dyDescent="0.2">
      <c r="A68" s="123">
        <v>59</v>
      </c>
      <c r="B68" s="150" t="s">
        <v>526</v>
      </c>
      <c r="C68" s="130" t="s">
        <v>527</v>
      </c>
      <c r="D68" s="151"/>
      <c r="E68" s="128"/>
      <c r="F68" s="128"/>
      <c r="G68" s="128"/>
      <c r="H68" s="128"/>
      <c r="I68" s="128">
        <f>SUM(I66:I67)</f>
        <v>235115514</v>
      </c>
      <c r="J68" s="128"/>
      <c r="K68" s="128"/>
      <c r="L68" s="128"/>
      <c r="M68" s="128"/>
      <c r="N68" s="128"/>
      <c r="O68" s="128"/>
      <c r="P68" s="128"/>
      <c r="Q68" s="127"/>
      <c r="R68" s="127"/>
      <c r="S68" s="127"/>
      <c r="T68" s="127"/>
      <c r="U68" s="128"/>
      <c r="V68" s="128"/>
      <c r="W68" s="128"/>
      <c r="X68" s="128"/>
      <c r="Y68" s="128"/>
      <c r="Z68" s="128"/>
      <c r="AA68" s="128"/>
      <c r="AB68" s="128"/>
      <c r="AC68" s="128"/>
      <c r="AD68" s="129">
        <f t="shared" si="0"/>
        <v>235115514</v>
      </c>
    </row>
    <row r="69" spans="1:30" ht="32.25" customHeight="1" x14ac:dyDescent="0.2">
      <c r="A69" s="123">
        <v>60</v>
      </c>
      <c r="B69" s="150" t="s">
        <v>528</v>
      </c>
      <c r="C69" s="130" t="s">
        <v>529</v>
      </c>
      <c r="D69" s="145"/>
      <c r="E69" s="128"/>
      <c r="F69" s="128"/>
      <c r="G69" s="128"/>
      <c r="H69" s="128"/>
      <c r="I69" s="128"/>
      <c r="J69" s="128"/>
      <c r="K69" s="128"/>
      <c r="L69" s="128"/>
      <c r="M69" s="128"/>
      <c r="N69" s="128"/>
      <c r="O69" s="128"/>
      <c r="P69" s="128"/>
      <c r="Q69" s="127"/>
      <c r="R69" s="127"/>
      <c r="S69" s="127"/>
      <c r="T69" s="127"/>
      <c r="U69" s="128"/>
      <c r="V69" s="128"/>
      <c r="W69" s="128"/>
      <c r="X69" s="128"/>
      <c r="Y69" s="128"/>
      <c r="Z69" s="128"/>
      <c r="AA69" s="128"/>
      <c r="AB69" s="128"/>
      <c r="AC69" s="128"/>
      <c r="AD69" s="129">
        <f t="shared" si="0"/>
        <v>0</v>
      </c>
    </row>
    <row r="70" spans="1:30" ht="28.5" customHeight="1" x14ac:dyDescent="0.2">
      <c r="A70" s="123">
        <v>61</v>
      </c>
      <c r="B70" s="150" t="s">
        <v>530</v>
      </c>
      <c r="C70" s="130" t="s">
        <v>531</v>
      </c>
      <c r="D70" s="145"/>
      <c r="E70" s="128"/>
      <c r="F70" s="128"/>
      <c r="G70" s="128"/>
      <c r="H70" s="128"/>
      <c r="I70" s="128"/>
      <c r="J70" s="128"/>
      <c r="K70" s="128"/>
      <c r="L70" s="128"/>
      <c r="M70" s="128"/>
      <c r="N70" s="128"/>
      <c r="O70" s="128"/>
      <c r="P70" s="128"/>
      <c r="Q70" s="127"/>
      <c r="R70" s="127"/>
      <c r="S70" s="127"/>
      <c r="T70" s="127"/>
      <c r="U70" s="128"/>
      <c r="V70" s="128"/>
      <c r="W70" s="128"/>
      <c r="X70" s="128"/>
      <c r="Y70" s="128"/>
      <c r="Z70" s="128"/>
      <c r="AA70" s="128"/>
      <c r="AB70" s="128"/>
      <c r="AC70" s="128"/>
      <c r="AD70" s="129">
        <f t="shared" si="0"/>
        <v>0</v>
      </c>
    </row>
    <row r="71" spans="1:30" ht="28.5" customHeight="1" x14ac:dyDescent="0.2">
      <c r="A71" s="123">
        <v>62</v>
      </c>
      <c r="B71" s="150" t="s">
        <v>532</v>
      </c>
      <c r="C71" s="130" t="s">
        <v>533</v>
      </c>
      <c r="D71" s="145"/>
      <c r="E71" s="128"/>
      <c r="F71" s="128"/>
      <c r="G71" s="128"/>
      <c r="H71" s="128"/>
      <c r="I71" s="128"/>
      <c r="J71" s="128"/>
      <c r="K71" s="128"/>
      <c r="L71" s="128"/>
      <c r="M71" s="128"/>
      <c r="N71" s="128"/>
      <c r="O71" s="128"/>
      <c r="P71" s="128"/>
      <c r="Q71" s="127"/>
      <c r="R71" s="127"/>
      <c r="S71" s="127"/>
      <c r="T71" s="127"/>
      <c r="U71" s="128"/>
      <c r="V71" s="128"/>
      <c r="W71" s="128"/>
      <c r="X71" s="128"/>
      <c r="Y71" s="128"/>
      <c r="Z71" s="128"/>
      <c r="AA71" s="128"/>
      <c r="AB71" s="128"/>
      <c r="AC71" s="128"/>
      <c r="AD71" s="129">
        <f t="shared" si="0"/>
        <v>0</v>
      </c>
    </row>
    <row r="72" spans="1:30" ht="30.75" customHeight="1" x14ac:dyDescent="0.2">
      <c r="A72" s="123">
        <v>63</v>
      </c>
      <c r="B72" s="150" t="s">
        <v>534</v>
      </c>
      <c r="C72" s="130" t="s">
        <v>535</v>
      </c>
      <c r="D72" s="145"/>
      <c r="E72" s="128"/>
      <c r="F72" s="128"/>
      <c r="G72" s="128"/>
      <c r="H72" s="128"/>
      <c r="I72" s="128"/>
      <c r="J72" s="128">
        <v>10040155</v>
      </c>
      <c r="K72" s="128"/>
      <c r="L72" s="128"/>
      <c r="M72" s="128"/>
      <c r="N72" s="128"/>
      <c r="O72" s="128"/>
      <c r="P72" s="128"/>
      <c r="Q72" s="127"/>
      <c r="R72" s="127"/>
      <c r="S72" s="127"/>
      <c r="T72" s="127"/>
      <c r="U72" s="128"/>
      <c r="V72" s="128"/>
      <c r="W72" s="128"/>
      <c r="X72" s="128"/>
      <c r="Y72" s="128"/>
      <c r="Z72" s="128"/>
      <c r="AA72" s="128"/>
      <c r="AB72" s="128">
        <v>1280000</v>
      </c>
      <c r="AC72" s="128"/>
      <c r="AD72" s="129">
        <f t="shared" si="0"/>
        <v>11320155</v>
      </c>
    </row>
    <row r="73" spans="1:30" ht="28.5" customHeight="1" x14ac:dyDescent="0.2">
      <c r="A73" s="123">
        <v>64</v>
      </c>
      <c r="B73" s="150" t="s">
        <v>536</v>
      </c>
      <c r="C73" s="130" t="s">
        <v>537</v>
      </c>
      <c r="D73" s="145"/>
      <c r="E73" s="128"/>
      <c r="F73" s="128"/>
      <c r="G73" s="128"/>
      <c r="H73" s="128"/>
      <c r="I73" s="128"/>
      <c r="J73" s="128"/>
      <c r="K73" s="128"/>
      <c r="L73" s="128"/>
      <c r="M73" s="128"/>
      <c r="N73" s="128"/>
      <c r="O73" s="128"/>
      <c r="P73" s="128"/>
      <c r="Q73" s="127"/>
      <c r="R73" s="127"/>
      <c r="S73" s="127"/>
      <c r="T73" s="127"/>
      <c r="U73" s="128"/>
      <c r="V73" s="128"/>
      <c r="W73" s="128"/>
      <c r="X73" s="128"/>
      <c r="Y73" s="128"/>
      <c r="Z73" s="128"/>
      <c r="AA73" s="128"/>
      <c r="AB73" s="128"/>
      <c r="AC73" s="128"/>
      <c r="AD73" s="129">
        <f t="shared" si="0"/>
        <v>0</v>
      </c>
    </row>
    <row r="74" spans="1:30" ht="15" customHeight="1" x14ac:dyDescent="0.2">
      <c r="A74" s="123">
        <v>65</v>
      </c>
      <c r="B74" s="150" t="s">
        <v>538</v>
      </c>
      <c r="C74" s="130" t="s">
        <v>539</v>
      </c>
      <c r="D74" s="145"/>
      <c r="E74" s="128"/>
      <c r="F74" s="128"/>
      <c r="G74" s="128"/>
      <c r="H74" s="128"/>
      <c r="I74" s="128"/>
      <c r="J74" s="128"/>
      <c r="K74" s="128"/>
      <c r="L74" s="128"/>
      <c r="M74" s="128"/>
      <c r="N74" s="128"/>
      <c r="O74" s="128"/>
      <c r="P74" s="128"/>
      <c r="Q74" s="127"/>
      <c r="R74" s="127"/>
      <c r="S74" s="127"/>
      <c r="T74" s="127"/>
      <c r="U74" s="128"/>
      <c r="V74" s="128"/>
      <c r="W74" s="128"/>
      <c r="X74" s="128"/>
      <c r="Y74" s="128"/>
      <c r="Z74" s="128"/>
      <c r="AA74" s="128"/>
      <c r="AB74" s="128"/>
      <c r="AC74" s="128"/>
      <c r="AD74" s="129">
        <f t="shared" si="0"/>
        <v>0</v>
      </c>
    </row>
    <row r="75" spans="1:30" ht="15" customHeight="1" x14ac:dyDescent="0.2">
      <c r="A75" s="123">
        <v>66</v>
      </c>
      <c r="B75" s="150" t="s">
        <v>540</v>
      </c>
      <c r="C75" s="130" t="s">
        <v>541</v>
      </c>
      <c r="D75" s="145"/>
      <c r="E75" s="128"/>
      <c r="F75" s="128"/>
      <c r="G75" s="128"/>
      <c r="H75" s="128"/>
      <c r="I75" s="128"/>
      <c r="J75" s="128"/>
      <c r="K75" s="128"/>
      <c r="L75" s="128"/>
      <c r="M75" s="128"/>
      <c r="N75" s="128"/>
      <c r="O75" s="128"/>
      <c r="P75" s="128"/>
      <c r="Q75" s="127"/>
      <c r="R75" s="127"/>
      <c r="S75" s="127"/>
      <c r="T75" s="127"/>
      <c r="U75" s="128"/>
      <c r="V75" s="128"/>
      <c r="W75" s="128"/>
      <c r="X75" s="128"/>
      <c r="Y75" s="128"/>
      <c r="Z75" s="128"/>
      <c r="AA75" s="128"/>
      <c r="AB75" s="128"/>
      <c r="AC75" s="128"/>
      <c r="AD75" s="129">
        <f t="shared" ref="AD75:AD103" si="81">D75+E75+F75+G75+H75+J75+K75+L75+M75+N75+O75+P75+Q75+R75+S75+U75+V75+W75+X75+Y75+Z75+AA75+AB75+AC75+I75+T75</f>
        <v>0</v>
      </c>
    </row>
    <row r="76" spans="1:30" ht="15" customHeight="1" x14ac:dyDescent="0.2">
      <c r="A76" s="123">
        <v>67</v>
      </c>
      <c r="B76" s="152" t="s">
        <v>542</v>
      </c>
      <c r="C76" s="130" t="s">
        <v>543</v>
      </c>
      <c r="D76" s="145"/>
      <c r="E76" s="128"/>
      <c r="F76" s="128"/>
      <c r="G76" s="128"/>
      <c r="H76" s="128"/>
      <c r="I76" s="128"/>
      <c r="J76" s="128"/>
      <c r="K76" s="128"/>
      <c r="L76" s="128"/>
      <c r="M76" s="128"/>
      <c r="N76" s="128"/>
      <c r="O76" s="128"/>
      <c r="P76" s="128"/>
      <c r="Q76" s="127"/>
      <c r="R76" s="127"/>
      <c r="S76" s="127"/>
      <c r="T76" s="127"/>
      <c r="U76" s="128"/>
      <c r="V76" s="128"/>
      <c r="W76" s="128"/>
      <c r="X76" s="128"/>
      <c r="Y76" s="128"/>
      <c r="Z76" s="128"/>
      <c r="AA76" s="128"/>
      <c r="AB76" s="128"/>
      <c r="AC76" s="128"/>
      <c r="AD76" s="129">
        <f t="shared" si="81"/>
        <v>0</v>
      </c>
    </row>
    <row r="77" spans="1:30" ht="15" customHeight="1" x14ac:dyDescent="0.2">
      <c r="A77" s="123">
        <v>68</v>
      </c>
      <c r="B77" s="150" t="s">
        <v>544</v>
      </c>
      <c r="C77" s="130" t="s">
        <v>545</v>
      </c>
      <c r="D77" s="145"/>
      <c r="E77" s="128"/>
      <c r="F77" s="128"/>
      <c r="G77" s="128"/>
      <c r="H77" s="128"/>
      <c r="I77" s="128"/>
      <c r="J77" s="128"/>
      <c r="K77" s="128"/>
      <c r="L77" s="128"/>
      <c r="M77" s="128"/>
      <c r="N77" s="128"/>
      <c r="O77" s="128"/>
      <c r="P77" s="128"/>
      <c r="Q77" s="127"/>
      <c r="R77" s="127"/>
      <c r="S77" s="127"/>
      <c r="T77" s="127"/>
      <c r="U77" s="128"/>
      <c r="V77" s="128"/>
      <c r="W77" s="128"/>
      <c r="X77" s="128"/>
      <c r="Y77" s="128"/>
      <c r="Z77" s="128"/>
      <c r="AA77" s="128"/>
      <c r="AB77" s="128"/>
      <c r="AC77" s="128"/>
      <c r="AD77" s="129">
        <f t="shared" si="81"/>
        <v>0</v>
      </c>
    </row>
    <row r="78" spans="1:30" ht="15" customHeight="1" x14ac:dyDescent="0.2">
      <c r="A78" s="123">
        <v>69</v>
      </c>
      <c r="B78" s="150" t="s">
        <v>546</v>
      </c>
      <c r="C78" s="130" t="s">
        <v>547</v>
      </c>
      <c r="D78" s="145">
        <v>5021948</v>
      </c>
      <c r="E78" s="128"/>
      <c r="F78" s="128"/>
      <c r="G78" s="128"/>
      <c r="H78" s="128"/>
      <c r="I78" s="128"/>
      <c r="J78" s="128"/>
      <c r="K78" s="128"/>
      <c r="L78" s="128"/>
      <c r="M78" s="128"/>
      <c r="N78" s="128"/>
      <c r="O78" s="128"/>
      <c r="P78" s="128"/>
      <c r="Q78" s="127"/>
      <c r="R78" s="127"/>
      <c r="S78" s="127"/>
      <c r="T78" s="127"/>
      <c r="U78" s="128"/>
      <c r="V78" s="128"/>
      <c r="W78" s="128"/>
      <c r="X78" s="128">
        <v>33250000</v>
      </c>
      <c r="Y78" s="128"/>
      <c r="Z78" s="128"/>
      <c r="AA78" s="128"/>
      <c r="AB78" s="128"/>
      <c r="AC78" s="128"/>
      <c r="AD78" s="129">
        <f t="shared" si="81"/>
        <v>38271948</v>
      </c>
    </row>
    <row r="79" spans="1:30" ht="15" customHeight="1" x14ac:dyDescent="0.2">
      <c r="A79" s="123">
        <v>70</v>
      </c>
      <c r="B79" s="152" t="s">
        <v>89</v>
      </c>
      <c r="C79" s="130" t="s">
        <v>548</v>
      </c>
      <c r="D79" s="145">
        <v>684367699</v>
      </c>
      <c r="E79" s="128"/>
      <c r="F79" s="128"/>
      <c r="G79" s="128"/>
      <c r="H79" s="128"/>
      <c r="I79" s="128"/>
      <c r="J79" s="128"/>
      <c r="K79" s="128"/>
      <c r="L79" s="128"/>
      <c r="M79" s="128"/>
      <c r="N79" s="128"/>
      <c r="O79" s="128"/>
      <c r="P79" s="128"/>
      <c r="Q79" s="127"/>
      <c r="R79" s="127"/>
      <c r="S79" s="127"/>
      <c r="T79" s="127"/>
      <c r="U79" s="128"/>
      <c r="V79" s="128"/>
      <c r="W79" s="128"/>
      <c r="X79" s="128"/>
      <c r="Y79" s="128"/>
      <c r="Z79" s="128"/>
      <c r="AA79" s="128"/>
      <c r="AB79" s="128"/>
      <c r="AC79" s="128"/>
      <c r="AD79" s="129">
        <f t="shared" si="81"/>
        <v>684367699</v>
      </c>
    </row>
    <row r="80" spans="1:30" s="80" customFormat="1" ht="15" customHeight="1" x14ac:dyDescent="0.2">
      <c r="A80" s="153">
        <v>71</v>
      </c>
      <c r="B80" s="147" t="s">
        <v>549</v>
      </c>
      <c r="C80" s="137" t="s">
        <v>550</v>
      </c>
      <c r="D80" s="154">
        <f t="shared" ref="D80:V80" si="82">D64+D68+D69+D70+D71+D72+D73+D74+D75+D76+D77+D78+D79</f>
        <v>689389647</v>
      </c>
      <c r="E80" s="154">
        <f t="shared" si="82"/>
        <v>0</v>
      </c>
      <c r="F80" s="154">
        <f t="shared" si="82"/>
        <v>0</v>
      </c>
      <c r="G80" s="154">
        <f t="shared" si="82"/>
        <v>0</v>
      </c>
      <c r="H80" s="154">
        <f t="shared" si="82"/>
        <v>0</v>
      </c>
      <c r="I80" s="154">
        <f>I64+I68+I69+I70+I71+I72+I73+I74+I75+I76+I77+I78+I79</f>
        <v>235115514</v>
      </c>
      <c r="J80" s="154">
        <f t="shared" si="82"/>
        <v>10040155</v>
      </c>
      <c r="K80" s="154">
        <f t="shared" si="82"/>
        <v>0</v>
      </c>
      <c r="L80" s="154">
        <f t="shared" si="82"/>
        <v>0</v>
      </c>
      <c r="M80" s="154">
        <f t="shared" si="82"/>
        <v>0</v>
      </c>
      <c r="N80" s="154">
        <f t="shared" si="82"/>
        <v>0</v>
      </c>
      <c r="O80" s="154">
        <f t="shared" si="82"/>
        <v>0</v>
      </c>
      <c r="P80" s="154">
        <f t="shared" si="82"/>
        <v>0</v>
      </c>
      <c r="Q80" s="154">
        <f t="shared" si="82"/>
        <v>0</v>
      </c>
      <c r="R80" s="154">
        <f t="shared" si="82"/>
        <v>0</v>
      </c>
      <c r="S80" s="154">
        <f t="shared" si="82"/>
        <v>0</v>
      </c>
      <c r="T80" s="154"/>
      <c r="U80" s="154">
        <f t="shared" si="82"/>
        <v>0</v>
      </c>
      <c r="V80" s="154">
        <f t="shared" si="82"/>
        <v>0</v>
      </c>
      <c r="W80" s="154"/>
      <c r="X80" s="154">
        <f>X64+X68+X69+X70+X71+X72+X73+X74+X75+X76+X77+X78+X79</f>
        <v>33250000</v>
      </c>
      <c r="Y80" s="154"/>
      <c r="Z80" s="154">
        <f t="shared" ref="Z80:AC80" si="83">Z64+Z68+Z69+Z70+Z71+Z72+Z73+Z74+Z75+Z76+Z77+Z78+Z79</f>
        <v>0</v>
      </c>
      <c r="AA80" s="154">
        <f t="shared" si="83"/>
        <v>0</v>
      </c>
      <c r="AB80" s="154">
        <f t="shared" si="83"/>
        <v>1280000</v>
      </c>
      <c r="AC80" s="154">
        <f t="shared" si="83"/>
        <v>0</v>
      </c>
      <c r="AD80" s="138">
        <f t="shared" si="81"/>
        <v>969075316</v>
      </c>
    </row>
    <row r="81" spans="1:30" ht="15" customHeight="1" x14ac:dyDescent="0.2">
      <c r="A81" s="123">
        <v>72</v>
      </c>
      <c r="B81" s="155" t="s">
        <v>551</v>
      </c>
      <c r="C81" s="130" t="s">
        <v>552</v>
      </c>
      <c r="D81" s="145">
        <v>4545000</v>
      </c>
      <c r="E81" s="128"/>
      <c r="F81" s="128"/>
      <c r="G81" s="128"/>
      <c r="H81" s="128"/>
      <c r="I81" s="128"/>
      <c r="J81" s="128"/>
      <c r="K81" s="128"/>
      <c r="L81" s="128"/>
      <c r="M81" s="128"/>
      <c r="N81" s="128"/>
      <c r="O81" s="128"/>
      <c r="P81" s="128"/>
      <c r="Q81" s="156"/>
      <c r="R81" s="146"/>
      <c r="S81" s="146"/>
      <c r="T81" s="146"/>
      <c r="U81" s="128"/>
      <c r="V81" s="128"/>
      <c r="W81" s="128"/>
      <c r="X81" s="128"/>
      <c r="Y81" s="128"/>
      <c r="Z81" s="128"/>
      <c r="AA81" s="128"/>
      <c r="AB81" s="128"/>
      <c r="AC81" s="128"/>
      <c r="AD81" s="129">
        <f t="shared" si="81"/>
        <v>4545000</v>
      </c>
    </row>
    <row r="82" spans="1:30" ht="15" customHeight="1" x14ac:dyDescent="0.2">
      <c r="A82" s="123">
        <v>73</v>
      </c>
      <c r="B82" s="155" t="s">
        <v>553</v>
      </c>
      <c r="C82" s="130" t="s">
        <v>554</v>
      </c>
      <c r="D82" s="145">
        <v>2175000</v>
      </c>
      <c r="E82" s="128">
        <v>2755000</v>
      </c>
      <c r="F82" s="128">
        <v>55435981</v>
      </c>
      <c r="G82" s="128"/>
      <c r="H82" s="128"/>
      <c r="I82" s="128"/>
      <c r="J82" s="128"/>
      <c r="K82" s="128"/>
      <c r="L82" s="128">
        <v>452420826</v>
      </c>
      <c r="M82" s="128"/>
      <c r="N82" s="128"/>
      <c r="O82" s="128"/>
      <c r="P82" s="128">
        <v>6677211</v>
      </c>
      <c r="Q82" s="128">
        <v>200000</v>
      </c>
      <c r="R82" s="128"/>
      <c r="S82" s="128"/>
      <c r="T82" s="128"/>
      <c r="U82" s="128"/>
      <c r="V82" s="128"/>
      <c r="W82" s="128">
        <v>563500000</v>
      </c>
      <c r="X82" s="128"/>
      <c r="Y82" s="128">
        <v>500000</v>
      </c>
      <c r="Z82" s="128"/>
      <c r="AA82" s="128"/>
      <c r="AB82" s="128"/>
      <c r="AC82" s="128"/>
      <c r="AD82" s="129">
        <f>D82+E82+F82+G82+H82+J82+K82+L82+M82+N82+O82+P82+Q82+R82+S82+U82+V82+W82+X82+Y82+Z82+AA82+AB82+AC82+I82+T82</f>
        <v>1083664018</v>
      </c>
    </row>
    <row r="83" spans="1:30" ht="15" customHeight="1" x14ac:dyDescent="0.2">
      <c r="A83" s="123">
        <v>74</v>
      </c>
      <c r="B83" s="155" t="s">
        <v>555</v>
      </c>
      <c r="C83" s="130" t="s">
        <v>556</v>
      </c>
      <c r="D83" s="145"/>
      <c r="E83" s="128"/>
      <c r="F83" s="128"/>
      <c r="G83" s="128"/>
      <c r="H83" s="128"/>
      <c r="I83" s="128"/>
      <c r="J83" s="128"/>
      <c r="K83" s="128"/>
      <c r="L83" s="128"/>
      <c r="M83" s="128"/>
      <c r="N83" s="128"/>
      <c r="O83" s="128"/>
      <c r="P83" s="128"/>
      <c r="Q83" s="128">
        <v>1170000</v>
      </c>
      <c r="R83" s="128"/>
      <c r="S83" s="128"/>
      <c r="T83" s="128"/>
      <c r="U83" s="128"/>
      <c r="V83" s="128"/>
      <c r="W83" s="128"/>
      <c r="X83" s="128"/>
      <c r="Y83" s="128"/>
      <c r="Z83" s="128"/>
      <c r="AA83" s="128"/>
      <c r="AB83" s="128"/>
      <c r="AC83" s="128"/>
      <c r="AD83" s="129">
        <f t="shared" si="81"/>
        <v>1170000</v>
      </c>
    </row>
    <row r="84" spans="1:30" ht="15" customHeight="1" x14ac:dyDescent="0.2">
      <c r="A84" s="123">
        <v>75</v>
      </c>
      <c r="B84" s="155" t="s">
        <v>557</v>
      </c>
      <c r="C84" s="130" t="s">
        <v>558</v>
      </c>
      <c r="D84" s="145">
        <v>4732000</v>
      </c>
      <c r="E84" s="128"/>
      <c r="F84" s="128">
        <v>1490000</v>
      </c>
      <c r="G84" s="128"/>
      <c r="H84" s="128"/>
      <c r="I84" s="128"/>
      <c r="J84" s="128"/>
      <c r="K84" s="128"/>
      <c r="L84" s="128"/>
      <c r="M84" s="128"/>
      <c r="N84" s="128"/>
      <c r="O84" s="128"/>
      <c r="P84" s="128">
        <v>24673939</v>
      </c>
      <c r="Q84" s="128">
        <v>4844898</v>
      </c>
      <c r="R84" s="128">
        <v>5120102</v>
      </c>
      <c r="S84" s="128">
        <v>35000</v>
      </c>
      <c r="T84" s="128"/>
      <c r="U84" s="128"/>
      <c r="V84" s="128">
        <v>394000</v>
      </c>
      <c r="W84" s="128"/>
      <c r="X84" s="128"/>
      <c r="Y84" s="128">
        <v>1000000</v>
      </c>
      <c r="Z84" s="128"/>
      <c r="AA84" s="128"/>
      <c r="AB84" s="128"/>
      <c r="AC84" s="128">
        <v>1417000</v>
      </c>
      <c r="AD84" s="129">
        <f>D84+E84+F84+G84+H84+J84+K84+L84+M84+N84+O84+P84+Q84+R84+S84+U84+V84+W84+X84+Y84+Z84+AA84+AB84+AC84+I84+T84</f>
        <v>43706939</v>
      </c>
    </row>
    <row r="85" spans="1:30" ht="15" customHeight="1" x14ac:dyDescent="0.2">
      <c r="A85" s="123">
        <v>76</v>
      </c>
      <c r="B85" s="134" t="s">
        <v>559</v>
      </c>
      <c r="C85" s="130" t="s">
        <v>560</v>
      </c>
      <c r="D85" s="145"/>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9">
        <f t="shared" si="81"/>
        <v>0</v>
      </c>
    </row>
    <row r="86" spans="1:30" ht="15" customHeight="1" x14ac:dyDescent="0.2">
      <c r="A86" s="123">
        <v>77</v>
      </c>
      <c r="B86" s="134" t="s">
        <v>561</v>
      </c>
      <c r="C86" s="130" t="s">
        <v>562</v>
      </c>
      <c r="D86" s="145"/>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9">
        <f t="shared" si="81"/>
        <v>0</v>
      </c>
    </row>
    <row r="87" spans="1:30" ht="15" customHeight="1" x14ac:dyDescent="0.2">
      <c r="A87" s="123">
        <v>78</v>
      </c>
      <c r="B87" s="134" t="s">
        <v>563</v>
      </c>
      <c r="C87" s="130" t="s">
        <v>564</v>
      </c>
      <c r="D87" s="145">
        <v>1864890</v>
      </c>
      <c r="E87" s="128">
        <v>743850</v>
      </c>
      <c r="F87" s="128">
        <v>14506015</v>
      </c>
      <c r="G87" s="128"/>
      <c r="H87" s="128"/>
      <c r="I87" s="128"/>
      <c r="J87" s="128"/>
      <c r="K87" s="128"/>
      <c r="L87" s="128">
        <v>122153623</v>
      </c>
      <c r="M87" s="128"/>
      <c r="N87" s="128"/>
      <c r="O87" s="128"/>
      <c r="P87" s="128">
        <v>8464810</v>
      </c>
      <c r="Q87" s="128">
        <v>1678022</v>
      </c>
      <c r="R87" s="128">
        <v>1382428</v>
      </c>
      <c r="S87" s="128">
        <v>9450</v>
      </c>
      <c r="T87" s="128"/>
      <c r="U87" s="128"/>
      <c r="V87" s="128">
        <v>106380</v>
      </c>
      <c r="W87" s="128">
        <v>152145000</v>
      </c>
      <c r="X87" s="128"/>
      <c r="Y87" s="128">
        <v>405000</v>
      </c>
      <c r="Z87" s="128"/>
      <c r="AA87" s="128"/>
      <c r="AB87" s="128"/>
      <c r="AC87" s="128">
        <v>382590</v>
      </c>
      <c r="AD87" s="129">
        <f t="shared" si="81"/>
        <v>303842058</v>
      </c>
    </row>
    <row r="88" spans="1:30" ht="15" customHeight="1" x14ac:dyDescent="0.2">
      <c r="A88" s="135">
        <v>79</v>
      </c>
      <c r="B88" s="157" t="s">
        <v>565</v>
      </c>
      <c r="C88" s="137" t="s">
        <v>566</v>
      </c>
      <c r="D88" s="154">
        <f>SUM(D81:D87)</f>
        <v>13316890</v>
      </c>
      <c r="E88" s="154">
        <f t="shared" ref="E88:AC88" si="84">SUM(E81:E87)</f>
        <v>3498850</v>
      </c>
      <c r="F88" s="154">
        <f t="shared" si="84"/>
        <v>71431996</v>
      </c>
      <c r="G88" s="154">
        <f t="shared" si="84"/>
        <v>0</v>
      </c>
      <c r="H88" s="154">
        <f t="shared" si="84"/>
        <v>0</v>
      </c>
      <c r="I88" s="154">
        <f t="shared" si="84"/>
        <v>0</v>
      </c>
      <c r="J88" s="154">
        <f t="shared" si="84"/>
        <v>0</v>
      </c>
      <c r="K88" s="154">
        <f t="shared" si="84"/>
        <v>0</v>
      </c>
      <c r="L88" s="154">
        <f t="shared" si="84"/>
        <v>574574449</v>
      </c>
      <c r="M88" s="154">
        <f t="shared" si="84"/>
        <v>0</v>
      </c>
      <c r="N88" s="154">
        <f t="shared" si="84"/>
        <v>0</v>
      </c>
      <c r="O88" s="154">
        <f t="shared" si="84"/>
        <v>0</v>
      </c>
      <c r="P88" s="154">
        <f t="shared" si="84"/>
        <v>39815960</v>
      </c>
      <c r="Q88" s="154">
        <f t="shared" si="84"/>
        <v>7892920</v>
      </c>
      <c r="R88" s="154">
        <f t="shared" si="84"/>
        <v>6502530</v>
      </c>
      <c r="S88" s="154">
        <f t="shared" si="84"/>
        <v>44450</v>
      </c>
      <c r="T88" s="154">
        <f t="shared" si="84"/>
        <v>0</v>
      </c>
      <c r="U88" s="154">
        <f t="shared" si="84"/>
        <v>0</v>
      </c>
      <c r="V88" s="154">
        <f t="shared" si="84"/>
        <v>500380</v>
      </c>
      <c r="W88" s="154">
        <f t="shared" si="84"/>
        <v>715645000</v>
      </c>
      <c r="X88" s="154">
        <f t="shared" si="84"/>
        <v>0</v>
      </c>
      <c r="Y88" s="154">
        <f t="shared" si="84"/>
        <v>1905000</v>
      </c>
      <c r="Z88" s="154">
        <f t="shared" si="84"/>
        <v>0</v>
      </c>
      <c r="AA88" s="154">
        <f t="shared" si="84"/>
        <v>0</v>
      </c>
      <c r="AB88" s="154">
        <f t="shared" si="84"/>
        <v>0</v>
      </c>
      <c r="AC88" s="154">
        <f t="shared" si="84"/>
        <v>1799590</v>
      </c>
      <c r="AD88" s="138">
        <f t="shared" si="81"/>
        <v>1436928015</v>
      </c>
    </row>
    <row r="89" spans="1:30" s="80" customFormat="1" ht="15" customHeight="1" x14ac:dyDescent="0.2">
      <c r="A89" s="123">
        <v>80</v>
      </c>
      <c r="B89" s="144" t="s">
        <v>567</v>
      </c>
      <c r="C89" s="130" t="s">
        <v>568</v>
      </c>
      <c r="D89" s="145">
        <v>9745000</v>
      </c>
      <c r="E89" s="129"/>
      <c r="F89" s="128">
        <v>27035220</v>
      </c>
      <c r="G89" s="129"/>
      <c r="H89" s="129"/>
      <c r="I89" s="129"/>
      <c r="J89" s="129"/>
      <c r="K89" s="129"/>
      <c r="L89" s="129"/>
      <c r="M89" s="128"/>
      <c r="N89" s="129"/>
      <c r="O89" s="129"/>
      <c r="P89" s="129"/>
      <c r="Q89" s="128">
        <v>5000000</v>
      </c>
      <c r="R89" s="129"/>
      <c r="S89" s="129"/>
      <c r="T89" s="129"/>
      <c r="U89" s="128"/>
      <c r="V89" s="129"/>
      <c r="W89" s="129"/>
      <c r="X89" s="129"/>
      <c r="Y89" s="128">
        <v>10050000</v>
      </c>
      <c r="Z89" s="129"/>
      <c r="AA89" s="128"/>
      <c r="AB89" s="129"/>
      <c r="AC89" s="129"/>
      <c r="AD89" s="129">
        <f t="shared" si="81"/>
        <v>51830220</v>
      </c>
    </row>
    <row r="90" spans="1:30" ht="15" customHeight="1" x14ac:dyDescent="0.2">
      <c r="A90" s="123">
        <v>81</v>
      </c>
      <c r="B90" s="144" t="s">
        <v>569</v>
      </c>
      <c r="C90" s="130" t="s">
        <v>570</v>
      </c>
      <c r="D90" s="145"/>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9">
        <f t="shared" si="81"/>
        <v>0</v>
      </c>
    </row>
    <row r="91" spans="1:30" ht="15" customHeight="1" x14ac:dyDescent="0.2">
      <c r="A91" s="123">
        <v>82</v>
      </c>
      <c r="B91" s="144" t="s">
        <v>571</v>
      </c>
      <c r="C91" s="130" t="s">
        <v>572</v>
      </c>
      <c r="D91" s="145"/>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9">
        <f t="shared" si="81"/>
        <v>0</v>
      </c>
    </row>
    <row r="92" spans="1:30" ht="15" customHeight="1" x14ac:dyDescent="0.2">
      <c r="A92" s="123">
        <v>83</v>
      </c>
      <c r="B92" s="144" t="s">
        <v>573</v>
      </c>
      <c r="C92" s="130" t="s">
        <v>574</v>
      </c>
      <c r="D92" s="145">
        <v>2631150</v>
      </c>
      <c r="E92" s="128"/>
      <c r="F92" s="128">
        <v>7299509</v>
      </c>
      <c r="G92" s="128"/>
      <c r="H92" s="128"/>
      <c r="I92" s="128"/>
      <c r="J92" s="128"/>
      <c r="K92" s="128"/>
      <c r="L92" s="128"/>
      <c r="M92" s="128"/>
      <c r="N92" s="128"/>
      <c r="O92" s="128"/>
      <c r="P92" s="128"/>
      <c r="Q92" s="128">
        <v>1350000</v>
      </c>
      <c r="R92" s="128"/>
      <c r="S92" s="128"/>
      <c r="T92" s="128"/>
      <c r="U92" s="128"/>
      <c r="V92" s="128"/>
      <c r="W92" s="128"/>
      <c r="X92" s="128"/>
      <c r="Y92" s="128">
        <v>2713500</v>
      </c>
      <c r="Z92" s="128"/>
      <c r="AA92" s="128"/>
      <c r="AB92" s="128"/>
      <c r="AC92" s="128"/>
      <c r="AD92" s="129">
        <f>D92+E92+F92+G92+H92+J92+K92+L92+M92+N92+O92+P92+Q92+R92+S92+U92+V92+W92+X92+Y92+Z92+AA92+AB92+AC92+I92+T92</f>
        <v>13994159</v>
      </c>
    </row>
    <row r="93" spans="1:30" ht="15" customHeight="1" x14ac:dyDescent="0.2">
      <c r="A93" s="135">
        <v>84</v>
      </c>
      <c r="B93" s="147" t="s">
        <v>575</v>
      </c>
      <c r="C93" s="137" t="s">
        <v>576</v>
      </c>
      <c r="D93" s="154">
        <f>SUM(D89:D92)</f>
        <v>12376150</v>
      </c>
      <c r="E93" s="141"/>
      <c r="F93" s="138">
        <f>SUM(F89:F92)</f>
        <v>34334729</v>
      </c>
      <c r="G93" s="141"/>
      <c r="H93" s="141"/>
      <c r="I93" s="141"/>
      <c r="J93" s="141"/>
      <c r="K93" s="141"/>
      <c r="L93" s="141"/>
      <c r="M93" s="138">
        <f>SUM(M89:M92)</f>
        <v>0</v>
      </c>
      <c r="N93" s="141"/>
      <c r="O93" s="141"/>
      <c r="P93" s="141"/>
      <c r="Q93" s="138">
        <f>SUM(Q89:Q92)</f>
        <v>6350000</v>
      </c>
      <c r="R93" s="141"/>
      <c r="S93" s="141"/>
      <c r="T93" s="141"/>
      <c r="U93" s="138">
        <f>SUM(U89:U92)</f>
        <v>0</v>
      </c>
      <c r="V93" s="141"/>
      <c r="W93" s="141"/>
      <c r="X93" s="141"/>
      <c r="Y93" s="138">
        <f>SUM(Y89:Y92)</f>
        <v>12763500</v>
      </c>
      <c r="Z93" s="141"/>
      <c r="AA93" s="141">
        <f>SUM(AA89:AA92)</f>
        <v>0</v>
      </c>
      <c r="AB93" s="141"/>
      <c r="AC93" s="141"/>
      <c r="AD93" s="138">
        <f>D93+E93+F93+G93+H93+J93+K93+L93+M93+N93+O93+P93+Q93+R93+S93+U93+V93+W93+X93+Y93+Z93+AA93+AB93+AC93+I93+T93</f>
        <v>65824379</v>
      </c>
    </row>
    <row r="94" spans="1:30" s="80" customFormat="1" ht="28.5" customHeight="1" x14ac:dyDescent="0.2">
      <c r="A94" s="123">
        <v>85</v>
      </c>
      <c r="B94" s="144" t="s">
        <v>577</v>
      </c>
      <c r="C94" s="130" t="s">
        <v>578</v>
      </c>
      <c r="D94" s="145"/>
      <c r="E94" s="129"/>
      <c r="F94" s="129"/>
      <c r="G94" s="129"/>
      <c r="H94" s="129"/>
      <c r="I94" s="129"/>
      <c r="J94" s="129"/>
      <c r="K94" s="129"/>
      <c r="L94" s="129"/>
      <c r="M94" s="129"/>
      <c r="N94" s="129"/>
      <c r="O94" s="129"/>
      <c r="P94" s="129"/>
      <c r="Q94" s="129"/>
      <c r="R94" s="129"/>
      <c r="S94" s="129"/>
      <c r="T94" s="129"/>
      <c r="U94" s="129"/>
      <c r="V94" s="129"/>
      <c r="W94" s="129"/>
      <c r="X94" s="129"/>
      <c r="Y94" s="129"/>
      <c r="Z94" s="129"/>
      <c r="AA94" s="129"/>
      <c r="AB94" s="129"/>
      <c r="AC94" s="129"/>
      <c r="AD94" s="129">
        <f t="shared" si="81"/>
        <v>0</v>
      </c>
    </row>
    <row r="95" spans="1:30" ht="30" customHeight="1" x14ac:dyDescent="0.2">
      <c r="A95" s="123">
        <v>86</v>
      </c>
      <c r="B95" s="144" t="s">
        <v>579</v>
      </c>
      <c r="C95" s="130" t="s">
        <v>580</v>
      </c>
      <c r="D95" s="145"/>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9">
        <f t="shared" si="81"/>
        <v>0</v>
      </c>
    </row>
    <row r="96" spans="1:30" ht="28.5" customHeight="1" x14ac:dyDescent="0.2">
      <c r="A96" s="123">
        <v>87</v>
      </c>
      <c r="B96" s="144" t="s">
        <v>581</v>
      </c>
      <c r="C96" s="130" t="s">
        <v>582</v>
      </c>
      <c r="D96" s="145"/>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9">
        <f t="shared" si="81"/>
        <v>0</v>
      </c>
    </row>
    <row r="97" spans="1:30" ht="32.25" customHeight="1" x14ac:dyDescent="0.2">
      <c r="A97" s="123">
        <v>88</v>
      </c>
      <c r="B97" s="144" t="s">
        <v>583</v>
      </c>
      <c r="C97" s="130" t="s">
        <v>584</v>
      </c>
      <c r="D97" s="145"/>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9">
        <f t="shared" si="81"/>
        <v>0</v>
      </c>
    </row>
    <row r="98" spans="1:30" ht="30" customHeight="1" x14ac:dyDescent="0.2">
      <c r="A98" s="123">
        <v>89</v>
      </c>
      <c r="B98" s="144" t="s">
        <v>585</v>
      </c>
      <c r="C98" s="130" t="s">
        <v>586</v>
      </c>
      <c r="D98" s="145"/>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9">
        <f t="shared" si="81"/>
        <v>0</v>
      </c>
    </row>
    <row r="99" spans="1:30" ht="28.5" customHeight="1" x14ac:dyDescent="0.2">
      <c r="A99" s="123">
        <v>90</v>
      </c>
      <c r="B99" s="144" t="s">
        <v>587</v>
      </c>
      <c r="C99" s="130" t="s">
        <v>588</v>
      </c>
      <c r="D99" s="145"/>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9">
        <f t="shared" si="81"/>
        <v>0</v>
      </c>
    </row>
    <row r="100" spans="1:30" ht="15" customHeight="1" x14ac:dyDescent="0.2">
      <c r="A100" s="123">
        <v>91</v>
      </c>
      <c r="B100" s="144" t="s">
        <v>589</v>
      </c>
      <c r="C100" s="130" t="s">
        <v>590</v>
      </c>
      <c r="D100" s="145"/>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9">
        <f t="shared" si="81"/>
        <v>0</v>
      </c>
    </row>
    <row r="101" spans="1:30" ht="15" customHeight="1" x14ac:dyDescent="0.2">
      <c r="A101" s="123">
        <v>92</v>
      </c>
      <c r="B101" s="144" t="s">
        <v>591</v>
      </c>
      <c r="C101" s="130" t="s">
        <v>592</v>
      </c>
      <c r="D101" s="145"/>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9">
        <f t="shared" si="81"/>
        <v>0</v>
      </c>
    </row>
    <row r="102" spans="1:30" ht="15" customHeight="1" x14ac:dyDescent="0.2">
      <c r="A102" s="123">
        <v>93</v>
      </c>
      <c r="B102" s="144" t="s">
        <v>593</v>
      </c>
      <c r="C102" s="130" t="s">
        <v>594</v>
      </c>
      <c r="D102" s="145"/>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9">
        <f t="shared" si="81"/>
        <v>0</v>
      </c>
    </row>
    <row r="103" spans="1:30" s="80" customFormat="1" ht="15" customHeight="1" x14ac:dyDescent="0.2">
      <c r="A103" s="135">
        <v>94</v>
      </c>
      <c r="B103" s="147" t="s">
        <v>595</v>
      </c>
      <c r="C103" s="137" t="s">
        <v>596</v>
      </c>
      <c r="D103" s="154">
        <f>SUM(D94:D102)</f>
        <v>0</v>
      </c>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f t="shared" si="81"/>
        <v>0</v>
      </c>
    </row>
    <row r="104" spans="1:30" s="80" customFormat="1" ht="15" customHeight="1" x14ac:dyDescent="0.2">
      <c r="A104" s="158">
        <v>95</v>
      </c>
      <c r="B104" s="159" t="s">
        <v>597</v>
      </c>
      <c r="C104" s="160" t="s">
        <v>598</v>
      </c>
      <c r="D104" s="161">
        <f t="shared" ref="D104:AC104" si="85">D28+D29+D54+D63+D80+D88+D93+D103</f>
        <v>953246281</v>
      </c>
      <c r="E104" s="161">
        <f t="shared" si="85"/>
        <v>6568850</v>
      </c>
      <c r="F104" s="161">
        <f t="shared" si="85"/>
        <v>144822725</v>
      </c>
      <c r="G104" s="161">
        <f t="shared" si="85"/>
        <v>10795000</v>
      </c>
      <c r="H104" s="161">
        <f t="shared" si="85"/>
        <v>40133006</v>
      </c>
      <c r="I104" s="161">
        <f t="shared" si="85"/>
        <v>235115514</v>
      </c>
      <c r="J104" s="161">
        <f t="shared" si="85"/>
        <v>10040155</v>
      </c>
      <c r="K104" s="161">
        <f t="shared" si="85"/>
        <v>13873000</v>
      </c>
      <c r="L104" s="161">
        <f t="shared" si="85"/>
        <v>589814449</v>
      </c>
      <c r="M104" s="161">
        <f t="shared" si="85"/>
        <v>0</v>
      </c>
      <c r="N104" s="161">
        <f t="shared" si="85"/>
        <v>34919868</v>
      </c>
      <c r="O104" s="161">
        <f t="shared" si="85"/>
        <v>86188550</v>
      </c>
      <c r="P104" s="161">
        <f t="shared" si="85"/>
        <v>60139960</v>
      </c>
      <c r="Q104" s="161">
        <f t="shared" si="85"/>
        <v>186701101.55000001</v>
      </c>
      <c r="R104" s="161">
        <f t="shared" si="85"/>
        <v>24763865.359999999</v>
      </c>
      <c r="S104" s="161">
        <f t="shared" si="85"/>
        <v>25232946.190000001</v>
      </c>
      <c r="T104" s="161">
        <f t="shared" si="85"/>
        <v>4006000</v>
      </c>
      <c r="U104" s="161">
        <f t="shared" si="85"/>
        <v>15685000</v>
      </c>
      <c r="V104" s="161">
        <f t="shared" si="85"/>
        <v>6582880</v>
      </c>
      <c r="W104" s="161">
        <f t="shared" si="85"/>
        <v>715645000</v>
      </c>
      <c r="X104" s="161">
        <f t="shared" si="85"/>
        <v>33250000</v>
      </c>
      <c r="Y104" s="161">
        <f t="shared" si="85"/>
        <v>14668500</v>
      </c>
      <c r="Z104" s="161">
        <f t="shared" si="85"/>
        <v>50394000</v>
      </c>
      <c r="AA104" s="161">
        <f t="shared" si="85"/>
        <v>5207000</v>
      </c>
      <c r="AB104" s="161">
        <f t="shared" si="85"/>
        <v>15580000</v>
      </c>
      <c r="AC104" s="161">
        <f t="shared" si="85"/>
        <v>11365090</v>
      </c>
      <c r="AD104" s="162">
        <f>D104+E104+F104+G104+H104+J104+K104+L104+M104+N104+O104+P104+Q104+R104+S104+U104+V104+W104+X104+Y104+Z104+AA104+AB104+AC104+I104+T104</f>
        <v>3294738741.0999999</v>
      </c>
    </row>
    <row r="105" spans="1:30" ht="15" customHeight="1" x14ac:dyDescent="0.2">
      <c r="B105" s="163"/>
      <c r="C105" s="163"/>
    </row>
    <row r="106" spans="1:30" ht="15" customHeight="1" x14ac:dyDescent="0.2">
      <c r="B106" s="163"/>
      <c r="C106" s="163"/>
    </row>
    <row r="107" spans="1:30" ht="15" customHeight="1" x14ac:dyDescent="0.2">
      <c r="B107" s="163"/>
      <c r="C107" s="163"/>
    </row>
    <row r="108" spans="1:30" ht="15" customHeight="1" x14ac:dyDescent="0.2">
      <c r="B108" s="163"/>
      <c r="C108" s="163"/>
    </row>
    <row r="109" spans="1:30" ht="15" customHeight="1" x14ac:dyDescent="0.2">
      <c r="B109" s="163"/>
      <c r="C109" s="163"/>
    </row>
    <row r="110" spans="1:30" ht="15" customHeight="1" x14ac:dyDescent="0.2">
      <c r="B110" s="53"/>
      <c r="C110" s="163"/>
    </row>
    <row r="111" spans="1:30" ht="15" customHeight="1" x14ac:dyDescent="0.2">
      <c r="B111" s="53"/>
      <c r="C111" s="163"/>
    </row>
  </sheetData>
  <mergeCells count="8">
    <mergeCell ref="A7:A9"/>
    <mergeCell ref="B7:B9"/>
    <mergeCell ref="C7:C9"/>
    <mergeCell ref="AH4:AQ4"/>
    <mergeCell ref="U1:AD1"/>
    <mergeCell ref="A2:AD2"/>
    <mergeCell ref="A3:AD3"/>
    <mergeCell ref="A4:AD4"/>
  </mergeCells>
  <pageMargins left="0.70866141732283472" right="0.70866141732283472" top="0.74803149606299213" bottom="0.74803149606299213" header="0.31496062992125984" footer="0.31496062992125984"/>
  <pageSetup paperSize="8" scale="6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pageSetUpPr fitToPage="1"/>
  </sheetPr>
  <dimension ref="A1:H112"/>
  <sheetViews>
    <sheetView tabSelected="1" topLeftCell="A4" workbookViewId="0">
      <selection activeCell="K20" sqref="K20"/>
    </sheetView>
  </sheetViews>
  <sheetFormatPr defaultRowHeight="12.75" x14ac:dyDescent="0.2"/>
  <cols>
    <col min="1" max="1" width="5" style="115" bestFit="1" customWidth="1"/>
    <col min="2" max="2" width="73.5703125" style="57" customWidth="1"/>
    <col min="3" max="3" width="6.140625" style="57" bestFit="1" customWidth="1"/>
    <col min="4" max="4" width="23.140625" style="57" customWidth="1"/>
    <col min="5" max="5" width="18.42578125" style="80" bestFit="1" customWidth="1"/>
    <col min="6" max="6" width="21.7109375" style="57" customWidth="1"/>
    <col min="7" max="8" width="2.7109375" style="57" customWidth="1"/>
    <col min="9" max="9" width="9.140625" style="57"/>
    <col min="10" max="10" width="10" style="57" bestFit="1" customWidth="1"/>
    <col min="11" max="253" width="9.140625" style="57"/>
    <col min="254" max="254" width="5" style="57" bestFit="1" customWidth="1"/>
    <col min="255" max="255" width="73.5703125" style="57" customWidth="1"/>
    <col min="256" max="256" width="6.140625" style="57" bestFit="1" customWidth="1"/>
    <col min="257" max="257" width="23.140625" style="57" customWidth="1"/>
    <col min="258" max="258" width="19.28515625" style="57" customWidth="1"/>
    <col min="259" max="259" width="18.42578125" style="57" bestFit="1" customWidth="1"/>
    <col min="260" max="260" width="9.85546875" style="57" bestFit="1" customWidth="1"/>
    <col min="261" max="262" width="10.85546875" style="57" bestFit="1" customWidth="1"/>
    <col min="263" max="264" width="2.7109375" style="57" customWidth="1"/>
    <col min="265" max="509" width="9.140625" style="57"/>
    <col min="510" max="510" width="5" style="57" bestFit="1" customWidth="1"/>
    <col min="511" max="511" width="73.5703125" style="57" customWidth="1"/>
    <col min="512" max="512" width="6.140625" style="57" bestFit="1" customWidth="1"/>
    <col min="513" max="513" width="23.140625" style="57" customWidth="1"/>
    <col min="514" max="514" width="19.28515625" style="57" customWidth="1"/>
    <col min="515" max="515" width="18.42578125" style="57" bestFit="1" customWidth="1"/>
    <col min="516" max="516" width="9.85546875" style="57" bestFit="1" customWidth="1"/>
    <col min="517" max="518" width="10.85546875" style="57" bestFit="1" customWidth="1"/>
    <col min="519" max="520" width="2.7109375" style="57" customWidth="1"/>
    <col min="521" max="765" width="9.140625" style="57"/>
    <col min="766" max="766" width="5" style="57" bestFit="1" customWidth="1"/>
    <col min="767" max="767" width="73.5703125" style="57" customWidth="1"/>
    <col min="768" max="768" width="6.140625" style="57" bestFit="1" customWidth="1"/>
    <col min="769" max="769" width="23.140625" style="57" customWidth="1"/>
    <col min="770" max="770" width="19.28515625" style="57" customWidth="1"/>
    <col min="771" max="771" width="18.42578125" style="57" bestFit="1" customWidth="1"/>
    <col min="772" max="772" width="9.85546875" style="57" bestFit="1" customWidth="1"/>
    <col min="773" max="774" width="10.85546875" style="57" bestFit="1" customWidth="1"/>
    <col min="775" max="776" width="2.7109375" style="57" customWidth="1"/>
    <col min="777" max="1021" width="9.140625" style="57"/>
    <col min="1022" max="1022" width="5" style="57" bestFit="1" customWidth="1"/>
    <col min="1023" max="1023" width="73.5703125" style="57" customWidth="1"/>
    <col min="1024" max="1024" width="6.140625" style="57" bestFit="1" customWidth="1"/>
    <col min="1025" max="1025" width="23.140625" style="57" customWidth="1"/>
    <col min="1026" max="1026" width="19.28515625" style="57" customWidth="1"/>
    <col min="1027" max="1027" width="18.42578125" style="57" bestFit="1" customWidth="1"/>
    <col min="1028" max="1028" width="9.85546875" style="57" bestFit="1" customWidth="1"/>
    <col min="1029" max="1030" width="10.85546875" style="57" bestFit="1" customWidth="1"/>
    <col min="1031" max="1032" width="2.7109375" style="57" customWidth="1"/>
    <col min="1033" max="1277" width="9.140625" style="57"/>
    <col min="1278" max="1278" width="5" style="57" bestFit="1" customWidth="1"/>
    <col min="1279" max="1279" width="73.5703125" style="57" customWidth="1"/>
    <col min="1280" max="1280" width="6.140625" style="57" bestFit="1" customWidth="1"/>
    <col min="1281" max="1281" width="23.140625" style="57" customWidth="1"/>
    <col min="1282" max="1282" width="19.28515625" style="57" customWidth="1"/>
    <col min="1283" max="1283" width="18.42578125" style="57" bestFit="1" customWidth="1"/>
    <col min="1284" max="1284" width="9.85546875" style="57" bestFit="1" customWidth="1"/>
    <col min="1285" max="1286" width="10.85546875" style="57" bestFit="1" customWidth="1"/>
    <col min="1287" max="1288" width="2.7109375" style="57" customWidth="1"/>
    <col min="1289" max="1533" width="9.140625" style="57"/>
    <col min="1534" max="1534" width="5" style="57" bestFit="1" customWidth="1"/>
    <col min="1535" max="1535" width="73.5703125" style="57" customWidth="1"/>
    <col min="1536" max="1536" width="6.140625" style="57" bestFit="1" customWidth="1"/>
    <col min="1537" max="1537" width="23.140625" style="57" customWidth="1"/>
    <col min="1538" max="1538" width="19.28515625" style="57" customWidth="1"/>
    <col min="1539" max="1539" width="18.42578125" style="57" bestFit="1" customWidth="1"/>
    <col min="1540" max="1540" width="9.85546875" style="57" bestFit="1" customWidth="1"/>
    <col min="1541" max="1542" width="10.85546875" style="57" bestFit="1" customWidth="1"/>
    <col min="1543" max="1544" width="2.7109375" style="57" customWidth="1"/>
    <col min="1545" max="1789" width="9.140625" style="57"/>
    <col min="1790" max="1790" width="5" style="57" bestFit="1" customWidth="1"/>
    <col min="1791" max="1791" width="73.5703125" style="57" customWidth="1"/>
    <col min="1792" max="1792" width="6.140625" style="57" bestFit="1" customWidth="1"/>
    <col min="1793" max="1793" width="23.140625" style="57" customWidth="1"/>
    <col min="1794" max="1794" width="19.28515625" style="57" customWidth="1"/>
    <col min="1795" max="1795" width="18.42578125" style="57" bestFit="1" customWidth="1"/>
    <col min="1796" max="1796" width="9.85546875" style="57" bestFit="1" customWidth="1"/>
    <col min="1797" max="1798" width="10.85546875" style="57" bestFit="1" customWidth="1"/>
    <col min="1799" max="1800" width="2.7109375" style="57" customWidth="1"/>
    <col min="1801" max="2045" width="9.140625" style="57"/>
    <col min="2046" max="2046" width="5" style="57" bestFit="1" customWidth="1"/>
    <col min="2047" max="2047" width="73.5703125" style="57" customWidth="1"/>
    <col min="2048" max="2048" width="6.140625" style="57" bestFit="1" customWidth="1"/>
    <col min="2049" max="2049" width="23.140625" style="57" customWidth="1"/>
    <col min="2050" max="2050" width="19.28515625" style="57" customWidth="1"/>
    <col min="2051" max="2051" width="18.42578125" style="57" bestFit="1" customWidth="1"/>
    <col min="2052" max="2052" width="9.85546875" style="57" bestFit="1" customWidth="1"/>
    <col min="2053" max="2054" width="10.85546875" style="57" bestFit="1" customWidth="1"/>
    <col min="2055" max="2056" width="2.7109375" style="57" customWidth="1"/>
    <col min="2057" max="2301" width="9.140625" style="57"/>
    <col min="2302" max="2302" width="5" style="57" bestFit="1" customWidth="1"/>
    <col min="2303" max="2303" width="73.5703125" style="57" customWidth="1"/>
    <col min="2304" max="2304" width="6.140625" style="57" bestFit="1" customWidth="1"/>
    <col min="2305" max="2305" width="23.140625" style="57" customWidth="1"/>
    <col min="2306" max="2306" width="19.28515625" style="57" customWidth="1"/>
    <col min="2307" max="2307" width="18.42578125" style="57" bestFit="1" customWidth="1"/>
    <col min="2308" max="2308" width="9.85546875" style="57" bestFit="1" customWidth="1"/>
    <col min="2309" max="2310" width="10.85546875" style="57" bestFit="1" customWidth="1"/>
    <col min="2311" max="2312" width="2.7109375" style="57" customWidth="1"/>
    <col min="2313" max="2557" width="9.140625" style="57"/>
    <col min="2558" max="2558" width="5" style="57" bestFit="1" customWidth="1"/>
    <col min="2559" max="2559" width="73.5703125" style="57" customWidth="1"/>
    <col min="2560" max="2560" width="6.140625" style="57" bestFit="1" customWidth="1"/>
    <col min="2561" max="2561" width="23.140625" style="57" customWidth="1"/>
    <col min="2562" max="2562" width="19.28515625" style="57" customWidth="1"/>
    <col min="2563" max="2563" width="18.42578125" style="57" bestFit="1" customWidth="1"/>
    <col min="2564" max="2564" width="9.85546875" style="57" bestFit="1" customWidth="1"/>
    <col min="2565" max="2566" width="10.85546875" style="57" bestFit="1" customWidth="1"/>
    <col min="2567" max="2568" width="2.7109375" style="57" customWidth="1"/>
    <col min="2569" max="2813" width="9.140625" style="57"/>
    <col min="2814" max="2814" width="5" style="57" bestFit="1" customWidth="1"/>
    <col min="2815" max="2815" width="73.5703125" style="57" customWidth="1"/>
    <col min="2816" max="2816" width="6.140625" style="57" bestFit="1" customWidth="1"/>
    <col min="2817" max="2817" width="23.140625" style="57" customWidth="1"/>
    <col min="2818" max="2818" width="19.28515625" style="57" customWidth="1"/>
    <col min="2819" max="2819" width="18.42578125" style="57" bestFit="1" customWidth="1"/>
    <col min="2820" max="2820" width="9.85546875" style="57" bestFit="1" customWidth="1"/>
    <col min="2821" max="2822" width="10.85546875" style="57" bestFit="1" customWidth="1"/>
    <col min="2823" max="2824" width="2.7109375" style="57" customWidth="1"/>
    <col min="2825" max="3069" width="9.140625" style="57"/>
    <col min="3070" max="3070" width="5" style="57" bestFit="1" customWidth="1"/>
    <col min="3071" max="3071" width="73.5703125" style="57" customWidth="1"/>
    <col min="3072" max="3072" width="6.140625" style="57" bestFit="1" customWidth="1"/>
    <col min="3073" max="3073" width="23.140625" style="57" customWidth="1"/>
    <col min="3074" max="3074" width="19.28515625" style="57" customWidth="1"/>
    <col min="3075" max="3075" width="18.42578125" style="57" bestFit="1" customWidth="1"/>
    <col min="3076" max="3076" width="9.85546875" style="57" bestFit="1" customWidth="1"/>
    <col min="3077" max="3078" width="10.85546875" style="57" bestFit="1" customWidth="1"/>
    <col min="3079" max="3080" width="2.7109375" style="57" customWidth="1"/>
    <col min="3081" max="3325" width="9.140625" style="57"/>
    <col min="3326" max="3326" width="5" style="57" bestFit="1" customWidth="1"/>
    <col min="3327" max="3327" width="73.5703125" style="57" customWidth="1"/>
    <col min="3328" max="3328" width="6.140625" style="57" bestFit="1" customWidth="1"/>
    <col min="3329" max="3329" width="23.140625" style="57" customWidth="1"/>
    <col min="3330" max="3330" width="19.28515625" style="57" customWidth="1"/>
    <col min="3331" max="3331" width="18.42578125" style="57" bestFit="1" customWidth="1"/>
    <col min="3332" max="3332" width="9.85546875" style="57" bestFit="1" customWidth="1"/>
    <col min="3333" max="3334" width="10.85546875" style="57" bestFit="1" customWidth="1"/>
    <col min="3335" max="3336" width="2.7109375" style="57" customWidth="1"/>
    <col min="3337" max="3581" width="9.140625" style="57"/>
    <col min="3582" max="3582" width="5" style="57" bestFit="1" customWidth="1"/>
    <col min="3583" max="3583" width="73.5703125" style="57" customWidth="1"/>
    <col min="3584" max="3584" width="6.140625" style="57" bestFit="1" customWidth="1"/>
    <col min="3585" max="3585" width="23.140625" style="57" customWidth="1"/>
    <col min="3586" max="3586" width="19.28515625" style="57" customWidth="1"/>
    <col min="3587" max="3587" width="18.42578125" style="57" bestFit="1" customWidth="1"/>
    <col min="3588" max="3588" width="9.85546875" style="57" bestFit="1" customWidth="1"/>
    <col min="3589" max="3590" width="10.85546875" style="57" bestFit="1" customWidth="1"/>
    <col min="3591" max="3592" width="2.7109375" style="57" customWidth="1"/>
    <col min="3593" max="3837" width="9.140625" style="57"/>
    <col min="3838" max="3838" width="5" style="57" bestFit="1" customWidth="1"/>
    <col min="3839" max="3839" width="73.5703125" style="57" customWidth="1"/>
    <col min="3840" max="3840" width="6.140625" style="57" bestFit="1" customWidth="1"/>
    <col min="3841" max="3841" width="23.140625" style="57" customWidth="1"/>
    <col min="3842" max="3842" width="19.28515625" style="57" customWidth="1"/>
    <col min="3843" max="3843" width="18.42578125" style="57" bestFit="1" customWidth="1"/>
    <col min="3844" max="3844" width="9.85546875" style="57" bestFit="1" customWidth="1"/>
    <col min="3845" max="3846" width="10.85546875" style="57" bestFit="1" customWidth="1"/>
    <col min="3847" max="3848" width="2.7109375" style="57" customWidth="1"/>
    <col min="3849" max="4093" width="9.140625" style="57"/>
    <col min="4094" max="4094" width="5" style="57" bestFit="1" customWidth="1"/>
    <col min="4095" max="4095" width="73.5703125" style="57" customWidth="1"/>
    <col min="4096" max="4096" width="6.140625" style="57" bestFit="1" customWidth="1"/>
    <col min="4097" max="4097" width="23.140625" style="57" customWidth="1"/>
    <col min="4098" max="4098" width="19.28515625" style="57" customWidth="1"/>
    <col min="4099" max="4099" width="18.42578125" style="57" bestFit="1" customWidth="1"/>
    <col min="4100" max="4100" width="9.85546875" style="57" bestFit="1" customWidth="1"/>
    <col min="4101" max="4102" width="10.85546875" style="57" bestFit="1" customWidth="1"/>
    <col min="4103" max="4104" width="2.7109375" style="57" customWidth="1"/>
    <col min="4105" max="4349" width="9.140625" style="57"/>
    <col min="4350" max="4350" width="5" style="57" bestFit="1" customWidth="1"/>
    <col min="4351" max="4351" width="73.5703125" style="57" customWidth="1"/>
    <col min="4352" max="4352" width="6.140625" style="57" bestFit="1" customWidth="1"/>
    <col min="4353" max="4353" width="23.140625" style="57" customWidth="1"/>
    <col min="4354" max="4354" width="19.28515625" style="57" customWidth="1"/>
    <col min="4355" max="4355" width="18.42578125" style="57" bestFit="1" customWidth="1"/>
    <col min="4356" max="4356" width="9.85546875" style="57" bestFit="1" customWidth="1"/>
    <col min="4357" max="4358" width="10.85546875" style="57" bestFit="1" customWidth="1"/>
    <col min="4359" max="4360" width="2.7109375" style="57" customWidth="1"/>
    <col min="4361" max="4605" width="9.140625" style="57"/>
    <col min="4606" max="4606" width="5" style="57" bestFit="1" customWidth="1"/>
    <col min="4607" max="4607" width="73.5703125" style="57" customWidth="1"/>
    <col min="4608" max="4608" width="6.140625" style="57" bestFit="1" customWidth="1"/>
    <col min="4609" max="4609" width="23.140625" style="57" customWidth="1"/>
    <col min="4610" max="4610" width="19.28515625" style="57" customWidth="1"/>
    <col min="4611" max="4611" width="18.42578125" style="57" bestFit="1" customWidth="1"/>
    <col min="4612" max="4612" width="9.85546875" style="57" bestFit="1" customWidth="1"/>
    <col min="4613" max="4614" width="10.85546875" style="57" bestFit="1" customWidth="1"/>
    <col min="4615" max="4616" width="2.7109375" style="57" customWidth="1"/>
    <col min="4617" max="4861" width="9.140625" style="57"/>
    <col min="4862" max="4862" width="5" style="57" bestFit="1" customWidth="1"/>
    <col min="4863" max="4863" width="73.5703125" style="57" customWidth="1"/>
    <col min="4864" max="4864" width="6.140625" style="57" bestFit="1" customWidth="1"/>
    <col min="4865" max="4865" width="23.140625" style="57" customWidth="1"/>
    <col min="4866" max="4866" width="19.28515625" style="57" customWidth="1"/>
    <col min="4867" max="4867" width="18.42578125" style="57" bestFit="1" customWidth="1"/>
    <col min="4868" max="4868" width="9.85546875" style="57" bestFit="1" customWidth="1"/>
    <col min="4869" max="4870" width="10.85546875" style="57" bestFit="1" customWidth="1"/>
    <col min="4871" max="4872" width="2.7109375" style="57" customWidth="1"/>
    <col min="4873" max="5117" width="9.140625" style="57"/>
    <col min="5118" max="5118" width="5" style="57" bestFit="1" customWidth="1"/>
    <col min="5119" max="5119" width="73.5703125" style="57" customWidth="1"/>
    <col min="5120" max="5120" width="6.140625" style="57" bestFit="1" customWidth="1"/>
    <col min="5121" max="5121" width="23.140625" style="57" customWidth="1"/>
    <col min="5122" max="5122" width="19.28515625" style="57" customWidth="1"/>
    <col min="5123" max="5123" width="18.42578125" style="57" bestFit="1" customWidth="1"/>
    <col min="5124" max="5124" width="9.85546875" style="57" bestFit="1" customWidth="1"/>
    <col min="5125" max="5126" width="10.85546875" style="57" bestFit="1" customWidth="1"/>
    <col min="5127" max="5128" width="2.7109375" style="57" customWidth="1"/>
    <col min="5129" max="5373" width="9.140625" style="57"/>
    <col min="5374" max="5374" width="5" style="57" bestFit="1" customWidth="1"/>
    <col min="5375" max="5375" width="73.5703125" style="57" customWidth="1"/>
    <col min="5376" max="5376" width="6.140625" style="57" bestFit="1" customWidth="1"/>
    <col min="5377" max="5377" width="23.140625" style="57" customWidth="1"/>
    <col min="5378" max="5378" width="19.28515625" style="57" customWidth="1"/>
    <col min="5379" max="5379" width="18.42578125" style="57" bestFit="1" customWidth="1"/>
    <col min="5380" max="5380" width="9.85546875" style="57" bestFit="1" customWidth="1"/>
    <col min="5381" max="5382" width="10.85546875" style="57" bestFit="1" customWidth="1"/>
    <col min="5383" max="5384" width="2.7109375" style="57" customWidth="1"/>
    <col min="5385" max="5629" width="9.140625" style="57"/>
    <col min="5630" max="5630" width="5" style="57" bestFit="1" customWidth="1"/>
    <col min="5631" max="5631" width="73.5703125" style="57" customWidth="1"/>
    <col min="5632" max="5632" width="6.140625" style="57" bestFit="1" customWidth="1"/>
    <col min="5633" max="5633" width="23.140625" style="57" customWidth="1"/>
    <col min="5634" max="5634" width="19.28515625" style="57" customWidth="1"/>
    <col min="5635" max="5635" width="18.42578125" style="57" bestFit="1" customWidth="1"/>
    <col min="5636" max="5636" width="9.85546875" style="57" bestFit="1" customWidth="1"/>
    <col min="5637" max="5638" width="10.85546875" style="57" bestFit="1" customWidth="1"/>
    <col min="5639" max="5640" width="2.7109375" style="57" customWidth="1"/>
    <col min="5641" max="5885" width="9.140625" style="57"/>
    <col min="5886" max="5886" width="5" style="57" bestFit="1" customWidth="1"/>
    <col min="5887" max="5887" width="73.5703125" style="57" customWidth="1"/>
    <col min="5888" max="5888" width="6.140625" style="57" bestFit="1" customWidth="1"/>
    <col min="5889" max="5889" width="23.140625" style="57" customWidth="1"/>
    <col min="5890" max="5890" width="19.28515625" style="57" customWidth="1"/>
    <col min="5891" max="5891" width="18.42578125" style="57" bestFit="1" customWidth="1"/>
    <col min="5892" max="5892" width="9.85546875" style="57" bestFit="1" customWidth="1"/>
    <col min="5893" max="5894" width="10.85546875" style="57" bestFit="1" customWidth="1"/>
    <col min="5895" max="5896" width="2.7109375" style="57" customWidth="1"/>
    <col min="5897" max="6141" width="9.140625" style="57"/>
    <col min="6142" max="6142" width="5" style="57" bestFit="1" customWidth="1"/>
    <col min="6143" max="6143" width="73.5703125" style="57" customWidth="1"/>
    <col min="6144" max="6144" width="6.140625" style="57" bestFit="1" customWidth="1"/>
    <col min="6145" max="6145" width="23.140625" style="57" customWidth="1"/>
    <col min="6146" max="6146" width="19.28515625" style="57" customWidth="1"/>
    <col min="6147" max="6147" width="18.42578125" style="57" bestFit="1" customWidth="1"/>
    <col min="6148" max="6148" width="9.85546875" style="57" bestFit="1" customWidth="1"/>
    <col min="6149" max="6150" width="10.85546875" style="57" bestFit="1" customWidth="1"/>
    <col min="6151" max="6152" width="2.7109375" style="57" customWidth="1"/>
    <col min="6153" max="6397" width="9.140625" style="57"/>
    <col min="6398" max="6398" width="5" style="57" bestFit="1" customWidth="1"/>
    <col min="6399" max="6399" width="73.5703125" style="57" customWidth="1"/>
    <col min="6400" max="6400" width="6.140625" style="57" bestFit="1" customWidth="1"/>
    <col min="6401" max="6401" width="23.140625" style="57" customWidth="1"/>
    <col min="6402" max="6402" width="19.28515625" style="57" customWidth="1"/>
    <col min="6403" max="6403" width="18.42578125" style="57" bestFit="1" customWidth="1"/>
    <col min="6404" max="6404" width="9.85546875" style="57" bestFit="1" customWidth="1"/>
    <col min="6405" max="6406" width="10.85546875" style="57" bestFit="1" customWidth="1"/>
    <col min="6407" max="6408" width="2.7109375" style="57" customWidth="1"/>
    <col min="6409" max="6653" width="9.140625" style="57"/>
    <col min="6654" max="6654" width="5" style="57" bestFit="1" customWidth="1"/>
    <col min="6655" max="6655" width="73.5703125" style="57" customWidth="1"/>
    <col min="6656" max="6656" width="6.140625" style="57" bestFit="1" customWidth="1"/>
    <col min="6657" max="6657" width="23.140625" style="57" customWidth="1"/>
    <col min="6658" max="6658" width="19.28515625" style="57" customWidth="1"/>
    <col min="6659" max="6659" width="18.42578125" style="57" bestFit="1" customWidth="1"/>
    <col min="6660" max="6660" width="9.85546875" style="57" bestFit="1" customWidth="1"/>
    <col min="6661" max="6662" width="10.85546875" style="57" bestFit="1" customWidth="1"/>
    <col min="6663" max="6664" width="2.7109375" style="57" customWidth="1"/>
    <col min="6665" max="6909" width="9.140625" style="57"/>
    <col min="6910" max="6910" width="5" style="57" bestFit="1" customWidth="1"/>
    <col min="6911" max="6911" width="73.5703125" style="57" customWidth="1"/>
    <col min="6912" max="6912" width="6.140625" style="57" bestFit="1" customWidth="1"/>
    <col min="6913" max="6913" width="23.140625" style="57" customWidth="1"/>
    <col min="6914" max="6914" width="19.28515625" style="57" customWidth="1"/>
    <col min="6915" max="6915" width="18.42578125" style="57" bestFit="1" customWidth="1"/>
    <col min="6916" max="6916" width="9.85546875" style="57" bestFit="1" customWidth="1"/>
    <col min="6917" max="6918" width="10.85546875" style="57" bestFit="1" customWidth="1"/>
    <col min="6919" max="6920" width="2.7109375" style="57" customWidth="1"/>
    <col min="6921" max="7165" width="9.140625" style="57"/>
    <col min="7166" max="7166" width="5" style="57" bestFit="1" customWidth="1"/>
    <col min="7167" max="7167" width="73.5703125" style="57" customWidth="1"/>
    <col min="7168" max="7168" width="6.140625" style="57" bestFit="1" customWidth="1"/>
    <col min="7169" max="7169" width="23.140625" style="57" customWidth="1"/>
    <col min="7170" max="7170" width="19.28515625" style="57" customWidth="1"/>
    <col min="7171" max="7171" width="18.42578125" style="57" bestFit="1" customWidth="1"/>
    <col min="7172" max="7172" width="9.85546875" style="57" bestFit="1" customWidth="1"/>
    <col min="7173" max="7174" width="10.85546875" style="57" bestFit="1" customWidth="1"/>
    <col min="7175" max="7176" width="2.7109375" style="57" customWidth="1"/>
    <col min="7177" max="7421" width="9.140625" style="57"/>
    <col min="7422" max="7422" width="5" style="57" bestFit="1" customWidth="1"/>
    <col min="7423" max="7423" width="73.5703125" style="57" customWidth="1"/>
    <col min="7424" max="7424" width="6.140625" style="57" bestFit="1" customWidth="1"/>
    <col min="7425" max="7425" width="23.140625" style="57" customWidth="1"/>
    <col min="7426" max="7426" width="19.28515625" style="57" customWidth="1"/>
    <col min="7427" max="7427" width="18.42578125" style="57" bestFit="1" customWidth="1"/>
    <col min="7428" max="7428" width="9.85546875" style="57" bestFit="1" customWidth="1"/>
    <col min="7429" max="7430" width="10.85546875" style="57" bestFit="1" customWidth="1"/>
    <col min="7431" max="7432" width="2.7109375" style="57" customWidth="1"/>
    <col min="7433" max="7677" width="9.140625" style="57"/>
    <col min="7678" max="7678" width="5" style="57" bestFit="1" customWidth="1"/>
    <col min="7679" max="7679" width="73.5703125" style="57" customWidth="1"/>
    <col min="7680" max="7680" width="6.140625" style="57" bestFit="1" customWidth="1"/>
    <col min="7681" max="7681" width="23.140625" style="57" customWidth="1"/>
    <col min="7682" max="7682" width="19.28515625" style="57" customWidth="1"/>
    <col min="7683" max="7683" width="18.42578125" style="57" bestFit="1" customWidth="1"/>
    <col min="7684" max="7684" width="9.85546875" style="57" bestFit="1" customWidth="1"/>
    <col min="7685" max="7686" width="10.85546875" style="57" bestFit="1" customWidth="1"/>
    <col min="7687" max="7688" width="2.7109375" style="57" customWidth="1"/>
    <col min="7689" max="7933" width="9.140625" style="57"/>
    <col min="7934" max="7934" width="5" style="57" bestFit="1" customWidth="1"/>
    <col min="7935" max="7935" width="73.5703125" style="57" customWidth="1"/>
    <col min="7936" max="7936" width="6.140625" style="57" bestFit="1" customWidth="1"/>
    <col min="7937" max="7937" width="23.140625" style="57" customWidth="1"/>
    <col min="7938" max="7938" width="19.28515625" style="57" customWidth="1"/>
    <col min="7939" max="7939" width="18.42578125" style="57" bestFit="1" customWidth="1"/>
    <col min="7940" max="7940" width="9.85546875" style="57" bestFit="1" customWidth="1"/>
    <col min="7941" max="7942" width="10.85546875" style="57" bestFit="1" customWidth="1"/>
    <col min="7943" max="7944" width="2.7109375" style="57" customWidth="1"/>
    <col min="7945" max="8189" width="9.140625" style="57"/>
    <col min="8190" max="8190" width="5" style="57" bestFit="1" customWidth="1"/>
    <col min="8191" max="8191" width="73.5703125" style="57" customWidth="1"/>
    <col min="8192" max="8192" width="6.140625" style="57" bestFit="1" customWidth="1"/>
    <col min="8193" max="8193" width="23.140625" style="57" customWidth="1"/>
    <col min="8194" max="8194" width="19.28515625" style="57" customWidth="1"/>
    <col min="8195" max="8195" width="18.42578125" style="57" bestFit="1" customWidth="1"/>
    <col min="8196" max="8196" width="9.85546875" style="57" bestFit="1" customWidth="1"/>
    <col min="8197" max="8198" width="10.85546875" style="57" bestFit="1" customWidth="1"/>
    <col min="8199" max="8200" width="2.7109375" style="57" customWidth="1"/>
    <col min="8201" max="8445" width="9.140625" style="57"/>
    <col min="8446" max="8446" width="5" style="57" bestFit="1" customWidth="1"/>
    <col min="8447" max="8447" width="73.5703125" style="57" customWidth="1"/>
    <col min="8448" max="8448" width="6.140625" style="57" bestFit="1" customWidth="1"/>
    <col min="8449" max="8449" width="23.140625" style="57" customWidth="1"/>
    <col min="8450" max="8450" width="19.28515625" style="57" customWidth="1"/>
    <col min="8451" max="8451" width="18.42578125" style="57" bestFit="1" customWidth="1"/>
    <col min="8452" max="8452" width="9.85546875" style="57" bestFit="1" customWidth="1"/>
    <col min="8453" max="8454" width="10.85546875" style="57" bestFit="1" customWidth="1"/>
    <col min="8455" max="8456" width="2.7109375" style="57" customWidth="1"/>
    <col min="8457" max="8701" width="9.140625" style="57"/>
    <col min="8702" max="8702" width="5" style="57" bestFit="1" customWidth="1"/>
    <col min="8703" max="8703" width="73.5703125" style="57" customWidth="1"/>
    <col min="8704" max="8704" width="6.140625" style="57" bestFit="1" customWidth="1"/>
    <col min="8705" max="8705" width="23.140625" style="57" customWidth="1"/>
    <col min="8706" max="8706" width="19.28515625" style="57" customWidth="1"/>
    <col min="8707" max="8707" width="18.42578125" style="57" bestFit="1" customWidth="1"/>
    <col min="8708" max="8708" width="9.85546875" style="57" bestFit="1" customWidth="1"/>
    <col min="8709" max="8710" width="10.85546875" style="57" bestFit="1" customWidth="1"/>
    <col min="8711" max="8712" width="2.7109375" style="57" customWidth="1"/>
    <col min="8713" max="8957" width="9.140625" style="57"/>
    <col min="8958" max="8958" width="5" style="57" bestFit="1" customWidth="1"/>
    <col min="8959" max="8959" width="73.5703125" style="57" customWidth="1"/>
    <col min="8960" max="8960" width="6.140625" style="57" bestFit="1" customWidth="1"/>
    <col min="8961" max="8961" width="23.140625" style="57" customWidth="1"/>
    <col min="8962" max="8962" width="19.28515625" style="57" customWidth="1"/>
    <col min="8963" max="8963" width="18.42578125" style="57" bestFit="1" customWidth="1"/>
    <col min="8964" max="8964" width="9.85546875" style="57" bestFit="1" customWidth="1"/>
    <col min="8965" max="8966" width="10.85546875" style="57" bestFit="1" customWidth="1"/>
    <col min="8967" max="8968" width="2.7109375" style="57" customWidth="1"/>
    <col min="8969" max="9213" width="9.140625" style="57"/>
    <col min="9214" max="9214" width="5" style="57" bestFit="1" customWidth="1"/>
    <col min="9215" max="9215" width="73.5703125" style="57" customWidth="1"/>
    <col min="9216" max="9216" width="6.140625" style="57" bestFit="1" customWidth="1"/>
    <col min="9217" max="9217" width="23.140625" style="57" customWidth="1"/>
    <col min="9218" max="9218" width="19.28515625" style="57" customWidth="1"/>
    <col min="9219" max="9219" width="18.42578125" style="57" bestFit="1" customWidth="1"/>
    <col min="9220" max="9220" width="9.85546875" style="57" bestFit="1" customWidth="1"/>
    <col min="9221" max="9222" width="10.85546875" style="57" bestFit="1" customWidth="1"/>
    <col min="9223" max="9224" width="2.7109375" style="57" customWidth="1"/>
    <col min="9225" max="9469" width="9.140625" style="57"/>
    <col min="9470" max="9470" width="5" style="57" bestFit="1" customWidth="1"/>
    <col min="9471" max="9471" width="73.5703125" style="57" customWidth="1"/>
    <col min="9472" max="9472" width="6.140625" style="57" bestFit="1" customWidth="1"/>
    <col min="9473" max="9473" width="23.140625" style="57" customWidth="1"/>
    <col min="9474" max="9474" width="19.28515625" style="57" customWidth="1"/>
    <col min="9475" max="9475" width="18.42578125" style="57" bestFit="1" customWidth="1"/>
    <col min="9476" max="9476" width="9.85546875" style="57" bestFit="1" customWidth="1"/>
    <col min="9477" max="9478" width="10.85546875" style="57" bestFit="1" customWidth="1"/>
    <col min="9479" max="9480" width="2.7109375" style="57" customWidth="1"/>
    <col min="9481" max="9725" width="9.140625" style="57"/>
    <col min="9726" max="9726" width="5" style="57" bestFit="1" customWidth="1"/>
    <col min="9727" max="9727" width="73.5703125" style="57" customWidth="1"/>
    <col min="9728" max="9728" width="6.140625" style="57" bestFit="1" customWidth="1"/>
    <col min="9729" max="9729" width="23.140625" style="57" customWidth="1"/>
    <col min="9730" max="9730" width="19.28515625" style="57" customWidth="1"/>
    <col min="9731" max="9731" width="18.42578125" style="57" bestFit="1" customWidth="1"/>
    <col min="9732" max="9732" width="9.85546875" style="57" bestFit="1" customWidth="1"/>
    <col min="9733" max="9734" width="10.85546875" style="57" bestFit="1" customWidth="1"/>
    <col min="9735" max="9736" width="2.7109375" style="57" customWidth="1"/>
    <col min="9737" max="9981" width="9.140625" style="57"/>
    <col min="9982" max="9982" width="5" style="57" bestFit="1" customWidth="1"/>
    <col min="9983" max="9983" width="73.5703125" style="57" customWidth="1"/>
    <col min="9984" max="9984" width="6.140625" style="57" bestFit="1" customWidth="1"/>
    <col min="9985" max="9985" width="23.140625" style="57" customWidth="1"/>
    <col min="9986" max="9986" width="19.28515625" style="57" customWidth="1"/>
    <col min="9987" max="9987" width="18.42578125" style="57" bestFit="1" customWidth="1"/>
    <col min="9988" max="9988" width="9.85546875" style="57" bestFit="1" customWidth="1"/>
    <col min="9989" max="9990" width="10.85546875" style="57" bestFit="1" customWidth="1"/>
    <col min="9991" max="9992" width="2.7109375" style="57" customWidth="1"/>
    <col min="9993" max="10237" width="9.140625" style="57"/>
    <col min="10238" max="10238" width="5" style="57" bestFit="1" customWidth="1"/>
    <col min="10239" max="10239" width="73.5703125" style="57" customWidth="1"/>
    <col min="10240" max="10240" width="6.140625" style="57" bestFit="1" customWidth="1"/>
    <col min="10241" max="10241" width="23.140625" style="57" customWidth="1"/>
    <col min="10242" max="10242" width="19.28515625" style="57" customWidth="1"/>
    <col min="10243" max="10243" width="18.42578125" style="57" bestFit="1" customWidth="1"/>
    <col min="10244" max="10244" width="9.85546875" style="57" bestFit="1" customWidth="1"/>
    <col min="10245" max="10246" width="10.85546875" style="57" bestFit="1" customWidth="1"/>
    <col min="10247" max="10248" width="2.7109375" style="57" customWidth="1"/>
    <col min="10249" max="10493" width="9.140625" style="57"/>
    <col min="10494" max="10494" width="5" style="57" bestFit="1" customWidth="1"/>
    <col min="10495" max="10495" width="73.5703125" style="57" customWidth="1"/>
    <col min="10496" max="10496" width="6.140625" style="57" bestFit="1" customWidth="1"/>
    <col min="10497" max="10497" width="23.140625" style="57" customWidth="1"/>
    <col min="10498" max="10498" width="19.28515625" style="57" customWidth="1"/>
    <col min="10499" max="10499" width="18.42578125" style="57" bestFit="1" customWidth="1"/>
    <col min="10500" max="10500" width="9.85546875" style="57" bestFit="1" customWidth="1"/>
    <col min="10501" max="10502" width="10.85546875" style="57" bestFit="1" customWidth="1"/>
    <col min="10503" max="10504" width="2.7109375" style="57" customWidth="1"/>
    <col min="10505" max="10749" width="9.140625" style="57"/>
    <col min="10750" max="10750" width="5" style="57" bestFit="1" customWidth="1"/>
    <col min="10751" max="10751" width="73.5703125" style="57" customWidth="1"/>
    <col min="10752" max="10752" width="6.140625" style="57" bestFit="1" customWidth="1"/>
    <col min="10753" max="10753" width="23.140625" style="57" customWidth="1"/>
    <col min="10754" max="10754" width="19.28515625" style="57" customWidth="1"/>
    <col min="10755" max="10755" width="18.42578125" style="57" bestFit="1" customWidth="1"/>
    <col min="10756" max="10756" width="9.85546875" style="57" bestFit="1" customWidth="1"/>
    <col min="10757" max="10758" width="10.85546875" style="57" bestFit="1" customWidth="1"/>
    <col min="10759" max="10760" width="2.7109375" style="57" customWidth="1"/>
    <col min="10761" max="11005" width="9.140625" style="57"/>
    <col min="11006" max="11006" width="5" style="57" bestFit="1" customWidth="1"/>
    <col min="11007" max="11007" width="73.5703125" style="57" customWidth="1"/>
    <col min="11008" max="11008" width="6.140625" style="57" bestFit="1" customWidth="1"/>
    <col min="11009" max="11009" width="23.140625" style="57" customWidth="1"/>
    <col min="11010" max="11010" width="19.28515625" style="57" customWidth="1"/>
    <col min="11011" max="11011" width="18.42578125" style="57" bestFit="1" customWidth="1"/>
    <col min="11012" max="11012" width="9.85546875" style="57" bestFit="1" customWidth="1"/>
    <col min="11013" max="11014" width="10.85546875" style="57" bestFit="1" customWidth="1"/>
    <col min="11015" max="11016" width="2.7109375" style="57" customWidth="1"/>
    <col min="11017" max="11261" width="9.140625" style="57"/>
    <col min="11262" max="11262" width="5" style="57" bestFit="1" customWidth="1"/>
    <col min="11263" max="11263" width="73.5703125" style="57" customWidth="1"/>
    <col min="11264" max="11264" width="6.140625" style="57" bestFit="1" customWidth="1"/>
    <col min="11265" max="11265" width="23.140625" style="57" customWidth="1"/>
    <col min="11266" max="11266" width="19.28515625" style="57" customWidth="1"/>
    <col min="11267" max="11267" width="18.42578125" style="57" bestFit="1" customWidth="1"/>
    <col min="11268" max="11268" width="9.85546875" style="57" bestFit="1" customWidth="1"/>
    <col min="11269" max="11270" width="10.85546875" style="57" bestFit="1" customWidth="1"/>
    <col min="11271" max="11272" width="2.7109375" style="57" customWidth="1"/>
    <col min="11273" max="11517" width="9.140625" style="57"/>
    <col min="11518" max="11518" width="5" style="57" bestFit="1" customWidth="1"/>
    <col min="11519" max="11519" width="73.5703125" style="57" customWidth="1"/>
    <col min="11520" max="11520" width="6.140625" style="57" bestFit="1" customWidth="1"/>
    <col min="11521" max="11521" width="23.140625" style="57" customWidth="1"/>
    <col min="11522" max="11522" width="19.28515625" style="57" customWidth="1"/>
    <col min="11523" max="11523" width="18.42578125" style="57" bestFit="1" customWidth="1"/>
    <col min="11524" max="11524" width="9.85546875" style="57" bestFit="1" customWidth="1"/>
    <col min="11525" max="11526" width="10.85546875" style="57" bestFit="1" customWidth="1"/>
    <col min="11527" max="11528" width="2.7109375" style="57" customWidth="1"/>
    <col min="11529" max="11773" width="9.140625" style="57"/>
    <col min="11774" max="11774" width="5" style="57" bestFit="1" customWidth="1"/>
    <col min="11775" max="11775" width="73.5703125" style="57" customWidth="1"/>
    <col min="11776" max="11776" width="6.140625" style="57" bestFit="1" customWidth="1"/>
    <col min="11777" max="11777" width="23.140625" style="57" customWidth="1"/>
    <col min="11778" max="11778" width="19.28515625" style="57" customWidth="1"/>
    <col min="11779" max="11779" width="18.42578125" style="57" bestFit="1" customWidth="1"/>
    <col min="11780" max="11780" width="9.85546875" style="57" bestFit="1" customWidth="1"/>
    <col min="11781" max="11782" width="10.85546875" style="57" bestFit="1" customWidth="1"/>
    <col min="11783" max="11784" width="2.7109375" style="57" customWidth="1"/>
    <col min="11785" max="12029" width="9.140625" style="57"/>
    <col min="12030" max="12030" width="5" style="57" bestFit="1" customWidth="1"/>
    <col min="12031" max="12031" width="73.5703125" style="57" customWidth="1"/>
    <col min="12032" max="12032" width="6.140625" style="57" bestFit="1" customWidth="1"/>
    <col min="12033" max="12033" width="23.140625" style="57" customWidth="1"/>
    <col min="12034" max="12034" width="19.28515625" style="57" customWidth="1"/>
    <col min="12035" max="12035" width="18.42578125" style="57" bestFit="1" customWidth="1"/>
    <col min="12036" max="12036" width="9.85546875" style="57" bestFit="1" customWidth="1"/>
    <col min="12037" max="12038" width="10.85546875" style="57" bestFit="1" customWidth="1"/>
    <col min="12039" max="12040" width="2.7109375" style="57" customWidth="1"/>
    <col min="12041" max="12285" width="9.140625" style="57"/>
    <col min="12286" max="12286" width="5" style="57" bestFit="1" customWidth="1"/>
    <col min="12287" max="12287" width="73.5703125" style="57" customWidth="1"/>
    <col min="12288" max="12288" width="6.140625" style="57" bestFit="1" customWidth="1"/>
    <col min="12289" max="12289" width="23.140625" style="57" customWidth="1"/>
    <col min="12290" max="12290" width="19.28515625" style="57" customWidth="1"/>
    <col min="12291" max="12291" width="18.42578125" style="57" bestFit="1" customWidth="1"/>
    <col min="12292" max="12292" width="9.85546875" style="57" bestFit="1" customWidth="1"/>
    <col min="12293" max="12294" width="10.85546875" style="57" bestFit="1" customWidth="1"/>
    <col min="12295" max="12296" width="2.7109375" style="57" customWidth="1"/>
    <col min="12297" max="12541" width="9.140625" style="57"/>
    <col min="12542" max="12542" width="5" style="57" bestFit="1" customWidth="1"/>
    <col min="12543" max="12543" width="73.5703125" style="57" customWidth="1"/>
    <col min="12544" max="12544" width="6.140625" style="57" bestFit="1" customWidth="1"/>
    <col min="12545" max="12545" width="23.140625" style="57" customWidth="1"/>
    <col min="12546" max="12546" width="19.28515625" style="57" customWidth="1"/>
    <col min="12547" max="12547" width="18.42578125" style="57" bestFit="1" customWidth="1"/>
    <col min="12548" max="12548" width="9.85546875" style="57" bestFit="1" customWidth="1"/>
    <col min="12549" max="12550" width="10.85546875" style="57" bestFit="1" customWidth="1"/>
    <col min="12551" max="12552" width="2.7109375" style="57" customWidth="1"/>
    <col min="12553" max="12797" width="9.140625" style="57"/>
    <col min="12798" max="12798" width="5" style="57" bestFit="1" customWidth="1"/>
    <col min="12799" max="12799" width="73.5703125" style="57" customWidth="1"/>
    <col min="12800" max="12800" width="6.140625" style="57" bestFit="1" customWidth="1"/>
    <col min="12801" max="12801" width="23.140625" style="57" customWidth="1"/>
    <col min="12802" max="12802" width="19.28515625" style="57" customWidth="1"/>
    <col min="12803" max="12803" width="18.42578125" style="57" bestFit="1" customWidth="1"/>
    <col min="12804" max="12804" width="9.85546875" style="57" bestFit="1" customWidth="1"/>
    <col min="12805" max="12806" width="10.85546875" style="57" bestFit="1" customWidth="1"/>
    <col min="12807" max="12808" width="2.7109375" style="57" customWidth="1"/>
    <col min="12809" max="13053" width="9.140625" style="57"/>
    <col min="13054" max="13054" width="5" style="57" bestFit="1" customWidth="1"/>
    <col min="13055" max="13055" width="73.5703125" style="57" customWidth="1"/>
    <col min="13056" max="13056" width="6.140625" style="57" bestFit="1" customWidth="1"/>
    <col min="13057" max="13057" width="23.140625" style="57" customWidth="1"/>
    <col min="13058" max="13058" width="19.28515625" style="57" customWidth="1"/>
    <col min="13059" max="13059" width="18.42578125" style="57" bestFit="1" customWidth="1"/>
    <col min="13060" max="13060" width="9.85546875" style="57" bestFit="1" customWidth="1"/>
    <col min="13061" max="13062" width="10.85546875" style="57" bestFit="1" customWidth="1"/>
    <col min="13063" max="13064" width="2.7109375" style="57" customWidth="1"/>
    <col min="13065" max="13309" width="9.140625" style="57"/>
    <col min="13310" max="13310" width="5" style="57" bestFit="1" customWidth="1"/>
    <col min="13311" max="13311" width="73.5703125" style="57" customWidth="1"/>
    <col min="13312" max="13312" width="6.140625" style="57" bestFit="1" customWidth="1"/>
    <col min="13313" max="13313" width="23.140625" style="57" customWidth="1"/>
    <col min="13314" max="13314" width="19.28515625" style="57" customWidth="1"/>
    <col min="13315" max="13315" width="18.42578125" style="57" bestFit="1" customWidth="1"/>
    <col min="13316" max="13316" width="9.85546875" style="57" bestFit="1" customWidth="1"/>
    <col min="13317" max="13318" width="10.85546875" style="57" bestFit="1" customWidth="1"/>
    <col min="13319" max="13320" width="2.7109375" style="57" customWidth="1"/>
    <col min="13321" max="13565" width="9.140625" style="57"/>
    <col min="13566" max="13566" width="5" style="57" bestFit="1" customWidth="1"/>
    <col min="13567" max="13567" width="73.5703125" style="57" customWidth="1"/>
    <col min="13568" max="13568" width="6.140625" style="57" bestFit="1" customWidth="1"/>
    <col min="13569" max="13569" width="23.140625" style="57" customWidth="1"/>
    <col min="13570" max="13570" width="19.28515625" style="57" customWidth="1"/>
    <col min="13571" max="13571" width="18.42578125" style="57" bestFit="1" customWidth="1"/>
    <col min="13572" max="13572" width="9.85546875" style="57" bestFit="1" customWidth="1"/>
    <col min="13573" max="13574" width="10.85546875" style="57" bestFit="1" customWidth="1"/>
    <col min="13575" max="13576" width="2.7109375" style="57" customWidth="1"/>
    <col min="13577" max="13821" width="9.140625" style="57"/>
    <col min="13822" max="13822" width="5" style="57" bestFit="1" customWidth="1"/>
    <col min="13823" max="13823" width="73.5703125" style="57" customWidth="1"/>
    <col min="13824" max="13824" width="6.140625" style="57" bestFit="1" customWidth="1"/>
    <col min="13825" max="13825" width="23.140625" style="57" customWidth="1"/>
    <col min="13826" max="13826" width="19.28515625" style="57" customWidth="1"/>
    <col min="13827" max="13827" width="18.42578125" style="57" bestFit="1" customWidth="1"/>
    <col min="13828" max="13828" width="9.85546875" style="57" bestFit="1" customWidth="1"/>
    <col min="13829" max="13830" width="10.85546875" style="57" bestFit="1" customWidth="1"/>
    <col min="13831" max="13832" width="2.7109375" style="57" customWidth="1"/>
    <col min="13833" max="14077" width="9.140625" style="57"/>
    <col min="14078" max="14078" width="5" style="57" bestFit="1" customWidth="1"/>
    <col min="14079" max="14079" width="73.5703125" style="57" customWidth="1"/>
    <col min="14080" max="14080" width="6.140625" style="57" bestFit="1" customWidth="1"/>
    <col min="14081" max="14081" width="23.140625" style="57" customWidth="1"/>
    <col min="14082" max="14082" width="19.28515625" style="57" customWidth="1"/>
    <col min="14083" max="14083" width="18.42578125" style="57" bestFit="1" customWidth="1"/>
    <col min="14084" max="14084" width="9.85546875" style="57" bestFit="1" customWidth="1"/>
    <col min="14085" max="14086" width="10.85546875" style="57" bestFit="1" customWidth="1"/>
    <col min="14087" max="14088" width="2.7109375" style="57" customWidth="1"/>
    <col min="14089" max="14333" width="9.140625" style="57"/>
    <col min="14334" max="14334" width="5" style="57" bestFit="1" customWidth="1"/>
    <col min="14335" max="14335" width="73.5703125" style="57" customWidth="1"/>
    <col min="14336" max="14336" width="6.140625" style="57" bestFit="1" customWidth="1"/>
    <col min="14337" max="14337" width="23.140625" style="57" customWidth="1"/>
    <col min="14338" max="14338" width="19.28515625" style="57" customWidth="1"/>
    <col min="14339" max="14339" width="18.42578125" style="57" bestFit="1" customWidth="1"/>
    <col min="14340" max="14340" width="9.85546875" style="57" bestFit="1" customWidth="1"/>
    <col min="14341" max="14342" width="10.85546875" style="57" bestFit="1" customWidth="1"/>
    <col min="14343" max="14344" width="2.7109375" style="57" customWidth="1"/>
    <col min="14345" max="14589" width="9.140625" style="57"/>
    <col min="14590" max="14590" width="5" style="57" bestFit="1" customWidth="1"/>
    <col min="14591" max="14591" width="73.5703125" style="57" customWidth="1"/>
    <col min="14592" max="14592" width="6.140625" style="57" bestFit="1" customWidth="1"/>
    <col min="14593" max="14593" width="23.140625" style="57" customWidth="1"/>
    <col min="14594" max="14594" width="19.28515625" style="57" customWidth="1"/>
    <col min="14595" max="14595" width="18.42578125" style="57" bestFit="1" customWidth="1"/>
    <col min="14596" max="14596" width="9.85546875" style="57" bestFit="1" customWidth="1"/>
    <col min="14597" max="14598" width="10.85546875" style="57" bestFit="1" customWidth="1"/>
    <col min="14599" max="14600" width="2.7109375" style="57" customWidth="1"/>
    <col min="14601" max="14845" width="9.140625" style="57"/>
    <col min="14846" max="14846" width="5" style="57" bestFit="1" customWidth="1"/>
    <col min="14847" max="14847" width="73.5703125" style="57" customWidth="1"/>
    <col min="14848" max="14848" width="6.140625" style="57" bestFit="1" customWidth="1"/>
    <col min="14849" max="14849" width="23.140625" style="57" customWidth="1"/>
    <col min="14850" max="14850" width="19.28515625" style="57" customWidth="1"/>
    <col min="14851" max="14851" width="18.42578125" style="57" bestFit="1" customWidth="1"/>
    <col min="14852" max="14852" width="9.85546875" style="57" bestFit="1" customWidth="1"/>
    <col min="14853" max="14854" width="10.85546875" style="57" bestFit="1" customWidth="1"/>
    <col min="14855" max="14856" width="2.7109375" style="57" customWidth="1"/>
    <col min="14857" max="15101" width="9.140625" style="57"/>
    <col min="15102" max="15102" width="5" style="57" bestFit="1" customWidth="1"/>
    <col min="15103" max="15103" width="73.5703125" style="57" customWidth="1"/>
    <col min="15104" max="15104" width="6.140625" style="57" bestFit="1" customWidth="1"/>
    <col min="15105" max="15105" width="23.140625" style="57" customWidth="1"/>
    <col min="15106" max="15106" width="19.28515625" style="57" customWidth="1"/>
    <col min="15107" max="15107" width="18.42578125" style="57" bestFit="1" customWidth="1"/>
    <col min="15108" max="15108" width="9.85546875" style="57" bestFit="1" customWidth="1"/>
    <col min="15109" max="15110" width="10.85546875" style="57" bestFit="1" customWidth="1"/>
    <col min="15111" max="15112" width="2.7109375" style="57" customWidth="1"/>
    <col min="15113" max="15357" width="9.140625" style="57"/>
    <col min="15358" max="15358" width="5" style="57" bestFit="1" customWidth="1"/>
    <col min="15359" max="15359" width="73.5703125" style="57" customWidth="1"/>
    <col min="15360" max="15360" width="6.140625" style="57" bestFit="1" customWidth="1"/>
    <col min="15361" max="15361" width="23.140625" style="57" customWidth="1"/>
    <col min="15362" max="15362" width="19.28515625" style="57" customWidth="1"/>
    <col min="15363" max="15363" width="18.42578125" style="57" bestFit="1" customWidth="1"/>
    <col min="15364" max="15364" width="9.85546875" style="57" bestFit="1" customWidth="1"/>
    <col min="15365" max="15366" width="10.85546875" style="57" bestFit="1" customWidth="1"/>
    <col min="15367" max="15368" width="2.7109375" style="57" customWidth="1"/>
    <col min="15369" max="15613" width="9.140625" style="57"/>
    <col min="15614" max="15614" width="5" style="57" bestFit="1" customWidth="1"/>
    <col min="15615" max="15615" width="73.5703125" style="57" customWidth="1"/>
    <col min="15616" max="15616" width="6.140625" style="57" bestFit="1" customWidth="1"/>
    <col min="15617" max="15617" width="23.140625" style="57" customWidth="1"/>
    <col min="15618" max="15618" width="19.28515625" style="57" customWidth="1"/>
    <col min="15619" max="15619" width="18.42578125" style="57" bestFit="1" customWidth="1"/>
    <col min="15620" max="15620" width="9.85546875" style="57" bestFit="1" customWidth="1"/>
    <col min="15621" max="15622" width="10.85546875" style="57" bestFit="1" customWidth="1"/>
    <col min="15623" max="15624" width="2.7109375" style="57" customWidth="1"/>
    <col min="15625" max="15869" width="9.140625" style="57"/>
    <col min="15870" max="15870" width="5" style="57" bestFit="1" customWidth="1"/>
    <col min="15871" max="15871" width="73.5703125" style="57" customWidth="1"/>
    <col min="15872" max="15872" width="6.140625" style="57" bestFit="1" customWidth="1"/>
    <col min="15873" max="15873" width="23.140625" style="57" customWidth="1"/>
    <col min="15874" max="15874" width="19.28515625" style="57" customWidth="1"/>
    <col min="15875" max="15875" width="18.42578125" style="57" bestFit="1" customWidth="1"/>
    <col min="15876" max="15876" width="9.85546875" style="57" bestFit="1" customWidth="1"/>
    <col min="15877" max="15878" width="10.85546875" style="57" bestFit="1" customWidth="1"/>
    <col min="15879" max="15880" width="2.7109375" style="57" customWidth="1"/>
    <col min="15881" max="16125" width="9.140625" style="57"/>
    <col min="16126" max="16126" width="5" style="57" bestFit="1" customWidth="1"/>
    <col min="16127" max="16127" width="73.5703125" style="57" customWidth="1"/>
    <col min="16128" max="16128" width="6.140625" style="57" bestFit="1" customWidth="1"/>
    <col min="16129" max="16129" width="23.140625" style="57" customWidth="1"/>
    <col min="16130" max="16130" width="19.28515625" style="57" customWidth="1"/>
    <col min="16131" max="16131" width="18.42578125" style="57" bestFit="1" customWidth="1"/>
    <col min="16132" max="16132" width="9.85546875" style="57" bestFit="1" customWidth="1"/>
    <col min="16133" max="16134" width="10.85546875" style="57" bestFit="1" customWidth="1"/>
    <col min="16135" max="16136" width="2.7109375" style="57" customWidth="1"/>
    <col min="16137" max="16384" width="9.140625" style="57"/>
  </cols>
  <sheetData>
    <row r="1" spans="1:8" ht="15" x14ac:dyDescent="0.25">
      <c r="A1" s="484" t="s">
        <v>983</v>
      </c>
      <c r="B1" s="485"/>
      <c r="C1" s="485"/>
      <c r="D1" s="485"/>
      <c r="E1" s="485"/>
      <c r="F1" s="485"/>
      <c r="G1" s="59"/>
      <c r="H1" s="59"/>
    </row>
    <row r="2" spans="1:8" ht="15" x14ac:dyDescent="0.25">
      <c r="A2" s="58"/>
      <c r="B2" s="59"/>
      <c r="C2" s="59"/>
      <c r="D2" s="59"/>
      <c r="E2" s="108"/>
      <c r="F2" s="59"/>
      <c r="G2" s="59"/>
      <c r="H2" s="59"/>
    </row>
    <row r="3" spans="1:8" ht="15.75" x14ac:dyDescent="0.25">
      <c r="A3" s="486" t="s">
        <v>960</v>
      </c>
      <c r="B3" s="485"/>
      <c r="C3" s="485"/>
      <c r="D3" s="485"/>
      <c r="E3" s="485"/>
      <c r="F3" s="167"/>
      <c r="G3" s="59"/>
      <c r="H3" s="59"/>
    </row>
    <row r="4" spans="1:8" s="116" customFormat="1" ht="15.75" x14ac:dyDescent="0.25">
      <c r="A4" s="511" t="s">
        <v>372</v>
      </c>
      <c r="B4" s="512"/>
      <c r="C4" s="512"/>
      <c r="D4" s="512"/>
      <c r="E4" s="512"/>
    </row>
    <row r="5" spans="1:8" s="116" customFormat="1" ht="15.75" x14ac:dyDescent="0.25">
      <c r="A5" s="488" t="s">
        <v>607</v>
      </c>
      <c r="B5" s="488"/>
      <c r="C5" s="488"/>
      <c r="D5" s="488"/>
      <c r="E5" s="488"/>
    </row>
    <row r="6" spans="1:8" s="80" customFormat="1" ht="15" customHeight="1" x14ac:dyDescent="0.2">
      <c r="A6" s="72"/>
      <c r="B6" s="117"/>
      <c r="C6" s="117"/>
      <c r="D6" s="117"/>
      <c r="E6" s="118"/>
    </row>
    <row r="7" spans="1:8" s="169" customFormat="1" ht="15" customHeight="1" x14ac:dyDescent="0.2">
      <c r="A7" s="68" t="s">
        <v>2</v>
      </c>
      <c r="B7" s="168" t="s">
        <v>3</v>
      </c>
      <c r="C7" s="168" t="s">
        <v>4</v>
      </c>
      <c r="D7" s="168" t="s">
        <v>5</v>
      </c>
      <c r="E7" s="71" t="s">
        <v>6</v>
      </c>
      <c r="F7" s="71" t="s">
        <v>7</v>
      </c>
    </row>
    <row r="8" spans="1:8" s="121" customFormat="1" ht="63.75" x14ac:dyDescent="0.2">
      <c r="A8" s="501" t="s">
        <v>108</v>
      </c>
      <c r="B8" s="506" t="s">
        <v>387</v>
      </c>
      <c r="C8" s="506" t="s">
        <v>109</v>
      </c>
      <c r="D8" s="165" t="s">
        <v>609</v>
      </c>
      <c r="E8" s="164" t="s">
        <v>610</v>
      </c>
      <c r="F8" s="166" t="s">
        <v>608</v>
      </c>
    </row>
    <row r="9" spans="1:8" x14ac:dyDescent="0.2">
      <c r="A9" s="514"/>
      <c r="B9" s="514"/>
      <c r="C9" s="514"/>
      <c r="D9" s="122" t="s">
        <v>27</v>
      </c>
      <c r="E9" s="122" t="s">
        <v>27</v>
      </c>
      <c r="F9" s="122" t="s">
        <v>27</v>
      </c>
    </row>
    <row r="10" spans="1:8" x14ac:dyDescent="0.2">
      <c r="A10" s="170"/>
      <c r="B10" s="170"/>
      <c r="C10" s="171"/>
      <c r="D10" s="165" t="s">
        <v>26</v>
      </c>
      <c r="E10" s="165" t="s">
        <v>26</v>
      </c>
      <c r="F10" s="122" t="s">
        <v>26</v>
      </c>
    </row>
    <row r="11" spans="1:8" ht="15" customHeight="1" x14ac:dyDescent="0.2">
      <c r="A11" s="123" t="s">
        <v>112</v>
      </c>
      <c r="B11" s="124" t="s">
        <v>406</v>
      </c>
      <c r="C11" s="125" t="s">
        <v>407</v>
      </c>
      <c r="D11" s="78">
        <v>140924000</v>
      </c>
      <c r="E11" s="211">
        <v>12780000</v>
      </c>
      <c r="F11" s="174">
        <f t="shared" ref="F11:F30" si="0">D11+E11</f>
        <v>153704000</v>
      </c>
    </row>
    <row r="12" spans="1:8" ht="15" customHeight="1" x14ac:dyDescent="0.2">
      <c r="A12" s="123" t="s">
        <v>115</v>
      </c>
      <c r="B12" s="124" t="s">
        <v>408</v>
      </c>
      <c r="C12" s="130" t="s">
        <v>409</v>
      </c>
      <c r="D12" s="78"/>
      <c r="E12" s="211"/>
      <c r="F12" s="174">
        <f t="shared" si="0"/>
        <v>0</v>
      </c>
    </row>
    <row r="13" spans="1:8" ht="15" customHeight="1" x14ac:dyDescent="0.2">
      <c r="A13" s="123" t="s">
        <v>118</v>
      </c>
      <c r="B13" s="124" t="s">
        <v>410</v>
      </c>
      <c r="C13" s="130" t="s">
        <v>411</v>
      </c>
      <c r="D13" s="78">
        <v>10000000</v>
      </c>
      <c r="E13" s="211">
        <v>1000000</v>
      </c>
      <c r="F13" s="174">
        <f t="shared" si="0"/>
        <v>11000000</v>
      </c>
    </row>
    <row r="14" spans="1:8" ht="15" customHeight="1" x14ac:dyDescent="0.2">
      <c r="A14" s="123" t="s">
        <v>121</v>
      </c>
      <c r="B14" s="131" t="s">
        <v>412</v>
      </c>
      <c r="C14" s="130" t="s">
        <v>413</v>
      </c>
      <c r="D14" s="78">
        <v>4000000</v>
      </c>
      <c r="E14" s="211"/>
      <c r="F14" s="174">
        <f t="shared" si="0"/>
        <v>4000000</v>
      </c>
    </row>
    <row r="15" spans="1:8" ht="15" customHeight="1" x14ac:dyDescent="0.2">
      <c r="A15" s="123" t="s">
        <v>124</v>
      </c>
      <c r="B15" s="131" t="s">
        <v>414</v>
      </c>
      <c r="C15" s="130" t="s">
        <v>415</v>
      </c>
      <c r="D15" s="78"/>
      <c r="E15" s="211"/>
      <c r="F15" s="174">
        <f t="shared" si="0"/>
        <v>0</v>
      </c>
    </row>
    <row r="16" spans="1:8" ht="15" customHeight="1" x14ac:dyDescent="0.2">
      <c r="A16" s="123" t="s">
        <v>127</v>
      </c>
      <c r="B16" s="131" t="s">
        <v>416</v>
      </c>
      <c r="C16" s="130" t="s">
        <v>417</v>
      </c>
      <c r="D16" s="78">
        <v>2950000</v>
      </c>
      <c r="E16" s="211"/>
      <c r="F16" s="174">
        <f t="shared" si="0"/>
        <v>2950000</v>
      </c>
    </row>
    <row r="17" spans="1:6" ht="15" customHeight="1" x14ac:dyDescent="0.2">
      <c r="A17" s="123" t="s">
        <v>130</v>
      </c>
      <c r="B17" s="131" t="s">
        <v>418</v>
      </c>
      <c r="C17" s="130" t="s">
        <v>419</v>
      </c>
      <c r="D17" s="78">
        <v>8245000</v>
      </c>
      <c r="E17" s="211">
        <v>516000</v>
      </c>
      <c r="F17" s="174">
        <f t="shared" si="0"/>
        <v>8761000</v>
      </c>
    </row>
    <row r="18" spans="1:6" ht="15" customHeight="1" x14ac:dyDescent="0.2">
      <c r="A18" s="123" t="s">
        <v>133</v>
      </c>
      <c r="B18" s="131" t="s">
        <v>420</v>
      </c>
      <c r="C18" s="130" t="s">
        <v>421</v>
      </c>
      <c r="D18" s="78"/>
      <c r="E18" s="211"/>
      <c r="F18" s="174">
        <f t="shared" si="0"/>
        <v>0</v>
      </c>
    </row>
    <row r="19" spans="1:6" ht="15" customHeight="1" x14ac:dyDescent="0.2">
      <c r="A19" s="123" t="s">
        <v>136</v>
      </c>
      <c r="B19" s="132" t="s">
        <v>422</v>
      </c>
      <c r="C19" s="130" t="s">
        <v>423</v>
      </c>
      <c r="D19" s="78">
        <v>850000</v>
      </c>
      <c r="E19" s="211">
        <v>190000</v>
      </c>
      <c r="F19" s="174">
        <f t="shared" si="0"/>
        <v>1040000</v>
      </c>
    </row>
    <row r="20" spans="1:6" ht="15" customHeight="1" x14ac:dyDescent="0.2">
      <c r="A20" s="123" t="s">
        <v>139</v>
      </c>
      <c r="B20" s="132" t="s">
        <v>424</v>
      </c>
      <c r="C20" s="130" t="s">
        <v>425</v>
      </c>
      <c r="D20" s="78">
        <v>580000</v>
      </c>
      <c r="E20" s="211"/>
      <c r="F20" s="174">
        <f t="shared" si="0"/>
        <v>580000</v>
      </c>
    </row>
    <row r="21" spans="1:6" ht="15" customHeight="1" x14ac:dyDescent="0.2">
      <c r="A21" s="123" t="s">
        <v>142</v>
      </c>
      <c r="B21" s="132" t="s">
        <v>426</v>
      </c>
      <c r="C21" s="130" t="s">
        <v>427</v>
      </c>
      <c r="D21" s="78"/>
      <c r="E21" s="211"/>
      <c r="F21" s="174">
        <f t="shared" si="0"/>
        <v>0</v>
      </c>
    </row>
    <row r="22" spans="1:6" ht="15" customHeight="1" x14ac:dyDescent="0.2">
      <c r="A22" s="123" t="s">
        <v>145</v>
      </c>
      <c r="B22" s="132" t="s">
        <v>428</v>
      </c>
      <c r="C22" s="130" t="s">
        <v>429</v>
      </c>
      <c r="D22" s="78">
        <v>700000</v>
      </c>
      <c r="E22" s="211"/>
      <c r="F22" s="174">
        <f t="shared" si="0"/>
        <v>700000</v>
      </c>
    </row>
    <row r="23" spans="1:6" s="62" customFormat="1" ht="15" customHeight="1" x14ac:dyDescent="0.2">
      <c r="A23" s="123" t="s">
        <v>148</v>
      </c>
      <c r="B23" s="132" t="s">
        <v>430</v>
      </c>
      <c r="C23" s="130" t="s">
        <v>431</v>
      </c>
      <c r="D23" s="78">
        <v>2300000</v>
      </c>
      <c r="E23" s="211"/>
      <c r="F23" s="174">
        <f t="shared" si="0"/>
        <v>2300000</v>
      </c>
    </row>
    <row r="24" spans="1:6" s="62" customFormat="1" ht="15" customHeight="1" x14ac:dyDescent="0.2">
      <c r="A24" s="123" t="s">
        <v>151</v>
      </c>
      <c r="B24" s="131" t="s">
        <v>432</v>
      </c>
      <c r="C24" s="130" t="s">
        <v>433</v>
      </c>
      <c r="D24" s="474">
        <f>SUM(D11:D23)</f>
        <v>170549000</v>
      </c>
      <c r="E24" s="474">
        <f t="shared" ref="E24:F24" si="1">SUM(E11:E23)</f>
        <v>14486000</v>
      </c>
      <c r="F24" s="475">
        <f t="shared" si="1"/>
        <v>185035000</v>
      </c>
    </row>
    <row r="25" spans="1:6" s="62" customFormat="1" ht="15" customHeight="1" x14ac:dyDescent="0.2">
      <c r="A25" s="123" t="s">
        <v>154</v>
      </c>
      <c r="B25" s="132" t="s">
        <v>434</v>
      </c>
      <c r="C25" s="130" t="s">
        <v>435</v>
      </c>
      <c r="D25" s="78"/>
      <c r="E25" s="211"/>
      <c r="F25" s="174">
        <f t="shared" si="0"/>
        <v>0</v>
      </c>
    </row>
    <row r="26" spans="1:6" ht="15" customHeight="1" x14ac:dyDescent="0.2">
      <c r="A26" s="123" t="s">
        <v>157</v>
      </c>
      <c r="B26" s="132" t="s">
        <v>436</v>
      </c>
      <c r="C26" s="130" t="s">
        <v>437</v>
      </c>
      <c r="D26" s="78">
        <v>1000000</v>
      </c>
      <c r="E26" s="211"/>
      <c r="F26" s="174">
        <f t="shared" si="0"/>
        <v>1000000</v>
      </c>
    </row>
    <row r="27" spans="1:6" ht="15" customHeight="1" x14ac:dyDescent="0.2">
      <c r="A27" s="123" t="s">
        <v>160</v>
      </c>
      <c r="B27" s="134" t="s">
        <v>438</v>
      </c>
      <c r="C27" s="130" t="s">
        <v>439</v>
      </c>
      <c r="D27" s="78">
        <v>542000</v>
      </c>
      <c r="E27" s="211"/>
      <c r="F27" s="174">
        <f t="shared" si="0"/>
        <v>542000</v>
      </c>
    </row>
    <row r="28" spans="1:6" ht="15" customHeight="1" x14ac:dyDescent="0.2">
      <c r="A28" s="123" t="s">
        <v>163</v>
      </c>
      <c r="B28" s="132" t="s">
        <v>440</v>
      </c>
      <c r="C28" s="130" t="s">
        <v>441</v>
      </c>
      <c r="D28" s="474">
        <f>SUM(D25:D27)</f>
        <v>1542000</v>
      </c>
      <c r="E28" s="474">
        <f t="shared" ref="E28:F28" si="2">SUM(E25:E27)</f>
        <v>0</v>
      </c>
      <c r="F28" s="475">
        <f t="shared" si="2"/>
        <v>1542000</v>
      </c>
    </row>
    <row r="29" spans="1:6" ht="15" customHeight="1" x14ac:dyDescent="0.2">
      <c r="A29" s="176" t="s">
        <v>166</v>
      </c>
      <c r="B29" s="177" t="s">
        <v>442</v>
      </c>
      <c r="C29" s="178" t="s">
        <v>443</v>
      </c>
      <c r="D29" s="444">
        <f>D24+D28</f>
        <v>172091000</v>
      </c>
      <c r="E29" s="444">
        <f t="shared" ref="E29:F29" si="3">E24+E28</f>
        <v>14486000</v>
      </c>
      <c r="F29" s="444">
        <f t="shared" si="3"/>
        <v>186577000</v>
      </c>
    </row>
    <row r="30" spans="1:6" ht="15" customHeight="1" x14ac:dyDescent="0.2">
      <c r="A30" s="176" t="s">
        <v>169</v>
      </c>
      <c r="B30" s="181" t="s">
        <v>444</v>
      </c>
      <c r="C30" s="178" t="s">
        <v>445</v>
      </c>
      <c r="D30" s="99">
        <v>32945000</v>
      </c>
      <c r="E30" s="180">
        <v>1990000</v>
      </c>
      <c r="F30" s="180">
        <f t="shared" si="0"/>
        <v>34935000</v>
      </c>
    </row>
    <row r="31" spans="1:6" s="80" customFormat="1" ht="15" customHeight="1" x14ac:dyDescent="0.2">
      <c r="A31" s="123" t="s">
        <v>172</v>
      </c>
      <c r="B31" s="132" t="s">
        <v>446</v>
      </c>
      <c r="C31" s="130" t="s">
        <v>447</v>
      </c>
      <c r="D31" s="78">
        <v>500000</v>
      </c>
      <c r="E31" s="174"/>
      <c r="F31" s="174">
        <f t="shared" ref="F31:F54" si="4">D31+E31</f>
        <v>500000</v>
      </c>
    </row>
    <row r="32" spans="1:6" ht="15" customHeight="1" x14ac:dyDescent="0.2">
      <c r="A32" s="123" t="s">
        <v>175</v>
      </c>
      <c r="B32" s="132" t="s">
        <v>448</v>
      </c>
      <c r="C32" s="130" t="s">
        <v>449</v>
      </c>
      <c r="D32" s="78">
        <v>2300000</v>
      </c>
      <c r="E32" s="211"/>
      <c r="F32" s="174">
        <f t="shared" si="4"/>
        <v>2300000</v>
      </c>
    </row>
    <row r="33" spans="1:6" ht="15" customHeight="1" x14ac:dyDescent="0.2">
      <c r="A33" s="123" t="s">
        <v>178</v>
      </c>
      <c r="B33" s="132" t="s">
        <v>450</v>
      </c>
      <c r="C33" s="130" t="s">
        <v>451</v>
      </c>
      <c r="D33" s="78"/>
      <c r="E33" s="211"/>
      <c r="F33" s="174">
        <f t="shared" si="4"/>
        <v>0</v>
      </c>
    </row>
    <row r="34" spans="1:6" ht="15" customHeight="1" x14ac:dyDescent="0.2">
      <c r="A34" s="123" t="s">
        <v>181</v>
      </c>
      <c r="B34" s="132" t="s">
        <v>452</v>
      </c>
      <c r="C34" s="130" t="s">
        <v>453</v>
      </c>
      <c r="D34" s="145">
        <f t="shared" ref="D34:E34" si="5">SUM(D31:D33)</f>
        <v>2800000</v>
      </c>
      <c r="E34" s="145">
        <f t="shared" si="5"/>
        <v>0</v>
      </c>
      <c r="F34" s="174">
        <f t="shared" si="4"/>
        <v>2800000</v>
      </c>
    </row>
    <row r="35" spans="1:6" ht="15" customHeight="1" x14ac:dyDescent="0.2">
      <c r="A35" s="123" t="s">
        <v>184</v>
      </c>
      <c r="B35" s="132" t="s">
        <v>454</v>
      </c>
      <c r="C35" s="130" t="s">
        <v>455</v>
      </c>
      <c r="D35" s="78">
        <v>9100000</v>
      </c>
      <c r="E35" s="211"/>
      <c r="F35" s="174">
        <f t="shared" si="4"/>
        <v>9100000</v>
      </c>
    </row>
    <row r="36" spans="1:6" ht="15" customHeight="1" x14ac:dyDescent="0.2">
      <c r="A36" s="123" t="s">
        <v>187</v>
      </c>
      <c r="B36" s="132" t="s">
        <v>456</v>
      </c>
      <c r="C36" s="130" t="s">
        <v>457</v>
      </c>
      <c r="D36" s="78">
        <v>1800000</v>
      </c>
      <c r="E36" s="211"/>
      <c r="F36" s="174">
        <f t="shared" si="4"/>
        <v>1800000</v>
      </c>
    </row>
    <row r="37" spans="1:6" ht="15" customHeight="1" x14ac:dyDescent="0.2">
      <c r="A37" s="123" t="s">
        <v>190</v>
      </c>
      <c r="B37" s="132" t="s">
        <v>458</v>
      </c>
      <c r="C37" s="130" t="s">
        <v>459</v>
      </c>
      <c r="D37" s="145">
        <f t="shared" ref="D37:E37" si="6">SUM(D35:D36)</f>
        <v>10900000</v>
      </c>
      <c r="E37" s="145">
        <f t="shared" si="6"/>
        <v>0</v>
      </c>
      <c r="F37" s="174">
        <f t="shared" si="4"/>
        <v>10900000</v>
      </c>
    </row>
    <row r="38" spans="1:6" ht="15" customHeight="1" x14ac:dyDescent="0.2">
      <c r="A38" s="123" t="s">
        <v>193</v>
      </c>
      <c r="B38" s="132" t="s">
        <v>460</v>
      </c>
      <c r="C38" s="130" t="s">
        <v>461</v>
      </c>
      <c r="D38" s="78"/>
      <c r="E38" s="211"/>
      <c r="F38" s="174">
        <f t="shared" si="4"/>
        <v>0</v>
      </c>
    </row>
    <row r="39" spans="1:6" ht="15" customHeight="1" x14ac:dyDescent="0.2">
      <c r="A39" s="123" t="s">
        <v>196</v>
      </c>
      <c r="B39" s="132" t="s">
        <v>462</v>
      </c>
      <c r="C39" s="130" t="s">
        <v>463</v>
      </c>
      <c r="D39" s="78"/>
      <c r="E39" s="211"/>
      <c r="F39" s="174">
        <f t="shared" si="4"/>
        <v>0</v>
      </c>
    </row>
    <row r="40" spans="1:6" ht="15" customHeight="1" x14ac:dyDescent="0.2">
      <c r="A40" s="123" t="s">
        <v>199</v>
      </c>
      <c r="B40" s="132" t="s">
        <v>464</v>
      </c>
      <c r="C40" s="130" t="s">
        <v>465</v>
      </c>
      <c r="D40" s="78"/>
      <c r="E40" s="211"/>
      <c r="F40" s="174">
        <f t="shared" si="4"/>
        <v>0</v>
      </c>
    </row>
    <row r="41" spans="1:6" ht="15" customHeight="1" x14ac:dyDescent="0.2">
      <c r="A41" s="123" t="s">
        <v>202</v>
      </c>
      <c r="B41" s="132" t="s">
        <v>466</v>
      </c>
      <c r="C41" s="130" t="s">
        <v>467</v>
      </c>
      <c r="D41" s="78"/>
      <c r="E41" s="211"/>
      <c r="F41" s="174">
        <f t="shared" si="4"/>
        <v>0</v>
      </c>
    </row>
    <row r="42" spans="1:6" ht="15" customHeight="1" x14ac:dyDescent="0.2">
      <c r="A42" s="123" t="s">
        <v>205</v>
      </c>
      <c r="B42" s="132" t="s">
        <v>468</v>
      </c>
      <c r="C42" s="130" t="s">
        <v>469</v>
      </c>
      <c r="D42" s="78"/>
      <c r="E42" s="211"/>
      <c r="F42" s="174">
        <f t="shared" si="4"/>
        <v>0</v>
      </c>
    </row>
    <row r="43" spans="1:6" ht="15" customHeight="1" x14ac:dyDescent="0.2">
      <c r="A43" s="123" t="s">
        <v>208</v>
      </c>
      <c r="B43" s="134" t="s">
        <v>470</v>
      </c>
      <c r="C43" s="130" t="s">
        <v>471</v>
      </c>
      <c r="D43" s="78"/>
      <c r="E43" s="211"/>
      <c r="F43" s="174">
        <f t="shared" si="4"/>
        <v>0</v>
      </c>
    </row>
    <row r="44" spans="1:6" ht="15" customHeight="1" x14ac:dyDescent="0.2">
      <c r="A44" s="123" t="s">
        <v>211</v>
      </c>
      <c r="B44" s="132" t="s">
        <v>472</v>
      </c>
      <c r="C44" s="130" t="s">
        <v>473</v>
      </c>
      <c r="D44" s="78">
        <v>10430000</v>
      </c>
      <c r="E44" s="211"/>
      <c r="F44" s="174">
        <f t="shared" si="4"/>
        <v>10430000</v>
      </c>
    </row>
    <row r="45" spans="1:6" ht="15" customHeight="1" x14ac:dyDescent="0.2">
      <c r="A45" s="123" t="s">
        <v>214</v>
      </c>
      <c r="B45" s="132" t="s">
        <v>474</v>
      </c>
      <c r="C45" s="130" t="s">
        <v>475</v>
      </c>
      <c r="D45" s="145">
        <f t="shared" ref="D45:E45" si="7">SUM(D38:D44)</f>
        <v>10430000</v>
      </c>
      <c r="E45" s="145">
        <f t="shared" si="7"/>
        <v>0</v>
      </c>
      <c r="F45" s="174">
        <f t="shared" si="4"/>
        <v>10430000</v>
      </c>
    </row>
    <row r="46" spans="1:6" ht="15" customHeight="1" x14ac:dyDescent="0.2">
      <c r="A46" s="123" t="s">
        <v>217</v>
      </c>
      <c r="B46" s="132" t="s">
        <v>476</v>
      </c>
      <c r="C46" s="130" t="s">
        <v>477</v>
      </c>
      <c r="D46" s="78">
        <v>50000</v>
      </c>
      <c r="E46" s="211"/>
      <c r="F46" s="174">
        <f t="shared" si="4"/>
        <v>50000</v>
      </c>
    </row>
    <row r="47" spans="1:6" ht="15" customHeight="1" x14ac:dyDescent="0.2">
      <c r="A47" s="123" t="s">
        <v>220</v>
      </c>
      <c r="B47" s="132" t="s">
        <v>478</v>
      </c>
      <c r="C47" s="130" t="s">
        <v>479</v>
      </c>
      <c r="D47" s="78"/>
      <c r="E47" s="211"/>
      <c r="F47" s="174">
        <f t="shared" si="4"/>
        <v>0</v>
      </c>
    </row>
    <row r="48" spans="1:6" ht="15" customHeight="1" x14ac:dyDescent="0.2">
      <c r="A48" s="123" t="s">
        <v>223</v>
      </c>
      <c r="B48" s="132" t="s">
        <v>480</v>
      </c>
      <c r="C48" s="130" t="s">
        <v>481</v>
      </c>
      <c r="D48" s="145">
        <f t="shared" ref="D48:E48" si="8">SUM(D46:D47)</f>
        <v>50000</v>
      </c>
      <c r="E48" s="145">
        <f t="shared" si="8"/>
        <v>0</v>
      </c>
      <c r="F48" s="174">
        <f t="shared" si="4"/>
        <v>50000</v>
      </c>
    </row>
    <row r="49" spans="1:6" ht="15" customHeight="1" x14ac:dyDescent="0.2">
      <c r="A49" s="123" t="s">
        <v>226</v>
      </c>
      <c r="B49" s="132" t="s">
        <v>482</v>
      </c>
      <c r="C49" s="130" t="s">
        <v>483</v>
      </c>
      <c r="D49" s="78">
        <v>6515100</v>
      </c>
      <c r="E49" s="211"/>
      <c r="F49" s="174">
        <f t="shared" si="4"/>
        <v>6515100</v>
      </c>
    </row>
    <row r="50" spans="1:6" ht="15" customHeight="1" x14ac:dyDescent="0.2">
      <c r="A50" s="123" t="s">
        <v>229</v>
      </c>
      <c r="B50" s="132" t="s">
        <v>484</v>
      </c>
      <c r="C50" s="130" t="s">
        <v>485</v>
      </c>
      <c r="D50" s="78">
        <v>300000</v>
      </c>
      <c r="E50" s="211"/>
      <c r="F50" s="174">
        <f t="shared" si="4"/>
        <v>300000</v>
      </c>
    </row>
    <row r="51" spans="1:6" ht="15" customHeight="1" x14ac:dyDescent="0.2">
      <c r="A51" s="123" t="s">
        <v>232</v>
      </c>
      <c r="B51" s="132" t="s">
        <v>486</v>
      </c>
      <c r="C51" s="130" t="s">
        <v>487</v>
      </c>
      <c r="D51" s="78"/>
      <c r="E51" s="211"/>
      <c r="F51" s="174">
        <f t="shared" si="4"/>
        <v>0</v>
      </c>
    </row>
    <row r="52" spans="1:6" ht="15" customHeight="1" x14ac:dyDescent="0.2">
      <c r="A52" s="123" t="s">
        <v>488</v>
      </c>
      <c r="B52" s="132" t="s">
        <v>489</v>
      </c>
      <c r="C52" s="130" t="s">
        <v>490</v>
      </c>
      <c r="D52" s="78"/>
      <c r="E52" s="211"/>
      <c r="F52" s="174">
        <f t="shared" si="4"/>
        <v>0</v>
      </c>
    </row>
    <row r="53" spans="1:6" ht="15" customHeight="1" x14ac:dyDescent="0.2">
      <c r="A53" s="123" t="s">
        <v>491</v>
      </c>
      <c r="B53" s="132" t="s">
        <v>492</v>
      </c>
      <c r="C53" s="130" t="s">
        <v>493</v>
      </c>
      <c r="D53" s="78">
        <v>150000</v>
      </c>
      <c r="E53" s="211"/>
      <c r="F53" s="174">
        <f t="shared" si="4"/>
        <v>150000</v>
      </c>
    </row>
    <row r="54" spans="1:6" ht="15" customHeight="1" x14ac:dyDescent="0.2">
      <c r="A54" s="123" t="s">
        <v>494</v>
      </c>
      <c r="B54" s="132" t="s">
        <v>495</v>
      </c>
      <c r="C54" s="130" t="s">
        <v>496</v>
      </c>
      <c r="D54" s="145">
        <f t="shared" ref="D54:E54" si="9">SUM(D49:D53)</f>
        <v>6965100</v>
      </c>
      <c r="E54" s="145">
        <f t="shared" si="9"/>
        <v>0</v>
      </c>
      <c r="F54" s="174">
        <f t="shared" si="4"/>
        <v>6965100</v>
      </c>
    </row>
    <row r="55" spans="1:6" ht="15" customHeight="1" x14ac:dyDescent="0.2">
      <c r="A55" s="176" t="s">
        <v>497</v>
      </c>
      <c r="B55" s="181" t="s">
        <v>498</v>
      </c>
      <c r="C55" s="178" t="s">
        <v>499</v>
      </c>
      <c r="D55" s="444">
        <f>D34+D37+D45+D48+D54</f>
        <v>31145100</v>
      </c>
      <c r="E55" s="444">
        <f t="shared" ref="E55" si="10">E34+E37+E45+E48+E54</f>
        <v>0</v>
      </c>
      <c r="F55" s="179">
        <f t="shared" ref="F55" si="11">F34+F37+F45+F48+F54</f>
        <v>31145100</v>
      </c>
    </row>
    <row r="56" spans="1:6" ht="15" customHeight="1" x14ac:dyDescent="0.2">
      <c r="A56" s="123" t="s">
        <v>243</v>
      </c>
      <c r="B56" s="144" t="s">
        <v>500</v>
      </c>
      <c r="C56" s="130" t="s">
        <v>501</v>
      </c>
      <c r="D56" s="182"/>
      <c r="E56" s="183"/>
      <c r="F56" s="174">
        <f t="shared" ref="F56:F90" si="12">D56+E56</f>
        <v>0</v>
      </c>
    </row>
    <row r="57" spans="1:6" ht="15" customHeight="1" x14ac:dyDescent="0.2">
      <c r="A57" s="123" t="s">
        <v>246</v>
      </c>
      <c r="B57" s="144" t="s">
        <v>502</v>
      </c>
      <c r="C57" s="130" t="s">
        <v>503</v>
      </c>
      <c r="D57" s="182"/>
      <c r="E57" s="183"/>
      <c r="F57" s="174">
        <f t="shared" si="12"/>
        <v>0</v>
      </c>
    </row>
    <row r="58" spans="1:6" ht="15" customHeight="1" x14ac:dyDescent="0.2">
      <c r="A58" s="123" t="s">
        <v>249</v>
      </c>
      <c r="B58" s="144" t="s">
        <v>504</v>
      </c>
      <c r="C58" s="130" t="s">
        <v>505</v>
      </c>
      <c r="D58" s="182"/>
      <c r="E58" s="183"/>
      <c r="F58" s="174">
        <f t="shared" si="12"/>
        <v>0</v>
      </c>
    </row>
    <row r="59" spans="1:6" ht="15" customHeight="1" x14ac:dyDescent="0.2">
      <c r="A59" s="123" t="s">
        <v>252</v>
      </c>
      <c r="B59" s="144" t="s">
        <v>506</v>
      </c>
      <c r="C59" s="130" t="s">
        <v>507</v>
      </c>
      <c r="D59" s="182"/>
      <c r="E59" s="183"/>
      <c r="F59" s="174">
        <f t="shared" si="12"/>
        <v>0</v>
      </c>
    </row>
    <row r="60" spans="1:6" ht="15" customHeight="1" x14ac:dyDescent="0.2">
      <c r="A60" s="123" t="s">
        <v>255</v>
      </c>
      <c r="B60" s="144" t="s">
        <v>508</v>
      </c>
      <c r="C60" s="130" t="s">
        <v>509</v>
      </c>
      <c r="D60" s="182"/>
      <c r="E60" s="183"/>
      <c r="F60" s="174">
        <f t="shared" si="12"/>
        <v>0</v>
      </c>
    </row>
    <row r="61" spans="1:6" ht="15" customHeight="1" x14ac:dyDescent="0.2">
      <c r="A61" s="123" t="s">
        <v>258</v>
      </c>
      <c r="B61" s="144" t="s">
        <v>510</v>
      </c>
      <c r="C61" s="130" t="s">
        <v>511</v>
      </c>
      <c r="D61" s="182"/>
      <c r="E61" s="183"/>
      <c r="F61" s="174">
        <f t="shared" si="12"/>
        <v>0</v>
      </c>
    </row>
    <row r="62" spans="1:6" ht="15" customHeight="1" x14ac:dyDescent="0.2">
      <c r="A62" s="123" t="s">
        <v>261</v>
      </c>
      <c r="B62" s="144" t="s">
        <v>512</v>
      </c>
      <c r="C62" s="130" t="s">
        <v>513</v>
      </c>
      <c r="D62" s="182"/>
      <c r="E62" s="183"/>
      <c r="F62" s="174">
        <f t="shared" si="12"/>
        <v>0</v>
      </c>
    </row>
    <row r="63" spans="1:6" ht="15" customHeight="1" x14ac:dyDescent="0.2">
      <c r="A63" s="123" t="s">
        <v>264</v>
      </c>
      <c r="B63" s="144" t="s">
        <v>514</v>
      </c>
      <c r="C63" s="130" t="s">
        <v>515</v>
      </c>
      <c r="D63" s="182"/>
      <c r="E63" s="183"/>
      <c r="F63" s="174">
        <f t="shared" si="12"/>
        <v>0</v>
      </c>
    </row>
    <row r="64" spans="1:6" ht="15" customHeight="1" x14ac:dyDescent="0.2">
      <c r="A64" s="176" t="s">
        <v>267</v>
      </c>
      <c r="B64" s="184" t="s">
        <v>516</v>
      </c>
      <c r="C64" s="178" t="s">
        <v>517</v>
      </c>
      <c r="D64" s="185"/>
      <c r="E64" s="186"/>
      <c r="F64" s="180">
        <f t="shared" si="12"/>
        <v>0</v>
      </c>
    </row>
    <row r="65" spans="1:6" ht="15" customHeight="1" x14ac:dyDescent="0.2">
      <c r="A65" s="123" t="s">
        <v>270</v>
      </c>
      <c r="B65" s="150" t="s">
        <v>518</v>
      </c>
      <c r="C65" s="130" t="s">
        <v>519</v>
      </c>
      <c r="D65" s="182"/>
      <c r="E65" s="183"/>
      <c r="F65" s="174">
        <f t="shared" si="12"/>
        <v>0</v>
      </c>
    </row>
    <row r="66" spans="1:6" ht="15" customHeight="1" x14ac:dyDescent="0.2">
      <c r="A66" s="123">
        <v>56</v>
      </c>
      <c r="B66" s="150" t="s">
        <v>520</v>
      </c>
      <c r="C66" s="130" t="s">
        <v>521</v>
      </c>
      <c r="D66" s="182"/>
      <c r="E66" s="183"/>
      <c r="F66" s="174">
        <f t="shared" si="12"/>
        <v>0</v>
      </c>
    </row>
    <row r="67" spans="1:6" ht="15" customHeight="1" x14ac:dyDescent="0.2">
      <c r="A67" s="123">
        <v>57</v>
      </c>
      <c r="B67" s="150" t="s">
        <v>522</v>
      </c>
      <c r="C67" s="130" t="s">
        <v>523</v>
      </c>
      <c r="D67" s="182"/>
      <c r="E67" s="183"/>
      <c r="F67" s="174">
        <f t="shared" si="12"/>
        <v>0</v>
      </c>
    </row>
    <row r="68" spans="1:6" ht="15" customHeight="1" x14ac:dyDescent="0.2">
      <c r="A68" s="123">
        <v>58</v>
      </c>
      <c r="B68" s="150" t="s">
        <v>524</v>
      </c>
      <c r="C68" s="130" t="s">
        <v>525</v>
      </c>
      <c r="D68" s="182"/>
      <c r="E68" s="183"/>
      <c r="F68" s="174">
        <f t="shared" si="12"/>
        <v>0</v>
      </c>
    </row>
    <row r="69" spans="1:6" ht="15" customHeight="1" x14ac:dyDescent="0.2">
      <c r="A69" s="123">
        <v>59</v>
      </c>
      <c r="B69" s="150" t="s">
        <v>526</v>
      </c>
      <c r="C69" s="130" t="s">
        <v>527</v>
      </c>
      <c r="D69" s="175"/>
      <c r="E69" s="183"/>
      <c r="F69" s="174">
        <f t="shared" si="12"/>
        <v>0</v>
      </c>
    </row>
    <row r="70" spans="1:6" ht="15" customHeight="1" x14ac:dyDescent="0.2">
      <c r="A70" s="123">
        <v>60</v>
      </c>
      <c r="B70" s="150" t="s">
        <v>528</v>
      </c>
      <c r="C70" s="130" t="s">
        <v>529</v>
      </c>
      <c r="D70" s="182"/>
      <c r="E70" s="183"/>
      <c r="F70" s="174">
        <f t="shared" si="12"/>
        <v>0</v>
      </c>
    </row>
    <row r="71" spans="1:6" ht="15" customHeight="1" x14ac:dyDescent="0.2">
      <c r="A71" s="123">
        <v>61</v>
      </c>
      <c r="B71" s="150" t="s">
        <v>530</v>
      </c>
      <c r="C71" s="130" t="s">
        <v>531</v>
      </c>
      <c r="D71" s="182"/>
      <c r="E71" s="183"/>
      <c r="F71" s="174">
        <f t="shared" si="12"/>
        <v>0</v>
      </c>
    </row>
    <row r="72" spans="1:6" ht="15" customHeight="1" x14ac:dyDescent="0.2">
      <c r="A72" s="123">
        <v>62</v>
      </c>
      <c r="B72" s="150" t="s">
        <v>532</v>
      </c>
      <c r="C72" s="130" t="s">
        <v>533</v>
      </c>
      <c r="D72" s="182"/>
      <c r="E72" s="183"/>
      <c r="F72" s="174">
        <f t="shared" si="12"/>
        <v>0</v>
      </c>
    </row>
    <row r="73" spans="1:6" ht="15" customHeight="1" x14ac:dyDescent="0.2">
      <c r="A73" s="123">
        <v>63</v>
      </c>
      <c r="B73" s="150" t="s">
        <v>534</v>
      </c>
      <c r="C73" s="130" t="s">
        <v>535</v>
      </c>
      <c r="D73" s="182"/>
      <c r="E73" s="183"/>
      <c r="F73" s="174">
        <f t="shared" si="12"/>
        <v>0</v>
      </c>
    </row>
    <row r="74" spans="1:6" ht="15" customHeight="1" x14ac:dyDescent="0.2">
      <c r="A74" s="123">
        <v>64</v>
      </c>
      <c r="B74" s="150" t="s">
        <v>536</v>
      </c>
      <c r="C74" s="130" t="s">
        <v>537</v>
      </c>
      <c r="D74" s="182"/>
      <c r="E74" s="183"/>
      <c r="F74" s="174">
        <f t="shared" si="12"/>
        <v>0</v>
      </c>
    </row>
    <row r="75" spans="1:6" ht="15" customHeight="1" x14ac:dyDescent="0.2">
      <c r="A75" s="123">
        <v>65</v>
      </c>
      <c r="B75" s="150" t="s">
        <v>538</v>
      </c>
      <c r="C75" s="130" t="s">
        <v>539</v>
      </c>
      <c r="D75" s="182"/>
      <c r="E75" s="183"/>
      <c r="F75" s="174">
        <f t="shared" si="12"/>
        <v>0</v>
      </c>
    </row>
    <row r="76" spans="1:6" ht="15" customHeight="1" x14ac:dyDescent="0.2">
      <c r="A76" s="123">
        <v>66</v>
      </c>
      <c r="B76" s="150" t="s">
        <v>540</v>
      </c>
      <c r="C76" s="130" t="s">
        <v>541</v>
      </c>
      <c r="D76" s="182"/>
      <c r="E76" s="183"/>
      <c r="F76" s="174">
        <f t="shared" si="12"/>
        <v>0</v>
      </c>
    </row>
    <row r="77" spans="1:6" ht="15" customHeight="1" x14ac:dyDescent="0.2">
      <c r="A77" s="123">
        <v>67</v>
      </c>
      <c r="B77" s="152" t="s">
        <v>542</v>
      </c>
      <c r="C77" s="130" t="s">
        <v>543</v>
      </c>
      <c r="D77" s="182"/>
      <c r="E77" s="183"/>
      <c r="F77" s="174">
        <f t="shared" si="12"/>
        <v>0</v>
      </c>
    </row>
    <row r="78" spans="1:6" ht="15" customHeight="1" x14ac:dyDescent="0.2">
      <c r="A78" s="123">
        <v>68</v>
      </c>
      <c r="B78" s="150" t="s">
        <v>544</v>
      </c>
      <c r="C78" s="130" t="s">
        <v>545</v>
      </c>
      <c r="D78" s="182"/>
      <c r="E78" s="183"/>
      <c r="F78" s="174">
        <f t="shared" si="12"/>
        <v>0</v>
      </c>
    </row>
    <row r="79" spans="1:6" ht="15" customHeight="1" x14ac:dyDescent="0.2">
      <c r="A79" s="123">
        <v>69</v>
      </c>
      <c r="B79" s="150" t="s">
        <v>546</v>
      </c>
      <c r="C79" s="130" t="s">
        <v>547</v>
      </c>
      <c r="D79" s="182"/>
      <c r="E79" s="183"/>
      <c r="F79" s="174">
        <f t="shared" si="12"/>
        <v>0</v>
      </c>
    </row>
    <row r="80" spans="1:6" ht="15" customHeight="1" x14ac:dyDescent="0.2">
      <c r="A80" s="123">
        <v>70</v>
      </c>
      <c r="B80" s="152" t="s">
        <v>89</v>
      </c>
      <c r="C80" s="130" t="s">
        <v>548</v>
      </c>
      <c r="D80" s="182"/>
      <c r="E80" s="183"/>
      <c r="F80" s="174">
        <f t="shared" si="12"/>
        <v>0</v>
      </c>
    </row>
    <row r="81" spans="1:6" ht="15" customHeight="1" x14ac:dyDescent="0.2">
      <c r="A81" s="176">
        <v>71</v>
      </c>
      <c r="B81" s="184" t="s">
        <v>549</v>
      </c>
      <c r="C81" s="178" t="s">
        <v>550</v>
      </c>
      <c r="D81" s="185"/>
      <c r="E81" s="186"/>
      <c r="F81" s="180">
        <f t="shared" si="12"/>
        <v>0</v>
      </c>
    </row>
    <row r="82" spans="1:6" ht="15" customHeight="1" x14ac:dyDescent="0.2">
      <c r="A82" s="123">
        <v>72</v>
      </c>
      <c r="B82" s="155" t="s">
        <v>551</v>
      </c>
      <c r="C82" s="130" t="s">
        <v>552</v>
      </c>
      <c r="D82" s="182"/>
      <c r="E82" s="183"/>
      <c r="F82" s="174">
        <f t="shared" si="12"/>
        <v>0</v>
      </c>
    </row>
    <row r="83" spans="1:6" ht="15" customHeight="1" x14ac:dyDescent="0.2">
      <c r="A83" s="123">
        <v>73</v>
      </c>
      <c r="B83" s="155" t="s">
        <v>553</v>
      </c>
      <c r="C83" s="130" t="s">
        <v>554</v>
      </c>
      <c r="D83" s="182"/>
      <c r="E83" s="183"/>
      <c r="F83" s="174">
        <f t="shared" si="12"/>
        <v>0</v>
      </c>
    </row>
    <row r="84" spans="1:6" ht="15" customHeight="1" x14ac:dyDescent="0.2">
      <c r="A84" s="123">
        <v>74</v>
      </c>
      <c r="B84" s="155" t="s">
        <v>555</v>
      </c>
      <c r="C84" s="130" t="s">
        <v>556</v>
      </c>
      <c r="D84" s="182">
        <v>2500000</v>
      </c>
      <c r="E84" s="183"/>
      <c r="F84" s="174">
        <f t="shared" si="12"/>
        <v>2500000</v>
      </c>
    </row>
    <row r="85" spans="1:6" ht="15" customHeight="1" x14ac:dyDescent="0.2">
      <c r="A85" s="123">
        <v>75</v>
      </c>
      <c r="B85" s="155" t="s">
        <v>557</v>
      </c>
      <c r="C85" s="130" t="s">
        <v>558</v>
      </c>
      <c r="D85" s="182">
        <v>1230000</v>
      </c>
      <c r="E85" s="183"/>
      <c r="F85" s="174">
        <f t="shared" si="12"/>
        <v>1230000</v>
      </c>
    </row>
    <row r="86" spans="1:6" ht="15" customHeight="1" x14ac:dyDescent="0.2">
      <c r="A86" s="123">
        <v>76</v>
      </c>
      <c r="B86" s="134" t="s">
        <v>559</v>
      </c>
      <c r="C86" s="130" t="s">
        <v>560</v>
      </c>
      <c r="D86" s="182"/>
      <c r="E86" s="183"/>
      <c r="F86" s="174">
        <f t="shared" si="12"/>
        <v>0</v>
      </c>
    </row>
    <row r="87" spans="1:6" ht="15" customHeight="1" x14ac:dyDescent="0.2">
      <c r="A87" s="123">
        <v>77</v>
      </c>
      <c r="B87" s="134" t="s">
        <v>561</v>
      </c>
      <c r="C87" s="130" t="s">
        <v>562</v>
      </c>
      <c r="D87" s="182"/>
      <c r="E87" s="183"/>
      <c r="F87" s="174">
        <f t="shared" si="12"/>
        <v>0</v>
      </c>
    </row>
    <row r="88" spans="1:6" ht="15" customHeight="1" x14ac:dyDescent="0.2">
      <c r="A88" s="123">
        <v>78</v>
      </c>
      <c r="B88" s="134" t="s">
        <v>563</v>
      </c>
      <c r="C88" s="130" t="s">
        <v>564</v>
      </c>
      <c r="D88" s="182">
        <v>1007100</v>
      </c>
      <c r="E88" s="183"/>
      <c r="F88" s="174">
        <f t="shared" si="12"/>
        <v>1007100</v>
      </c>
    </row>
    <row r="89" spans="1:6" ht="15" customHeight="1" x14ac:dyDescent="0.2">
      <c r="A89" s="176">
        <v>79</v>
      </c>
      <c r="B89" s="187" t="s">
        <v>565</v>
      </c>
      <c r="C89" s="178" t="s">
        <v>566</v>
      </c>
      <c r="D89" s="188">
        <f>SUM(D82:D88)</f>
        <v>4737100</v>
      </c>
      <c r="E89" s="189"/>
      <c r="F89" s="180">
        <f t="shared" si="12"/>
        <v>4737100</v>
      </c>
    </row>
    <row r="90" spans="1:6" s="80" customFormat="1" ht="15" customHeight="1" x14ac:dyDescent="0.2">
      <c r="A90" s="123">
        <v>80</v>
      </c>
      <c r="B90" s="144" t="s">
        <v>567</v>
      </c>
      <c r="C90" s="130" t="s">
        <v>568</v>
      </c>
      <c r="D90" s="182"/>
      <c r="E90" s="190"/>
      <c r="F90" s="174">
        <f t="shared" si="12"/>
        <v>0</v>
      </c>
    </row>
    <row r="91" spans="1:6" ht="15" customHeight="1" x14ac:dyDescent="0.2">
      <c r="A91" s="123">
        <v>81</v>
      </c>
      <c r="B91" s="144" t="s">
        <v>569</v>
      </c>
      <c r="C91" s="130" t="s">
        <v>570</v>
      </c>
      <c r="D91" s="182"/>
      <c r="E91" s="183"/>
      <c r="F91" s="174"/>
    </row>
    <row r="92" spans="1:6" ht="15" customHeight="1" x14ac:dyDescent="0.2">
      <c r="A92" s="123">
        <v>82</v>
      </c>
      <c r="B92" s="144" t="s">
        <v>571</v>
      </c>
      <c r="C92" s="130" t="s">
        <v>572</v>
      </c>
      <c r="D92" s="182"/>
      <c r="E92" s="183"/>
      <c r="F92" s="174"/>
    </row>
    <row r="93" spans="1:6" ht="15" customHeight="1" x14ac:dyDescent="0.2">
      <c r="A93" s="123">
        <v>83</v>
      </c>
      <c r="B93" s="144" t="s">
        <v>573</v>
      </c>
      <c r="C93" s="130" t="s">
        <v>574</v>
      </c>
      <c r="D93" s="182"/>
      <c r="E93" s="183"/>
      <c r="F93" s="174"/>
    </row>
    <row r="94" spans="1:6" ht="15" customHeight="1" x14ac:dyDescent="0.2">
      <c r="A94" s="176">
        <v>84</v>
      </c>
      <c r="B94" s="184" t="s">
        <v>575</v>
      </c>
      <c r="C94" s="178" t="s">
        <v>576</v>
      </c>
      <c r="D94" s="188">
        <f>SUM(D90:D93)</f>
        <v>0</v>
      </c>
      <c r="E94" s="186"/>
      <c r="F94" s="180">
        <f t="shared" ref="F94:F105" si="13">D94+E94</f>
        <v>0</v>
      </c>
    </row>
    <row r="95" spans="1:6" s="80" customFormat="1" ht="15" customHeight="1" x14ac:dyDescent="0.2">
      <c r="A95" s="123">
        <v>85</v>
      </c>
      <c r="B95" s="144" t="s">
        <v>577</v>
      </c>
      <c r="C95" s="130" t="s">
        <v>578</v>
      </c>
      <c r="D95" s="182"/>
      <c r="E95" s="190"/>
      <c r="F95" s="174">
        <f t="shared" si="13"/>
        <v>0</v>
      </c>
    </row>
    <row r="96" spans="1:6" ht="15" customHeight="1" x14ac:dyDescent="0.2">
      <c r="A96" s="123">
        <v>86</v>
      </c>
      <c r="B96" s="144" t="s">
        <v>579</v>
      </c>
      <c r="C96" s="130" t="s">
        <v>580</v>
      </c>
      <c r="D96" s="182"/>
      <c r="E96" s="183"/>
      <c r="F96" s="174">
        <f t="shared" si="13"/>
        <v>0</v>
      </c>
    </row>
    <row r="97" spans="1:6" ht="15" customHeight="1" x14ac:dyDescent="0.2">
      <c r="A97" s="123">
        <v>87</v>
      </c>
      <c r="B97" s="144" t="s">
        <v>581</v>
      </c>
      <c r="C97" s="130" t="s">
        <v>582</v>
      </c>
      <c r="D97" s="182"/>
      <c r="E97" s="183"/>
      <c r="F97" s="174">
        <f t="shared" si="13"/>
        <v>0</v>
      </c>
    </row>
    <row r="98" spans="1:6" ht="15" customHeight="1" x14ac:dyDescent="0.2">
      <c r="A98" s="123">
        <v>88</v>
      </c>
      <c r="B98" s="144" t="s">
        <v>583</v>
      </c>
      <c r="C98" s="130" t="s">
        <v>584</v>
      </c>
      <c r="D98" s="182"/>
      <c r="E98" s="183"/>
      <c r="F98" s="174">
        <f t="shared" si="13"/>
        <v>0</v>
      </c>
    </row>
    <row r="99" spans="1:6" ht="15" customHeight="1" x14ac:dyDescent="0.2">
      <c r="A99" s="123">
        <v>89</v>
      </c>
      <c r="B99" s="144" t="s">
        <v>585</v>
      </c>
      <c r="C99" s="130" t="s">
        <v>586</v>
      </c>
      <c r="D99" s="182"/>
      <c r="E99" s="183"/>
      <c r="F99" s="174">
        <f t="shared" si="13"/>
        <v>0</v>
      </c>
    </row>
    <row r="100" spans="1:6" ht="15" customHeight="1" x14ac:dyDescent="0.2">
      <c r="A100" s="123">
        <v>90</v>
      </c>
      <c r="B100" s="144" t="s">
        <v>587</v>
      </c>
      <c r="C100" s="130" t="s">
        <v>588</v>
      </c>
      <c r="D100" s="182"/>
      <c r="E100" s="183"/>
      <c r="F100" s="174">
        <f t="shared" si="13"/>
        <v>0</v>
      </c>
    </row>
    <row r="101" spans="1:6" ht="15" customHeight="1" x14ac:dyDescent="0.2">
      <c r="A101" s="123">
        <v>91</v>
      </c>
      <c r="B101" s="144" t="s">
        <v>589</v>
      </c>
      <c r="C101" s="130" t="s">
        <v>590</v>
      </c>
      <c r="D101" s="182"/>
      <c r="E101" s="183"/>
      <c r="F101" s="174">
        <f t="shared" si="13"/>
        <v>0</v>
      </c>
    </row>
    <row r="102" spans="1:6" ht="15" customHeight="1" x14ac:dyDescent="0.2">
      <c r="A102" s="123">
        <v>92</v>
      </c>
      <c r="B102" s="144" t="s">
        <v>591</v>
      </c>
      <c r="C102" s="130" t="s">
        <v>592</v>
      </c>
      <c r="D102" s="182"/>
      <c r="E102" s="183"/>
      <c r="F102" s="174">
        <f t="shared" si="13"/>
        <v>0</v>
      </c>
    </row>
    <row r="103" spans="1:6" ht="15" customHeight="1" x14ac:dyDescent="0.2">
      <c r="A103" s="123">
        <v>93</v>
      </c>
      <c r="B103" s="144" t="s">
        <v>593</v>
      </c>
      <c r="C103" s="130" t="s">
        <v>594</v>
      </c>
      <c r="D103" s="182"/>
      <c r="E103" s="183"/>
      <c r="F103" s="174">
        <f t="shared" si="13"/>
        <v>0</v>
      </c>
    </row>
    <row r="104" spans="1:6" ht="15" customHeight="1" x14ac:dyDescent="0.2">
      <c r="A104" s="176">
        <v>94</v>
      </c>
      <c r="B104" s="184" t="s">
        <v>595</v>
      </c>
      <c r="C104" s="178" t="s">
        <v>596</v>
      </c>
      <c r="D104" s="191"/>
      <c r="E104" s="186"/>
      <c r="F104" s="180">
        <f t="shared" si="13"/>
        <v>0</v>
      </c>
    </row>
    <row r="105" spans="1:6" s="80" customFormat="1" ht="15" customHeight="1" x14ac:dyDescent="0.2">
      <c r="A105" s="192">
        <v>95</v>
      </c>
      <c r="B105" s="193" t="s">
        <v>597</v>
      </c>
      <c r="C105" s="194" t="s">
        <v>598</v>
      </c>
      <c r="D105" s="195">
        <f>D29+D30+D55+D64+D81+D89+D94+D104</f>
        <v>240918200</v>
      </c>
      <c r="E105" s="195">
        <f>E29+E30+E55+E64+E81+E89+E94+E104</f>
        <v>16476000</v>
      </c>
      <c r="F105" s="196">
        <f t="shared" si="13"/>
        <v>257394200</v>
      </c>
    </row>
    <row r="106" spans="1:6" ht="15" customHeight="1" x14ac:dyDescent="0.2">
      <c r="B106" s="163"/>
      <c r="C106" s="163"/>
    </row>
    <row r="107" spans="1:6" ht="15" customHeight="1" x14ac:dyDescent="0.2">
      <c r="B107" s="163"/>
      <c r="C107" s="163"/>
    </row>
    <row r="108" spans="1:6" ht="15" customHeight="1" x14ac:dyDescent="0.2">
      <c r="B108" s="163"/>
      <c r="C108" s="163"/>
    </row>
    <row r="109" spans="1:6" ht="15" customHeight="1" x14ac:dyDescent="0.2">
      <c r="B109" s="163"/>
      <c r="C109" s="163"/>
    </row>
    <row r="110" spans="1:6" ht="15" customHeight="1" x14ac:dyDescent="0.2">
      <c r="B110" s="53"/>
      <c r="C110" s="163"/>
    </row>
    <row r="111" spans="1:6" ht="15" customHeight="1" x14ac:dyDescent="0.2">
      <c r="B111" s="53"/>
      <c r="C111" s="163"/>
    </row>
    <row r="112" spans="1:6" ht="15" customHeight="1" x14ac:dyDescent="0.2">
      <c r="C112" s="163"/>
    </row>
  </sheetData>
  <mergeCells count="7">
    <mergeCell ref="A1:F1"/>
    <mergeCell ref="A3:E3"/>
    <mergeCell ref="A4:E4"/>
    <mergeCell ref="A5:E5"/>
    <mergeCell ref="A8:A9"/>
    <mergeCell ref="B8:B9"/>
    <mergeCell ref="C8:C9"/>
  </mergeCells>
  <pageMargins left="0.70866141732283472" right="0.70866141732283472" top="0.74803149606299213" bottom="0.74803149606299213" header="0.31496062992125984" footer="0.31496062992125984"/>
  <pageSetup paperSize="8" scale="6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99"/>
    <pageSetUpPr fitToPage="1"/>
  </sheetPr>
  <dimension ref="A1:H113"/>
  <sheetViews>
    <sheetView workbookViewId="0">
      <selection sqref="A1:H1"/>
    </sheetView>
  </sheetViews>
  <sheetFormatPr defaultRowHeight="12.75" x14ac:dyDescent="0.2"/>
  <cols>
    <col min="1" max="1" width="5" style="115" bestFit="1" customWidth="1"/>
    <col min="2" max="2" width="73.5703125" style="57" customWidth="1"/>
    <col min="3" max="3" width="6.140625" style="57" bestFit="1" customWidth="1"/>
    <col min="4" max="4" width="16.140625" style="57" customWidth="1"/>
    <col min="5" max="5" width="15.140625" style="57" customWidth="1"/>
    <col min="6" max="6" width="19.140625" style="80" customWidth="1"/>
    <col min="7" max="7" width="18.42578125" style="57" customWidth="1"/>
    <col min="8" max="8" width="23" style="57" customWidth="1"/>
    <col min="9" max="251" width="9.140625" style="57"/>
    <col min="252" max="252" width="5" style="57" bestFit="1" customWidth="1"/>
    <col min="253" max="253" width="73.5703125" style="57" customWidth="1"/>
    <col min="254" max="254" width="6.140625" style="57" bestFit="1" customWidth="1"/>
    <col min="255" max="255" width="16.140625" style="57" customWidth="1"/>
    <col min="256" max="256" width="17.42578125" style="57" customWidth="1"/>
    <col min="257" max="257" width="15.140625" style="57" customWidth="1"/>
    <col min="258" max="258" width="18" style="57" customWidth="1"/>
    <col min="259" max="260" width="10.85546875" style="57" bestFit="1" customWidth="1"/>
    <col min="261" max="262" width="9.85546875" style="57" bestFit="1" customWidth="1"/>
    <col min="263" max="264" width="10.85546875" style="57" bestFit="1" customWidth="1"/>
    <col min="265" max="507" width="9.140625" style="57"/>
    <col min="508" max="508" width="5" style="57" bestFit="1" customWidth="1"/>
    <col min="509" max="509" width="73.5703125" style="57" customWidth="1"/>
    <col min="510" max="510" width="6.140625" style="57" bestFit="1" customWidth="1"/>
    <col min="511" max="511" width="16.140625" style="57" customWidth="1"/>
    <col min="512" max="512" width="17.42578125" style="57" customWidth="1"/>
    <col min="513" max="513" width="15.140625" style="57" customWidth="1"/>
    <col min="514" max="514" width="18" style="57" customWidth="1"/>
    <col min="515" max="516" width="10.85546875" style="57" bestFit="1" customWidth="1"/>
    <col min="517" max="518" width="9.85546875" style="57" bestFit="1" customWidth="1"/>
    <col min="519" max="520" width="10.85546875" style="57" bestFit="1" customWidth="1"/>
    <col min="521" max="763" width="9.140625" style="57"/>
    <col min="764" max="764" width="5" style="57" bestFit="1" customWidth="1"/>
    <col min="765" max="765" width="73.5703125" style="57" customWidth="1"/>
    <col min="766" max="766" width="6.140625" style="57" bestFit="1" customWidth="1"/>
    <col min="767" max="767" width="16.140625" style="57" customWidth="1"/>
    <col min="768" max="768" width="17.42578125" style="57" customWidth="1"/>
    <col min="769" max="769" width="15.140625" style="57" customWidth="1"/>
    <col min="770" max="770" width="18" style="57" customWidth="1"/>
    <col min="771" max="772" width="10.85546875" style="57" bestFit="1" customWidth="1"/>
    <col min="773" max="774" width="9.85546875" style="57" bestFit="1" customWidth="1"/>
    <col min="775" max="776" width="10.85546875" style="57" bestFit="1" customWidth="1"/>
    <col min="777" max="1019" width="9.140625" style="57"/>
    <col min="1020" max="1020" width="5" style="57" bestFit="1" customWidth="1"/>
    <col min="1021" max="1021" width="73.5703125" style="57" customWidth="1"/>
    <col min="1022" max="1022" width="6.140625" style="57" bestFit="1" customWidth="1"/>
    <col min="1023" max="1023" width="16.140625" style="57" customWidth="1"/>
    <col min="1024" max="1024" width="17.42578125" style="57" customWidth="1"/>
    <col min="1025" max="1025" width="15.140625" style="57" customWidth="1"/>
    <col min="1026" max="1026" width="18" style="57" customWidth="1"/>
    <col min="1027" max="1028" width="10.85546875" style="57" bestFit="1" customWidth="1"/>
    <col min="1029" max="1030" width="9.85546875" style="57" bestFit="1" customWidth="1"/>
    <col min="1031" max="1032" width="10.85546875" style="57" bestFit="1" customWidth="1"/>
    <col min="1033" max="1275" width="9.140625" style="57"/>
    <col min="1276" max="1276" width="5" style="57" bestFit="1" customWidth="1"/>
    <col min="1277" max="1277" width="73.5703125" style="57" customWidth="1"/>
    <col min="1278" max="1278" width="6.140625" style="57" bestFit="1" customWidth="1"/>
    <col min="1279" max="1279" width="16.140625" style="57" customWidth="1"/>
    <col min="1280" max="1280" width="17.42578125" style="57" customWidth="1"/>
    <col min="1281" max="1281" width="15.140625" style="57" customWidth="1"/>
    <col min="1282" max="1282" width="18" style="57" customWidth="1"/>
    <col min="1283" max="1284" width="10.85546875" style="57" bestFit="1" customWidth="1"/>
    <col min="1285" max="1286" width="9.85546875" style="57" bestFit="1" customWidth="1"/>
    <col min="1287" max="1288" width="10.85546875" style="57" bestFit="1" customWidth="1"/>
    <col min="1289" max="1531" width="9.140625" style="57"/>
    <col min="1532" max="1532" width="5" style="57" bestFit="1" customWidth="1"/>
    <col min="1533" max="1533" width="73.5703125" style="57" customWidth="1"/>
    <col min="1534" max="1534" width="6.140625" style="57" bestFit="1" customWidth="1"/>
    <col min="1535" max="1535" width="16.140625" style="57" customWidth="1"/>
    <col min="1536" max="1536" width="17.42578125" style="57" customWidth="1"/>
    <col min="1537" max="1537" width="15.140625" style="57" customWidth="1"/>
    <col min="1538" max="1538" width="18" style="57" customWidth="1"/>
    <col min="1539" max="1540" width="10.85546875" style="57" bestFit="1" customWidth="1"/>
    <col min="1541" max="1542" width="9.85546875" style="57" bestFit="1" customWidth="1"/>
    <col min="1543" max="1544" width="10.85546875" style="57" bestFit="1" customWidth="1"/>
    <col min="1545" max="1787" width="9.140625" style="57"/>
    <col min="1788" max="1788" width="5" style="57" bestFit="1" customWidth="1"/>
    <col min="1789" max="1789" width="73.5703125" style="57" customWidth="1"/>
    <col min="1790" max="1790" width="6.140625" style="57" bestFit="1" customWidth="1"/>
    <col min="1791" max="1791" width="16.140625" style="57" customWidth="1"/>
    <col min="1792" max="1792" width="17.42578125" style="57" customWidth="1"/>
    <col min="1793" max="1793" width="15.140625" style="57" customWidth="1"/>
    <col min="1794" max="1794" width="18" style="57" customWidth="1"/>
    <col min="1795" max="1796" width="10.85546875" style="57" bestFit="1" customWidth="1"/>
    <col min="1797" max="1798" width="9.85546875" style="57" bestFit="1" customWidth="1"/>
    <col min="1799" max="1800" width="10.85546875" style="57" bestFit="1" customWidth="1"/>
    <col min="1801" max="2043" width="9.140625" style="57"/>
    <col min="2044" max="2044" width="5" style="57" bestFit="1" customWidth="1"/>
    <col min="2045" max="2045" width="73.5703125" style="57" customWidth="1"/>
    <col min="2046" max="2046" width="6.140625" style="57" bestFit="1" customWidth="1"/>
    <col min="2047" max="2047" width="16.140625" style="57" customWidth="1"/>
    <col min="2048" max="2048" width="17.42578125" style="57" customWidth="1"/>
    <col min="2049" max="2049" width="15.140625" style="57" customWidth="1"/>
    <col min="2050" max="2050" width="18" style="57" customWidth="1"/>
    <col min="2051" max="2052" width="10.85546875" style="57" bestFit="1" customWidth="1"/>
    <col min="2053" max="2054" width="9.85546875" style="57" bestFit="1" customWidth="1"/>
    <col min="2055" max="2056" width="10.85546875" style="57" bestFit="1" customWidth="1"/>
    <col min="2057" max="2299" width="9.140625" style="57"/>
    <col min="2300" max="2300" width="5" style="57" bestFit="1" customWidth="1"/>
    <col min="2301" max="2301" width="73.5703125" style="57" customWidth="1"/>
    <col min="2302" max="2302" width="6.140625" style="57" bestFit="1" customWidth="1"/>
    <col min="2303" max="2303" width="16.140625" style="57" customWidth="1"/>
    <col min="2304" max="2304" width="17.42578125" style="57" customWidth="1"/>
    <col min="2305" max="2305" width="15.140625" style="57" customWidth="1"/>
    <col min="2306" max="2306" width="18" style="57" customWidth="1"/>
    <col min="2307" max="2308" width="10.85546875" style="57" bestFit="1" customWidth="1"/>
    <col min="2309" max="2310" width="9.85546875" style="57" bestFit="1" customWidth="1"/>
    <col min="2311" max="2312" width="10.85546875" style="57" bestFit="1" customWidth="1"/>
    <col min="2313" max="2555" width="9.140625" style="57"/>
    <col min="2556" max="2556" width="5" style="57" bestFit="1" customWidth="1"/>
    <col min="2557" max="2557" width="73.5703125" style="57" customWidth="1"/>
    <col min="2558" max="2558" width="6.140625" style="57" bestFit="1" customWidth="1"/>
    <col min="2559" max="2559" width="16.140625" style="57" customWidth="1"/>
    <col min="2560" max="2560" width="17.42578125" style="57" customWidth="1"/>
    <col min="2561" max="2561" width="15.140625" style="57" customWidth="1"/>
    <col min="2562" max="2562" width="18" style="57" customWidth="1"/>
    <col min="2563" max="2564" width="10.85546875" style="57" bestFit="1" customWidth="1"/>
    <col min="2565" max="2566" width="9.85546875" style="57" bestFit="1" customWidth="1"/>
    <col min="2567" max="2568" width="10.85546875" style="57" bestFit="1" customWidth="1"/>
    <col min="2569" max="2811" width="9.140625" style="57"/>
    <col min="2812" max="2812" width="5" style="57" bestFit="1" customWidth="1"/>
    <col min="2813" max="2813" width="73.5703125" style="57" customWidth="1"/>
    <col min="2814" max="2814" width="6.140625" style="57" bestFit="1" customWidth="1"/>
    <col min="2815" max="2815" width="16.140625" style="57" customWidth="1"/>
    <col min="2816" max="2816" width="17.42578125" style="57" customWidth="1"/>
    <col min="2817" max="2817" width="15.140625" style="57" customWidth="1"/>
    <col min="2818" max="2818" width="18" style="57" customWidth="1"/>
    <col min="2819" max="2820" width="10.85546875" style="57" bestFit="1" customWidth="1"/>
    <col min="2821" max="2822" width="9.85546875" style="57" bestFit="1" customWidth="1"/>
    <col min="2823" max="2824" width="10.85546875" style="57" bestFit="1" customWidth="1"/>
    <col min="2825" max="3067" width="9.140625" style="57"/>
    <col min="3068" max="3068" width="5" style="57" bestFit="1" customWidth="1"/>
    <col min="3069" max="3069" width="73.5703125" style="57" customWidth="1"/>
    <col min="3070" max="3070" width="6.140625" style="57" bestFit="1" customWidth="1"/>
    <col min="3071" max="3071" width="16.140625" style="57" customWidth="1"/>
    <col min="3072" max="3072" width="17.42578125" style="57" customWidth="1"/>
    <col min="3073" max="3073" width="15.140625" style="57" customWidth="1"/>
    <col min="3074" max="3074" width="18" style="57" customWidth="1"/>
    <col min="3075" max="3076" width="10.85546875" style="57" bestFit="1" customWidth="1"/>
    <col min="3077" max="3078" width="9.85546875" style="57" bestFit="1" customWidth="1"/>
    <col min="3079" max="3080" width="10.85546875" style="57" bestFit="1" customWidth="1"/>
    <col min="3081" max="3323" width="9.140625" style="57"/>
    <col min="3324" max="3324" width="5" style="57" bestFit="1" customWidth="1"/>
    <col min="3325" max="3325" width="73.5703125" style="57" customWidth="1"/>
    <col min="3326" max="3326" width="6.140625" style="57" bestFit="1" customWidth="1"/>
    <col min="3327" max="3327" width="16.140625" style="57" customWidth="1"/>
    <col min="3328" max="3328" width="17.42578125" style="57" customWidth="1"/>
    <col min="3329" max="3329" width="15.140625" style="57" customWidth="1"/>
    <col min="3330" max="3330" width="18" style="57" customWidth="1"/>
    <col min="3331" max="3332" width="10.85546875" style="57" bestFit="1" customWidth="1"/>
    <col min="3333" max="3334" width="9.85546875" style="57" bestFit="1" customWidth="1"/>
    <col min="3335" max="3336" width="10.85546875" style="57" bestFit="1" customWidth="1"/>
    <col min="3337" max="3579" width="9.140625" style="57"/>
    <col min="3580" max="3580" width="5" style="57" bestFit="1" customWidth="1"/>
    <col min="3581" max="3581" width="73.5703125" style="57" customWidth="1"/>
    <col min="3582" max="3582" width="6.140625" style="57" bestFit="1" customWidth="1"/>
    <col min="3583" max="3583" width="16.140625" style="57" customWidth="1"/>
    <col min="3584" max="3584" width="17.42578125" style="57" customWidth="1"/>
    <col min="3585" max="3585" width="15.140625" style="57" customWidth="1"/>
    <col min="3586" max="3586" width="18" style="57" customWidth="1"/>
    <col min="3587" max="3588" width="10.85546875" style="57" bestFit="1" customWidth="1"/>
    <col min="3589" max="3590" width="9.85546875" style="57" bestFit="1" customWidth="1"/>
    <col min="3591" max="3592" width="10.85546875" style="57" bestFit="1" customWidth="1"/>
    <col min="3593" max="3835" width="9.140625" style="57"/>
    <col min="3836" max="3836" width="5" style="57" bestFit="1" customWidth="1"/>
    <col min="3837" max="3837" width="73.5703125" style="57" customWidth="1"/>
    <col min="3838" max="3838" width="6.140625" style="57" bestFit="1" customWidth="1"/>
    <col min="3839" max="3839" width="16.140625" style="57" customWidth="1"/>
    <col min="3840" max="3840" width="17.42578125" style="57" customWidth="1"/>
    <col min="3841" max="3841" width="15.140625" style="57" customWidth="1"/>
    <col min="3842" max="3842" width="18" style="57" customWidth="1"/>
    <col min="3843" max="3844" width="10.85546875" style="57" bestFit="1" customWidth="1"/>
    <col min="3845" max="3846" width="9.85546875" style="57" bestFit="1" customWidth="1"/>
    <col min="3847" max="3848" width="10.85546875" style="57" bestFit="1" customWidth="1"/>
    <col min="3849" max="4091" width="9.140625" style="57"/>
    <col min="4092" max="4092" width="5" style="57" bestFit="1" customWidth="1"/>
    <col min="4093" max="4093" width="73.5703125" style="57" customWidth="1"/>
    <col min="4094" max="4094" width="6.140625" style="57" bestFit="1" customWidth="1"/>
    <col min="4095" max="4095" width="16.140625" style="57" customWidth="1"/>
    <col min="4096" max="4096" width="17.42578125" style="57" customWidth="1"/>
    <col min="4097" max="4097" width="15.140625" style="57" customWidth="1"/>
    <col min="4098" max="4098" width="18" style="57" customWidth="1"/>
    <col min="4099" max="4100" width="10.85546875" style="57" bestFit="1" customWidth="1"/>
    <col min="4101" max="4102" width="9.85546875" style="57" bestFit="1" customWidth="1"/>
    <col min="4103" max="4104" width="10.85546875" style="57" bestFit="1" customWidth="1"/>
    <col min="4105" max="4347" width="9.140625" style="57"/>
    <col min="4348" max="4348" width="5" style="57" bestFit="1" customWidth="1"/>
    <col min="4349" max="4349" width="73.5703125" style="57" customWidth="1"/>
    <col min="4350" max="4350" width="6.140625" style="57" bestFit="1" customWidth="1"/>
    <col min="4351" max="4351" width="16.140625" style="57" customWidth="1"/>
    <col min="4352" max="4352" width="17.42578125" style="57" customWidth="1"/>
    <col min="4353" max="4353" width="15.140625" style="57" customWidth="1"/>
    <col min="4354" max="4354" width="18" style="57" customWidth="1"/>
    <col min="4355" max="4356" width="10.85546875" style="57" bestFit="1" customWidth="1"/>
    <col min="4357" max="4358" width="9.85546875" style="57" bestFit="1" customWidth="1"/>
    <col min="4359" max="4360" width="10.85546875" style="57" bestFit="1" customWidth="1"/>
    <col min="4361" max="4603" width="9.140625" style="57"/>
    <col min="4604" max="4604" width="5" style="57" bestFit="1" customWidth="1"/>
    <col min="4605" max="4605" width="73.5703125" style="57" customWidth="1"/>
    <col min="4606" max="4606" width="6.140625" style="57" bestFit="1" customWidth="1"/>
    <col min="4607" max="4607" width="16.140625" style="57" customWidth="1"/>
    <col min="4608" max="4608" width="17.42578125" style="57" customWidth="1"/>
    <col min="4609" max="4609" width="15.140625" style="57" customWidth="1"/>
    <col min="4610" max="4610" width="18" style="57" customWidth="1"/>
    <col min="4611" max="4612" width="10.85546875" style="57" bestFit="1" customWidth="1"/>
    <col min="4613" max="4614" width="9.85546875" style="57" bestFit="1" customWidth="1"/>
    <col min="4615" max="4616" width="10.85546875" style="57" bestFit="1" customWidth="1"/>
    <col min="4617" max="4859" width="9.140625" style="57"/>
    <col min="4860" max="4860" width="5" style="57" bestFit="1" customWidth="1"/>
    <col min="4861" max="4861" width="73.5703125" style="57" customWidth="1"/>
    <col min="4862" max="4862" width="6.140625" style="57" bestFit="1" customWidth="1"/>
    <col min="4863" max="4863" width="16.140625" style="57" customWidth="1"/>
    <col min="4864" max="4864" width="17.42578125" style="57" customWidth="1"/>
    <col min="4865" max="4865" width="15.140625" style="57" customWidth="1"/>
    <col min="4866" max="4866" width="18" style="57" customWidth="1"/>
    <col min="4867" max="4868" width="10.85546875" style="57" bestFit="1" customWidth="1"/>
    <col min="4869" max="4870" width="9.85546875" style="57" bestFit="1" customWidth="1"/>
    <col min="4871" max="4872" width="10.85546875" style="57" bestFit="1" customWidth="1"/>
    <col min="4873" max="5115" width="9.140625" style="57"/>
    <col min="5116" max="5116" width="5" style="57" bestFit="1" customWidth="1"/>
    <col min="5117" max="5117" width="73.5703125" style="57" customWidth="1"/>
    <col min="5118" max="5118" width="6.140625" style="57" bestFit="1" customWidth="1"/>
    <col min="5119" max="5119" width="16.140625" style="57" customWidth="1"/>
    <col min="5120" max="5120" width="17.42578125" style="57" customWidth="1"/>
    <col min="5121" max="5121" width="15.140625" style="57" customWidth="1"/>
    <col min="5122" max="5122" width="18" style="57" customWidth="1"/>
    <col min="5123" max="5124" width="10.85546875" style="57" bestFit="1" customWidth="1"/>
    <col min="5125" max="5126" width="9.85546875" style="57" bestFit="1" customWidth="1"/>
    <col min="5127" max="5128" width="10.85546875" style="57" bestFit="1" customWidth="1"/>
    <col min="5129" max="5371" width="9.140625" style="57"/>
    <col min="5372" max="5372" width="5" style="57" bestFit="1" customWidth="1"/>
    <col min="5373" max="5373" width="73.5703125" style="57" customWidth="1"/>
    <col min="5374" max="5374" width="6.140625" style="57" bestFit="1" customWidth="1"/>
    <col min="5375" max="5375" width="16.140625" style="57" customWidth="1"/>
    <col min="5376" max="5376" width="17.42578125" style="57" customWidth="1"/>
    <col min="5377" max="5377" width="15.140625" style="57" customWidth="1"/>
    <col min="5378" max="5378" width="18" style="57" customWidth="1"/>
    <col min="5379" max="5380" width="10.85546875" style="57" bestFit="1" customWidth="1"/>
    <col min="5381" max="5382" width="9.85546875" style="57" bestFit="1" customWidth="1"/>
    <col min="5383" max="5384" width="10.85546875" style="57" bestFit="1" customWidth="1"/>
    <col min="5385" max="5627" width="9.140625" style="57"/>
    <col min="5628" max="5628" width="5" style="57" bestFit="1" customWidth="1"/>
    <col min="5629" max="5629" width="73.5703125" style="57" customWidth="1"/>
    <col min="5630" max="5630" width="6.140625" style="57" bestFit="1" customWidth="1"/>
    <col min="5631" max="5631" width="16.140625" style="57" customWidth="1"/>
    <col min="5632" max="5632" width="17.42578125" style="57" customWidth="1"/>
    <col min="5633" max="5633" width="15.140625" style="57" customWidth="1"/>
    <col min="5634" max="5634" width="18" style="57" customWidth="1"/>
    <col min="5635" max="5636" width="10.85546875" style="57" bestFit="1" customWidth="1"/>
    <col min="5637" max="5638" width="9.85546875" style="57" bestFit="1" customWidth="1"/>
    <col min="5639" max="5640" width="10.85546875" style="57" bestFit="1" customWidth="1"/>
    <col min="5641" max="5883" width="9.140625" style="57"/>
    <col min="5884" max="5884" width="5" style="57" bestFit="1" customWidth="1"/>
    <col min="5885" max="5885" width="73.5703125" style="57" customWidth="1"/>
    <col min="5886" max="5886" width="6.140625" style="57" bestFit="1" customWidth="1"/>
    <col min="5887" max="5887" width="16.140625" style="57" customWidth="1"/>
    <col min="5888" max="5888" width="17.42578125" style="57" customWidth="1"/>
    <col min="5889" max="5889" width="15.140625" style="57" customWidth="1"/>
    <col min="5890" max="5890" width="18" style="57" customWidth="1"/>
    <col min="5891" max="5892" width="10.85546875" style="57" bestFit="1" customWidth="1"/>
    <col min="5893" max="5894" width="9.85546875" style="57" bestFit="1" customWidth="1"/>
    <col min="5895" max="5896" width="10.85546875" style="57" bestFit="1" customWidth="1"/>
    <col min="5897" max="6139" width="9.140625" style="57"/>
    <col min="6140" max="6140" width="5" style="57" bestFit="1" customWidth="1"/>
    <col min="6141" max="6141" width="73.5703125" style="57" customWidth="1"/>
    <col min="6142" max="6142" width="6.140625" style="57" bestFit="1" customWidth="1"/>
    <col min="6143" max="6143" width="16.140625" style="57" customWidth="1"/>
    <col min="6144" max="6144" width="17.42578125" style="57" customWidth="1"/>
    <col min="6145" max="6145" width="15.140625" style="57" customWidth="1"/>
    <col min="6146" max="6146" width="18" style="57" customWidth="1"/>
    <col min="6147" max="6148" width="10.85546875" style="57" bestFit="1" customWidth="1"/>
    <col min="6149" max="6150" width="9.85546875" style="57" bestFit="1" customWidth="1"/>
    <col min="6151" max="6152" width="10.85546875" style="57" bestFit="1" customWidth="1"/>
    <col min="6153" max="6395" width="9.140625" style="57"/>
    <col min="6396" max="6396" width="5" style="57" bestFit="1" customWidth="1"/>
    <col min="6397" max="6397" width="73.5703125" style="57" customWidth="1"/>
    <col min="6398" max="6398" width="6.140625" style="57" bestFit="1" customWidth="1"/>
    <col min="6399" max="6399" width="16.140625" style="57" customWidth="1"/>
    <col min="6400" max="6400" width="17.42578125" style="57" customWidth="1"/>
    <col min="6401" max="6401" width="15.140625" style="57" customWidth="1"/>
    <col min="6402" max="6402" width="18" style="57" customWidth="1"/>
    <col min="6403" max="6404" width="10.85546875" style="57" bestFit="1" customWidth="1"/>
    <col min="6405" max="6406" width="9.85546875" style="57" bestFit="1" customWidth="1"/>
    <col min="6407" max="6408" width="10.85546875" style="57" bestFit="1" customWidth="1"/>
    <col min="6409" max="6651" width="9.140625" style="57"/>
    <col min="6652" max="6652" width="5" style="57" bestFit="1" customWidth="1"/>
    <col min="6653" max="6653" width="73.5703125" style="57" customWidth="1"/>
    <col min="6654" max="6654" width="6.140625" style="57" bestFit="1" customWidth="1"/>
    <col min="6655" max="6655" width="16.140625" style="57" customWidth="1"/>
    <col min="6656" max="6656" width="17.42578125" style="57" customWidth="1"/>
    <col min="6657" max="6657" width="15.140625" style="57" customWidth="1"/>
    <col min="6658" max="6658" width="18" style="57" customWidth="1"/>
    <col min="6659" max="6660" width="10.85546875" style="57" bestFit="1" customWidth="1"/>
    <col min="6661" max="6662" width="9.85546875" style="57" bestFit="1" customWidth="1"/>
    <col min="6663" max="6664" width="10.85546875" style="57" bestFit="1" customWidth="1"/>
    <col min="6665" max="6907" width="9.140625" style="57"/>
    <col min="6908" max="6908" width="5" style="57" bestFit="1" customWidth="1"/>
    <col min="6909" max="6909" width="73.5703125" style="57" customWidth="1"/>
    <col min="6910" max="6910" width="6.140625" style="57" bestFit="1" customWidth="1"/>
    <col min="6911" max="6911" width="16.140625" style="57" customWidth="1"/>
    <col min="6912" max="6912" width="17.42578125" style="57" customWidth="1"/>
    <col min="6913" max="6913" width="15.140625" style="57" customWidth="1"/>
    <col min="6914" max="6914" width="18" style="57" customWidth="1"/>
    <col min="6915" max="6916" width="10.85546875" style="57" bestFit="1" customWidth="1"/>
    <col min="6917" max="6918" width="9.85546875" style="57" bestFit="1" customWidth="1"/>
    <col min="6919" max="6920" width="10.85546875" style="57" bestFit="1" customWidth="1"/>
    <col min="6921" max="7163" width="9.140625" style="57"/>
    <col min="7164" max="7164" width="5" style="57" bestFit="1" customWidth="1"/>
    <col min="7165" max="7165" width="73.5703125" style="57" customWidth="1"/>
    <col min="7166" max="7166" width="6.140625" style="57" bestFit="1" customWidth="1"/>
    <col min="7167" max="7167" width="16.140625" style="57" customWidth="1"/>
    <col min="7168" max="7168" width="17.42578125" style="57" customWidth="1"/>
    <col min="7169" max="7169" width="15.140625" style="57" customWidth="1"/>
    <col min="7170" max="7170" width="18" style="57" customWidth="1"/>
    <col min="7171" max="7172" width="10.85546875" style="57" bestFit="1" customWidth="1"/>
    <col min="7173" max="7174" width="9.85546875" style="57" bestFit="1" customWidth="1"/>
    <col min="7175" max="7176" width="10.85546875" style="57" bestFit="1" customWidth="1"/>
    <col min="7177" max="7419" width="9.140625" style="57"/>
    <col min="7420" max="7420" width="5" style="57" bestFit="1" customWidth="1"/>
    <col min="7421" max="7421" width="73.5703125" style="57" customWidth="1"/>
    <col min="7422" max="7422" width="6.140625" style="57" bestFit="1" customWidth="1"/>
    <col min="7423" max="7423" width="16.140625" style="57" customWidth="1"/>
    <col min="7424" max="7424" width="17.42578125" style="57" customWidth="1"/>
    <col min="7425" max="7425" width="15.140625" style="57" customWidth="1"/>
    <col min="7426" max="7426" width="18" style="57" customWidth="1"/>
    <col min="7427" max="7428" width="10.85546875" style="57" bestFit="1" customWidth="1"/>
    <col min="7429" max="7430" width="9.85546875" style="57" bestFit="1" customWidth="1"/>
    <col min="7431" max="7432" width="10.85546875" style="57" bestFit="1" customWidth="1"/>
    <col min="7433" max="7675" width="9.140625" style="57"/>
    <col min="7676" max="7676" width="5" style="57" bestFit="1" customWidth="1"/>
    <col min="7677" max="7677" width="73.5703125" style="57" customWidth="1"/>
    <col min="7678" max="7678" width="6.140625" style="57" bestFit="1" customWidth="1"/>
    <col min="7679" max="7679" width="16.140625" style="57" customWidth="1"/>
    <col min="7680" max="7680" width="17.42578125" style="57" customWidth="1"/>
    <col min="7681" max="7681" width="15.140625" style="57" customWidth="1"/>
    <col min="7682" max="7682" width="18" style="57" customWidth="1"/>
    <col min="7683" max="7684" width="10.85546875" style="57" bestFit="1" customWidth="1"/>
    <col min="7685" max="7686" width="9.85546875" style="57" bestFit="1" customWidth="1"/>
    <col min="7687" max="7688" width="10.85546875" style="57" bestFit="1" customWidth="1"/>
    <col min="7689" max="7931" width="9.140625" style="57"/>
    <col min="7932" max="7932" width="5" style="57" bestFit="1" customWidth="1"/>
    <col min="7933" max="7933" width="73.5703125" style="57" customWidth="1"/>
    <col min="7934" max="7934" width="6.140625" style="57" bestFit="1" customWidth="1"/>
    <col min="7935" max="7935" width="16.140625" style="57" customWidth="1"/>
    <col min="7936" max="7936" width="17.42578125" style="57" customWidth="1"/>
    <col min="7937" max="7937" width="15.140625" style="57" customWidth="1"/>
    <col min="7938" max="7938" width="18" style="57" customWidth="1"/>
    <col min="7939" max="7940" width="10.85546875" style="57" bestFit="1" customWidth="1"/>
    <col min="7941" max="7942" width="9.85546875" style="57" bestFit="1" customWidth="1"/>
    <col min="7943" max="7944" width="10.85546875" style="57" bestFit="1" customWidth="1"/>
    <col min="7945" max="8187" width="9.140625" style="57"/>
    <col min="8188" max="8188" width="5" style="57" bestFit="1" customWidth="1"/>
    <col min="8189" max="8189" width="73.5703125" style="57" customWidth="1"/>
    <col min="8190" max="8190" width="6.140625" style="57" bestFit="1" customWidth="1"/>
    <col min="8191" max="8191" width="16.140625" style="57" customWidth="1"/>
    <col min="8192" max="8192" width="17.42578125" style="57" customWidth="1"/>
    <col min="8193" max="8193" width="15.140625" style="57" customWidth="1"/>
    <col min="8194" max="8194" width="18" style="57" customWidth="1"/>
    <col min="8195" max="8196" width="10.85546875" style="57" bestFit="1" customWidth="1"/>
    <col min="8197" max="8198" width="9.85546875" style="57" bestFit="1" customWidth="1"/>
    <col min="8199" max="8200" width="10.85546875" style="57" bestFit="1" customWidth="1"/>
    <col min="8201" max="8443" width="9.140625" style="57"/>
    <col min="8444" max="8444" width="5" style="57" bestFit="1" customWidth="1"/>
    <col min="8445" max="8445" width="73.5703125" style="57" customWidth="1"/>
    <col min="8446" max="8446" width="6.140625" style="57" bestFit="1" customWidth="1"/>
    <col min="8447" max="8447" width="16.140625" style="57" customWidth="1"/>
    <col min="8448" max="8448" width="17.42578125" style="57" customWidth="1"/>
    <col min="8449" max="8449" width="15.140625" style="57" customWidth="1"/>
    <col min="8450" max="8450" width="18" style="57" customWidth="1"/>
    <col min="8451" max="8452" width="10.85546875" style="57" bestFit="1" customWidth="1"/>
    <col min="8453" max="8454" width="9.85546875" style="57" bestFit="1" customWidth="1"/>
    <col min="8455" max="8456" width="10.85546875" style="57" bestFit="1" customWidth="1"/>
    <col min="8457" max="8699" width="9.140625" style="57"/>
    <col min="8700" max="8700" width="5" style="57" bestFit="1" customWidth="1"/>
    <col min="8701" max="8701" width="73.5703125" style="57" customWidth="1"/>
    <col min="8702" max="8702" width="6.140625" style="57" bestFit="1" customWidth="1"/>
    <col min="8703" max="8703" width="16.140625" style="57" customWidth="1"/>
    <col min="8704" max="8704" width="17.42578125" style="57" customWidth="1"/>
    <col min="8705" max="8705" width="15.140625" style="57" customWidth="1"/>
    <col min="8706" max="8706" width="18" style="57" customWidth="1"/>
    <col min="8707" max="8708" width="10.85546875" style="57" bestFit="1" customWidth="1"/>
    <col min="8709" max="8710" width="9.85546875" style="57" bestFit="1" customWidth="1"/>
    <col min="8711" max="8712" width="10.85546875" style="57" bestFit="1" customWidth="1"/>
    <col min="8713" max="8955" width="9.140625" style="57"/>
    <col min="8956" max="8956" width="5" style="57" bestFit="1" customWidth="1"/>
    <col min="8957" max="8957" width="73.5703125" style="57" customWidth="1"/>
    <col min="8958" max="8958" width="6.140625" style="57" bestFit="1" customWidth="1"/>
    <col min="8959" max="8959" width="16.140625" style="57" customWidth="1"/>
    <col min="8960" max="8960" width="17.42578125" style="57" customWidth="1"/>
    <col min="8961" max="8961" width="15.140625" style="57" customWidth="1"/>
    <col min="8962" max="8962" width="18" style="57" customWidth="1"/>
    <col min="8963" max="8964" width="10.85546875" style="57" bestFit="1" customWidth="1"/>
    <col min="8965" max="8966" width="9.85546875" style="57" bestFit="1" customWidth="1"/>
    <col min="8967" max="8968" width="10.85546875" style="57" bestFit="1" customWidth="1"/>
    <col min="8969" max="9211" width="9.140625" style="57"/>
    <col min="9212" max="9212" width="5" style="57" bestFit="1" customWidth="1"/>
    <col min="9213" max="9213" width="73.5703125" style="57" customWidth="1"/>
    <col min="9214" max="9214" width="6.140625" style="57" bestFit="1" customWidth="1"/>
    <col min="9215" max="9215" width="16.140625" style="57" customWidth="1"/>
    <col min="9216" max="9216" width="17.42578125" style="57" customWidth="1"/>
    <col min="9217" max="9217" width="15.140625" style="57" customWidth="1"/>
    <col min="9218" max="9218" width="18" style="57" customWidth="1"/>
    <col min="9219" max="9220" width="10.85546875" style="57" bestFit="1" customWidth="1"/>
    <col min="9221" max="9222" width="9.85546875" style="57" bestFit="1" customWidth="1"/>
    <col min="9223" max="9224" width="10.85546875" style="57" bestFit="1" customWidth="1"/>
    <col min="9225" max="9467" width="9.140625" style="57"/>
    <col min="9468" max="9468" width="5" style="57" bestFit="1" customWidth="1"/>
    <col min="9469" max="9469" width="73.5703125" style="57" customWidth="1"/>
    <col min="9470" max="9470" width="6.140625" style="57" bestFit="1" customWidth="1"/>
    <col min="9471" max="9471" width="16.140625" style="57" customWidth="1"/>
    <col min="9472" max="9472" width="17.42578125" style="57" customWidth="1"/>
    <col min="9473" max="9473" width="15.140625" style="57" customWidth="1"/>
    <col min="9474" max="9474" width="18" style="57" customWidth="1"/>
    <col min="9475" max="9476" width="10.85546875" style="57" bestFit="1" customWidth="1"/>
    <col min="9477" max="9478" width="9.85546875" style="57" bestFit="1" customWidth="1"/>
    <col min="9479" max="9480" width="10.85546875" style="57" bestFit="1" customWidth="1"/>
    <col min="9481" max="9723" width="9.140625" style="57"/>
    <col min="9724" max="9724" width="5" style="57" bestFit="1" customWidth="1"/>
    <col min="9725" max="9725" width="73.5703125" style="57" customWidth="1"/>
    <col min="9726" max="9726" width="6.140625" style="57" bestFit="1" customWidth="1"/>
    <col min="9727" max="9727" width="16.140625" style="57" customWidth="1"/>
    <col min="9728" max="9728" width="17.42578125" style="57" customWidth="1"/>
    <col min="9729" max="9729" width="15.140625" style="57" customWidth="1"/>
    <col min="9730" max="9730" width="18" style="57" customWidth="1"/>
    <col min="9731" max="9732" width="10.85546875" style="57" bestFit="1" customWidth="1"/>
    <col min="9733" max="9734" width="9.85546875" style="57" bestFit="1" customWidth="1"/>
    <col min="9735" max="9736" width="10.85546875" style="57" bestFit="1" customWidth="1"/>
    <col min="9737" max="9979" width="9.140625" style="57"/>
    <col min="9980" max="9980" width="5" style="57" bestFit="1" customWidth="1"/>
    <col min="9981" max="9981" width="73.5703125" style="57" customWidth="1"/>
    <col min="9982" max="9982" width="6.140625" style="57" bestFit="1" customWidth="1"/>
    <col min="9983" max="9983" width="16.140625" style="57" customWidth="1"/>
    <col min="9984" max="9984" width="17.42578125" style="57" customWidth="1"/>
    <col min="9985" max="9985" width="15.140625" style="57" customWidth="1"/>
    <col min="9986" max="9986" width="18" style="57" customWidth="1"/>
    <col min="9987" max="9988" width="10.85546875" style="57" bestFit="1" customWidth="1"/>
    <col min="9989" max="9990" width="9.85546875" style="57" bestFit="1" customWidth="1"/>
    <col min="9991" max="9992" width="10.85546875" style="57" bestFit="1" customWidth="1"/>
    <col min="9993" max="10235" width="9.140625" style="57"/>
    <col min="10236" max="10236" width="5" style="57" bestFit="1" customWidth="1"/>
    <col min="10237" max="10237" width="73.5703125" style="57" customWidth="1"/>
    <col min="10238" max="10238" width="6.140625" style="57" bestFit="1" customWidth="1"/>
    <col min="10239" max="10239" width="16.140625" style="57" customWidth="1"/>
    <col min="10240" max="10240" width="17.42578125" style="57" customWidth="1"/>
    <col min="10241" max="10241" width="15.140625" style="57" customWidth="1"/>
    <col min="10242" max="10242" width="18" style="57" customWidth="1"/>
    <col min="10243" max="10244" width="10.85546875" style="57" bestFit="1" customWidth="1"/>
    <col min="10245" max="10246" width="9.85546875" style="57" bestFit="1" customWidth="1"/>
    <col min="10247" max="10248" width="10.85546875" style="57" bestFit="1" customWidth="1"/>
    <col min="10249" max="10491" width="9.140625" style="57"/>
    <col min="10492" max="10492" width="5" style="57" bestFit="1" customWidth="1"/>
    <col min="10493" max="10493" width="73.5703125" style="57" customWidth="1"/>
    <col min="10494" max="10494" width="6.140625" style="57" bestFit="1" customWidth="1"/>
    <col min="10495" max="10495" width="16.140625" style="57" customWidth="1"/>
    <col min="10496" max="10496" width="17.42578125" style="57" customWidth="1"/>
    <col min="10497" max="10497" width="15.140625" style="57" customWidth="1"/>
    <col min="10498" max="10498" width="18" style="57" customWidth="1"/>
    <col min="10499" max="10500" width="10.85546875" style="57" bestFit="1" customWidth="1"/>
    <col min="10501" max="10502" width="9.85546875" style="57" bestFit="1" customWidth="1"/>
    <col min="10503" max="10504" width="10.85546875" style="57" bestFit="1" customWidth="1"/>
    <col min="10505" max="10747" width="9.140625" style="57"/>
    <col min="10748" max="10748" width="5" style="57" bestFit="1" customWidth="1"/>
    <col min="10749" max="10749" width="73.5703125" style="57" customWidth="1"/>
    <col min="10750" max="10750" width="6.140625" style="57" bestFit="1" customWidth="1"/>
    <col min="10751" max="10751" width="16.140625" style="57" customWidth="1"/>
    <col min="10752" max="10752" width="17.42578125" style="57" customWidth="1"/>
    <col min="10753" max="10753" width="15.140625" style="57" customWidth="1"/>
    <col min="10754" max="10754" width="18" style="57" customWidth="1"/>
    <col min="10755" max="10756" width="10.85546875" style="57" bestFit="1" customWidth="1"/>
    <col min="10757" max="10758" width="9.85546875" style="57" bestFit="1" customWidth="1"/>
    <col min="10759" max="10760" width="10.85546875" style="57" bestFit="1" customWidth="1"/>
    <col min="10761" max="11003" width="9.140625" style="57"/>
    <col min="11004" max="11004" width="5" style="57" bestFit="1" customWidth="1"/>
    <col min="11005" max="11005" width="73.5703125" style="57" customWidth="1"/>
    <col min="11006" max="11006" width="6.140625" style="57" bestFit="1" customWidth="1"/>
    <col min="11007" max="11007" width="16.140625" style="57" customWidth="1"/>
    <col min="11008" max="11008" width="17.42578125" style="57" customWidth="1"/>
    <col min="11009" max="11009" width="15.140625" style="57" customWidth="1"/>
    <col min="11010" max="11010" width="18" style="57" customWidth="1"/>
    <col min="11011" max="11012" width="10.85546875" style="57" bestFit="1" customWidth="1"/>
    <col min="11013" max="11014" width="9.85546875" style="57" bestFit="1" customWidth="1"/>
    <col min="11015" max="11016" width="10.85546875" style="57" bestFit="1" customWidth="1"/>
    <col min="11017" max="11259" width="9.140625" style="57"/>
    <col min="11260" max="11260" width="5" style="57" bestFit="1" customWidth="1"/>
    <col min="11261" max="11261" width="73.5703125" style="57" customWidth="1"/>
    <col min="11262" max="11262" width="6.140625" style="57" bestFit="1" customWidth="1"/>
    <col min="11263" max="11263" width="16.140625" style="57" customWidth="1"/>
    <col min="11264" max="11264" width="17.42578125" style="57" customWidth="1"/>
    <col min="11265" max="11265" width="15.140625" style="57" customWidth="1"/>
    <col min="11266" max="11266" width="18" style="57" customWidth="1"/>
    <col min="11267" max="11268" width="10.85546875" style="57" bestFit="1" customWidth="1"/>
    <col min="11269" max="11270" width="9.85546875" style="57" bestFit="1" customWidth="1"/>
    <col min="11271" max="11272" width="10.85546875" style="57" bestFit="1" customWidth="1"/>
    <col min="11273" max="11515" width="9.140625" style="57"/>
    <col min="11516" max="11516" width="5" style="57" bestFit="1" customWidth="1"/>
    <col min="11517" max="11517" width="73.5703125" style="57" customWidth="1"/>
    <col min="11518" max="11518" width="6.140625" style="57" bestFit="1" customWidth="1"/>
    <col min="11519" max="11519" width="16.140625" style="57" customWidth="1"/>
    <col min="11520" max="11520" width="17.42578125" style="57" customWidth="1"/>
    <col min="11521" max="11521" width="15.140625" style="57" customWidth="1"/>
    <col min="11522" max="11522" width="18" style="57" customWidth="1"/>
    <col min="11523" max="11524" width="10.85546875" style="57" bestFit="1" customWidth="1"/>
    <col min="11525" max="11526" width="9.85546875" style="57" bestFit="1" customWidth="1"/>
    <col min="11527" max="11528" width="10.85546875" style="57" bestFit="1" customWidth="1"/>
    <col min="11529" max="11771" width="9.140625" style="57"/>
    <col min="11772" max="11772" width="5" style="57" bestFit="1" customWidth="1"/>
    <col min="11773" max="11773" width="73.5703125" style="57" customWidth="1"/>
    <col min="11774" max="11774" width="6.140625" style="57" bestFit="1" customWidth="1"/>
    <col min="11775" max="11775" width="16.140625" style="57" customWidth="1"/>
    <col min="11776" max="11776" width="17.42578125" style="57" customWidth="1"/>
    <col min="11777" max="11777" width="15.140625" style="57" customWidth="1"/>
    <col min="11778" max="11778" width="18" style="57" customWidth="1"/>
    <col min="11779" max="11780" width="10.85546875" style="57" bestFit="1" customWidth="1"/>
    <col min="11781" max="11782" width="9.85546875" style="57" bestFit="1" customWidth="1"/>
    <col min="11783" max="11784" width="10.85546875" style="57" bestFit="1" customWidth="1"/>
    <col min="11785" max="12027" width="9.140625" style="57"/>
    <col min="12028" max="12028" width="5" style="57" bestFit="1" customWidth="1"/>
    <col min="12029" max="12029" width="73.5703125" style="57" customWidth="1"/>
    <col min="12030" max="12030" width="6.140625" style="57" bestFit="1" customWidth="1"/>
    <col min="12031" max="12031" width="16.140625" style="57" customWidth="1"/>
    <col min="12032" max="12032" width="17.42578125" style="57" customWidth="1"/>
    <col min="12033" max="12033" width="15.140625" style="57" customWidth="1"/>
    <col min="12034" max="12034" width="18" style="57" customWidth="1"/>
    <col min="12035" max="12036" width="10.85546875" style="57" bestFit="1" customWidth="1"/>
    <col min="12037" max="12038" width="9.85546875" style="57" bestFit="1" customWidth="1"/>
    <col min="12039" max="12040" width="10.85546875" style="57" bestFit="1" customWidth="1"/>
    <col min="12041" max="12283" width="9.140625" style="57"/>
    <col min="12284" max="12284" width="5" style="57" bestFit="1" customWidth="1"/>
    <col min="12285" max="12285" width="73.5703125" style="57" customWidth="1"/>
    <col min="12286" max="12286" width="6.140625" style="57" bestFit="1" customWidth="1"/>
    <col min="12287" max="12287" width="16.140625" style="57" customWidth="1"/>
    <col min="12288" max="12288" width="17.42578125" style="57" customWidth="1"/>
    <col min="12289" max="12289" width="15.140625" style="57" customWidth="1"/>
    <col min="12290" max="12290" width="18" style="57" customWidth="1"/>
    <col min="12291" max="12292" width="10.85546875" style="57" bestFit="1" customWidth="1"/>
    <col min="12293" max="12294" width="9.85546875" style="57" bestFit="1" customWidth="1"/>
    <col min="12295" max="12296" width="10.85546875" style="57" bestFit="1" customWidth="1"/>
    <col min="12297" max="12539" width="9.140625" style="57"/>
    <col min="12540" max="12540" width="5" style="57" bestFit="1" customWidth="1"/>
    <col min="12541" max="12541" width="73.5703125" style="57" customWidth="1"/>
    <col min="12542" max="12542" width="6.140625" style="57" bestFit="1" customWidth="1"/>
    <col min="12543" max="12543" width="16.140625" style="57" customWidth="1"/>
    <col min="12544" max="12544" width="17.42578125" style="57" customWidth="1"/>
    <col min="12545" max="12545" width="15.140625" style="57" customWidth="1"/>
    <col min="12546" max="12546" width="18" style="57" customWidth="1"/>
    <col min="12547" max="12548" width="10.85546875" style="57" bestFit="1" customWidth="1"/>
    <col min="12549" max="12550" width="9.85546875" style="57" bestFit="1" customWidth="1"/>
    <col min="12551" max="12552" width="10.85546875" style="57" bestFit="1" customWidth="1"/>
    <col min="12553" max="12795" width="9.140625" style="57"/>
    <col min="12796" max="12796" width="5" style="57" bestFit="1" customWidth="1"/>
    <col min="12797" max="12797" width="73.5703125" style="57" customWidth="1"/>
    <col min="12798" max="12798" width="6.140625" style="57" bestFit="1" customWidth="1"/>
    <col min="12799" max="12799" width="16.140625" style="57" customWidth="1"/>
    <col min="12800" max="12800" width="17.42578125" style="57" customWidth="1"/>
    <col min="12801" max="12801" width="15.140625" style="57" customWidth="1"/>
    <col min="12802" max="12802" width="18" style="57" customWidth="1"/>
    <col min="12803" max="12804" width="10.85546875" style="57" bestFit="1" customWidth="1"/>
    <col min="12805" max="12806" width="9.85546875" style="57" bestFit="1" customWidth="1"/>
    <col min="12807" max="12808" width="10.85546875" style="57" bestFit="1" customWidth="1"/>
    <col min="12809" max="13051" width="9.140625" style="57"/>
    <col min="13052" max="13052" width="5" style="57" bestFit="1" customWidth="1"/>
    <col min="13053" max="13053" width="73.5703125" style="57" customWidth="1"/>
    <col min="13054" max="13054" width="6.140625" style="57" bestFit="1" customWidth="1"/>
    <col min="13055" max="13055" width="16.140625" style="57" customWidth="1"/>
    <col min="13056" max="13056" width="17.42578125" style="57" customWidth="1"/>
    <col min="13057" max="13057" width="15.140625" style="57" customWidth="1"/>
    <col min="13058" max="13058" width="18" style="57" customWidth="1"/>
    <col min="13059" max="13060" width="10.85546875" style="57" bestFit="1" customWidth="1"/>
    <col min="13061" max="13062" width="9.85546875" style="57" bestFit="1" customWidth="1"/>
    <col min="13063" max="13064" width="10.85546875" style="57" bestFit="1" customWidth="1"/>
    <col min="13065" max="13307" width="9.140625" style="57"/>
    <col min="13308" max="13308" width="5" style="57" bestFit="1" customWidth="1"/>
    <col min="13309" max="13309" width="73.5703125" style="57" customWidth="1"/>
    <col min="13310" max="13310" width="6.140625" style="57" bestFit="1" customWidth="1"/>
    <col min="13311" max="13311" width="16.140625" style="57" customWidth="1"/>
    <col min="13312" max="13312" width="17.42578125" style="57" customWidth="1"/>
    <col min="13313" max="13313" width="15.140625" style="57" customWidth="1"/>
    <col min="13314" max="13314" width="18" style="57" customWidth="1"/>
    <col min="13315" max="13316" width="10.85546875" style="57" bestFit="1" customWidth="1"/>
    <col min="13317" max="13318" width="9.85546875" style="57" bestFit="1" customWidth="1"/>
    <col min="13319" max="13320" width="10.85546875" style="57" bestFit="1" customWidth="1"/>
    <col min="13321" max="13563" width="9.140625" style="57"/>
    <col min="13564" max="13564" width="5" style="57" bestFit="1" customWidth="1"/>
    <col min="13565" max="13565" width="73.5703125" style="57" customWidth="1"/>
    <col min="13566" max="13566" width="6.140625" style="57" bestFit="1" customWidth="1"/>
    <col min="13567" max="13567" width="16.140625" style="57" customWidth="1"/>
    <col min="13568" max="13568" width="17.42578125" style="57" customWidth="1"/>
    <col min="13569" max="13569" width="15.140625" style="57" customWidth="1"/>
    <col min="13570" max="13570" width="18" style="57" customWidth="1"/>
    <col min="13571" max="13572" width="10.85546875" style="57" bestFit="1" customWidth="1"/>
    <col min="13573" max="13574" width="9.85546875" style="57" bestFit="1" customWidth="1"/>
    <col min="13575" max="13576" width="10.85546875" style="57" bestFit="1" customWidth="1"/>
    <col min="13577" max="13819" width="9.140625" style="57"/>
    <col min="13820" max="13820" width="5" style="57" bestFit="1" customWidth="1"/>
    <col min="13821" max="13821" width="73.5703125" style="57" customWidth="1"/>
    <col min="13822" max="13822" width="6.140625" style="57" bestFit="1" customWidth="1"/>
    <col min="13823" max="13823" width="16.140625" style="57" customWidth="1"/>
    <col min="13824" max="13824" width="17.42578125" style="57" customWidth="1"/>
    <col min="13825" max="13825" width="15.140625" style="57" customWidth="1"/>
    <col min="13826" max="13826" width="18" style="57" customWidth="1"/>
    <col min="13827" max="13828" width="10.85546875" style="57" bestFit="1" customWidth="1"/>
    <col min="13829" max="13830" width="9.85546875" style="57" bestFit="1" customWidth="1"/>
    <col min="13831" max="13832" width="10.85546875" style="57" bestFit="1" customWidth="1"/>
    <col min="13833" max="14075" width="9.140625" style="57"/>
    <col min="14076" max="14076" width="5" style="57" bestFit="1" customWidth="1"/>
    <col min="14077" max="14077" width="73.5703125" style="57" customWidth="1"/>
    <col min="14078" max="14078" width="6.140625" style="57" bestFit="1" customWidth="1"/>
    <col min="14079" max="14079" width="16.140625" style="57" customWidth="1"/>
    <col min="14080" max="14080" width="17.42578125" style="57" customWidth="1"/>
    <col min="14081" max="14081" width="15.140625" style="57" customWidth="1"/>
    <col min="14082" max="14082" width="18" style="57" customWidth="1"/>
    <col min="14083" max="14084" width="10.85546875" style="57" bestFit="1" customWidth="1"/>
    <col min="14085" max="14086" width="9.85546875" style="57" bestFit="1" customWidth="1"/>
    <col min="14087" max="14088" width="10.85546875" style="57" bestFit="1" customWidth="1"/>
    <col min="14089" max="14331" width="9.140625" style="57"/>
    <col min="14332" max="14332" width="5" style="57" bestFit="1" customWidth="1"/>
    <col min="14333" max="14333" width="73.5703125" style="57" customWidth="1"/>
    <col min="14334" max="14334" width="6.140625" style="57" bestFit="1" customWidth="1"/>
    <col min="14335" max="14335" width="16.140625" style="57" customWidth="1"/>
    <col min="14336" max="14336" width="17.42578125" style="57" customWidth="1"/>
    <col min="14337" max="14337" width="15.140625" style="57" customWidth="1"/>
    <col min="14338" max="14338" width="18" style="57" customWidth="1"/>
    <col min="14339" max="14340" width="10.85546875" style="57" bestFit="1" customWidth="1"/>
    <col min="14341" max="14342" width="9.85546875" style="57" bestFit="1" customWidth="1"/>
    <col min="14343" max="14344" width="10.85546875" style="57" bestFit="1" customWidth="1"/>
    <col min="14345" max="14587" width="9.140625" style="57"/>
    <col min="14588" max="14588" width="5" style="57" bestFit="1" customWidth="1"/>
    <col min="14589" max="14589" width="73.5703125" style="57" customWidth="1"/>
    <col min="14590" max="14590" width="6.140625" style="57" bestFit="1" customWidth="1"/>
    <col min="14591" max="14591" width="16.140625" style="57" customWidth="1"/>
    <col min="14592" max="14592" width="17.42578125" style="57" customWidth="1"/>
    <col min="14593" max="14593" width="15.140625" style="57" customWidth="1"/>
    <col min="14594" max="14594" width="18" style="57" customWidth="1"/>
    <col min="14595" max="14596" width="10.85546875" style="57" bestFit="1" customWidth="1"/>
    <col min="14597" max="14598" width="9.85546875" style="57" bestFit="1" customWidth="1"/>
    <col min="14599" max="14600" width="10.85546875" style="57" bestFit="1" customWidth="1"/>
    <col min="14601" max="14843" width="9.140625" style="57"/>
    <col min="14844" max="14844" width="5" style="57" bestFit="1" customWidth="1"/>
    <col min="14845" max="14845" width="73.5703125" style="57" customWidth="1"/>
    <col min="14846" max="14846" width="6.140625" style="57" bestFit="1" customWidth="1"/>
    <col min="14847" max="14847" width="16.140625" style="57" customWidth="1"/>
    <col min="14848" max="14848" width="17.42578125" style="57" customWidth="1"/>
    <col min="14849" max="14849" width="15.140625" style="57" customWidth="1"/>
    <col min="14850" max="14850" width="18" style="57" customWidth="1"/>
    <col min="14851" max="14852" width="10.85546875" style="57" bestFit="1" customWidth="1"/>
    <col min="14853" max="14854" width="9.85546875" style="57" bestFit="1" customWidth="1"/>
    <col min="14855" max="14856" width="10.85546875" style="57" bestFit="1" customWidth="1"/>
    <col min="14857" max="15099" width="9.140625" style="57"/>
    <col min="15100" max="15100" width="5" style="57" bestFit="1" customWidth="1"/>
    <col min="15101" max="15101" width="73.5703125" style="57" customWidth="1"/>
    <col min="15102" max="15102" width="6.140625" style="57" bestFit="1" customWidth="1"/>
    <col min="15103" max="15103" width="16.140625" style="57" customWidth="1"/>
    <col min="15104" max="15104" width="17.42578125" style="57" customWidth="1"/>
    <col min="15105" max="15105" width="15.140625" style="57" customWidth="1"/>
    <col min="15106" max="15106" width="18" style="57" customWidth="1"/>
    <col min="15107" max="15108" width="10.85546875" style="57" bestFit="1" customWidth="1"/>
    <col min="15109" max="15110" width="9.85546875" style="57" bestFit="1" customWidth="1"/>
    <col min="15111" max="15112" width="10.85546875" style="57" bestFit="1" customWidth="1"/>
    <col min="15113" max="15355" width="9.140625" style="57"/>
    <col min="15356" max="15356" width="5" style="57" bestFit="1" customWidth="1"/>
    <col min="15357" max="15357" width="73.5703125" style="57" customWidth="1"/>
    <col min="15358" max="15358" width="6.140625" style="57" bestFit="1" customWidth="1"/>
    <col min="15359" max="15359" width="16.140625" style="57" customWidth="1"/>
    <col min="15360" max="15360" width="17.42578125" style="57" customWidth="1"/>
    <col min="15361" max="15361" width="15.140625" style="57" customWidth="1"/>
    <col min="15362" max="15362" width="18" style="57" customWidth="1"/>
    <col min="15363" max="15364" width="10.85546875" style="57" bestFit="1" customWidth="1"/>
    <col min="15365" max="15366" width="9.85546875" style="57" bestFit="1" customWidth="1"/>
    <col min="15367" max="15368" width="10.85546875" style="57" bestFit="1" customWidth="1"/>
    <col min="15369" max="15611" width="9.140625" style="57"/>
    <col min="15612" max="15612" width="5" style="57" bestFit="1" customWidth="1"/>
    <col min="15613" max="15613" width="73.5703125" style="57" customWidth="1"/>
    <col min="15614" max="15614" width="6.140625" style="57" bestFit="1" customWidth="1"/>
    <col min="15615" max="15615" width="16.140625" style="57" customWidth="1"/>
    <col min="15616" max="15616" width="17.42578125" style="57" customWidth="1"/>
    <col min="15617" max="15617" width="15.140625" style="57" customWidth="1"/>
    <col min="15618" max="15618" width="18" style="57" customWidth="1"/>
    <col min="15619" max="15620" width="10.85546875" style="57" bestFit="1" customWidth="1"/>
    <col min="15621" max="15622" width="9.85546875" style="57" bestFit="1" customWidth="1"/>
    <col min="15623" max="15624" width="10.85546875" style="57" bestFit="1" customWidth="1"/>
    <col min="15625" max="15867" width="9.140625" style="57"/>
    <col min="15868" max="15868" width="5" style="57" bestFit="1" customWidth="1"/>
    <col min="15869" max="15869" width="73.5703125" style="57" customWidth="1"/>
    <col min="15870" max="15870" width="6.140625" style="57" bestFit="1" customWidth="1"/>
    <col min="15871" max="15871" width="16.140625" style="57" customWidth="1"/>
    <col min="15872" max="15872" width="17.42578125" style="57" customWidth="1"/>
    <col min="15873" max="15873" width="15.140625" style="57" customWidth="1"/>
    <col min="15874" max="15874" width="18" style="57" customWidth="1"/>
    <col min="15875" max="15876" width="10.85546875" style="57" bestFit="1" customWidth="1"/>
    <col min="15877" max="15878" width="9.85546875" style="57" bestFit="1" customWidth="1"/>
    <col min="15879" max="15880" width="10.85546875" style="57" bestFit="1" customWidth="1"/>
    <col min="15881" max="16123" width="9.140625" style="57"/>
    <col min="16124" max="16124" width="5" style="57" bestFit="1" customWidth="1"/>
    <col min="16125" max="16125" width="73.5703125" style="57" customWidth="1"/>
    <col min="16126" max="16126" width="6.140625" style="57" bestFit="1" customWidth="1"/>
    <col min="16127" max="16127" width="16.140625" style="57" customWidth="1"/>
    <col min="16128" max="16128" width="17.42578125" style="57" customWidth="1"/>
    <col min="16129" max="16129" width="15.140625" style="57" customWidth="1"/>
    <col min="16130" max="16130" width="18" style="57" customWidth="1"/>
    <col min="16131" max="16132" width="10.85546875" style="57" bestFit="1" customWidth="1"/>
    <col min="16133" max="16134" width="9.85546875" style="57" bestFit="1" customWidth="1"/>
    <col min="16135" max="16136" width="10.85546875" style="57" bestFit="1" customWidth="1"/>
    <col min="16137" max="16384" width="9.140625" style="57"/>
  </cols>
  <sheetData>
    <row r="1" spans="1:8" ht="15" x14ac:dyDescent="0.25">
      <c r="A1" s="484" t="s">
        <v>984</v>
      </c>
      <c r="B1" s="485"/>
      <c r="C1" s="485"/>
      <c r="D1" s="485"/>
      <c r="E1" s="485"/>
      <c r="F1" s="485"/>
      <c r="G1" s="485"/>
      <c r="H1" s="485"/>
    </row>
    <row r="2" spans="1:8" ht="15" x14ac:dyDescent="0.25">
      <c r="A2" s="58"/>
      <c r="B2" s="59"/>
      <c r="C2" s="59"/>
      <c r="D2" s="59"/>
      <c r="E2" s="59"/>
      <c r="F2" s="108"/>
    </row>
    <row r="3" spans="1:8" ht="15.75" x14ac:dyDescent="0.25">
      <c r="A3" s="486" t="s">
        <v>960</v>
      </c>
      <c r="B3" s="485"/>
      <c r="C3" s="485"/>
      <c r="D3" s="485"/>
      <c r="E3" s="485"/>
      <c r="F3" s="485"/>
      <c r="G3" s="485"/>
      <c r="H3" s="485"/>
    </row>
    <row r="4" spans="1:8" s="116" customFormat="1" ht="15.75" x14ac:dyDescent="0.25">
      <c r="A4" s="511" t="s">
        <v>372</v>
      </c>
      <c r="B4" s="512"/>
      <c r="C4" s="512"/>
      <c r="D4" s="512"/>
      <c r="E4" s="512"/>
      <c r="F4" s="512"/>
      <c r="G4" s="485"/>
      <c r="H4" s="485"/>
    </row>
    <row r="5" spans="1:8" s="116" customFormat="1" ht="15.75" x14ac:dyDescent="0.25">
      <c r="A5" s="488" t="s">
        <v>611</v>
      </c>
      <c r="B5" s="488"/>
      <c r="C5" s="488"/>
      <c r="D5" s="488"/>
      <c r="E5" s="488"/>
      <c r="F5" s="488"/>
      <c r="G5" s="485"/>
      <c r="H5" s="485"/>
    </row>
    <row r="6" spans="1:8" s="80" customFormat="1" ht="15" customHeight="1" x14ac:dyDescent="0.2">
      <c r="A6" s="72"/>
      <c r="B6" s="117"/>
      <c r="C6" s="117"/>
      <c r="D6" s="117"/>
      <c r="E6" s="117"/>
      <c r="F6" s="118"/>
    </row>
    <row r="7" spans="1:8" s="169" customFormat="1" ht="15" customHeight="1" x14ac:dyDescent="0.2">
      <c r="A7" s="68" t="s">
        <v>2</v>
      </c>
      <c r="B7" s="168" t="s">
        <v>3</v>
      </c>
      <c r="C7" s="168" t="s">
        <v>4</v>
      </c>
      <c r="D7" s="168" t="s">
        <v>5</v>
      </c>
      <c r="E7" s="71" t="s">
        <v>6</v>
      </c>
      <c r="F7" s="71" t="s">
        <v>7</v>
      </c>
      <c r="G7" s="71" t="s">
        <v>8</v>
      </c>
      <c r="H7" s="71" t="s">
        <v>9</v>
      </c>
    </row>
    <row r="8" spans="1:8" s="121" customFormat="1" ht="39" customHeight="1" x14ac:dyDescent="0.2">
      <c r="A8" s="501" t="s">
        <v>108</v>
      </c>
      <c r="B8" s="506" t="s">
        <v>387</v>
      </c>
      <c r="C8" s="506" t="s">
        <v>109</v>
      </c>
      <c r="D8" s="165" t="s">
        <v>20</v>
      </c>
      <c r="E8" s="164" t="s">
        <v>21</v>
      </c>
      <c r="F8" s="164" t="s">
        <v>22</v>
      </c>
      <c r="G8" s="164" t="s">
        <v>23</v>
      </c>
      <c r="H8" s="166" t="s">
        <v>612</v>
      </c>
    </row>
    <row r="9" spans="1:8" x14ac:dyDescent="0.2">
      <c r="A9" s="514"/>
      <c r="B9" s="509"/>
      <c r="C9" s="509"/>
      <c r="D9" s="122" t="s">
        <v>27</v>
      </c>
      <c r="E9" s="122" t="s">
        <v>27</v>
      </c>
      <c r="F9" s="122" t="s">
        <v>27</v>
      </c>
      <c r="G9" s="122" t="s">
        <v>27</v>
      </c>
      <c r="H9" s="122" t="s">
        <v>27</v>
      </c>
    </row>
    <row r="10" spans="1:8" x14ac:dyDescent="0.2">
      <c r="A10" s="170"/>
      <c r="B10" s="497"/>
      <c r="C10" s="497"/>
      <c r="D10" s="165" t="s">
        <v>26</v>
      </c>
      <c r="E10" s="165" t="s">
        <v>26</v>
      </c>
      <c r="F10" s="165" t="s">
        <v>26</v>
      </c>
      <c r="G10" s="165" t="s">
        <v>26</v>
      </c>
      <c r="H10" s="122" t="s">
        <v>26</v>
      </c>
    </row>
    <row r="11" spans="1:8" ht="15" customHeight="1" x14ac:dyDescent="0.2">
      <c r="A11" s="123" t="s">
        <v>112</v>
      </c>
      <c r="B11" s="124" t="s">
        <v>406</v>
      </c>
      <c r="C11" s="125" t="s">
        <v>407</v>
      </c>
      <c r="D11" s="455">
        <v>63554000</v>
      </c>
      <c r="E11" s="173">
        <v>71000000</v>
      </c>
      <c r="F11" s="173">
        <v>112000000</v>
      </c>
      <c r="G11" s="173">
        <v>25000000</v>
      </c>
      <c r="H11" s="129">
        <f t="shared" ref="H11:H42" si="0">D11+E11+F11+G11</f>
        <v>271554000</v>
      </c>
    </row>
    <row r="12" spans="1:8" ht="15" customHeight="1" x14ac:dyDescent="0.2">
      <c r="A12" s="123" t="s">
        <v>115</v>
      </c>
      <c r="B12" s="124" t="s">
        <v>408</v>
      </c>
      <c r="C12" s="130" t="s">
        <v>409</v>
      </c>
      <c r="D12" s="455"/>
      <c r="E12" s="173"/>
      <c r="F12" s="173"/>
      <c r="G12" s="173"/>
      <c r="H12" s="129">
        <f t="shared" si="0"/>
        <v>0</v>
      </c>
    </row>
    <row r="13" spans="1:8" ht="15" customHeight="1" x14ac:dyDescent="0.2">
      <c r="A13" s="123" t="s">
        <v>118</v>
      </c>
      <c r="B13" s="124" t="s">
        <v>410</v>
      </c>
      <c r="C13" s="130" t="s">
        <v>411</v>
      </c>
      <c r="D13" s="455">
        <v>5300000</v>
      </c>
      <c r="E13" s="173">
        <v>3500000</v>
      </c>
      <c r="F13" s="173">
        <v>7809000</v>
      </c>
      <c r="G13" s="173">
        <v>650000</v>
      </c>
      <c r="H13" s="129">
        <f t="shared" si="0"/>
        <v>17259000</v>
      </c>
    </row>
    <row r="14" spans="1:8" ht="15" customHeight="1" x14ac:dyDescent="0.2">
      <c r="A14" s="123" t="s">
        <v>121</v>
      </c>
      <c r="B14" s="131" t="s">
        <v>412</v>
      </c>
      <c r="C14" s="130" t="s">
        <v>413</v>
      </c>
      <c r="D14" s="455">
        <v>150000</v>
      </c>
      <c r="E14" s="173">
        <v>300000</v>
      </c>
      <c r="F14" s="173">
        <v>1600000</v>
      </c>
      <c r="G14" s="173"/>
      <c r="H14" s="129">
        <f t="shared" si="0"/>
        <v>2050000</v>
      </c>
    </row>
    <row r="15" spans="1:8" ht="15" customHeight="1" x14ac:dyDescent="0.2">
      <c r="A15" s="123" t="s">
        <v>124</v>
      </c>
      <c r="B15" s="131" t="s">
        <v>414</v>
      </c>
      <c r="C15" s="130" t="s">
        <v>415</v>
      </c>
      <c r="D15" s="455"/>
      <c r="E15" s="173"/>
      <c r="F15" s="173"/>
      <c r="G15" s="173"/>
      <c r="H15" s="129">
        <f t="shared" si="0"/>
        <v>0</v>
      </c>
    </row>
    <row r="16" spans="1:8" ht="15" customHeight="1" x14ac:dyDescent="0.2">
      <c r="A16" s="123" t="s">
        <v>127</v>
      </c>
      <c r="B16" s="131" t="s">
        <v>416</v>
      </c>
      <c r="C16" s="130" t="s">
        <v>417</v>
      </c>
      <c r="D16" s="455">
        <v>660000</v>
      </c>
      <c r="E16" s="173">
        <v>1700000</v>
      </c>
      <c r="F16" s="173">
        <v>211000</v>
      </c>
      <c r="G16" s="173"/>
      <c r="H16" s="129">
        <f t="shared" si="0"/>
        <v>2571000</v>
      </c>
    </row>
    <row r="17" spans="1:8" ht="15" customHeight="1" x14ac:dyDescent="0.2">
      <c r="A17" s="123" t="s">
        <v>130</v>
      </c>
      <c r="B17" s="131" t="s">
        <v>418</v>
      </c>
      <c r="C17" s="130" t="s">
        <v>419</v>
      </c>
      <c r="D17" s="455">
        <v>3700000</v>
      </c>
      <c r="E17" s="173">
        <v>4400000</v>
      </c>
      <c r="F17" s="173">
        <v>7200000</v>
      </c>
      <c r="G17" s="173">
        <v>1250000</v>
      </c>
      <c r="H17" s="129">
        <f t="shared" si="0"/>
        <v>16550000</v>
      </c>
    </row>
    <row r="18" spans="1:8" ht="15" customHeight="1" x14ac:dyDescent="0.2">
      <c r="A18" s="123" t="s">
        <v>133</v>
      </c>
      <c r="B18" s="131" t="s">
        <v>420</v>
      </c>
      <c r="C18" s="130" t="s">
        <v>421</v>
      </c>
      <c r="D18" s="455"/>
      <c r="E18" s="173"/>
      <c r="F18" s="173"/>
      <c r="G18" s="173"/>
      <c r="H18" s="129">
        <f t="shared" si="0"/>
        <v>0</v>
      </c>
    </row>
    <row r="19" spans="1:8" ht="15" customHeight="1" x14ac:dyDescent="0.2">
      <c r="A19" s="123" t="s">
        <v>136</v>
      </c>
      <c r="B19" s="132" t="s">
        <v>422</v>
      </c>
      <c r="C19" s="130" t="s">
        <v>423</v>
      </c>
      <c r="D19" s="455">
        <v>240000</v>
      </c>
      <c r="E19" s="173">
        <v>160000</v>
      </c>
      <c r="F19" s="173">
        <v>1650000</v>
      </c>
      <c r="G19" s="173">
        <v>260000</v>
      </c>
      <c r="H19" s="129">
        <f t="shared" si="0"/>
        <v>2310000</v>
      </c>
    </row>
    <row r="20" spans="1:8" ht="15" customHeight="1" x14ac:dyDescent="0.2">
      <c r="A20" s="123" t="s">
        <v>139</v>
      </c>
      <c r="B20" s="132" t="s">
        <v>424</v>
      </c>
      <c r="C20" s="130" t="s">
        <v>425</v>
      </c>
      <c r="D20" s="455">
        <v>156000</v>
      </c>
      <c r="E20" s="173">
        <v>180000</v>
      </c>
      <c r="F20" s="173">
        <v>315000</v>
      </c>
      <c r="G20" s="173">
        <v>64000</v>
      </c>
      <c r="H20" s="129">
        <f t="shared" si="0"/>
        <v>715000</v>
      </c>
    </row>
    <row r="21" spans="1:8" ht="15" customHeight="1" x14ac:dyDescent="0.2">
      <c r="A21" s="123" t="s">
        <v>142</v>
      </c>
      <c r="B21" s="132" t="s">
        <v>426</v>
      </c>
      <c r="C21" s="130" t="s">
        <v>427</v>
      </c>
      <c r="D21" s="455"/>
      <c r="E21" s="173"/>
      <c r="F21" s="173"/>
      <c r="G21" s="173"/>
      <c r="H21" s="129">
        <f t="shared" si="0"/>
        <v>0</v>
      </c>
    </row>
    <row r="22" spans="1:8" ht="15" customHeight="1" x14ac:dyDescent="0.2">
      <c r="A22" s="123" t="s">
        <v>145</v>
      </c>
      <c r="B22" s="132" t="s">
        <v>428</v>
      </c>
      <c r="C22" s="130" t="s">
        <v>429</v>
      </c>
      <c r="D22" s="455">
        <v>150000</v>
      </c>
      <c r="E22" s="173">
        <v>150000</v>
      </c>
      <c r="F22" s="173">
        <v>420000</v>
      </c>
      <c r="G22" s="173">
        <v>77000</v>
      </c>
      <c r="H22" s="129">
        <f t="shared" si="0"/>
        <v>797000</v>
      </c>
    </row>
    <row r="23" spans="1:8" s="62" customFormat="1" ht="15" customHeight="1" x14ac:dyDescent="0.2">
      <c r="A23" s="123" t="s">
        <v>148</v>
      </c>
      <c r="B23" s="132" t="s">
        <v>430</v>
      </c>
      <c r="C23" s="130" t="s">
        <v>431</v>
      </c>
      <c r="D23" s="455">
        <v>1000000</v>
      </c>
      <c r="E23" s="173">
        <v>1200000</v>
      </c>
      <c r="F23" s="173">
        <v>2000000</v>
      </c>
      <c r="G23" s="173">
        <v>1400000</v>
      </c>
      <c r="H23" s="129">
        <f t="shared" si="0"/>
        <v>5600000</v>
      </c>
    </row>
    <row r="24" spans="1:8" s="62" customFormat="1" ht="15" customHeight="1" x14ac:dyDescent="0.2">
      <c r="A24" s="123" t="s">
        <v>151</v>
      </c>
      <c r="B24" s="131" t="s">
        <v>432</v>
      </c>
      <c r="C24" s="130" t="s">
        <v>433</v>
      </c>
      <c r="D24" s="126">
        <f t="shared" ref="D24:G24" si="1">SUM(D11:D23)</f>
        <v>74910000</v>
      </c>
      <c r="E24" s="126">
        <f t="shared" si="1"/>
        <v>82590000</v>
      </c>
      <c r="F24" s="126">
        <f t="shared" si="1"/>
        <v>133205000</v>
      </c>
      <c r="G24" s="126">
        <f t="shared" si="1"/>
        <v>28701000</v>
      </c>
      <c r="H24" s="129">
        <f t="shared" si="0"/>
        <v>319406000</v>
      </c>
    </row>
    <row r="25" spans="1:8" s="62" customFormat="1" ht="15" customHeight="1" x14ac:dyDescent="0.2">
      <c r="A25" s="123" t="s">
        <v>154</v>
      </c>
      <c r="B25" s="132" t="s">
        <v>434</v>
      </c>
      <c r="C25" s="130" t="s">
        <v>435</v>
      </c>
      <c r="D25" s="455"/>
      <c r="E25" s="173"/>
      <c r="F25" s="173"/>
      <c r="G25" s="173"/>
      <c r="H25" s="129">
        <f t="shared" si="0"/>
        <v>0</v>
      </c>
    </row>
    <row r="26" spans="1:8" ht="15" customHeight="1" x14ac:dyDescent="0.2">
      <c r="A26" s="123" t="s">
        <v>157</v>
      </c>
      <c r="B26" s="132" t="s">
        <v>436</v>
      </c>
      <c r="C26" s="130" t="s">
        <v>437</v>
      </c>
      <c r="D26" s="455">
        <v>350000</v>
      </c>
      <c r="E26" s="173">
        <v>1328400</v>
      </c>
      <c r="F26" s="173">
        <v>1600000</v>
      </c>
      <c r="G26" s="173">
        <v>6150000</v>
      </c>
      <c r="H26" s="129">
        <f t="shared" si="0"/>
        <v>9428400</v>
      </c>
    </row>
    <row r="27" spans="1:8" ht="15" customHeight="1" x14ac:dyDescent="0.2">
      <c r="A27" s="123" t="s">
        <v>160</v>
      </c>
      <c r="B27" s="134" t="s">
        <v>438</v>
      </c>
      <c r="C27" s="130" t="s">
        <v>439</v>
      </c>
      <c r="D27" s="455"/>
      <c r="E27" s="173"/>
      <c r="F27" s="173"/>
      <c r="G27" s="173"/>
      <c r="H27" s="129">
        <f t="shared" si="0"/>
        <v>0</v>
      </c>
    </row>
    <row r="28" spans="1:8" ht="15" customHeight="1" x14ac:dyDescent="0.2">
      <c r="A28" s="123" t="s">
        <v>163</v>
      </c>
      <c r="B28" s="132" t="s">
        <v>440</v>
      </c>
      <c r="C28" s="130" t="s">
        <v>441</v>
      </c>
      <c r="D28" s="126">
        <f t="shared" ref="D28:G28" si="2">SUM(D25:D27)</f>
        <v>350000</v>
      </c>
      <c r="E28" s="126">
        <f t="shared" si="2"/>
        <v>1328400</v>
      </c>
      <c r="F28" s="126">
        <f t="shared" si="2"/>
        <v>1600000</v>
      </c>
      <c r="G28" s="126">
        <f t="shared" si="2"/>
        <v>6150000</v>
      </c>
      <c r="H28" s="129">
        <f t="shared" si="0"/>
        <v>9428400</v>
      </c>
    </row>
    <row r="29" spans="1:8" ht="15" customHeight="1" x14ac:dyDescent="0.2">
      <c r="A29" s="135" t="s">
        <v>166</v>
      </c>
      <c r="B29" s="136" t="s">
        <v>442</v>
      </c>
      <c r="C29" s="137" t="s">
        <v>443</v>
      </c>
      <c r="D29" s="197">
        <f t="shared" ref="D29:G29" si="3">D28+D24</f>
        <v>75260000</v>
      </c>
      <c r="E29" s="197">
        <f t="shared" si="3"/>
        <v>83918400</v>
      </c>
      <c r="F29" s="197">
        <f t="shared" si="3"/>
        <v>134805000</v>
      </c>
      <c r="G29" s="197">
        <f t="shared" si="3"/>
        <v>34851000</v>
      </c>
      <c r="H29" s="138">
        <f t="shared" si="0"/>
        <v>328834400</v>
      </c>
    </row>
    <row r="30" spans="1:8" ht="15" customHeight="1" x14ac:dyDescent="0.2">
      <c r="A30" s="135" t="s">
        <v>169</v>
      </c>
      <c r="B30" s="139" t="s">
        <v>444</v>
      </c>
      <c r="C30" s="137" t="s">
        <v>445</v>
      </c>
      <c r="D30" s="456">
        <v>12080000</v>
      </c>
      <c r="E30" s="198">
        <v>13500000</v>
      </c>
      <c r="F30" s="198">
        <v>25000000</v>
      </c>
      <c r="G30" s="198">
        <f>G29*0.155+300000</f>
        <v>5701905</v>
      </c>
      <c r="H30" s="138">
        <f t="shared" si="0"/>
        <v>56281905</v>
      </c>
    </row>
    <row r="31" spans="1:8" s="80" customFormat="1" ht="15" customHeight="1" x14ac:dyDescent="0.2">
      <c r="A31" s="123" t="s">
        <v>172</v>
      </c>
      <c r="B31" s="132" t="s">
        <v>446</v>
      </c>
      <c r="C31" s="130" t="s">
        <v>447</v>
      </c>
      <c r="D31" s="455">
        <v>665000</v>
      </c>
      <c r="E31" s="173">
        <v>830000</v>
      </c>
      <c r="F31" s="173">
        <v>1350000</v>
      </c>
      <c r="G31" s="173">
        <v>650000</v>
      </c>
      <c r="H31" s="129">
        <f t="shared" si="0"/>
        <v>3495000</v>
      </c>
    </row>
    <row r="32" spans="1:8" ht="15" customHeight="1" x14ac:dyDescent="0.2">
      <c r="A32" s="123" t="s">
        <v>175</v>
      </c>
      <c r="B32" s="132" t="s">
        <v>448</v>
      </c>
      <c r="C32" s="130" t="s">
        <v>449</v>
      </c>
      <c r="D32" s="455">
        <v>1586000</v>
      </c>
      <c r="E32" s="173">
        <v>2000000</v>
      </c>
      <c r="F32" s="173">
        <v>4677000</v>
      </c>
      <c r="G32" s="173">
        <v>1910000</v>
      </c>
      <c r="H32" s="129">
        <f t="shared" si="0"/>
        <v>10173000</v>
      </c>
    </row>
    <row r="33" spans="1:8" ht="15" customHeight="1" x14ac:dyDescent="0.2">
      <c r="A33" s="123" t="s">
        <v>178</v>
      </c>
      <c r="B33" s="132" t="s">
        <v>450</v>
      </c>
      <c r="C33" s="130" t="s">
        <v>451</v>
      </c>
      <c r="D33" s="455"/>
      <c r="E33" s="173"/>
      <c r="F33" s="173"/>
      <c r="G33" s="173"/>
      <c r="H33" s="129">
        <f t="shared" si="0"/>
        <v>0</v>
      </c>
    </row>
    <row r="34" spans="1:8" ht="15" customHeight="1" x14ac:dyDescent="0.2">
      <c r="A34" s="123" t="s">
        <v>181</v>
      </c>
      <c r="B34" s="132" t="s">
        <v>452</v>
      </c>
      <c r="C34" s="130" t="s">
        <v>453</v>
      </c>
      <c r="D34" s="126">
        <f t="shared" ref="D34" si="4">SUM(D31:D33)</f>
        <v>2251000</v>
      </c>
      <c r="E34" s="126">
        <f t="shared" ref="E34:G34" si="5">SUM(E31:E33)</f>
        <v>2830000</v>
      </c>
      <c r="F34" s="126">
        <f t="shared" si="5"/>
        <v>6027000</v>
      </c>
      <c r="G34" s="126">
        <f t="shared" si="5"/>
        <v>2560000</v>
      </c>
      <c r="H34" s="129">
        <f t="shared" si="0"/>
        <v>13668000</v>
      </c>
    </row>
    <row r="35" spans="1:8" ht="15" customHeight="1" x14ac:dyDescent="0.2">
      <c r="A35" s="123" t="s">
        <v>184</v>
      </c>
      <c r="B35" s="132" t="s">
        <v>454</v>
      </c>
      <c r="C35" s="130" t="s">
        <v>455</v>
      </c>
      <c r="D35" s="455">
        <v>500000</v>
      </c>
      <c r="E35" s="173"/>
      <c r="F35" s="173">
        <v>750000</v>
      </c>
      <c r="G35" s="173">
        <v>400000</v>
      </c>
      <c r="H35" s="129">
        <f t="shared" si="0"/>
        <v>1650000</v>
      </c>
    </row>
    <row r="36" spans="1:8" ht="15" customHeight="1" x14ac:dyDescent="0.2">
      <c r="A36" s="123" t="s">
        <v>187</v>
      </c>
      <c r="B36" s="132" t="s">
        <v>456</v>
      </c>
      <c r="C36" s="130" t="s">
        <v>457</v>
      </c>
      <c r="D36" s="455">
        <v>230000</v>
      </c>
      <c r="E36" s="173">
        <v>230000</v>
      </c>
      <c r="F36" s="173">
        <v>1050000</v>
      </c>
      <c r="G36" s="173">
        <v>750000</v>
      </c>
      <c r="H36" s="129">
        <f t="shared" si="0"/>
        <v>2260000</v>
      </c>
    </row>
    <row r="37" spans="1:8" ht="15" customHeight="1" x14ac:dyDescent="0.2">
      <c r="A37" s="123" t="s">
        <v>190</v>
      </c>
      <c r="B37" s="132" t="s">
        <v>458</v>
      </c>
      <c r="C37" s="130" t="s">
        <v>459</v>
      </c>
      <c r="D37" s="126">
        <f t="shared" ref="D37:G37" si="6">SUM(D35:D36)</f>
        <v>730000</v>
      </c>
      <c r="E37" s="126">
        <f t="shared" si="6"/>
        <v>230000</v>
      </c>
      <c r="F37" s="126">
        <f t="shared" si="6"/>
        <v>1800000</v>
      </c>
      <c r="G37" s="126">
        <f t="shared" si="6"/>
        <v>1150000</v>
      </c>
      <c r="H37" s="129">
        <f t="shared" si="0"/>
        <v>3910000</v>
      </c>
    </row>
    <row r="38" spans="1:8" ht="15" customHeight="1" x14ac:dyDescent="0.2">
      <c r="A38" s="123" t="s">
        <v>193</v>
      </c>
      <c r="B38" s="132" t="s">
        <v>460</v>
      </c>
      <c r="C38" s="130" t="s">
        <v>461</v>
      </c>
      <c r="D38" s="455">
        <v>2000000</v>
      </c>
      <c r="E38" s="173">
        <v>3400000</v>
      </c>
      <c r="F38" s="173">
        <v>6000000</v>
      </c>
      <c r="G38" s="173">
        <v>9200000</v>
      </c>
      <c r="H38" s="129">
        <f t="shared" si="0"/>
        <v>20600000</v>
      </c>
    </row>
    <row r="39" spans="1:8" ht="15" customHeight="1" x14ac:dyDescent="0.2">
      <c r="A39" s="123" t="s">
        <v>196</v>
      </c>
      <c r="B39" s="132" t="s">
        <v>462</v>
      </c>
      <c r="C39" s="130" t="s">
        <v>463</v>
      </c>
      <c r="D39" s="455">
        <v>9300000</v>
      </c>
      <c r="E39" s="173">
        <v>10500000</v>
      </c>
      <c r="F39" s="173">
        <v>15700000</v>
      </c>
      <c r="G39" s="173"/>
      <c r="H39" s="129">
        <f t="shared" si="0"/>
        <v>35500000</v>
      </c>
    </row>
    <row r="40" spans="1:8" ht="15" customHeight="1" x14ac:dyDescent="0.2">
      <c r="A40" s="123" t="s">
        <v>199</v>
      </c>
      <c r="B40" s="132" t="s">
        <v>464</v>
      </c>
      <c r="C40" s="130" t="s">
        <v>465</v>
      </c>
      <c r="D40" s="455"/>
      <c r="E40" s="173"/>
      <c r="F40" s="173"/>
      <c r="G40" s="173"/>
      <c r="H40" s="129">
        <f t="shared" si="0"/>
        <v>0</v>
      </c>
    </row>
    <row r="41" spans="1:8" ht="15" customHeight="1" x14ac:dyDescent="0.2">
      <c r="A41" s="123" t="s">
        <v>202</v>
      </c>
      <c r="B41" s="132" t="s">
        <v>466</v>
      </c>
      <c r="C41" s="130" t="s">
        <v>467</v>
      </c>
      <c r="D41" s="455">
        <v>2800000</v>
      </c>
      <c r="E41" s="173">
        <v>4000000</v>
      </c>
      <c r="F41" s="173">
        <v>5000000</v>
      </c>
      <c r="G41" s="173">
        <v>3000000</v>
      </c>
      <c r="H41" s="129">
        <f t="shared" si="0"/>
        <v>14800000</v>
      </c>
    </row>
    <row r="42" spans="1:8" ht="15" customHeight="1" x14ac:dyDescent="0.2">
      <c r="A42" s="123" t="s">
        <v>205</v>
      </c>
      <c r="B42" s="132" t="s">
        <v>468</v>
      </c>
      <c r="C42" s="130" t="s">
        <v>469</v>
      </c>
      <c r="D42" s="455"/>
      <c r="E42" s="173"/>
      <c r="F42" s="173"/>
      <c r="G42" s="173"/>
      <c r="H42" s="129">
        <f t="shared" si="0"/>
        <v>0</v>
      </c>
    </row>
    <row r="43" spans="1:8" ht="15" customHeight="1" x14ac:dyDescent="0.2">
      <c r="A43" s="123" t="s">
        <v>208</v>
      </c>
      <c r="B43" s="134" t="s">
        <v>470</v>
      </c>
      <c r="C43" s="130" t="s">
        <v>471</v>
      </c>
      <c r="D43" s="455">
        <v>270000</v>
      </c>
      <c r="E43" s="173">
        <v>290000</v>
      </c>
      <c r="F43" s="173">
        <v>1200000</v>
      </c>
      <c r="G43" s="173">
        <v>100000</v>
      </c>
      <c r="H43" s="129">
        <f t="shared" ref="H43:H74" si="7">D43+E43+F43+G43</f>
        <v>1860000</v>
      </c>
    </row>
    <row r="44" spans="1:8" ht="15" customHeight="1" x14ac:dyDescent="0.2">
      <c r="A44" s="123" t="s">
        <v>211</v>
      </c>
      <c r="B44" s="132" t="s">
        <v>472</v>
      </c>
      <c r="C44" s="130" t="s">
        <v>473</v>
      </c>
      <c r="D44" s="455">
        <v>1200000</v>
      </c>
      <c r="E44" s="173">
        <v>1926000</v>
      </c>
      <c r="F44" s="173">
        <v>3000000</v>
      </c>
      <c r="G44" s="173">
        <v>9500000</v>
      </c>
      <c r="H44" s="129">
        <f t="shared" si="7"/>
        <v>15626000</v>
      </c>
    </row>
    <row r="45" spans="1:8" ht="15" customHeight="1" x14ac:dyDescent="0.2">
      <c r="A45" s="123" t="s">
        <v>214</v>
      </c>
      <c r="B45" s="132" t="s">
        <v>474</v>
      </c>
      <c r="C45" s="130" t="s">
        <v>475</v>
      </c>
      <c r="D45" s="126">
        <f t="shared" ref="D45:G45" si="8">SUM(D38:D44)</f>
        <v>15570000</v>
      </c>
      <c r="E45" s="126">
        <f t="shared" si="8"/>
        <v>20116000</v>
      </c>
      <c r="F45" s="126">
        <f t="shared" si="8"/>
        <v>30900000</v>
      </c>
      <c r="G45" s="126">
        <f t="shared" si="8"/>
        <v>21800000</v>
      </c>
      <c r="H45" s="129">
        <f t="shared" si="7"/>
        <v>88386000</v>
      </c>
    </row>
    <row r="46" spans="1:8" ht="15" customHeight="1" x14ac:dyDescent="0.2">
      <c r="A46" s="123" t="s">
        <v>217</v>
      </c>
      <c r="B46" s="132" t="s">
        <v>476</v>
      </c>
      <c r="C46" s="130" t="s">
        <v>477</v>
      </c>
      <c r="D46" s="455">
        <v>60000</v>
      </c>
      <c r="E46" s="173">
        <v>70000</v>
      </c>
      <c r="F46" s="173">
        <v>300000</v>
      </c>
      <c r="G46" s="173">
        <v>300000</v>
      </c>
      <c r="H46" s="129">
        <f t="shared" si="7"/>
        <v>730000</v>
      </c>
    </row>
    <row r="47" spans="1:8" ht="15" customHeight="1" x14ac:dyDescent="0.2">
      <c r="A47" s="123" t="s">
        <v>220</v>
      </c>
      <c r="B47" s="132" t="s">
        <v>478</v>
      </c>
      <c r="C47" s="130" t="s">
        <v>479</v>
      </c>
      <c r="D47" s="455"/>
      <c r="E47" s="173"/>
      <c r="F47" s="173"/>
      <c r="G47" s="173"/>
      <c r="H47" s="129">
        <f t="shared" si="7"/>
        <v>0</v>
      </c>
    </row>
    <row r="48" spans="1:8" ht="15" customHeight="1" x14ac:dyDescent="0.2">
      <c r="A48" s="123" t="s">
        <v>223</v>
      </c>
      <c r="B48" s="132" t="s">
        <v>480</v>
      </c>
      <c r="C48" s="130" t="s">
        <v>481</v>
      </c>
      <c r="D48" s="126">
        <f t="shared" ref="D48:G48" si="9">SUM(D46:D47)</f>
        <v>60000</v>
      </c>
      <c r="E48" s="126">
        <f t="shared" si="9"/>
        <v>70000</v>
      </c>
      <c r="F48" s="126">
        <f t="shared" si="9"/>
        <v>300000</v>
      </c>
      <c r="G48" s="126">
        <f t="shared" si="9"/>
        <v>300000</v>
      </c>
      <c r="H48" s="129">
        <f t="shared" si="7"/>
        <v>730000</v>
      </c>
    </row>
    <row r="49" spans="1:8" ht="15" customHeight="1" x14ac:dyDescent="0.2">
      <c r="A49" s="123" t="s">
        <v>226</v>
      </c>
      <c r="B49" s="132" t="s">
        <v>482</v>
      </c>
      <c r="C49" s="130" t="s">
        <v>483</v>
      </c>
      <c r="D49" s="455">
        <v>5100000</v>
      </c>
      <c r="E49" s="173">
        <v>6200000</v>
      </c>
      <c r="F49" s="173">
        <v>10456000</v>
      </c>
      <c r="G49" s="173">
        <v>6978000</v>
      </c>
      <c r="H49" s="129">
        <f t="shared" si="7"/>
        <v>28734000</v>
      </c>
    </row>
    <row r="50" spans="1:8" ht="15" customHeight="1" x14ac:dyDescent="0.2">
      <c r="A50" s="123" t="s">
        <v>229</v>
      </c>
      <c r="B50" s="132" t="s">
        <v>484</v>
      </c>
      <c r="C50" s="130" t="s">
        <v>485</v>
      </c>
      <c r="D50" s="455"/>
      <c r="E50" s="173"/>
      <c r="F50" s="173"/>
      <c r="G50" s="173">
        <v>2000000</v>
      </c>
      <c r="H50" s="129">
        <f t="shared" si="7"/>
        <v>2000000</v>
      </c>
    </row>
    <row r="51" spans="1:8" ht="15" customHeight="1" x14ac:dyDescent="0.2">
      <c r="A51" s="123" t="s">
        <v>232</v>
      </c>
      <c r="B51" s="132" t="s">
        <v>486</v>
      </c>
      <c r="C51" s="130" t="s">
        <v>487</v>
      </c>
      <c r="D51" s="455"/>
      <c r="E51" s="173"/>
      <c r="F51" s="173"/>
      <c r="G51" s="173"/>
      <c r="H51" s="129">
        <f t="shared" si="7"/>
        <v>0</v>
      </c>
    </row>
    <row r="52" spans="1:8" ht="15" customHeight="1" x14ac:dyDescent="0.2">
      <c r="A52" s="123" t="s">
        <v>488</v>
      </c>
      <c r="B52" s="132" t="s">
        <v>489</v>
      </c>
      <c r="C52" s="130" t="s">
        <v>490</v>
      </c>
      <c r="D52" s="455"/>
      <c r="E52" s="173"/>
      <c r="F52" s="173"/>
      <c r="G52" s="173"/>
      <c r="H52" s="129">
        <f t="shared" si="7"/>
        <v>0</v>
      </c>
    </row>
    <row r="53" spans="1:8" ht="15" customHeight="1" x14ac:dyDescent="0.2">
      <c r="A53" s="123" t="s">
        <v>491</v>
      </c>
      <c r="B53" s="132" t="s">
        <v>492</v>
      </c>
      <c r="C53" s="130" t="s">
        <v>493</v>
      </c>
      <c r="D53" s="455">
        <v>5000</v>
      </c>
      <c r="E53" s="173">
        <v>5000</v>
      </c>
      <c r="F53" s="173">
        <v>100000</v>
      </c>
      <c r="G53" s="173">
        <v>50000</v>
      </c>
      <c r="H53" s="129">
        <f t="shared" si="7"/>
        <v>160000</v>
      </c>
    </row>
    <row r="54" spans="1:8" ht="15" customHeight="1" x14ac:dyDescent="0.2">
      <c r="A54" s="123" t="s">
        <v>494</v>
      </c>
      <c r="B54" s="132" t="s">
        <v>495</v>
      </c>
      <c r="C54" s="130" t="s">
        <v>496</v>
      </c>
      <c r="D54" s="126">
        <f t="shared" ref="D54:E54" si="10">SUM(D49:D53)</f>
        <v>5105000</v>
      </c>
      <c r="E54" s="126">
        <f t="shared" si="10"/>
        <v>6205000</v>
      </c>
      <c r="F54" s="126">
        <f t="shared" ref="F54" si="11">SUM(F49:F53)</f>
        <v>10556000</v>
      </c>
      <c r="G54" s="126">
        <f t="shared" ref="G54" si="12">SUM(G49:G53)</f>
        <v>9028000</v>
      </c>
      <c r="H54" s="129">
        <f t="shared" si="7"/>
        <v>30894000</v>
      </c>
    </row>
    <row r="55" spans="1:8" ht="15" customHeight="1" x14ac:dyDescent="0.2">
      <c r="A55" s="135" t="s">
        <v>497</v>
      </c>
      <c r="B55" s="139" t="s">
        <v>498</v>
      </c>
      <c r="C55" s="137" t="s">
        <v>499</v>
      </c>
      <c r="D55" s="197">
        <f t="shared" ref="D55:E55" si="13">D54+D48+D45+D37+D34</f>
        <v>23716000</v>
      </c>
      <c r="E55" s="197">
        <f t="shared" si="13"/>
        <v>29451000</v>
      </c>
      <c r="F55" s="197">
        <f t="shared" ref="F55:G55" si="14">F54+F48+F45+F37+F34</f>
        <v>49583000</v>
      </c>
      <c r="G55" s="197">
        <f t="shared" si="14"/>
        <v>34838000</v>
      </c>
      <c r="H55" s="138">
        <f t="shared" si="7"/>
        <v>137588000</v>
      </c>
    </row>
    <row r="56" spans="1:8" ht="15" customHeight="1" x14ac:dyDescent="0.2">
      <c r="A56" s="123" t="s">
        <v>243</v>
      </c>
      <c r="B56" s="144" t="s">
        <v>500</v>
      </c>
      <c r="C56" s="130" t="s">
        <v>501</v>
      </c>
      <c r="D56" s="126"/>
      <c r="E56" s="199"/>
      <c r="F56" s="199"/>
      <c r="G56" s="199"/>
      <c r="H56" s="129">
        <f t="shared" si="7"/>
        <v>0</v>
      </c>
    </row>
    <row r="57" spans="1:8" ht="15" customHeight="1" x14ac:dyDescent="0.2">
      <c r="A57" s="123" t="s">
        <v>246</v>
      </c>
      <c r="B57" s="144" t="s">
        <v>502</v>
      </c>
      <c r="C57" s="130" t="s">
        <v>503</v>
      </c>
      <c r="D57" s="126"/>
      <c r="E57" s="199"/>
      <c r="F57" s="199"/>
      <c r="G57" s="199"/>
      <c r="H57" s="129">
        <f t="shared" si="7"/>
        <v>0</v>
      </c>
    </row>
    <row r="58" spans="1:8" ht="15" customHeight="1" x14ac:dyDescent="0.2">
      <c r="A58" s="123" t="s">
        <v>249</v>
      </c>
      <c r="B58" s="144" t="s">
        <v>504</v>
      </c>
      <c r="C58" s="130" t="s">
        <v>505</v>
      </c>
      <c r="D58" s="126"/>
      <c r="E58" s="199"/>
      <c r="F58" s="199"/>
      <c r="G58" s="199"/>
      <c r="H58" s="129">
        <f t="shared" si="7"/>
        <v>0</v>
      </c>
    </row>
    <row r="59" spans="1:8" ht="15" customHeight="1" x14ac:dyDescent="0.2">
      <c r="A59" s="123" t="s">
        <v>252</v>
      </c>
      <c r="B59" s="144" t="s">
        <v>506</v>
      </c>
      <c r="C59" s="130" t="s">
        <v>507</v>
      </c>
      <c r="D59" s="126"/>
      <c r="E59" s="199"/>
      <c r="F59" s="199"/>
      <c r="G59" s="199"/>
      <c r="H59" s="129">
        <f t="shared" si="7"/>
        <v>0</v>
      </c>
    </row>
    <row r="60" spans="1:8" ht="15" customHeight="1" x14ac:dyDescent="0.2">
      <c r="A60" s="123" t="s">
        <v>255</v>
      </c>
      <c r="B60" s="144" t="s">
        <v>508</v>
      </c>
      <c r="C60" s="130" t="s">
        <v>509</v>
      </c>
      <c r="D60" s="126"/>
      <c r="E60" s="199"/>
      <c r="F60" s="199"/>
      <c r="G60" s="199"/>
      <c r="H60" s="129">
        <f t="shared" si="7"/>
        <v>0</v>
      </c>
    </row>
    <row r="61" spans="1:8" ht="15" customHeight="1" x14ac:dyDescent="0.2">
      <c r="A61" s="123" t="s">
        <v>258</v>
      </c>
      <c r="B61" s="144" t="s">
        <v>510</v>
      </c>
      <c r="C61" s="130" t="s">
        <v>511</v>
      </c>
      <c r="D61" s="126"/>
      <c r="E61" s="199"/>
      <c r="F61" s="199"/>
      <c r="G61" s="199"/>
      <c r="H61" s="129">
        <f t="shared" si="7"/>
        <v>0</v>
      </c>
    </row>
    <row r="62" spans="1:8" ht="15" customHeight="1" x14ac:dyDescent="0.2">
      <c r="A62" s="123" t="s">
        <v>261</v>
      </c>
      <c r="B62" s="144" t="s">
        <v>512</v>
      </c>
      <c r="C62" s="130" t="s">
        <v>513</v>
      </c>
      <c r="D62" s="126"/>
      <c r="E62" s="199"/>
      <c r="F62" s="199"/>
      <c r="G62" s="199"/>
      <c r="H62" s="129">
        <f t="shared" si="7"/>
        <v>0</v>
      </c>
    </row>
    <row r="63" spans="1:8" ht="15" customHeight="1" x14ac:dyDescent="0.2">
      <c r="A63" s="123" t="s">
        <v>264</v>
      </c>
      <c r="B63" s="144" t="s">
        <v>514</v>
      </c>
      <c r="C63" s="130" t="s">
        <v>515</v>
      </c>
      <c r="D63" s="126"/>
      <c r="E63" s="199"/>
      <c r="F63" s="199"/>
      <c r="G63" s="199"/>
      <c r="H63" s="129">
        <f t="shared" si="7"/>
        <v>0</v>
      </c>
    </row>
    <row r="64" spans="1:8" ht="15" customHeight="1" x14ac:dyDescent="0.2">
      <c r="A64" s="135" t="s">
        <v>267</v>
      </c>
      <c r="B64" s="147" t="s">
        <v>516</v>
      </c>
      <c r="C64" s="137" t="s">
        <v>517</v>
      </c>
      <c r="D64" s="200"/>
      <c r="E64" s="201"/>
      <c r="F64" s="201"/>
      <c r="G64" s="201"/>
      <c r="H64" s="138">
        <f t="shared" si="7"/>
        <v>0</v>
      </c>
    </row>
    <row r="65" spans="1:8" ht="15" customHeight="1" x14ac:dyDescent="0.2">
      <c r="A65" s="123" t="s">
        <v>270</v>
      </c>
      <c r="B65" s="150" t="s">
        <v>518</v>
      </c>
      <c r="C65" s="130" t="s">
        <v>519</v>
      </c>
      <c r="D65" s="126"/>
      <c r="E65" s="199"/>
      <c r="F65" s="199"/>
      <c r="G65" s="199"/>
      <c r="H65" s="129">
        <f t="shared" si="7"/>
        <v>0</v>
      </c>
    </row>
    <row r="66" spans="1:8" ht="15" customHeight="1" x14ac:dyDescent="0.2">
      <c r="A66" s="123">
        <v>56</v>
      </c>
      <c r="B66" s="150" t="s">
        <v>520</v>
      </c>
      <c r="C66" s="130" t="s">
        <v>521</v>
      </c>
      <c r="D66" s="126"/>
      <c r="E66" s="199"/>
      <c r="F66" s="199"/>
      <c r="G66" s="199"/>
      <c r="H66" s="129">
        <f t="shared" si="7"/>
        <v>0</v>
      </c>
    </row>
    <row r="67" spans="1:8" ht="15" customHeight="1" x14ac:dyDescent="0.2">
      <c r="A67" s="123">
        <v>57</v>
      </c>
      <c r="B67" s="150" t="s">
        <v>522</v>
      </c>
      <c r="C67" s="130" t="s">
        <v>523</v>
      </c>
      <c r="D67" s="126"/>
      <c r="E67" s="199"/>
      <c r="F67" s="199"/>
      <c r="G67" s="199"/>
      <c r="H67" s="129">
        <f t="shared" si="7"/>
        <v>0</v>
      </c>
    </row>
    <row r="68" spans="1:8" ht="15" customHeight="1" x14ac:dyDescent="0.2">
      <c r="A68" s="123">
        <v>58</v>
      </c>
      <c r="B68" s="150" t="s">
        <v>524</v>
      </c>
      <c r="C68" s="130" t="s">
        <v>525</v>
      </c>
      <c r="D68" s="126"/>
      <c r="E68" s="199"/>
      <c r="F68" s="199"/>
      <c r="G68" s="199"/>
      <c r="H68" s="129">
        <f t="shared" si="7"/>
        <v>0</v>
      </c>
    </row>
    <row r="69" spans="1:8" ht="15" customHeight="1" x14ac:dyDescent="0.2">
      <c r="A69" s="123">
        <v>59</v>
      </c>
      <c r="B69" s="150" t="s">
        <v>526</v>
      </c>
      <c r="C69" s="130" t="s">
        <v>527</v>
      </c>
      <c r="D69" s="151"/>
      <c r="E69" s="199"/>
      <c r="F69" s="199"/>
      <c r="G69" s="199"/>
      <c r="H69" s="129">
        <f t="shared" si="7"/>
        <v>0</v>
      </c>
    </row>
    <row r="70" spans="1:8" ht="15" customHeight="1" x14ac:dyDescent="0.2">
      <c r="A70" s="123">
        <v>60</v>
      </c>
      <c r="B70" s="150" t="s">
        <v>528</v>
      </c>
      <c r="C70" s="130" t="s">
        <v>529</v>
      </c>
      <c r="D70" s="126"/>
      <c r="E70" s="199"/>
      <c r="F70" s="199"/>
      <c r="G70" s="199"/>
      <c r="H70" s="129">
        <f t="shared" si="7"/>
        <v>0</v>
      </c>
    </row>
    <row r="71" spans="1:8" ht="15" customHeight="1" x14ac:dyDescent="0.2">
      <c r="A71" s="123">
        <v>61</v>
      </c>
      <c r="B71" s="150" t="s">
        <v>530</v>
      </c>
      <c r="C71" s="130" t="s">
        <v>531</v>
      </c>
      <c r="D71" s="126"/>
      <c r="E71" s="199"/>
      <c r="F71" s="199"/>
      <c r="G71" s="199"/>
      <c r="H71" s="129">
        <f t="shared" si="7"/>
        <v>0</v>
      </c>
    </row>
    <row r="72" spans="1:8" ht="15" customHeight="1" x14ac:dyDescent="0.2">
      <c r="A72" s="123">
        <v>62</v>
      </c>
      <c r="B72" s="150" t="s">
        <v>532</v>
      </c>
      <c r="C72" s="130" t="s">
        <v>533</v>
      </c>
      <c r="D72" s="126"/>
      <c r="E72" s="199"/>
      <c r="F72" s="199"/>
      <c r="G72" s="199"/>
      <c r="H72" s="129">
        <f t="shared" si="7"/>
        <v>0</v>
      </c>
    </row>
    <row r="73" spans="1:8" ht="15" customHeight="1" x14ac:dyDescent="0.2">
      <c r="A73" s="123">
        <v>63</v>
      </c>
      <c r="B73" s="150" t="s">
        <v>534</v>
      </c>
      <c r="C73" s="130" t="s">
        <v>535</v>
      </c>
      <c r="D73" s="126"/>
      <c r="E73" s="199"/>
      <c r="F73" s="199"/>
      <c r="G73" s="199"/>
      <c r="H73" s="129">
        <f t="shared" si="7"/>
        <v>0</v>
      </c>
    </row>
    <row r="74" spans="1:8" ht="15" customHeight="1" x14ac:dyDescent="0.2">
      <c r="A74" s="123">
        <v>64</v>
      </c>
      <c r="B74" s="150" t="s">
        <v>536</v>
      </c>
      <c r="C74" s="130" t="s">
        <v>537</v>
      </c>
      <c r="D74" s="126"/>
      <c r="E74" s="199"/>
      <c r="F74" s="199"/>
      <c r="G74" s="199"/>
      <c r="H74" s="129">
        <f t="shared" si="7"/>
        <v>0</v>
      </c>
    </row>
    <row r="75" spans="1:8" ht="15" customHeight="1" x14ac:dyDescent="0.2">
      <c r="A75" s="123">
        <v>65</v>
      </c>
      <c r="B75" s="150" t="s">
        <v>538</v>
      </c>
      <c r="C75" s="130" t="s">
        <v>539</v>
      </c>
      <c r="D75" s="126"/>
      <c r="E75" s="199"/>
      <c r="F75" s="199"/>
      <c r="G75" s="199"/>
      <c r="H75" s="129">
        <f t="shared" ref="H75:H105" si="15">D75+E75+F75+G75</f>
        <v>0</v>
      </c>
    </row>
    <row r="76" spans="1:8" ht="15" customHeight="1" x14ac:dyDescent="0.2">
      <c r="A76" s="123">
        <v>66</v>
      </c>
      <c r="B76" s="150" t="s">
        <v>540</v>
      </c>
      <c r="C76" s="130" t="s">
        <v>541</v>
      </c>
      <c r="D76" s="126"/>
      <c r="E76" s="199"/>
      <c r="F76" s="199"/>
      <c r="G76" s="199"/>
      <c r="H76" s="129">
        <f t="shared" si="15"/>
        <v>0</v>
      </c>
    </row>
    <row r="77" spans="1:8" ht="15" customHeight="1" x14ac:dyDescent="0.2">
      <c r="A77" s="123">
        <v>67</v>
      </c>
      <c r="B77" s="152" t="s">
        <v>542</v>
      </c>
      <c r="C77" s="130" t="s">
        <v>543</v>
      </c>
      <c r="D77" s="126"/>
      <c r="E77" s="199"/>
      <c r="F77" s="199"/>
      <c r="G77" s="199"/>
      <c r="H77" s="129">
        <f t="shared" si="15"/>
        <v>0</v>
      </c>
    </row>
    <row r="78" spans="1:8" ht="15" customHeight="1" x14ac:dyDescent="0.2">
      <c r="A78" s="123">
        <v>68</v>
      </c>
      <c r="B78" s="150" t="s">
        <v>544</v>
      </c>
      <c r="C78" s="130" t="s">
        <v>545</v>
      </c>
      <c r="D78" s="126"/>
      <c r="E78" s="199"/>
      <c r="F78" s="199"/>
      <c r="G78" s="199"/>
      <c r="H78" s="129">
        <f t="shared" si="15"/>
        <v>0</v>
      </c>
    </row>
    <row r="79" spans="1:8" ht="15" customHeight="1" x14ac:dyDescent="0.2">
      <c r="A79" s="123">
        <v>69</v>
      </c>
      <c r="B79" s="150" t="s">
        <v>546</v>
      </c>
      <c r="C79" s="130" t="s">
        <v>547</v>
      </c>
      <c r="D79" s="126"/>
      <c r="E79" s="199"/>
      <c r="F79" s="199"/>
      <c r="G79" s="199"/>
      <c r="H79" s="129">
        <f t="shared" si="15"/>
        <v>0</v>
      </c>
    </row>
    <row r="80" spans="1:8" ht="15" customHeight="1" x14ac:dyDescent="0.2">
      <c r="A80" s="123">
        <v>70</v>
      </c>
      <c r="B80" s="152" t="s">
        <v>89</v>
      </c>
      <c r="C80" s="130" t="s">
        <v>548</v>
      </c>
      <c r="D80" s="126"/>
      <c r="E80" s="199"/>
      <c r="F80" s="199"/>
      <c r="G80" s="199"/>
      <c r="H80" s="129">
        <f t="shared" si="15"/>
        <v>0</v>
      </c>
    </row>
    <row r="81" spans="1:8" ht="15" customHeight="1" x14ac:dyDescent="0.2">
      <c r="A81" s="153">
        <v>71</v>
      </c>
      <c r="B81" s="147" t="s">
        <v>549</v>
      </c>
      <c r="C81" s="137" t="s">
        <v>550</v>
      </c>
      <c r="D81" s="200"/>
      <c r="E81" s="201"/>
      <c r="F81" s="201"/>
      <c r="G81" s="201"/>
      <c r="H81" s="138">
        <f t="shared" si="15"/>
        <v>0</v>
      </c>
    </row>
    <row r="82" spans="1:8" ht="15" customHeight="1" x14ac:dyDescent="0.2">
      <c r="A82" s="123">
        <v>72</v>
      </c>
      <c r="B82" s="155" t="s">
        <v>551</v>
      </c>
      <c r="C82" s="130" t="s">
        <v>552</v>
      </c>
      <c r="D82" s="156"/>
      <c r="E82" s="128"/>
      <c r="F82" s="128"/>
      <c r="G82" s="128"/>
      <c r="H82" s="129">
        <f t="shared" si="15"/>
        <v>0</v>
      </c>
    </row>
    <row r="83" spans="1:8" ht="15" customHeight="1" x14ac:dyDescent="0.2">
      <c r="A83" s="123">
        <v>73</v>
      </c>
      <c r="B83" s="155" t="s">
        <v>553</v>
      </c>
      <c r="C83" s="130" t="s">
        <v>554</v>
      </c>
      <c r="D83" s="202"/>
      <c r="E83" s="128"/>
      <c r="F83" s="128"/>
      <c r="G83" s="128"/>
      <c r="H83" s="129">
        <f t="shared" si="15"/>
        <v>0</v>
      </c>
    </row>
    <row r="84" spans="1:8" ht="15" customHeight="1" x14ac:dyDescent="0.2">
      <c r="A84" s="123">
        <v>74</v>
      </c>
      <c r="B84" s="155" t="s">
        <v>555</v>
      </c>
      <c r="C84" s="130" t="s">
        <v>556</v>
      </c>
      <c r="D84" s="202"/>
      <c r="E84" s="128">
        <v>200000</v>
      </c>
      <c r="F84" s="128">
        <v>200000</v>
      </c>
      <c r="G84" s="128"/>
      <c r="H84" s="129">
        <f t="shared" si="15"/>
        <v>400000</v>
      </c>
    </row>
    <row r="85" spans="1:8" ht="15" customHeight="1" x14ac:dyDescent="0.2">
      <c r="A85" s="123">
        <v>75</v>
      </c>
      <c r="B85" s="155" t="s">
        <v>557</v>
      </c>
      <c r="C85" s="130" t="s">
        <v>558</v>
      </c>
      <c r="D85" s="202">
        <v>1500000</v>
      </c>
      <c r="E85" s="128">
        <v>2075000</v>
      </c>
      <c r="F85" s="128">
        <v>2000000</v>
      </c>
      <c r="G85" s="128">
        <v>1900000</v>
      </c>
      <c r="H85" s="129">
        <f t="shared" si="15"/>
        <v>7475000</v>
      </c>
    </row>
    <row r="86" spans="1:8" ht="15" customHeight="1" x14ac:dyDescent="0.2">
      <c r="A86" s="123">
        <v>76</v>
      </c>
      <c r="B86" s="134" t="s">
        <v>559</v>
      </c>
      <c r="C86" s="130" t="s">
        <v>560</v>
      </c>
      <c r="D86" s="202"/>
      <c r="E86" s="128"/>
      <c r="F86" s="128"/>
      <c r="G86" s="128"/>
      <c r="H86" s="129">
        <f t="shared" si="15"/>
        <v>0</v>
      </c>
    </row>
    <row r="87" spans="1:8" ht="15" customHeight="1" x14ac:dyDescent="0.2">
      <c r="A87" s="123">
        <v>77</v>
      </c>
      <c r="B87" s="134" t="s">
        <v>561</v>
      </c>
      <c r="C87" s="130" t="s">
        <v>562</v>
      </c>
      <c r="D87" s="202"/>
      <c r="E87" s="128"/>
      <c r="F87" s="128"/>
      <c r="G87" s="128"/>
      <c r="H87" s="129">
        <f t="shared" si="15"/>
        <v>0</v>
      </c>
    </row>
    <row r="88" spans="1:8" ht="15" customHeight="1" x14ac:dyDescent="0.2">
      <c r="A88" s="123">
        <v>78</v>
      </c>
      <c r="B88" s="134" t="s">
        <v>563</v>
      </c>
      <c r="C88" s="130" t="s">
        <v>564</v>
      </c>
      <c r="D88" s="202">
        <v>405000</v>
      </c>
      <c r="E88" s="128">
        <v>614250</v>
      </c>
      <c r="F88" s="128">
        <v>594000</v>
      </c>
      <c r="G88" s="128">
        <v>513000</v>
      </c>
      <c r="H88" s="129">
        <f t="shared" si="15"/>
        <v>2126250</v>
      </c>
    </row>
    <row r="89" spans="1:8" s="80" customFormat="1" ht="15" customHeight="1" x14ac:dyDescent="0.2">
      <c r="A89" s="135">
        <v>79</v>
      </c>
      <c r="B89" s="157" t="s">
        <v>565</v>
      </c>
      <c r="C89" s="137" t="s">
        <v>566</v>
      </c>
      <c r="D89" s="203">
        <f t="shared" ref="D89:G89" si="16">SUM(D82:D88)</f>
        <v>1905000</v>
      </c>
      <c r="E89" s="203">
        <f t="shared" si="16"/>
        <v>2889250</v>
      </c>
      <c r="F89" s="203">
        <f t="shared" si="16"/>
        <v>2794000</v>
      </c>
      <c r="G89" s="203">
        <f t="shared" si="16"/>
        <v>2413000</v>
      </c>
      <c r="H89" s="138">
        <f t="shared" si="15"/>
        <v>10001250</v>
      </c>
    </row>
    <row r="90" spans="1:8" s="80" customFormat="1" ht="15" customHeight="1" x14ac:dyDescent="0.2">
      <c r="A90" s="123">
        <v>80</v>
      </c>
      <c r="B90" s="144" t="s">
        <v>567</v>
      </c>
      <c r="C90" s="130" t="s">
        <v>568</v>
      </c>
      <c r="D90" s="202"/>
      <c r="E90" s="129"/>
      <c r="F90" s="129"/>
      <c r="G90" s="129"/>
      <c r="H90" s="129">
        <f t="shared" si="15"/>
        <v>0</v>
      </c>
    </row>
    <row r="91" spans="1:8" ht="15" customHeight="1" x14ac:dyDescent="0.2">
      <c r="A91" s="123">
        <v>81</v>
      </c>
      <c r="B91" s="144" t="s">
        <v>569</v>
      </c>
      <c r="C91" s="130" t="s">
        <v>570</v>
      </c>
      <c r="D91" s="202"/>
      <c r="E91" s="128"/>
      <c r="F91" s="128"/>
      <c r="G91" s="128"/>
      <c r="H91" s="129">
        <f t="shared" si="15"/>
        <v>0</v>
      </c>
    </row>
    <row r="92" spans="1:8" ht="15" customHeight="1" x14ac:dyDescent="0.2">
      <c r="A92" s="123">
        <v>82</v>
      </c>
      <c r="B92" s="144" t="s">
        <v>571</v>
      </c>
      <c r="C92" s="130" t="s">
        <v>572</v>
      </c>
      <c r="D92" s="202"/>
      <c r="E92" s="128"/>
      <c r="F92" s="128"/>
      <c r="G92" s="128"/>
      <c r="H92" s="129">
        <f t="shared" si="15"/>
        <v>0</v>
      </c>
    </row>
    <row r="93" spans="1:8" ht="15" customHeight="1" x14ac:dyDescent="0.2">
      <c r="A93" s="123">
        <v>83</v>
      </c>
      <c r="B93" s="144" t="s">
        <v>573</v>
      </c>
      <c r="C93" s="130" t="s">
        <v>574</v>
      </c>
      <c r="D93" s="202"/>
      <c r="E93" s="128"/>
      <c r="F93" s="128"/>
      <c r="G93" s="128"/>
      <c r="H93" s="129">
        <f t="shared" si="15"/>
        <v>0</v>
      </c>
    </row>
    <row r="94" spans="1:8" ht="15" customHeight="1" x14ac:dyDescent="0.2">
      <c r="A94" s="135">
        <v>84</v>
      </c>
      <c r="B94" s="147" t="s">
        <v>575</v>
      </c>
      <c r="C94" s="137" t="s">
        <v>576</v>
      </c>
      <c r="D94" s="204"/>
      <c r="E94" s="141"/>
      <c r="F94" s="141"/>
      <c r="G94" s="141"/>
      <c r="H94" s="138">
        <f t="shared" si="15"/>
        <v>0</v>
      </c>
    </row>
    <row r="95" spans="1:8" s="80" customFormat="1" ht="15" customHeight="1" x14ac:dyDescent="0.2">
      <c r="A95" s="123">
        <v>85</v>
      </c>
      <c r="B95" s="144" t="s">
        <v>577</v>
      </c>
      <c r="C95" s="130" t="s">
        <v>578</v>
      </c>
      <c r="D95" s="202"/>
      <c r="E95" s="129"/>
      <c r="F95" s="129"/>
      <c r="G95" s="129"/>
      <c r="H95" s="129">
        <f t="shared" si="15"/>
        <v>0</v>
      </c>
    </row>
    <row r="96" spans="1:8" ht="15" customHeight="1" x14ac:dyDescent="0.2">
      <c r="A96" s="123">
        <v>86</v>
      </c>
      <c r="B96" s="144" t="s">
        <v>579</v>
      </c>
      <c r="C96" s="130" t="s">
        <v>580</v>
      </c>
      <c r="D96" s="202"/>
      <c r="E96" s="128"/>
      <c r="F96" s="128"/>
      <c r="G96" s="128"/>
      <c r="H96" s="129">
        <f t="shared" si="15"/>
        <v>0</v>
      </c>
    </row>
    <row r="97" spans="1:8" ht="15" customHeight="1" x14ac:dyDescent="0.2">
      <c r="A97" s="123">
        <v>87</v>
      </c>
      <c r="B97" s="144" t="s">
        <v>581</v>
      </c>
      <c r="C97" s="130" t="s">
        <v>582</v>
      </c>
      <c r="D97" s="202"/>
      <c r="E97" s="128"/>
      <c r="F97" s="128"/>
      <c r="G97" s="128"/>
      <c r="H97" s="129">
        <f t="shared" si="15"/>
        <v>0</v>
      </c>
    </row>
    <row r="98" spans="1:8" ht="15" customHeight="1" x14ac:dyDescent="0.2">
      <c r="A98" s="123">
        <v>88</v>
      </c>
      <c r="B98" s="144" t="s">
        <v>583</v>
      </c>
      <c r="C98" s="130" t="s">
        <v>584</v>
      </c>
      <c r="D98" s="202"/>
      <c r="E98" s="128"/>
      <c r="F98" s="128"/>
      <c r="G98" s="128"/>
      <c r="H98" s="129">
        <f t="shared" si="15"/>
        <v>0</v>
      </c>
    </row>
    <row r="99" spans="1:8" ht="15" customHeight="1" x14ac:dyDescent="0.2">
      <c r="A99" s="123">
        <v>89</v>
      </c>
      <c r="B99" s="144" t="s">
        <v>585</v>
      </c>
      <c r="C99" s="130" t="s">
        <v>586</v>
      </c>
      <c r="D99" s="202"/>
      <c r="E99" s="128"/>
      <c r="F99" s="128"/>
      <c r="G99" s="128"/>
      <c r="H99" s="129">
        <f t="shared" si="15"/>
        <v>0</v>
      </c>
    </row>
    <row r="100" spans="1:8" ht="15" customHeight="1" x14ac:dyDescent="0.2">
      <c r="A100" s="123">
        <v>90</v>
      </c>
      <c r="B100" s="144" t="s">
        <v>587</v>
      </c>
      <c r="C100" s="130" t="s">
        <v>588</v>
      </c>
      <c r="D100" s="202"/>
      <c r="E100" s="128"/>
      <c r="F100" s="128"/>
      <c r="G100" s="128"/>
      <c r="H100" s="129">
        <f t="shared" si="15"/>
        <v>0</v>
      </c>
    </row>
    <row r="101" spans="1:8" ht="15" customHeight="1" x14ac:dyDescent="0.2">
      <c r="A101" s="123">
        <v>91</v>
      </c>
      <c r="B101" s="144" t="s">
        <v>589</v>
      </c>
      <c r="C101" s="130" t="s">
        <v>590</v>
      </c>
      <c r="D101" s="202"/>
      <c r="E101" s="128"/>
      <c r="F101" s="128"/>
      <c r="G101" s="128"/>
      <c r="H101" s="129">
        <f t="shared" si="15"/>
        <v>0</v>
      </c>
    </row>
    <row r="102" spans="1:8" ht="15" customHeight="1" x14ac:dyDescent="0.2">
      <c r="A102" s="123">
        <v>92</v>
      </c>
      <c r="B102" s="144" t="s">
        <v>591</v>
      </c>
      <c r="C102" s="130" t="s">
        <v>592</v>
      </c>
      <c r="D102" s="202"/>
      <c r="E102" s="128"/>
      <c r="F102" s="128"/>
      <c r="G102" s="128"/>
      <c r="H102" s="129">
        <f t="shared" si="15"/>
        <v>0</v>
      </c>
    </row>
    <row r="103" spans="1:8" ht="15" customHeight="1" x14ac:dyDescent="0.2">
      <c r="A103" s="123">
        <v>93</v>
      </c>
      <c r="B103" s="144" t="s">
        <v>593</v>
      </c>
      <c r="C103" s="130" t="s">
        <v>594</v>
      </c>
      <c r="D103" s="202"/>
      <c r="E103" s="128"/>
      <c r="F103" s="128"/>
      <c r="G103" s="128"/>
      <c r="H103" s="129">
        <f t="shared" si="15"/>
        <v>0</v>
      </c>
    </row>
    <row r="104" spans="1:8" ht="15" customHeight="1" x14ac:dyDescent="0.2">
      <c r="A104" s="135">
        <v>94</v>
      </c>
      <c r="B104" s="147" t="s">
        <v>595</v>
      </c>
      <c r="C104" s="137" t="s">
        <v>596</v>
      </c>
      <c r="D104" s="204"/>
      <c r="E104" s="141"/>
      <c r="F104" s="141"/>
      <c r="G104" s="141"/>
      <c r="H104" s="138">
        <f t="shared" si="15"/>
        <v>0</v>
      </c>
    </row>
    <row r="105" spans="1:8" s="80" customFormat="1" ht="15" customHeight="1" x14ac:dyDescent="0.2">
      <c r="A105" s="205">
        <v>95</v>
      </c>
      <c r="B105" s="206" t="s">
        <v>597</v>
      </c>
      <c r="C105" s="207" t="s">
        <v>598</v>
      </c>
      <c r="D105" s="208">
        <f>D29+D30+D55+D64+D81+D89+D94+D104</f>
        <v>112961000</v>
      </c>
      <c r="E105" s="208">
        <f t="shared" ref="E105:G105" si="17">E29+E30+E55+E64+E81+E89+E94+E104</f>
        <v>129758650</v>
      </c>
      <c r="F105" s="208">
        <f t="shared" si="17"/>
        <v>212182000</v>
      </c>
      <c r="G105" s="208">
        <f t="shared" si="17"/>
        <v>77803905</v>
      </c>
      <c r="H105" s="209">
        <f t="shared" si="15"/>
        <v>532705555</v>
      </c>
    </row>
    <row r="106" spans="1:8" ht="15" customHeight="1" x14ac:dyDescent="0.2">
      <c r="B106" s="163"/>
      <c r="C106" s="163"/>
    </row>
    <row r="107" spans="1:8" ht="15" customHeight="1" x14ac:dyDescent="0.2">
      <c r="B107" s="163"/>
      <c r="C107" s="163"/>
    </row>
    <row r="108" spans="1:8" ht="15" customHeight="1" x14ac:dyDescent="0.2">
      <c r="B108" s="163"/>
      <c r="C108" s="163"/>
    </row>
    <row r="109" spans="1:8" ht="15" customHeight="1" x14ac:dyDescent="0.2">
      <c r="B109" s="163"/>
      <c r="C109" s="163"/>
    </row>
    <row r="110" spans="1:8" ht="15" customHeight="1" x14ac:dyDescent="0.2">
      <c r="B110" s="163"/>
      <c r="C110" s="163"/>
    </row>
    <row r="111" spans="1:8" ht="15" customHeight="1" x14ac:dyDescent="0.2">
      <c r="B111" s="53"/>
      <c r="C111" s="163"/>
    </row>
    <row r="112" spans="1:8" ht="15" customHeight="1" x14ac:dyDescent="0.2">
      <c r="C112" s="163"/>
    </row>
    <row r="113" ht="15" customHeight="1" x14ac:dyDescent="0.2"/>
  </sheetData>
  <mergeCells count="7">
    <mergeCell ref="A1:H1"/>
    <mergeCell ref="A3:H3"/>
    <mergeCell ref="A4:H4"/>
    <mergeCell ref="A5:H5"/>
    <mergeCell ref="A8:A9"/>
    <mergeCell ref="B8:B10"/>
    <mergeCell ref="C8:C10"/>
  </mergeCells>
  <pageMargins left="0.70866141732283472" right="0.70866141732283472" top="0.74803149606299213" bottom="0.74803149606299213" header="0.31496062992125984" footer="0.31496062992125984"/>
  <pageSetup paperSize="8" scale="6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I55"/>
  <sheetViews>
    <sheetView topLeftCell="A16" workbookViewId="0">
      <selection sqref="A1:I1"/>
    </sheetView>
  </sheetViews>
  <sheetFormatPr defaultRowHeight="12.75" x14ac:dyDescent="0.2"/>
  <cols>
    <col min="1" max="1" width="5" style="115" bestFit="1" customWidth="1"/>
    <col min="2" max="2" width="71" style="57" customWidth="1"/>
    <col min="3" max="3" width="14.5703125" style="57" customWidth="1"/>
    <col min="4" max="4" width="15" style="57" customWidth="1"/>
    <col min="5" max="5" width="15.7109375" style="57" customWidth="1"/>
    <col min="6" max="6" width="18" style="57" customWidth="1"/>
    <col min="7" max="7" width="15.7109375" style="57" customWidth="1"/>
    <col min="8" max="8" width="18" style="57" customWidth="1"/>
    <col min="9" max="9" width="11.28515625" style="57" bestFit="1" customWidth="1"/>
    <col min="10" max="249" width="9.140625" style="57"/>
    <col min="250" max="250" width="5" style="57" bestFit="1" customWidth="1"/>
    <col min="251" max="251" width="71" style="57" customWidth="1"/>
    <col min="252" max="253" width="11.28515625" style="57" bestFit="1" customWidth="1"/>
    <col min="254" max="254" width="6.5703125" style="57" bestFit="1" customWidth="1"/>
    <col min="255" max="255" width="9.140625" style="57" bestFit="1" customWidth="1"/>
    <col min="256" max="256" width="6.5703125" style="57" bestFit="1" customWidth="1"/>
    <col min="257" max="257" width="9.140625" style="57" bestFit="1" customWidth="1"/>
    <col min="258" max="258" width="6.5703125" style="57" bestFit="1" customWidth="1"/>
    <col min="259" max="259" width="9.140625" style="57" bestFit="1" customWidth="1"/>
    <col min="260" max="260" width="6.5703125" style="57" bestFit="1" customWidth="1"/>
    <col min="261" max="261" width="9.140625" style="57" bestFit="1" customWidth="1"/>
    <col min="262" max="262" width="6.5703125" style="57" bestFit="1" customWidth="1"/>
    <col min="263" max="263" width="9.140625" style="57"/>
    <col min="264" max="265" width="11.28515625" style="57" bestFit="1" customWidth="1"/>
    <col min="266" max="505" width="9.140625" style="57"/>
    <col min="506" max="506" width="5" style="57" bestFit="1" customWidth="1"/>
    <col min="507" max="507" width="71" style="57" customWidth="1"/>
    <col min="508" max="509" width="11.28515625" style="57" bestFit="1" customWidth="1"/>
    <col min="510" max="510" width="6.5703125" style="57" bestFit="1" customWidth="1"/>
    <col min="511" max="511" width="9.140625" style="57" bestFit="1" customWidth="1"/>
    <col min="512" max="512" width="6.5703125" style="57" bestFit="1" customWidth="1"/>
    <col min="513" max="513" width="9.140625" style="57" bestFit="1" customWidth="1"/>
    <col min="514" max="514" width="6.5703125" style="57" bestFit="1" customWidth="1"/>
    <col min="515" max="515" width="9.140625" style="57" bestFit="1" customWidth="1"/>
    <col min="516" max="516" width="6.5703125" style="57" bestFit="1" customWidth="1"/>
    <col min="517" max="517" width="9.140625" style="57" bestFit="1" customWidth="1"/>
    <col min="518" max="518" width="6.5703125" style="57" bestFit="1" customWidth="1"/>
    <col min="519" max="519" width="9.140625" style="57"/>
    <col min="520" max="521" width="11.28515625" style="57" bestFit="1" customWidth="1"/>
    <col min="522" max="761" width="9.140625" style="57"/>
    <col min="762" max="762" width="5" style="57" bestFit="1" customWidth="1"/>
    <col min="763" max="763" width="71" style="57" customWidth="1"/>
    <col min="764" max="765" width="11.28515625" style="57" bestFit="1" customWidth="1"/>
    <col min="766" max="766" width="6.5703125" style="57" bestFit="1" customWidth="1"/>
    <col min="767" max="767" width="9.140625" style="57" bestFit="1" customWidth="1"/>
    <col min="768" max="768" width="6.5703125" style="57" bestFit="1" customWidth="1"/>
    <col min="769" max="769" width="9.140625" style="57" bestFit="1" customWidth="1"/>
    <col min="770" max="770" width="6.5703125" style="57" bestFit="1" customWidth="1"/>
    <col min="771" max="771" width="9.140625" style="57" bestFit="1" customWidth="1"/>
    <col min="772" max="772" width="6.5703125" style="57" bestFit="1" customWidth="1"/>
    <col min="773" max="773" width="9.140625" style="57" bestFit="1" customWidth="1"/>
    <col min="774" max="774" width="6.5703125" style="57" bestFit="1" customWidth="1"/>
    <col min="775" max="775" width="9.140625" style="57"/>
    <col min="776" max="777" width="11.28515625" style="57" bestFit="1" customWidth="1"/>
    <col min="778" max="1017" width="9.140625" style="57"/>
    <col min="1018" max="1018" width="5" style="57" bestFit="1" customWidth="1"/>
    <col min="1019" max="1019" width="71" style="57" customWidth="1"/>
    <col min="1020" max="1021" width="11.28515625" style="57" bestFit="1" customWidth="1"/>
    <col min="1022" max="1022" width="6.5703125" style="57" bestFit="1" customWidth="1"/>
    <col min="1023" max="1023" width="9.140625" style="57" bestFit="1" customWidth="1"/>
    <col min="1024" max="1024" width="6.5703125" style="57" bestFit="1" customWidth="1"/>
    <col min="1025" max="1025" width="9.140625" style="57" bestFit="1" customWidth="1"/>
    <col min="1026" max="1026" width="6.5703125" style="57" bestFit="1" customWidth="1"/>
    <col min="1027" max="1027" width="9.140625" style="57" bestFit="1" customWidth="1"/>
    <col min="1028" max="1028" width="6.5703125" style="57" bestFit="1" customWidth="1"/>
    <col min="1029" max="1029" width="9.140625" style="57" bestFit="1" customWidth="1"/>
    <col min="1030" max="1030" width="6.5703125" style="57" bestFit="1" customWidth="1"/>
    <col min="1031" max="1031" width="9.140625" style="57"/>
    <col min="1032" max="1033" width="11.28515625" style="57" bestFit="1" customWidth="1"/>
    <col min="1034" max="1273" width="9.140625" style="57"/>
    <col min="1274" max="1274" width="5" style="57" bestFit="1" customWidth="1"/>
    <col min="1275" max="1275" width="71" style="57" customWidth="1"/>
    <col min="1276" max="1277" width="11.28515625" style="57" bestFit="1" customWidth="1"/>
    <col min="1278" max="1278" width="6.5703125" style="57" bestFit="1" customWidth="1"/>
    <col min="1279" max="1279" width="9.140625" style="57" bestFit="1" customWidth="1"/>
    <col min="1280" max="1280" width="6.5703125" style="57" bestFit="1" customWidth="1"/>
    <col min="1281" max="1281" width="9.140625" style="57" bestFit="1" customWidth="1"/>
    <col min="1282" max="1282" width="6.5703125" style="57" bestFit="1" customWidth="1"/>
    <col min="1283" max="1283" width="9.140625" style="57" bestFit="1" customWidth="1"/>
    <col min="1284" max="1284" width="6.5703125" style="57" bestFit="1" customWidth="1"/>
    <col min="1285" max="1285" width="9.140625" style="57" bestFit="1" customWidth="1"/>
    <col min="1286" max="1286" width="6.5703125" style="57" bestFit="1" customWidth="1"/>
    <col min="1287" max="1287" width="9.140625" style="57"/>
    <col min="1288" max="1289" width="11.28515625" style="57" bestFit="1" customWidth="1"/>
    <col min="1290" max="1529" width="9.140625" style="57"/>
    <col min="1530" max="1530" width="5" style="57" bestFit="1" customWidth="1"/>
    <col min="1531" max="1531" width="71" style="57" customWidth="1"/>
    <col min="1532" max="1533" width="11.28515625" style="57" bestFit="1" customWidth="1"/>
    <col min="1534" max="1534" width="6.5703125" style="57" bestFit="1" customWidth="1"/>
    <col min="1535" max="1535" width="9.140625" style="57" bestFit="1" customWidth="1"/>
    <col min="1536" max="1536" width="6.5703125" style="57" bestFit="1" customWidth="1"/>
    <col min="1537" max="1537" width="9.140625" style="57" bestFit="1" customWidth="1"/>
    <col min="1538" max="1538" width="6.5703125" style="57" bestFit="1" customWidth="1"/>
    <col min="1539" max="1539" width="9.140625" style="57" bestFit="1" customWidth="1"/>
    <col min="1540" max="1540" width="6.5703125" style="57" bestFit="1" customWidth="1"/>
    <col min="1541" max="1541" width="9.140625" style="57" bestFit="1" customWidth="1"/>
    <col min="1542" max="1542" width="6.5703125" style="57" bestFit="1" customWidth="1"/>
    <col min="1543" max="1543" width="9.140625" style="57"/>
    <col min="1544" max="1545" width="11.28515625" style="57" bestFit="1" customWidth="1"/>
    <col min="1546" max="1785" width="9.140625" style="57"/>
    <col min="1786" max="1786" width="5" style="57" bestFit="1" customWidth="1"/>
    <col min="1787" max="1787" width="71" style="57" customWidth="1"/>
    <col min="1788" max="1789" width="11.28515625" style="57" bestFit="1" customWidth="1"/>
    <col min="1790" max="1790" width="6.5703125" style="57" bestFit="1" customWidth="1"/>
    <col min="1791" max="1791" width="9.140625" style="57" bestFit="1" customWidth="1"/>
    <col min="1792" max="1792" width="6.5703125" style="57" bestFit="1" customWidth="1"/>
    <col min="1793" max="1793" width="9.140625" style="57" bestFit="1" customWidth="1"/>
    <col min="1794" max="1794" width="6.5703125" style="57" bestFit="1" customWidth="1"/>
    <col min="1795" max="1795" width="9.140625" style="57" bestFit="1" customWidth="1"/>
    <col min="1796" max="1796" width="6.5703125" style="57" bestFit="1" customWidth="1"/>
    <col min="1797" max="1797" width="9.140625" style="57" bestFit="1" customWidth="1"/>
    <col min="1798" max="1798" width="6.5703125" style="57" bestFit="1" customWidth="1"/>
    <col min="1799" max="1799" width="9.140625" style="57"/>
    <col min="1800" max="1801" width="11.28515625" style="57" bestFit="1" customWidth="1"/>
    <col min="1802" max="2041" width="9.140625" style="57"/>
    <col min="2042" max="2042" width="5" style="57" bestFit="1" customWidth="1"/>
    <col min="2043" max="2043" width="71" style="57" customWidth="1"/>
    <col min="2044" max="2045" width="11.28515625" style="57" bestFit="1" customWidth="1"/>
    <col min="2046" max="2046" width="6.5703125" style="57" bestFit="1" customWidth="1"/>
    <col min="2047" max="2047" width="9.140625" style="57" bestFit="1" customWidth="1"/>
    <col min="2048" max="2048" width="6.5703125" style="57" bestFit="1" customWidth="1"/>
    <col min="2049" max="2049" width="9.140625" style="57" bestFit="1" customWidth="1"/>
    <col min="2050" max="2050" width="6.5703125" style="57" bestFit="1" customWidth="1"/>
    <col min="2051" max="2051" width="9.140625" style="57" bestFit="1" customWidth="1"/>
    <col min="2052" max="2052" width="6.5703125" style="57" bestFit="1" customWidth="1"/>
    <col min="2053" max="2053" width="9.140625" style="57" bestFit="1" customWidth="1"/>
    <col min="2054" max="2054" width="6.5703125" style="57" bestFit="1" customWidth="1"/>
    <col min="2055" max="2055" width="9.140625" style="57"/>
    <col min="2056" max="2057" width="11.28515625" style="57" bestFit="1" customWidth="1"/>
    <col min="2058" max="2297" width="9.140625" style="57"/>
    <col min="2298" max="2298" width="5" style="57" bestFit="1" customWidth="1"/>
    <col min="2299" max="2299" width="71" style="57" customWidth="1"/>
    <col min="2300" max="2301" width="11.28515625" style="57" bestFit="1" customWidth="1"/>
    <col min="2302" max="2302" width="6.5703125" style="57" bestFit="1" customWidth="1"/>
    <col min="2303" max="2303" width="9.140625" style="57" bestFit="1" customWidth="1"/>
    <col min="2304" max="2304" width="6.5703125" style="57" bestFit="1" customWidth="1"/>
    <col min="2305" max="2305" width="9.140625" style="57" bestFit="1" customWidth="1"/>
    <col min="2306" max="2306" width="6.5703125" style="57" bestFit="1" customWidth="1"/>
    <col min="2307" max="2307" width="9.140625" style="57" bestFit="1" customWidth="1"/>
    <col min="2308" max="2308" width="6.5703125" style="57" bestFit="1" customWidth="1"/>
    <col min="2309" max="2309" width="9.140625" style="57" bestFit="1" customWidth="1"/>
    <col min="2310" max="2310" width="6.5703125" style="57" bestFit="1" customWidth="1"/>
    <col min="2311" max="2311" width="9.140625" style="57"/>
    <col min="2312" max="2313" width="11.28515625" style="57" bestFit="1" customWidth="1"/>
    <col min="2314" max="2553" width="9.140625" style="57"/>
    <col min="2554" max="2554" width="5" style="57" bestFit="1" customWidth="1"/>
    <col min="2555" max="2555" width="71" style="57" customWidth="1"/>
    <col min="2556" max="2557" width="11.28515625" style="57" bestFit="1" customWidth="1"/>
    <col min="2558" max="2558" width="6.5703125" style="57" bestFit="1" customWidth="1"/>
    <col min="2559" max="2559" width="9.140625" style="57" bestFit="1" customWidth="1"/>
    <col min="2560" max="2560" width="6.5703125" style="57" bestFit="1" customWidth="1"/>
    <col min="2561" max="2561" width="9.140625" style="57" bestFit="1" customWidth="1"/>
    <col min="2562" max="2562" width="6.5703125" style="57" bestFit="1" customWidth="1"/>
    <col min="2563" max="2563" width="9.140625" style="57" bestFit="1" customWidth="1"/>
    <col min="2564" max="2564" width="6.5703125" style="57" bestFit="1" customWidth="1"/>
    <col min="2565" max="2565" width="9.140625" style="57" bestFit="1" customWidth="1"/>
    <col min="2566" max="2566" width="6.5703125" style="57" bestFit="1" customWidth="1"/>
    <col min="2567" max="2567" width="9.140625" style="57"/>
    <col min="2568" max="2569" width="11.28515625" style="57" bestFit="1" customWidth="1"/>
    <col min="2570" max="2809" width="9.140625" style="57"/>
    <col min="2810" max="2810" width="5" style="57" bestFit="1" customWidth="1"/>
    <col min="2811" max="2811" width="71" style="57" customWidth="1"/>
    <col min="2812" max="2813" width="11.28515625" style="57" bestFit="1" customWidth="1"/>
    <col min="2814" max="2814" width="6.5703125" style="57" bestFit="1" customWidth="1"/>
    <col min="2815" max="2815" width="9.140625" style="57" bestFit="1" customWidth="1"/>
    <col min="2816" max="2816" width="6.5703125" style="57" bestFit="1" customWidth="1"/>
    <col min="2817" max="2817" width="9.140625" style="57" bestFit="1" customWidth="1"/>
    <col min="2818" max="2818" width="6.5703125" style="57" bestFit="1" customWidth="1"/>
    <col min="2819" max="2819" width="9.140625" style="57" bestFit="1" customWidth="1"/>
    <col min="2820" max="2820" width="6.5703125" style="57" bestFit="1" customWidth="1"/>
    <col min="2821" max="2821" width="9.140625" style="57" bestFit="1" customWidth="1"/>
    <col min="2822" max="2822" width="6.5703125" style="57" bestFit="1" customWidth="1"/>
    <col min="2823" max="2823" width="9.140625" style="57"/>
    <col min="2824" max="2825" width="11.28515625" style="57" bestFit="1" customWidth="1"/>
    <col min="2826" max="3065" width="9.140625" style="57"/>
    <col min="3066" max="3066" width="5" style="57" bestFit="1" customWidth="1"/>
    <col min="3067" max="3067" width="71" style="57" customWidth="1"/>
    <col min="3068" max="3069" width="11.28515625" style="57" bestFit="1" customWidth="1"/>
    <col min="3070" max="3070" width="6.5703125" style="57" bestFit="1" customWidth="1"/>
    <col min="3071" max="3071" width="9.140625" style="57" bestFit="1" customWidth="1"/>
    <col min="3072" max="3072" width="6.5703125" style="57" bestFit="1" customWidth="1"/>
    <col min="3073" max="3073" width="9.140625" style="57" bestFit="1" customWidth="1"/>
    <col min="3074" max="3074" width="6.5703125" style="57" bestFit="1" customWidth="1"/>
    <col min="3075" max="3075" width="9.140625" style="57" bestFit="1" customWidth="1"/>
    <col min="3076" max="3076" width="6.5703125" style="57" bestFit="1" customWidth="1"/>
    <col min="3077" max="3077" width="9.140625" style="57" bestFit="1" customWidth="1"/>
    <col min="3078" max="3078" width="6.5703125" style="57" bestFit="1" customWidth="1"/>
    <col min="3079" max="3079" width="9.140625" style="57"/>
    <col min="3080" max="3081" width="11.28515625" style="57" bestFit="1" customWidth="1"/>
    <col min="3082" max="3321" width="9.140625" style="57"/>
    <col min="3322" max="3322" width="5" style="57" bestFit="1" customWidth="1"/>
    <col min="3323" max="3323" width="71" style="57" customWidth="1"/>
    <col min="3324" max="3325" width="11.28515625" style="57" bestFit="1" customWidth="1"/>
    <col min="3326" max="3326" width="6.5703125" style="57" bestFit="1" customWidth="1"/>
    <col min="3327" max="3327" width="9.140625" style="57" bestFit="1" customWidth="1"/>
    <col min="3328" max="3328" width="6.5703125" style="57" bestFit="1" customWidth="1"/>
    <col min="3329" max="3329" width="9.140625" style="57" bestFit="1" customWidth="1"/>
    <col min="3330" max="3330" width="6.5703125" style="57" bestFit="1" customWidth="1"/>
    <col min="3331" max="3331" width="9.140625" style="57" bestFit="1" customWidth="1"/>
    <col min="3332" max="3332" width="6.5703125" style="57" bestFit="1" customWidth="1"/>
    <col min="3333" max="3333" width="9.140625" style="57" bestFit="1" customWidth="1"/>
    <col min="3334" max="3334" width="6.5703125" style="57" bestFit="1" customWidth="1"/>
    <col min="3335" max="3335" width="9.140625" style="57"/>
    <col min="3336" max="3337" width="11.28515625" style="57" bestFit="1" customWidth="1"/>
    <col min="3338" max="3577" width="9.140625" style="57"/>
    <col min="3578" max="3578" width="5" style="57" bestFit="1" customWidth="1"/>
    <col min="3579" max="3579" width="71" style="57" customWidth="1"/>
    <col min="3580" max="3581" width="11.28515625" style="57" bestFit="1" customWidth="1"/>
    <col min="3582" max="3582" width="6.5703125" style="57" bestFit="1" customWidth="1"/>
    <col min="3583" max="3583" width="9.140625" style="57" bestFit="1" customWidth="1"/>
    <col min="3584" max="3584" width="6.5703125" style="57" bestFit="1" customWidth="1"/>
    <col min="3585" max="3585" width="9.140625" style="57" bestFit="1" customWidth="1"/>
    <col min="3586" max="3586" width="6.5703125" style="57" bestFit="1" customWidth="1"/>
    <col min="3587" max="3587" width="9.140625" style="57" bestFit="1" customWidth="1"/>
    <col min="3588" max="3588" width="6.5703125" style="57" bestFit="1" customWidth="1"/>
    <col min="3589" max="3589" width="9.140625" style="57" bestFit="1" customWidth="1"/>
    <col min="3590" max="3590" width="6.5703125" style="57" bestFit="1" customWidth="1"/>
    <col min="3591" max="3591" width="9.140625" style="57"/>
    <col min="3592" max="3593" width="11.28515625" style="57" bestFit="1" customWidth="1"/>
    <col min="3594" max="3833" width="9.140625" style="57"/>
    <col min="3834" max="3834" width="5" style="57" bestFit="1" customWidth="1"/>
    <col min="3835" max="3835" width="71" style="57" customWidth="1"/>
    <col min="3836" max="3837" width="11.28515625" style="57" bestFit="1" customWidth="1"/>
    <col min="3838" max="3838" width="6.5703125" style="57" bestFit="1" customWidth="1"/>
    <col min="3839" max="3839" width="9.140625" style="57" bestFit="1" customWidth="1"/>
    <col min="3840" max="3840" width="6.5703125" style="57" bestFit="1" customWidth="1"/>
    <col min="3841" max="3841" width="9.140625" style="57" bestFit="1" customWidth="1"/>
    <col min="3842" max="3842" width="6.5703125" style="57" bestFit="1" customWidth="1"/>
    <col min="3843" max="3843" width="9.140625" style="57" bestFit="1" customWidth="1"/>
    <col min="3844" max="3844" width="6.5703125" style="57" bestFit="1" customWidth="1"/>
    <col min="3845" max="3845" width="9.140625" style="57" bestFit="1" customWidth="1"/>
    <col min="3846" max="3846" width="6.5703125" style="57" bestFit="1" customWidth="1"/>
    <col min="3847" max="3847" width="9.140625" style="57"/>
    <col min="3848" max="3849" width="11.28515625" style="57" bestFit="1" customWidth="1"/>
    <col min="3850" max="4089" width="9.140625" style="57"/>
    <col min="4090" max="4090" width="5" style="57" bestFit="1" customWidth="1"/>
    <col min="4091" max="4091" width="71" style="57" customWidth="1"/>
    <col min="4092" max="4093" width="11.28515625" style="57" bestFit="1" customWidth="1"/>
    <col min="4094" max="4094" width="6.5703125" style="57" bestFit="1" customWidth="1"/>
    <col min="4095" max="4095" width="9.140625" style="57" bestFit="1" customWidth="1"/>
    <col min="4096" max="4096" width="6.5703125" style="57" bestFit="1" customWidth="1"/>
    <col min="4097" max="4097" width="9.140625" style="57" bestFit="1" customWidth="1"/>
    <col min="4098" max="4098" width="6.5703125" style="57" bestFit="1" customWidth="1"/>
    <col min="4099" max="4099" width="9.140625" style="57" bestFit="1" customWidth="1"/>
    <col min="4100" max="4100" width="6.5703125" style="57" bestFit="1" customWidth="1"/>
    <col min="4101" max="4101" width="9.140625" style="57" bestFit="1" customWidth="1"/>
    <col min="4102" max="4102" width="6.5703125" style="57" bestFit="1" customWidth="1"/>
    <col min="4103" max="4103" width="9.140625" style="57"/>
    <col min="4104" max="4105" width="11.28515625" style="57" bestFit="1" customWidth="1"/>
    <col min="4106" max="4345" width="9.140625" style="57"/>
    <col min="4346" max="4346" width="5" style="57" bestFit="1" customWidth="1"/>
    <col min="4347" max="4347" width="71" style="57" customWidth="1"/>
    <col min="4348" max="4349" width="11.28515625" style="57" bestFit="1" customWidth="1"/>
    <col min="4350" max="4350" width="6.5703125" style="57" bestFit="1" customWidth="1"/>
    <col min="4351" max="4351" width="9.140625" style="57" bestFit="1" customWidth="1"/>
    <col min="4352" max="4352" width="6.5703125" style="57" bestFit="1" customWidth="1"/>
    <col min="4353" max="4353" width="9.140625" style="57" bestFit="1" customWidth="1"/>
    <col min="4354" max="4354" width="6.5703125" style="57" bestFit="1" customWidth="1"/>
    <col min="4355" max="4355" width="9.140625" style="57" bestFit="1" customWidth="1"/>
    <col min="4356" max="4356" width="6.5703125" style="57" bestFit="1" customWidth="1"/>
    <col min="4357" max="4357" width="9.140625" style="57" bestFit="1" customWidth="1"/>
    <col min="4358" max="4358" width="6.5703125" style="57" bestFit="1" customWidth="1"/>
    <col min="4359" max="4359" width="9.140625" style="57"/>
    <col min="4360" max="4361" width="11.28515625" style="57" bestFit="1" customWidth="1"/>
    <col min="4362" max="4601" width="9.140625" style="57"/>
    <col min="4602" max="4602" width="5" style="57" bestFit="1" customWidth="1"/>
    <col min="4603" max="4603" width="71" style="57" customWidth="1"/>
    <col min="4604" max="4605" width="11.28515625" style="57" bestFit="1" customWidth="1"/>
    <col min="4606" max="4606" width="6.5703125" style="57" bestFit="1" customWidth="1"/>
    <col min="4607" max="4607" width="9.140625" style="57" bestFit="1" customWidth="1"/>
    <col min="4608" max="4608" width="6.5703125" style="57" bestFit="1" customWidth="1"/>
    <col min="4609" max="4609" width="9.140625" style="57" bestFit="1" customWidth="1"/>
    <col min="4610" max="4610" width="6.5703125" style="57" bestFit="1" customWidth="1"/>
    <col min="4611" max="4611" width="9.140625" style="57" bestFit="1" customWidth="1"/>
    <col min="4612" max="4612" width="6.5703125" style="57" bestFit="1" customWidth="1"/>
    <col min="4613" max="4613" width="9.140625" style="57" bestFit="1" customWidth="1"/>
    <col min="4614" max="4614" width="6.5703125" style="57" bestFit="1" customWidth="1"/>
    <col min="4615" max="4615" width="9.140625" style="57"/>
    <col min="4616" max="4617" width="11.28515625" style="57" bestFit="1" customWidth="1"/>
    <col min="4618" max="4857" width="9.140625" style="57"/>
    <col min="4858" max="4858" width="5" style="57" bestFit="1" customWidth="1"/>
    <col min="4859" max="4859" width="71" style="57" customWidth="1"/>
    <col min="4860" max="4861" width="11.28515625" style="57" bestFit="1" customWidth="1"/>
    <col min="4862" max="4862" width="6.5703125" style="57" bestFit="1" customWidth="1"/>
    <col min="4863" max="4863" width="9.140625" style="57" bestFit="1" customWidth="1"/>
    <col min="4864" max="4864" width="6.5703125" style="57" bestFit="1" customWidth="1"/>
    <col min="4865" max="4865" width="9.140625" style="57" bestFit="1" customWidth="1"/>
    <col min="4866" max="4866" width="6.5703125" style="57" bestFit="1" customWidth="1"/>
    <col min="4867" max="4867" width="9.140625" style="57" bestFit="1" customWidth="1"/>
    <col min="4868" max="4868" width="6.5703125" style="57" bestFit="1" customWidth="1"/>
    <col min="4869" max="4869" width="9.140625" style="57" bestFit="1" customWidth="1"/>
    <col min="4870" max="4870" width="6.5703125" style="57" bestFit="1" customWidth="1"/>
    <col min="4871" max="4871" width="9.140625" style="57"/>
    <col min="4872" max="4873" width="11.28515625" style="57" bestFit="1" customWidth="1"/>
    <col min="4874" max="5113" width="9.140625" style="57"/>
    <col min="5114" max="5114" width="5" style="57" bestFit="1" customWidth="1"/>
    <col min="5115" max="5115" width="71" style="57" customWidth="1"/>
    <col min="5116" max="5117" width="11.28515625" style="57" bestFit="1" customWidth="1"/>
    <col min="5118" max="5118" width="6.5703125" style="57" bestFit="1" customWidth="1"/>
    <col min="5119" max="5119" width="9.140625" style="57" bestFit="1" customWidth="1"/>
    <col min="5120" max="5120" width="6.5703125" style="57" bestFit="1" customWidth="1"/>
    <col min="5121" max="5121" width="9.140625" style="57" bestFit="1" customWidth="1"/>
    <col min="5122" max="5122" width="6.5703125" style="57" bestFit="1" customWidth="1"/>
    <col min="5123" max="5123" width="9.140625" style="57" bestFit="1" customWidth="1"/>
    <col min="5124" max="5124" width="6.5703125" style="57" bestFit="1" customWidth="1"/>
    <col min="5125" max="5125" width="9.140625" style="57" bestFit="1" customWidth="1"/>
    <col min="5126" max="5126" width="6.5703125" style="57" bestFit="1" customWidth="1"/>
    <col min="5127" max="5127" width="9.140625" style="57"/>
    <col min="5128" max="5129" width="11.28515625" style="57" bestFit="1" customWidth="1"/>
    <col min="5130" max="5369" width="9.140625" style="57"/>
    <col min="5370" max="5370" width="5" style="57" bestFit="1" customWidth="1"/>
    <col min="5371" max="5371" width="71" style="57" customWidth="1"/>
    <col min="5372" max="5373" width="11.28515625" style="57" bestFit="1" customWidth="1"/>
    <col min="5374" max="5374" width="6.5703125" style="57" bestFit="1" customWidth="1"/>
    <col min="5375" max="5375" width="9.140625" style="57" bestFit="1" customWidth="1"/>
    <col min="5376" max="5376" width="6.5703125" style="57" bestFit="1" customWidth="1"/>
    <col min="5377" max="5377" width="9.140625" style="57" bestFit="1" customWidth="1"/>
    <col min="5378" max="5378" width="6.5703125" style="57" bestFit="1" customWidth="1"/>
    <col min="5379" max="5379" width="9.140625" style="57" bestFit="1" customWidth="1"/>
    <col min="5380" max="5380" width="6.5703125" style="57" bestFit="1" customWidth="1"/>
    <col min="5381" max="5381" width="9.140625" style="57" bestFit="1" customWidth="1"/>
    <col min="5382" max="5382" width="6.5703125" style="57" bestFit="1" customWidth="1"/>
    <col min="5383" max="5383" width="9.140625" style="57"/>
    <col min="5384" max="5385" width="11.28515625" style="57" bestFit="1" customWidth="1"/>
    <col min="5386" max="5625" width="9.140625" style="57"/>
    <col min="5626" max="5626" width="5" style="57" bestFit="1" customWidth="1"/>
    <col min="5627" max="5627" width="71" style="57" customWidth="1"/>
    <col min="5628" max="5629" width="11.28515625" style="57" bestFit="1" customWidth="1"/>
    <col min="5630" max="5630" width="6.5703125" style="57" bestFit="1" customWidth="1"/>
    <col min="5631" max="5631" width="9.140625" style="57" bestFit="1" customWidth="1"/>
    <col min="5632" max="5632" width="6.5703125" style="57" bestFit="1" customWidth="1"/>
    <col min="5633" max="5633" width="9.140625" style="57" bestFit="1" customWidth="1"/>
    <col min="5634" max="5634" width="6.5703125" style="57" bestFit="1" customWidth="1"/>
    <col min="5635" max="5635" width="9.140625" style="57" bestFit="1" customWidth="1"/>
    <col min="5636" max="5636" width="6.5703125" style="57" bestFit="1" customWidth="1"/>
    <col min="5637" max="5637" width="9.140625" style="57" bestFit="1" customWidth="1"/>
    <col min="5638" max="5638" width="6.5703125" style="57" bestFit="1" customWidth="1"/>
    <col min="5639" max="5639" width="9.140625" style="57"/>
    <col min="5640" max="5641" width="11.28515625" style="57" bestFit="1" customWidth="1"/>
    <col min="5642" max="5881" width="9.140625" style="57"/>
    <col min="5882" max="5882" width="5" style="57" bestFit="1" customWidth="1"/>
    <col min="5883" max="5883" width="71" style="57" customWidth="1"/>
    <col min="5884" max="5885" width="11.28515625" style="57" bestFit="1" customWidth="1"/>
    <col min="5886" max="5886" width="6.5703125" style="57" bestFit="1" customWidth="1"/>
    <col min="5887" max="5887" width="9.140625" style="57" bestFit="1" customWidth="1"/>
    <col min="5888" max="5888" width="6.5703125" style="57" bestFit="1" customWidth="1"/>
    <col min="5889" max="5889" width="9.140625" style="57" bestFit="1" customWidth="1"/>
    <col min="5890" max="5890" width="6.5703125" style="57" bestFit="1" customWidth="1"/>
    <col min="5891" max="5891" width="9.140625" style="57" bestFit="1" customWidth="1"/>
    <col min="5892" max="5892" width="6.5703125" style="57" bestFit="1" customWidth="1"/>
    <col min="5893" max="5893" width="9.140625" style="57" bestFit="1" customWidth="1"/>
    <col min="5894" max="5894" width="6.5703125" style="57" bestFit="1" customWidth="1"/>
    <col min="5895" max="5895" width="9.140625" style="57"/>
    <col min="5896" max="5897" width="11.28515625" style="57" bestFit="1" customWidth="1"/>
    <col min="5898" max="6137" width="9.140625" style="57"/>
    <col min="6138" max="6138" width="5" style="57" bestFit="1" customWidth="1"/>
    <col min="6139" max="6139" width="71" style="57" customWidth="1"/>
    <col min="6140" max="6141" width="11.28515625" style="57" bestFit="1" customWidth="1"/>
    <col min="6142" max="6142" width="6.5703125" style="57" bestFit="1" customWidth="1"/>
    <col min="6143" max="6143" width="9.140625" style="57" bestFit="1" customWidth="1"/>
    <col min="6144" max="6144" width="6.5703125" style="57" bestFit="1" customWidth="1"/>
    <col min="6145" max="6145" width="9.140625" style="57" bestFit="1" customWidth="1"/>
    <col min="6146" max="6146" width="6.5703125" style="57" bestFit="1" customWidth="1"/>
    <col min="6147" max="6147" width="9.140625" style="57" bestFit="1" customWidth="1"/>
    <col min="6148" max="6148" width="6.5703125" style="57" bestFit="1" customWidth="1"/>
    <col min="6149" max="6149" width="9.140625" style="57" bestFit="1" customWidth="1"/>
    <col min="6150" max="6150" width="6.5703125" style="57" bestFit="1" customWidth="1"/>
    <col min="6151" max="6151" width="9.140625" style="57"/>
    <col min="6152" max="6153" width="11.28515625" style="57" bestFit="1" customWidth="1"/>
    <col min="6154" max="6393" width="9.140625" style="57"/>
    <col min="6394" max="6394" width="5" style="57" bestFit="1" customWidth="1"/>
    <col min="6395" max="6395" width="71" style="57" customWidth="1"/>
    <col min="6396" max="6397" width="11.28515625" style="57" bestFit="1" customWidth="1"/>
    <col min="6398" max="6398" width="6.5703125" style="57" bestFit="1" customWidth="1"/>
    <col min="6399" max="6399" width="9.140625" style="57" bestFit="1" customWidth="1"/>
    <col min="6400" max="6400" width="6.5703125" style="57" bestFit="1" customWidth="1"/>
    <col min="6401" max="6401" width="9.140625" style="57" bestFit="1" customWidth="1"/>
    <col min="6402" max="6402" width="6.5703125" style="57" bestFit="1" customWidth="1"/>
    <col min="6403" max="6403" width="9.140625" style="57" bestFit="1" customWidth="1"/>
    <col min="6404" max="6404" width="6.5703125" style="57" bestFit="1" customWidth="1"/>
    <col min="6405" max="6405" width="9.140625" style="57" bestFit="1" customWidth="1"/>
    <col min="6406" max="6406" width="6.5703125" style="57" bestFit="1" customWidth="1"/>
    <col min="6407" max="6407" width="9.140625" style="57"/>
    <col min="6408" max="6409" width="11.28515625" style="57" bestFit="1" customWidth="1"/>
    <col min="6410" max="6649" width="9.140625" style="57"/>
    <col min="6650" max="6650" width="5" style="57" bestFit="1" customWidth="1"/>
    <col min="6651" max="6651" width="71" style="57" customWidth="1"/>
    <col min="6652" max="6653" width="11.28515625" style="57" bestFit="1" customWidth="1"/>
    <col min="6654" max="6654" width="6.5703125" style="57" bestFit="1" customWidth="1"/>
    <col min="6655" max="6655" width="9.140625" style="57" bestFit="1" customWidth="1"/>
    <col min="6656" max="6656" width="6.5703125" style="57" bestFit="1" customWidth="1"/>
    <col min="6657" max="6657" width="9.140625" style="57" bestFit="1" customWidth="1"/>
    <col min="6658" max="6658" width="6.5703125" style="57" bestFit="1" customWidth="1"/>
    <col min="6659" max="6659" width="9.140625" style="57" bestFit="1" customWidth="1"/>
    <col min="6660" max="6660" width="6.5703125" style="57" bestFit="1" customWidth="1"/>
    <col min="6661" max="6661" width="9.140625" style="57" bestFit="1" customWidth="1"/>
    <col min="6662" max="6662" width="6.5703125" style="57" bestFit="1" customWidth="1"/>
    <col min="6663" max="6663" width="9.140625" style="57"/>
    <col min="6664" max="6665" width="11.28515625" style="57" bestFit="1" customWidth="1"/>
    <col min="6666" max="6905" width="9.140625" style="57"/>
    <col min="6906" max="6906" width="5" style="57" bestFit="1" customWidth="1"/>
    <col min="6907" max="6907" width="71" style="57" customWidth="1"/>
    <col min="6908" max="6909" width="11.28515625" style="57" bestFit="1" customWidth="1"/>
    <col min="6910" max="6910" width="6.5703125" style="57" bestFit="1" customWidth="1"/>
    <col min="6911" max="6911" width="9.140625" style="57" bestFit="1" customWidth="1"/>
    <col min="6912" max="6912" width="6.5703125" style="57" bestFit="1" customWidth="1"/>
    <col min="6913" max="6913" width="9.140625" style="57" bestFit="1" customWidth="1"/>
    <col min="6914" max="6914" width="6.5703125" style="57" bestFit="1" customWidth="1"/>
    <col min="6915" max="6915" width="9.140625" style="57" bestFit="1" customWidth="1"/>
    <col min="6916" max="6916" width="6.5703125" style="57" bestFit="1" customWidth="1"/>
    <col min="6917" max="6917" width="9.140625" style="57" bestFit="1" customWidth="1"/>
    <col min="6918" max="6918" width="6.5703125" style="57" bestFit="1" customWidth="1"/>
    <col min="6919" max="6919" width="9.140625" style="57"/>
    <col min="6920" max="6921" width="11.28515625" style="57" bestFit="1" customWidth="1"/>
    <col min="6922" max="7161" width="9.140625" style="57"/>
    <col min="7162" max="7162" width="5" style="57" bestFit="1" customWidth="1"/>
    <col min="7163" max="7163" width="71" style="57" customWidth="1"/>
    <col min="7164" max="7165" width="11.28515625" style="57" bestFit="1" customWidth="1"/>
    <col min="7166" max="7166" width="6.5703125" style="57" bestFit="1" customWidth="1"/>
    <col min="7167" max="7167" width="9.140625" style="57" bestFit="1" customWidth="1"/>
    <col min="7168" max="7168" width="6.5703125" style="57" bestFit="1" customWidth="1"/>
    <col min="7169" max="7169" width="9.140625" style="57" bestFit="1" customWidth="1"/>
    <col min="7170" max="7170" width="6.5703125" style="57" bestFit="1" customWidth="1"/>
    <col min="7171" max="7171" width="9.140625" style="57" bestFit="1" customWidth="1"/>
    <col min="7172" max="7172" width="6.5703125" style="57" bestFit="1" customWidth="1"/>
    <col min="7173" max="7173" width="9.140625" style="57" bestFit="1" customWidth="1"/>
    <col min="7174" max="7174" width="6.5703125" style="57" bestFit="1" customWidth="1"/>
    <col min="7175" max="7175" width="9.140625" style="57"/>
    <col min="7176" max="7177" width="11.28515625" style="57" bestFit="1" customWidth="1"/>
    <col min="7178" max="7417" width="9.140625" style="57"/>
    <col min="7418" max="7418" width="5" style="57" bestFit="1" customWidth="1"/>
    <col min="7419" max="7419" width="71" style="57" customWidth="1"/>
    <col min="7420" max="7421" width="11.28515625" style="57" bestFit="1" customWidth="1"/>
    <col min="7422" max="7422" width="6.5703125" style="57" bestFit="1" customWidth="1"/>
    <col min="7423" max="7423" width="9.140625" style="57" bestFit="1" customWidth="1"/>
    <col min="7424" max="7424" width="6.5703125" style="57" bestFit="1" customWidth="1"/>
    <col min="7425" max="7425" width="9.140625" style="57" bestFit="1" customWidth="1"/>
    <col min="7426" max="7426" width="6.5703125" style="57" bestFit="1" customWidth="1"/>
    <col min="7427" max="7427" width="9.140625" style="57" bestFit="1" customWidth="1"/>
    <col min="7428" max="7428" width="6.5703125" style="57" bestFit="1" customWidth="1"/>
    <col min="7429" max="7429" width="9.140625" style="57" bestFit="1" customWidth="1"/>
    <col min="7430" max="7430" width="6.5703125" style="57" bestFit="1" customWidth="1"/>
    <col min="7431" max="7431" width="9.140625" style="57"/>
    <col min="7432" max="7433" width="11.28515625" style="57" bestFit="1" customWidth="1"/>
    <col min="7434" max="7673" width="9.140625" style="57"/>
    <col min="7674" max="7674" width="5" style="57" bestFit="1" customWidth="1"/>
    <col min="7675" max="7675" width="71" style="57" customWidth="1"/>
    <col min="7676" max="7677" width="11.28515625" style="57" bestFit="1" customWidth="1"/>
    <col min="7678" max="7678" width="6.5703125" style="57" bestFit="1" customWidth="1"/>
    <col min="7679" max="7679" width="9.140625" style="57" bestFit="1" customWidth="1"/>
    <col min="7680" max="7680" width="6.5703125" style="57" bestFit="1" customWidth="1"/>
    <col min="7681" max="7681" width="9.140625" style="57" bestFit="1" customWidth="1"/>
    <col min="7682" max="7682" width="6.5703125" style="57" bestFit="1" customWidth="1"/>
    <col min="7683" max="7683" width="9.140625" style="57" bestFit="1" customWidth="1"/>
    <col min="7684" max="7684" width="6.5703125" style="57" bestFit="1" customWidth="1"/>
    <col min="7685" max="7685" width="9.140625" style="57" bestFit="1" customWidth="1"/>
    <col min="7686" max="7686" width="6.5703125" style="57" bestFit="1" customWidth="1"/>
    <col min="7687" max="7687" width="9.140625" style="57"/>
    <col min="7688" max="7689" width="11.28515625" style="57" bestFit="1" customWidth="1"/>
    <col min="7690" max="7929" width="9.140625" style="57"/>
    <col min="7930" max="7930" width="5" style="57" bestFit="1" customWidth="1"/>
    <col min="7931" max="7931" width="71" style="57" customWidth="1"/>
    <col min="7932" max="7933" width="11.28515625" style="57" bestFit="1" customWidth="1"/>
    <col min="7934" max="7934" width="6.5703125" style="57" bestFit="1" customWidth="1"/>
    <col min="7935" max="7935" width="9.140625" style="57" bestFit="1" customWidth="1"/>
    <col min="7936" max="7936" width="6.5703125" style="57" bestFit="1" customWidth="1"/>
    <col min="7937" max="7937" width="9.140625" style="57" bestFit="1" customWidth="1"/>
    <col min="7938" max="7938" width="6.5703125" style="57" bestFit="1" customWidth="1"/>
    <col min="7939" max="7939" width="9.140625" style="57" bestFit="1" customWidth="1"/>
    <col min="7940" max="7940" width="6.5703125" style="57" bestFit="1" customWidth="1"/>
    <col min="7941" max="7941" width="9.140625" style="57" bestFit="1" customWidth="1"/>
    <col min="7942" max="7942" width="6.5703125" style="57" bestFit="1" customWidth="1"/>
    <col min="7943" max="7943" width="9.140625" style="57"/>
    <col min="7944" max="7945" width="11.28515625" style="57" bestFit="1" customWidth="1"/>
    <col min="7946" max="8185" width="9.140625" style="57"/>
    <col min="8186" max="8186" width="5" style="57" bestFit="1" customWidth="1"/>
    <col min="8187" max="8187" width="71" style="57" customWidth="1"/>
    <col min="8188" max="8189" width="11.28515625" style="57" bestFit="1" customWidth="1"/>
    <col min="8190" max="8190" width="6.5703125" style="57" bestFit="1" customWidth="1"/>
    <col min="8191" max="8191" width="9.140625" style="57" bestFit="1" customWidth="1"/>
    <col min="8192" max="8192" width="6.5703125" style="57" bestFit="1" customWidth="1"/>
    <col min="8193" max="8193" width="9.140625" style="57" bestFit="1" customWidth="1"/>
    <col min="8194" max="8194" width="6.5703125" style="57" bestFit="1" customWidth="1"/>
    <col min="8195" max="8195" width="9.140625" style="57" bestFit="1" customWidth="1"/>
    <col min="8196" max="8196" width="6.5703125" style="57" bestFit="1" customWidth="1"/>
    <col min="8197" max="8197" width="9.140625" style="57" bestFit="1" customWidth="1"/>
    <col min="8198" max="8198" width="6.5703125" style="57" bestFit="1" customWidth="1"/>
    <col min="8199" max="8199" width="9.140625" style="57"/>
    <col min="8200" max="8201" width="11.28515625" style="57" bestFit="1" customWidth="1"/>
    <col min="8202" max="8441" width="9.140625" style="57"/>
    <col min="8442" max="8442" width="5" style="57" bestFit="1" customWidth="1"/>
    <col min="8443" max="8443" width="71" style="57" customWidth="1"/>
    <col min="8444" max="8445" width="11.28515625" style="57" bestFit="1" customWidth="1"/>
    <col min="8446" max="8446" width="6.5703125" style="57" bestFit="1" customWidth="1"/>
    <col min="8447" max="8447" width="9.140625" style="57" bestFit="1" customWidth="1"/>
    <col min="8448" max="8448" width="6.5703125" style="57" bestFit="1" customWidth="1"/>
    <col min="8449" max="8449" width="9.140625" style="57" bestFit="1" customWidth="1"/>
    <col min="8450" max="8450" width="6.5703125" style="57" bestFit="1" customWidth="1"/>
    <col min="8451" max="8451" width="9.140625" style="57" bestFit="1" customWidth="1"/>
    <col min="8452" max="8452" width="6.5703125" style="57" bestFit="1" customWidth="1"/>
    <col min="8453" max="8453" width="9.140625" style="57" bestFit="1" customWidth="1"/>
    <col min="8454" max="8454" width="6.5703125" style="57" bestFit="1" customWidth="1"/>
    <col min="8455" max="8455" width="9.140625" style="57"/>
    <col min="8456" max="8457" width="11.28515625" style="57" bestFit="1" customWidth="1"/>
    <col min="8458" max="8697" width="9.140625" style="57"/>
    <col min="8698" max="8698" width="5" style="57" bestFit="1" customWidth="1"/>
    <col min="8699" max="8699" width="71" style="57" customWidth="1"/>
    <col min="8700" max="8701" width="11.28515625" style="57" bestFit="1" customWidth="1"/>
    <col min="8702" max="8702" width="6.5703125" style="57" bestFit="1" customWidth="1"/>
    <col min="8703" max="8703" width="9.140625" style="57" bestFit="1" customWidth="1"/>
    <col min="8704" max="8704" width="6.5703125" style="57" bestFit="1" customWidth="1"/>
    <col min="8705" max="8705" width="9.140625" style="57" bestFit="1" customWidth="1"/>
    <col min="8706" max="8706" width="6.5703125" style="57" bestFit="1" customWidth="1"/>
    <col min="8707" max="8707" width="9.140625" style="57" bestFit="1" customWidth="1"/>
    <col min="8708" max="8708" width="6.5703125" style="57" bestFit="1" customWidth="1"/>
    <col min="8709" max="8709" width="9.140625" style="57" bestFit="1" customWidth="1"/>
    <col min="8710" max="8710" width="6.5703125" style="57" bestFit="1" customWidth="1"/>
    <col min="8711" max="8711" width="9.140625" style="57"/>
    <col min="8712" max="8713" width="11.28515625" style="57" bestFit="1" customWidth="1"/>
    <col min="8714" max="8953" width="9.140625" style="57"/>
    <col min="8954" max="8954" width="5" style="57" bestFit="1" customWidth="1"/>
    <col min="8955" max="8955" width="71" style="57" customWidth="1"/>
    <col min="8956" max="8957" width="11.28515625" style="57" bestFit="1" customWidth="1"/>
    <col min="8958" max="8958" width="6.5703125" style="57" bestFit="1" customWidth="1"/>
    <col min="8959" max="8959" width="9.140625" style="57" bestFit="1" customWidth="1"/>
    <col min="8960" max="8960" width="6.5703125" style="57" bestFit="1" customWidth="1"/>
    <col min="8961" max="8961" width="9.140625" style="57" bestFit="1" customWidth="1"/>
    <col min="8962" max="8962" width="6.5703125" style="57" bestFit="1" customWidth="1"/>
    <col min="8963" max="8963" width="9.140625" style="57" bestFit="1" customWidth="1"/>
    <col min="8964" max="8964" width="6.5703125" style="57" bestFit="1" customWidth="1"/>
    <col min="8965" max="8965" width="9.140625" style="57" bestFit="1" customWidth="1"/>
    <col min="8966" max="8966" width="6.5703125" style="57" bestFit="1" customWidth="1"/>
    <col min="8967" max="8967" width="9.140625" style="57"/>
    <col min="8968" max="8969" width="11.28515625" style="57" bestFit="1" customWidth="1"/>
    <col min="8970" max="9209" width="9.140625" style="57"/>
    <col min="9210" max="9210" width="5" style="57" bestFit="1" customWidth="1"/>
    <col min="9211" max="9211" width="71" style="57" customWidth="1"/>
    <col min="9212" max="9213" width="11.28515625" style="57" bestFit="1" customWidth="1"/>
    <col min="9214" max="9214" width="6.5703125" style="57" bestFit="1" customWidth="1"/>
    <col min="9215" max="9215" width="9.140625" style="57" bestFit="1" customWidth="1"/>
    <col min="9216" max="9216" width="6.5703125" style="57" bestFit="1" customWidth="1"/>
    <col min="9217" max="9217" width="9.140625" style="57" bestFit="1" customWidth="1"/>
    <col min="9218" max="9218" width="6.5703125" style="57" bestFit="1" customWidth="1"/>
    <col min="9219" max="9219" width="9.140625" style="57" bestFit="1" customWidth="1"/>
    <col min="9220" max="9220" width="6.5703125" style="57" bestFit="1" customWidth="1"/>
    <col min="9221" max="9221" width="9.140625" style="57" bestFit="1" customWidth="1"/>
    <col min="9222" max="9222" width="6.5703125" style="57" bestFit="1" customWidth="1"/>
    <col min="9223" max="9223" width="9.140625" style="57"/>
    <col min="9224" max="9225" width="11.28515625" style="57" bestFit="1" customWidth="1"/>
    <col min="9226" max="9465" width="9.140625" style="57"/>
    <col min="9466" max="9466" width="5" style="57" bestFit="1" customWidth="1"/>
    <col min="9467" max="9467" width="71" style="57" customWidth="1"/>
    <col min="9468" max="9469" width="11.28515625" style="57" bestFit="1" customWidth="1"/>
    <col min="9470" max="9470" width="6.5703125" style="57" bestFit="1" customWidth="1"/>
    <col min="9471" max="9471" width="9.140625" style="57" bestFit="1" customWidth="1"/>
    <col min="9472" max="9472" width="6.5703125" style="57" bestFit="1" customWidth="1"/>
    <col min="9473" max="9473" width="9.140625" style="57" bestFit="1" customWidth="1"/>
    <col min="9474" max="9474" width="6.5703125" style="57" bestFit="1" customWidth="1"/>
    <col min="9475" max="9475" width="9.140625" style="57" bestFit="1" customWidth="1"/>
    <col min="9476" max="9476" width="6.5703125" style="57" bestFit="1" customWidth="1"/>
    <col min="9477" max="9477" width="9.140625" style="57" bestFit="1" customWidth="1"/>
    <col min="9478" max="9478" width="6.5703125" style="57" bestFit="1" customWidth="1"/>
    <col min="9479" max="9479" width="9.140625" style="57"/>
    <col min="9480" max="9481" width="11.28515625" style="57" bestFit="1" customWidth="1"/>
    <col min="9482" max="9721" width="9.140625" style="57"/>
    <col min="9722" max="9722" width="5" style="57" bestFit="1" customWidth="1"/>
    <col min="9723" max="9723" width="71" style="57" customWidth="1"/>
    <col min="9724" max="9725" width="11.28515625" style="57" bestFit="1" customWidth="1"/>
    <col min="9726" max="9726" width="6.5703125" style="57" bestFit="1" customWidth="1"/>
    <col min="9727" max="9727" width="9.140625" style="57" bestFit="1" customWidth="1"/>
    <col min="9728" max="9728" width="6.5703125" style="57" bestFit="1" customWidth="1"/>
    <col min="9729" max="9729" width="9.140625" style="57" bestFit="1" customWidth="1"/>
    <col min="9730" max="9730" width="6.5703125" style="57" bestFit="1" customWidth="1"/>
    <col min="9731" max="9731" width="9.140625" style="57" bestFit="1" customWidth="1"/>
    <col min="9732" max="9732" width="6.5703125" style="57" bestFit="1" customWidth="1"/>
    <col min="9733" max="9733" width="9.140625" style="57" bestFit="1" customWidth="1"/>
    <col min="9734" max="9734" width="6.5703125" style="57" bestFit="1" customWidth="1"/>
    <col min="9735" max="9735" width="9.140625" style="57"/>
    <col min="9736" max="9737" width="11.28515625" style="57" bestFit="1" customWidth="1"/>
    <col min="9738" max="9977" width="9.140625" style="57"/>
    <col min="9978" max="9978" width="5" style="57" bestFit="1" customWidth="1"/>
    <col min="9979" max="9979" width="71" style="57" customWidth="1"/>
    <col min="9980" max="9981" width="11.28515625" style="57" bestFit="1" customWidth="1"/>
    <col min="9982" max="9982" width="6.5703125" style="57" bestFit="1" customWidth="1"/>
    <col min="9983" max="9983" width="9.140625" style="57" bestFit="1" customWidth="1"/>
    <col min="9984" max="9984" width="6.5703125" style="57" bestFit="1" customWidth="1"/>
    <col min="9985" max="9985" width="9.140625" style="57" bestFit="1" customWidth="1"/>
    <col min="9986" max="9986" width="6.5703125" style="57" bestFit="1" customWidth="1"/>
    <col min="9987" max="9987" width="9.140625" style="57" bestFit="1" customWidth="1"/>
    <col min="9988" max="9988" width="6.5703125" style="57" bestFit="1" customWidth="1"/>
    <col min="9989" max="9989" width="9.140625" style="57" bestFit="1" customWidth="1"/>
    <col min="9990" max="9990" width="6.5703125" style="57" bestFit="1" customWidth="1"/>
    <col min="9991" max="9991" width="9.140625" style="57"/>
    <col min="9992" max="9993" width="11.28515625" style="57" bestFit="1" customWidth="1"/>
    <col min="9994" max="10233" width="9.140625" style="57"/>
    <col min="10234" max="10234" width="5" style="57" bestFit="1" customWidth="1"/>
    <col min="10235" max="10235" width="71" style="57" customWidth="1"/>
    <col min="10236" max="10237" width="11.28515625" style="57" bestFit="1" customWidth="1"/>
    <col min="10238" max="10238" width="6.5703125" style="57" bestFit="1" customWidth="1"/>
    <col min="10239" max="10239" width="9.140625" style="57" bestFit="1" customWidth="1"/>
    <col min="10240" max="10240" width="6.5703125" style="57" bestFit="1" customWidth="1"/>
    <col min="10241" max="10241" width="9.140625" style="57" bestFit="1" customWidth="1"/>
    <col min="10242" max="10242" width="6.5703125" style="57" bestFit="1" customWidth="1"/>
    <col min="10243" max="10243" width="9.140625" style="57" bestFit="1" customWidth="1"/>
    <col min="10244" max="10244" width="6.5703125" style="57" bestFit="1" customWidth="1"/>
    <col min="10245" max="10245" width="9.140625" style="57" bestFit="1" customWidth="1"/>
    <col min="10246" max="10246" width="6.5703125" style="57" bestFit="1" customWidth="1"/>
    <col min="10247" max="10247" width="9.140625" style="57"/>
    <col min="10248" max="10249" width="11.28515625" style="57" bestFit="1" customWidth="1"/>
    <col min="10250" max="10489" width="9.140625" style="57"/>
    <col min="10490" max="10490" width="5" style="57" bestFit="1" customWidth="1"/>
    <col min="10491" max="10491" width="71" style="57" customWidth="1"/>
    <col min="10492" max="10493" width="11.28515625" style="57" bestFit="1" customWidth="1"/>
    <col min="10494" max="10494" width="6.5703125" style="57" bestFit="1" customWidth="1"/>
    <col min="10495" max="10495" width="9.140625" style="57" bestFit="1" customWidth="1"/>
    <col min="10496" max="10496" width="6.5703125" style="57" bestFit="1" customWidth="1"/>
    <col min="10497" max="10497" width="9.140625" style="57" bestFit="1" customWidth="1"/>
    <col min="10498" max="10498" width="6.5703125" style="57" bestFit="1" customWidth="1"/>
    <col min="10499" max="10499" width="9.140625" style="57" bestFit="1" customWidth="1"/>
    <col min="10500" max="10500" width="6.5703125" style="57" bestFit="1" customWidth="1"/>
    <col min="10501" max="10501" width="9.140625" style="57" bestFit="1" customWidth="1"/>
    <col min="10502" max="10502" width="6.5703125" style="57" bestFit="1" customWidth="1"/>
    <col min="10503" max="10503" width="9.140625" style="57"/>
    <col min="10504" max="10505" width="11.28515625" style="57" bestFit="1" customWidth="1"/>
    <col min="10506" max="10745" width="9.140625" style="57"/>
    <col min="10746" max="10746" width="5" style="57" bestFit="1" customWidth="1"/>
    <col min="10747" max="10747" width="71" style="57" customWidth="1"/>
    <col min="10748" max="10749" width="11.28515625" style="57" bestFit="1" customWidth="1"/>
    <col min="10750" max="10750" width="6.5703125" style="57" bestFit="1" customWidth="1"/>
    <col min="10751" max="10751" width="9.140625" style="57" bestFit="1" customWidth="1"/>
    <col min="10752" max="10752" width="6.5703125" style="57" bestFit="1" customWidth="1"/>
    <col min="10753" max="10753" width="9.140625" style="57" bestFit="1" customWidth="1"/>
    <col min="10754" max="10754" width="6.5703125" style="57" bestFit="1" customWidth="1"/>
    <col min="10755" max="10755" width="9.140625" style="57" bestFit="1" customWidth="1"/>
    <col min="10756" max="10756" width="6.5703125" style="57" bestFit="1" customWidth="1"/>
    <col min="10757" max="10757" width="9.140625" style="57" bestFit="1" customWidth="1"/>
    <col min="10758" max="10758" width="6.5703125" style="57" bestFit="1" customWidth="1"/>
    <col min="10759" max="10759" width="9.140625" style="57"/>
    <col min="10760" max="10761" width="11.28515625" style="57" bestFit="1" customWidth="1"/>
    <col min="10762" max="11001" width="9.140625" style="57"/>
    <col min="11002" max="11002" width="5" style="57" bestFit="1" customWidth="1"/>
    <col min="11003" max="11003" width="71" style="57" customWidth="1"/>
    <col min="11004" max="11005" width="11.28515625" style="57" bestFit="1" customWidth="1"/>
    <col min="11006" max="11006" width="6.5703125" style="57" bestFit="1" customWidth="1"/>
    <col min="11007" max="11007" width="9.140625" style="57" bestFit="1" customWidth="1"/>
    <col min="11008" max="11008" width="6.5703125" style="57" bestFit="1" customWidth="1"/>
    <col min="11009" max="11009" width="9.140625" style="57" bestFit="1" customWidth="1"/>
    <col min="11010" max="11010" width="6.5703125" style="57" bestFit="1" customWidth="1"/>
    <col min="11011" max="11011" width="9.140625" style="57" bestFit="1" customWidth="1"/>
    <col min="11012" max="11012" width="6.5703125" style="57" bestFit="1" customWidth="1"/>
    <col min="11013" max="11013" width="9.140625" style="57" bestFit="1" customWidth="1"/>
    <col min="11014" max="11014" width="6.5703125" style="57" bestFit="1" customWidth="1"/>
    <col min="11015" max="11015" width="9.140625" style="57"/>
    <col min="11016" max="11017" width="11.28515625" style="57" bestFit="1" customWidth="1"/>
    <col min="11018" max="11257" width="9.140625" style="57"/>
    <col min="11258" max="11258" width="5" style="57" bestFit="1" customWidth="1"/>
    <col min="11259" max="11259" width="71" style="57" customWidth="1"/>
    <col min="11260" max="11261" width="11.28515625" style="57" bestFit="1" customWidth="1"/>
    <col min="11262" max="11262" width="6.5703125" style="57" bestFit="1" customWidth="1"/>
    <col min="11263" max="11263" width="9.140625" style="57" bestFit="1" customWidth="1"/>
    <col min="11264" max="11264" width="6.5703125" style="57" bestFit="1" customWidth="1"/>
    <col min="11265" max="11265" width="9.140625" style="57" bestFit="1" customWidth="1"/>
    <col min="11266" max="11266" width="6.5703125" style="57" bestFit="1" customWidth="1"/>
    <col min="11267" max="11267" width="9.140625" style="57" bestFit="1" customWidth="1"/>
    <col min="11268" max="11268" width="6.5703125" style="57" bestFit="1" customWidth="1"/>
    <col min="11269" max="11269" width="9.140625" style="57" bestFit="1" customWidth="1"/>
    <col min="11270" max="11270" width="6.5703125" style="57" bestFit="1" customWidth="1"/>
    <col min="11271" max="11271" width="9.140625" style="57"/>
    <col min="11272" max="11273" width="11.28515625" style="57" bestFit="1" customWidth="1"/>
    <col min="11274" max="11513" width="9.140625" style="57"/>
    <col min="11514" max="11514" width="5" style="57" bestFit="1" customWidth="1"/>
    <col min="11515" max="11515" width="71" style="57" customWidth="1"/>
    <col min="11516" max="11517" width="11.28515625" style="57" bestFit="1" customWidth="1"/>
    <col min="11518" max="11518" width="6.5703125" style="57" bestFit="1" customWidth="1"/>
    <col min="11519" max="11519" width="9.140625" style="57" bestFit="1" customWidth="1"/>
    <col min="11520" max="11520" width="6.5703125" style="57" bestFit="1" customWidth="1"/>
    <col min="11521" max="11521" width="9.140625" style="57" bestFit="1" customWidth="1"/>
    <col min="11522" max="11522" width="6.5703125" style="57" bestFit="1" customWidth="1"/>
    <col min="11523" max="11523" width="9.140625" style="57" bestFit="1" customWidth="1"/>
    <col min="11524" max="11524" width="6.5703125" style="57" bestFit="1" customWidth="1"/>
    <col min="11525" max="11525" width="9.140625" style="57" bestFit="1" customWidth="1"/>
    <col min="11526" max="11526" width="6.5703125" style="57" bestFit="1" customWidth="1"/>
    <col min="11527" max="11527" width="9.140625" style="57"/>
    <col min="11528" max="11529" width="11.28515625" style="57" bestFit="1" customWidth="1"/>
    <col min="11530" max="11769" width="9.140625" style="57"/>
    <col min="11770" max="11770" width="5" style="57" bestFit="1" customWidth="1"/>
    <col min="11771" max="11771" width="71" style="57" customWidth="1"/>
    <col min="11772" max="11773" width="11.28515625" style="57" bestFit="1" customWidth="1"/>
    <col min="11774" max="11774" width="6.5703125" style="57" bestFit="1" customWidth="1"/>
    <col min="11775" max="11775" width="9.140625" style="57" bestFit="1" customWidth="1"/>
    <col min="11776" max="11776" width="6.5703125" style="57" bestFit="1" customWidth="1"/>
    <col min="11777" max="11777" width="9.140625" style="57" bestFit="1" customWidth="1"/>
    <col min="11778" max="11778" width="6.5703125" style="57" bestFit="1" customWidth="1"/>
    <col min="11779" max="11779" width="9.140625" style="57" bestFit="1" customWidth="1"/>
    <col min="11780" max="11780" width="6.5703125" style="57" bestFit="1" customWidth="1"/>
    <col min="11781" max="11781" width="9.140625" style="57" bestFit="1" customWidth="1"/>
    <col min="11782" max="11782" width="6.5703125" style="57" bestFit="1" customWidth="1"/>
    <col min="11783" max="11783" width="9.140625" style="57"/>
    <col min="11784" max="11785" width="11.28515625" style="57" bestFit="1" customWidth="1"/>
    <col min="11786" max="12025" width="9.140625" style="57"/>
    <col min="12026" max="12026" width="5" style="57" bestFit="1" customWidth="1"/>
    <col min="12027" max="12027" width="71" style="57" customWidth="1"/>
    <col min="12028" max="12029" width="11.28515625" style="57" bestFit="1" customWidth="1"/>
    <col min="12030" max="12030" width="6.5703125" style="57" bestFit="1" customWidth="1"/>
    <col min="12031" max="12031" width="9.140625" style="57" bestFit="1" customWidth="1"/>
    <col min="12032" max="12032" width="6.5703125" style="57" bestFit="1" customWidth="1"/>
    <col min="12033" max="12033" width="9.140625" style="57" bestFit="1" customWidth="1"/>
    <col min="12034" max="12034" width="6.5703125" style="57" bestFit="1" customWidth="1"/>
    <col min="12035" max="12035" width="9.140625" style="57" bestFit="1" customWidth="1"/>
    <col min="12036" max="12036" width="6.5703125" style="57" bestFit="1" customWidth="1"/>
    <col min="12037" max="12037" width="9.140625" style="57" bestFit="1" customWidth="1"/>
    <col min="12038" max="12038" width="6.5703125" style="57" bestFit="1" customWidth="1"/>
    <col min="12039" max="12039" width="9.140625" style="57"/>
    <col min="12040" max="12041" width="11.28515625" style="57" bestFit="1" customWidth="1"/>
    <col min="12042" max="12281" width="9.140625" style="57"/>
    <col min="12282" max="12282" width="5" style="57" bestFit="1" customWidth="1"/>
    <col min="12283" max="12283" width="71" style="57" customWidth="1"/>
    <col min="12284" max="12285" width="11.28515625" style="57" bestFit="1" customWidth="1"/>
    <col min="12286" max="12286" width="6.5703125" style="57" bestFit="1" customWidth="1"/>
    <col min="12287" max="12287" width="9.140625" style="57" bestFit="1" customWidth="1"/>
    <col min="12288" max="12288" width="6.5703125" style="57" bestFit="1" customWidth="1"/>
    <col min="12289" max="12289" width="9.140625" style="57" bestFit="1" customWidth="1"/>
    <col min="12290" max="12290" width="6.5703125" style="57" bestFit="1" customWidth="1"/>
    <col min="12291" max="12291" width="9.140625" style="57" bestFit="1" customWidth="1"/>
    <col min="12292" max="12292" width="6.5703125" style="57" bestFit="1" customWidth="1"/>
    <col min="12293" max="12293" width="9.140625" style="57" bestFit="1" customWidth="1"/>
    <col min="12294" max="12294" width="6.5703125" style="57" bestFit="1" customWidth="1"/>
    <col min="12295" max="12295" width="9.140625" style="57"/>
    <col min="12296" max="12297" width="11.28515625" style="57" bestFit="1" customWidth="1"/>
    <col min="12298" max="12537" width="9.140625" style="57"/>
    <col min="12538" max="12538" width="5" style="57" bestFit="1" customWidth="1"/>
    <col min="12539" max="12539" width="71" style="57" customWidth="1"/>
    <col min="12540" max="12541" width="11.28515625" style="57" bestFit="1" customWidth="1"/>
    <col min="12542" max="12542" width="6.5703125" style="57" bestFit="1" customWidth="1"/>
    <col min="12543" max="12543" width="9.140625" style="57" bestFit="1" customWidth="1"/>
    <col min="12544" max="12544" width="6.5703125" style="57" bestFit="1" customWidth="1"/>
    <col min="12545" max="12545" width="9.140625" style="57" bestFit="1" customWidth="1"/>
    <col min="12546" max="12546" width="6.5703125" style="57" bestFit="1" customWidth="1"/>
    <col min="12547" max="12547" width="9.140625" style="57" bestFit="1" customWidth="1"/>
    <col min="12548" max="12548" width="6.5703125" style="57" bestFit="1" customWidth="1"/>
    <col min="12549" max="12549" width="9.140625" style="57" bestFit="1" customWidth="1"/>
    <col min="12550" max="12550" width="6.5703125" style="57" bestFit="1" customWidth="1"/>
    <col min="12551" max="12551" width="9.140625" style="57"/>
    <col min="12552" max="12553" width="11.28515625" style="57" bestFit="1" customWidth="1"/>
    <col min="12554" max="12793" width="9.140625" style="57"/>
    <col min="12794" max="12794" width="5" style="57" bestFit="1" customWidth="1"/>
    <col min="12795" max="12795" width="71" style="57" customWidth="1"/>
    <col min="12796" max="12797" width="11.28515625" style="57" bestFit="1" customWidth="1"/>
    <col min="12798" max="12798" width="6.5703125" style="57" bestFit="1" customWidth="1"/>
    <col min="12799" max="12799" width="9.140625" style="57" bestFit="1" customWidth="1"/>
    <col min="12800" max="12800" width="6.5703125" style="57" bestFit="1" customWidth="1"/>
    <col min="12801" max="12801" width="9.140625" style="57" bestFit="1" customWidth="1"/>
    <col min="12802" max="12802" width="6.5703125" style="57" bestFit="1" customWidth="1"/>
    <col min="12803" max="12803" width="9.140625" style="57" bestFit="1" customWidth="1"/>
    <col min="12804" max="12804" width="6.5703125" style="57" bestFit="1" customWidth="1"/>
    <col min="12805" max="12805" width="9.140625" style="57" bestFit="1" customWidth="1"/>
    <col min="12806" max="12806" width="6.5703125" style="57" bestFit="1" customWidth="1"/>
    <col min="12807" max="12807" width="9.140625" style="57"/>
    <col min="12808" max="12809" width="11.28515625" style="57" bestFit="1" customWidth="1"/>
    <col min="12810" max="13049" width="9.140625" style="57"/>
    <col min="13050" max="13050" width="5" style="57" bestFit="1" customWidth="1"/>
    <col min="13051" max="13051" width="71" style="57" customWidth="1"/>
    <col min="13052" max="13053" width="11.28515625" style="57" bestFit="1" customWidth="1"/>
    <col min="13054" max="13054" width="6.5703125" style="57" bestFit="1" customWidth="1"/>
    <col min="13055" max="13055" width="9.140625" style="57" bestFit="1" customWidth="1"/>
    <col min="13056" max="13056" width="6.5703125" style="57" bestFit="1" customWidth="1"/>
    <col min="13057" max="13057" width="9.140625" style="57" bestFit="1" customWidth="1"/>
    <col min="13058" max="13058" width="6.5703125" style="57" bestFit="1" customWidth="1"/>
    <col min="13059" max="13059" width="9.140625" style="57" bestFit="1" customWidth="1"/>
    <col min="13060" max="13060" width="6.5703125" style="57" bestFit="1" customWidth="1"/>
    <col min="13061" max="13061" width="9.140625" style="57" bestFit="1" customWidth="1"/>
    <col min="13062" max="13062" width="6.5703125" style="57" bestFit="1" customWidth="1"/>
    <col min="13063" max="13063" width="9.140625" style="57"/>
    <col min="13064" max="13065" width="11.28515625" style="57" bestFit="1" customWidth="1"/>
    <col min="13066" max="13305" width="9.140625" style="57"/>
    <col min="13306" max="13306" width="5" style="57" bestFit="1" customWidth="1"/>
    <col min="13307" max="13307" width="71" style="57" customWidth="1"/>
    <col min="13308" max="13309" width="11.28515625" style="57" bestFit="1" customWidth="1"/>
    <col min="13310" max="13310" width="6.5703125" style="57" bestFit="1" customWidth="1"/>
    <col min="13311" max="13311" width="9.140625" style="57" bestFit="1" customWidth="1"/>
    <col min="13312" max="13312" width="6.5703125" style="57" bestFit="1" customWidth="1"/>
    <col min="13313" max="13313" width="9.140625" style="57" bestFit="1" customWidth="1"/>
    <col min="13314" max="13314" width="6.5703125" style="57" bestFit="1" customWidth="1"/>
    <col min="13315" max="13315" width="9.140625" style="57" bestFit="1" customWidth="1"/>
    <col min="13316" max="13316" width="6.5703125" style="57" bestFit="1" customWidth="1"/>
    <col min="13317" max="13317" width="9.140625" style="57" bestFit="1" customWidth="1"/>
    <col min="13318" max="13318" width="6.5703125" style="57" bestFit="1" customWidth="1"/>
    <col min="13319" max="13319" width="9.140625" style="57"/>
    <col min="13320" max="13321" width="11.28515625" style="57" bestFit="1" customWidth="1"/>
    <col min="13322" max="13561" width="9.140625" style="57"/>
    <col min="13562" max="13562" width="5" style="57" bestFit="1" customWidth="1"/>
    <col min="13563" max="13563" width="71" style="57" customWidth="1"/>
    <col min="13564" max="13565" width="11.28515625" style="57" bestFit="1" customWidth="1"/>
    <col min="13566" max="13566" width="6.5703125" style="57" bestFit="1" customWidth="1"/>
    <col min="13567" max="13567" width="9.140625" style="57" bestFit="1" customWidth="1"/>
    <col min="13568" max="13568" width="6.5703125" style="57" bestFit="1" customWidth="1"/>
    <col min="13569" max="13569" width="9.140625" style="57" bestFit="1" customWidth="1"/>
    <col min="13570" max="13570" width="6.5703125" style="57" bestFit="1" customWidth="1"/>
    <col min="13571" max="13571" width="9.140625" style="57" bestFit="1" customWidth="1"/>
    <col min="13572" max="13572" width="6.5703125" style="57" bestFit="1" customWidth="1"/>
    <col min="13573" max="13573" width="9.140625" style="57" bestFit="1" customWidth="1"/>
    <col min="13574" max="13574" width="6.5703125" style="57" bestFit="1" customWidth="1"/>
    <col min="13575" max="13575" width="9.140625" style="57"/>
    <col min="13576" max="13577" width="11.28515625" style="57" bestFit="1" customWidth="1"/>
    <col min="13578" max="13817" width="9.140625" style="57"/>
    <col min="13818" max="13818" width="5" style="57" bestFit="1" customWidth="1"/>
    <col min="13819" max="13819" width="71" style="57" customWidth="1"/>
    <col min="13820" max="13821" width="11.28515625" style="57" bestFit="1" customWidth="1"/>
    <col min="13822" max="13822" width="6.5703125" style="57" bestFit="1" customWidth="1"/>
    <col min="13823" max="13823" width="9.140625" style="57" bestFit="1" customWidth="1"/>
    <col min="13824" max="13824" width="6.5703125" style="57" bestFit="1" customWidth="1"/>
    <col min="13825" max="13825" width="9.140625" style="57" bestFit="1" customWidth="1"/>
    <col min="13826" max="13826" width="6.5703125" style="57" bestFit="1" customWidth="1"/>
    <col min="13827" max="13827" width="9.140625" style="57" bestFit="1" customWidth="1"/>
    <col min="13828" max="13828" width="6.5703125" style="57" bestFit="1" customWidth="1"/>
    <col min="13829" max="13829" width="9.140625" style="57" bestFit="1" customWidth="1"/>
    <col min="13830" max="13830" width="6.5703125" style="57" bestFit="1" customWidth="1"/>
    <col min="13831" max="13831" width="9.140625" style="57"/>
    <col min="13832" max="13833" width="11.28515625" style="57" bestFit="1" customWidth="1"/>
    <col min="13834" max="14073" width="9.140625" style="57"/>
    <col min="14074" max="14074" width="5" style="57" bestFit="1" customWidth="1"/>
    <col min="14075" max="14075" width="71" style="57" customWidth="1"/>
    <col min="14076" max="14077" width="11.28515625" style="57" bestFit="1" customWidth="1"/>
    <col min="14078" max="14078" width="6.5703125" style="57" bestFit="1" customWidth="1"/>
    <col min="14079" max="14079" width="9.140625" style="57" bestFit="1" customWidth="1"/>
    <col min="14080" max="14080" width="6.5703125" style="57" bestFit="1" customWidth="1"/>
    <col min="14081" max="14081" width="9.140625" style="57" bestFit="1" customWidth="1"/>
    <col min="14082" max="14082" width="6.5703125" style="57" bestFit="1" customWidth="1"/>
    <col min="14083" max="14083" width="9.140625" style="57" bestFit="1" customWidth="1"/>
    <col min="14084" max="14084" width="6.5703125" style="57" bestFit="1" customWidth="1"/>
    <col min="14085" max="14085" width="9.140625" style="57" bestFit="1" customWidth="1"/>
    <col min="14086" max="14086" width="6.5703125" style="57" bestFit="1" customWidth="1"/>
    <col min="14087" max="14087" width="9.140625" style="57"/>
    <col min="14088" max="14089" width="11.28515625" style="57" bestFit="1" customWidth="1"/>
    <col min="14090" max="14329" width="9.140625" style="57"/>
    <col min="14330" max="14330" width="5" style="57" bestFit="1" customWidth="1"/>
    <col min="14331" max="14331" width="71" style="57" customWidth="1"/>
    <col min="14332" max="14333" width="11.28515625" style="57" bestFit="1" customWidth="1"/>
    <col min="14334" max="14334" width="6.5703125" style="57" bestFit="1" customWidth="1"/>
    <col min="14335" max="14335" width="9.140625" style="57" bestFit="1" customWidth="1"/>
    <col min="14336" max="14336" width="6.5703125" style="57" bestFit="1" customWidth="1"/>
    <col min="14337" max="14337" width="9.140625" style="57" bestFit="1" customWidth="1"/>
    <col min="14338" max="14338" width="6.5703125" style="57" bestFit="1" customWidth="1"/>
    <col min="14339" max="14339" width="9.140625" style="57" bestFit="1" customWidth="1"/>
    <col min="14340" max="14340" width="6.5703125" style="57" bestFit="1" customWidth="1"/>
    <col min="14341" max="14341" width="9.140625" style="57" bestFit="1" customWidth="1"/>
    <col min="14342" max="14342" width="6.5703125" style="57" bestFit="1" customWidth="1"/>
    <col min="14343" max="14343" width="9.140625" style="57"/>
    <col min="14344" max="14345" width="11.28515625" style="57" bestFit="1" customWidth="1"/>
    <col min="14346" max="14585" width="9.140625" style="57"/>
    <col min="14586" max="14586" width="5" style="57" bestFit="1" customWidth="1"/>
    <col min="14587" max="14587" width="71" style="57" customWidth="1"/>
    <col min="14588" max="14589" width="11.28515625" style="57" bestFit="1" customWidth="1"/>
    <col min="14590" max="14590" width="6.5703125" style="57" bestFit="1" customWidth="1"/>
    <col min="14591" max="14591" width="9.140625" style="57" bestFit="1" customWidth="1"/>
    <col min="14592" max="14592" width="6.5703125" style="57" bestFit="1" customWidth="1"/>
    <col min="14593" max="14593" width="9.140625" style="57" bestFit="1" customWidth="1"/>
    <col min="14594" max="14594" width="6.5703125" style="57" bestFit="1" customWidth="1"/>
    <col min="14595" max="14595" width="9.140625" style="57" bestFit="1" customWidth="1"/>
    <col min="14596" max="14596" width="6.5703125" style="57" bestFit="1" customWidth="1"/>
    <col min="14597" max="14597" width="9.140625" style="57" bestFit="1" customWidth="1"/>
    <col min="14598" max="14598" width="6.5703125" style="57" bestFit="1" customWidth="1"/>
    <col min="14599" max="14599" width="9.140625" style="57"/>
    <col min="14600" max="14601" width="11.28515625" style="57" bestFit="1" customWidth="1"/>
    <col min="14602" max="14841" width="9.140625" style="57"/>
    <col min="14842" max="14842" width="5" style="57" bestFit="1" customWidth="1"/>
    <col min="14843" max="14843" width="71" style="57" customWidth="1"/>
    <col min="14844" max="14845" width="11.28515625" style="57" bestFit="1" customWidth="1"/>
    <col min="14846" max="14846" width="6.5703125" style="57" bestFit="1" customWidth="1"/>
    <col min="14847" max="14847" width="9.140625" style="57" bestFit="1" customWidth="1"/>
    <col min="14848" max="14848" width="6.5703125" style="57" bestFit="1" customWidth="1"/>
    <col min="14849" max="14849" width="9.140625" style="57" bestFit="1" customWidth="1"/>
    <col min="14850" max="14850" width="6.5703125" style="57" bestFit="1" customWidth="1"/>
    <col min="14851" max="14851" width="9.140625" style="57" bestFit="1" customWidth="1"/>
    <col min="14852" max="14852" width="6.5703125" style="57" bestFit="1" customWidth="1"/>
    <col min="14853" max="14853" width="9.140625" style="57" bestFit="1" customWidth="1"/>
    <col min="14854" max="14854" width="6.5703125" style="57" bestFit="1" customWidth="1"/>
    <col min="14855" max="14855" width="9.140625" style="57"/>
    <col min="14856" max="14857" width="11.28515625" style="57" bestFit="1" customWidth="1"/>
    <col min="14858" max="15097" width="9.140625" style="57"/>
    <col min="15098" max="15098" width="5" style="57" bestFit="1" customWidth="1"/>
    <col min="15099" max="15099" width="71" style="57" customWidth="1"/>
    <col min="15100" max="15101" width="11.28515625" style="57" bestFit="1" customWidth="1"/>
    <col min="15102" max="15102" width="6.5703125" style="57" bestFit="1" customWidth="1"/>
    <col min="15103" max="15103" width="9.140625" style="57" bestFit="1" customWidth="1"/>
    <col min="15104" max="15104" width="6.5703125" style="57" bestFit="1" customWidth="1"/>
    <col min="15105" max="15105" width="9.140625" style="57" bestFit="1" customWidth="1"/>
    <col min="15106" max="15106" width="6.5703125" style="57" bestFit="1" customWidth="1"/>
    <col min="15107" max="15107" width="9.140625" style="57" bestFit="1" customWidth="1"/>
    <col min="15108" max="15108" width="6.5703125" style="57" bestFit="1" customWidth="1"/>
    <col min="15109" max="15109" width="9.140625" style="57" bestFit="1" customWidth="1"/>
    <col min="15110" max="15110" width="6.5703125" style="57" bestFit="1" customWidth="1"/>
    <col min="15111" max="15111" width="9.140625" style="57"/>
    <col min="15112" max="15113" width="11.28515625" style="57" bestFit="1" customWidth="1"/>
    <col min="15114" max="15353" width="9.140625" style="57"/>
    <col min="15354" max="15354" width="5" style="57" bestFit="1" customWidth="1"/>
    <col min="15355" max="15355" width="71" style="57" customWidth="1"/>
    <col min="15356" max="15357" width="11.28515625" style="57" bestFit="1" customWidth="1"/>
    <col min="15358" max="15358" width="6.5703125" style="57" bestFit="1" customWidth="1"/>
    <col min="15359" max="15359" width="9.140625" style="57" bestFit="1" customWidth="1"/>
    <col min="15360" max="15360" width="6.5703125" style="57" bestFit="1" customWidth="1"/>
    <col min="15361" max="15361" width="9.140625" style="57" bestFit="1" customWidth="1"/>
    <col min="15362" max="15362" width="6.5703125" style="57" bestFit="1" customWidth="1"/>
    <col min="15363" max="15363" width="9.140625" style="57" bestFit="1" customWidth="1"/>
    <col min="15364" max="15364" width="6.5703125" style="57" bestFit="1" customWidth="1"/>
    <col min="15365" max="15365" width="9.140625" style="57" bestFit="1" customWidth="1"/>
    <col min="15366" max="15366" width="6.5703125" style="57" bestFit="1" customWidth="1"/>
    <col min="15367" max="15367" width="9.140625" style="57"/>
    <col min="15368" max="15369" width="11.28515625" style="57" bestFit="1" customWidth="1"/>
    <col min="15370" max="15609" width="9.140625" style="57"/>
    <col min="15610" max="15610" width="5" style="57" bestFit="1" customWidth="1"/>
    <col min="15611" max="15611" width="71" style="57" customWidth="1"/>
    <col min="15612" max="15613" width="11.28515625" style="57" bestFit="1" customWidth="1"/>
    <col min="15614" max="15614" width="6.5703125" style="57" bestFit="1" customWidth="1"/>
    <col min="15615" max="15615" width="9.140625" style="57" bestFit="1" customWidth="1"/>
    <col min="15616" max="15616" width="6.5703125" style="57" bestFit="1" customWidth="1"/>
    <col min="15617" max="15617" width="9.140625" style="57" bestFit="1" customWidth="1"/>
    <col min="15618" max="15618" width="6.5703125" style="57" bestFit="1" customWidth="1"/>
    <col min="15619" max="15619" width="9.140625" style="57" bestFit="1" customWidth="1"/>
    <col min="15620" max="15620" width="6.5703125" style="57" bestFit="1" customWidth="1"/>
    <col min="15621" max="15621" width="9.140625" style="57" bestFit="1" customWidth="1"/>
    <col min="15622" max="15622" width="6.5703125" style="57" bestFit="1" customWidth="1"/>
    <col min="15623" max="15623" width="9.140625" style="57"/>
    <col min="15624" max="15625" width="11.28515625" style="57" bestFit="1" customWidth="1"/>
    <col min="15626" max="15865" width="9.140625" style="57"/>
    <col min="15866" max="15866" width="5" style="57" bestFit="1" customWidth="1"/>
    <col min="15867" max="15867" width="71" style="57" customWidth="1"/>
    <col min="15868" max="15869" width="11.28515625" style="57" bestFit="1" customWidth="1"/>
    <col min="15870" max="15870" width="6.5703125" style="57" bestFit="1" customWidth="1"/>
    <col min="15871" max="15871" width="9.140625" style="57" bestFit="1" customWidth="1"/>
    <col min="15872" max="15872" width="6.5703125" style="57" bestFit="1" customWidth="1"/>
    <col min="15873" max="15873" width="9.140625" style="57" bestFit="1" customWidth="1"/>
    <col min="15874" max="15874" width="6.5703125" style="57" bestFit="1" customWidth="1"/>
    <col min="15875" max="15875" width="9.140625" style="57" bestFit="1" customWidth="1"/>
    <col min="15876" max="15876" width="6.5703125" style="57" bestFit="1" customWidth="1"/>
    <col min="15877" max="15877" width="9.140625" style="57" bestFit="1" customWidth="1"/>
    <col min="15878" max="15878" width="6.5703125" style="57" bestFit="1" customWidth="1"/>
    <col min="15879" max="15879" width="9.140625" style="57"/>
    <col min="15880" max="15881" width="11.28515625" style="57" bestFit="1" customWidth="1"/>
    <col min="15882" max="16121" width="9.140625" style="57"/>
    <col min="16122" max="16122" width="5" style="57" bestFit="1" customWidth="1"/>
    <col min="16123" max="16123" width="71" style="57" customWidth="1"/>
    <col min="16124" max="16125" width="11.28515625" style="57" bestFit="1" customWidth="1"/>
    <col min="16126" max="16126" width="6.5703125" style="57" bestFit="1" customWidth="1"/>
    <col min="16127" max="16127" width="9.140625" style="57" bestFit="1" customWidth="1"/>
    <col min="16128" max="16128" width="6.5703125" style="57" bestFit="1" customWidth="1"/>
    <col min="16129" max="16129" width="9.140625" style="57" bestFit="1" customWidth="1"/>
    <col min="16130" max="16130" width="6.5703125" style="57" bestFit="1" customWidth="1"/>
    <col min="16131" max="16131" width="9.140625" style="57" bestFit="1" customWidth="1"/>
    <col min="16132" max="16132" width="6.5703125" style="57" bestFit="1" customWidth="1"/>
    <col min="16133" max="16133" width="9.140625" style="57" bestFit="1" customWidth="1"/>
    <col min="16134" max="16134" width="6.5703125" style="57" bestFit="1" customWidth="1"/>
    <col min="16135" max="16135" width="9.140625" style="57"/>
    <col min="16136" max="16137" width="11.28515625" style="57" bestFit="1" customWidth="1"/>
    <col min="16138" max="16384" width="9.140625" style="57"/>
  </cols>
  <sheetData>
    <row r="1" spans="1:9" ht="15" x14ac:dyDescent="0.25">
      <c r="A1" s="484" t="s">
        <v>985</v>
      </c>
      <c r="B1" s="485"/>
      <c r="C1" s="485"/>
      <c r="D1" s="485"/>
      <c r="E1" s="485"/>
      <c r="F1" s="485"/>
      <c r="G1" s="485"/>
      <c r="H1" s="485"/>
      <c r="I1" s="485"/>
    </row>
    <row r="2" spans="1:9" ht="15" x14ac:dyDescent="0.25">
      <c r="A2" s="58"/>
      <c r="B2" s="59"/>
      <c r="C2" s="59"/>
      <c r="D2" s="59"/>
      <c r="E2" s="59"/>
    </row>
    <row r="3" spans="1:9" ht="15.75" x14ac:dyDescent="0.25">
      <c r="A3" s="486" t="s">
        <v>960</v>
      </c>
      <c r="B3" s="485"/>
      <c r="C3" s="485"/>
      <c r="D3" s="485"/>
      <c r="E3" s="485"/>
      <c r="F3" s="485"/>
      <c r="G3" s="485"/>
      <c r="H3" s="485"/>
      <c r="I3" s="485"/>
    </row>
    <row r="4" spans="1:9" s="116" customFormat="1" ht="15.75" x14ac:dyDescent="0.25">
      <c r="A4" s="511" t="s">
        <v>613</v>
      </c>
      <c r="B4" s="512"/>
      <c r="C4" s="512"/>
      <c r="D4" s="512"/>
      <c r="E4" s="512"/>
      <c r="F4" s="485"/>
      <c r="G4" s="485"/>
      <c r="H4" s="485"/>
      <c r="I4" s="485"/>
    </row>
    <row r="5" spans="1:9" s="80" customFormat="1" ht="15" customHeight="1" x14ac:dyDescent="0.2">
      <c r="A5" s="72"/>
      <c r="B5" s="117"/>
      <c r="C5" s="117"/>
      <c r="D5" s="117"/>
      <c r="E5" s="117"/>
    </row>
    <row r="6" spans="1:9" s="169" customFormat="1" ht="15" customHeight="1" x14ac:dyDescent="0.2">
      <c r="A6" s="68" t="s">
        <v>2</v>
      </c>
      <c r="B6" s="168" t="s">
        <v>3</v>
      </c>
      <c r="C6" s="69" t="s">
        <v>4</v>
      </c>
      <c r="D6" s="69" t="s">
        <v>6</v>
      </c>
      <c r="E6" s="69" t="s">
        <v>8</v>
      </c>
      <c r="F6" s="69" t="s">
        <v>10</v>
      </c>
      <c r="G6" s="69" t="s">
        <v>12</v>
      </c>
      <c r="H6" s="69" t="s">
        <v>14</v>
      </c>
      <c r="I6" s="69" t="s">
        <v>16</v>
      </c>
    </row>
    <row r="7" spans="1:9" s="121" customFormat="1" ht="51.75" customHeight="1" x14ac:dyDescent="0.2">
      <c r="A7" s="517" t="s">
        <v>108</v>
      </c>
      <c r="B7" s="520"/>
      <c r="C7" s="114" t="s">
        <v>110</v>
      </c>
      <c r="D7" s="114" t="s">
        <v>19</v>
      </c>
      <c r="E7" s="114" t="s">
        <v>20</v>
      </c>
      <c r="F7" s="114" t="s">
        <v>21</v>
      </c>
      <c r="G7" s="114" t="s">
        <v>22</v>
      </c>
      <c r="H7" s="114" t="s">
        <v>23</v>
      </c>
      <c r="I7" s="109" t="s">
        <v>111</v>
      </c>
    </row>
    <row r="8" spans="1:9" x14ac:dyDescent="0.2">
      <c r="A8" s="518"/>
      <c r="B8" s="521"/>
      <c r="C8" s="109" t="s">
        <v>27</v>
      </c>
      <c r="D8" s="109" t="s">
        <v>27</v>
      </c>
      <c r="E8" s="109" t="s">
        <v>27</v>
      </c>
      <c r="F8" s="109" t="s">
        <v>27</v>
      </c>
      <c r="G8" s="109" t="s">
        <v>27</v>
      </c>
      <c r="H8" s="109" t="s">
        <v>27</v>
      </c>
      <c r="I8" s="109" t="s">
        <v>27</v>
      </c>
    </row>
    <row r="9" spans="1:9" ht="15" customHeight="1" x14ac:dyDescent="0.2">
      <c r="A9" s="519"/>
      <c r="B9" s="522"/>
      <c r="C9" s="114" t="s">
        <v>26</v>
      </c>
      <c r="D9" s="114" t="s">
        <v>26</v>
      </c>
      <c r="E9" s="114" t="s">
        <v>26</v>
      </c>
      <c r="F9" s="114" t="s">
        <v>26</v>
      </c>
      <c r="G9" s="114" t="s">
        <v>26</v>
      </c>
      <c r="H9" s="114" t="s">
        <v>26</v>
      </c>
      <c r="I9" s="109" t="s">
        <v>26</v>
      </c>
    </row>
    <row r="10" spans="1:9" ht="15" customHeight="1" x14ac:dyDescent="0.2">
      <c r="A10" s="123">
        <v>1</v>
      </c>
      <c r="B10" s="19" t="s">
        <v>614</v>
      </c>
      <c r="C10" s="210">
        <v>2500000</v>
      </c>
      <c r="D10" s="183"/>
      <c r="E10" s="183"/>
      <c r="F10" s="183"/>
      <c r="G10" s="183"/>
      <c r="H10" s="183"/>
      <c r="I10" s="211">
        <f t="shared" ref="I10:I36" si="0">C10+D10+E10+F10+G10+H10</f>
        <v>2500000</v>
      </c>
    </row>
    <row r="11" spans="1:9" ht="15" customHeight="1" x14ac:dyDescent="0.2">
      <c r="A11" s="123">
        <v>2</v>
      </c>
      <c r="B11" s="19" t="s">
        <v>615</v>
      </c>
      <c r="C11" s="210">
        <v>550000</v>
      </c>
      <c r="D11" s="183"/>
      <c r="E11" s="183"/>
      <c r="F11" s="183"/>
      <c r="G11" s="183"/>
      <c r="H11" s="183"/>
      <c r="I11" s="211">
        <f t="shared" si="0"/>
        <v>550000</v>
      </c>
    </row>
    <row r="12" spans="1:9" ht="15" customHeight="1" x14ac:dyDescent="0.2">
      <c r="A12" s="123">
        <v>3</v>
      </c>
      <c r="B12" s="19" t="s">
        <v>976</v>
      </c>
      <c r="C12" s="210">
        <v>1000000</v>
      </c>
      <c r="D12" s="183"/>
      <c r="E12" s="183"/>
      <c r="F12" s="183"/>
      <c r="G12" s="183"/>
      <c r="H12" s="183"/>
      <c r="I12" s="211">
        <f t="shared" si="0"/>
        <v>1000000</v>
      </c>
    </row>
    <row r="13" spans="1:9" ht="15" customHeight="1" x14ac:dyDescent="0.2">
      <c r="A13" s="123">
        <v>4</v>
      </c>
      <c r="B13" s="19" t="s">
        <v>616</v>
      </c>
      <c r="C13" s="210">
        <v>500000</v>
      </c>
      <c r="D13" s="183"/>
      <c r="E13" s="183"/>
      <c r="F13" s="183"/>
      <c r="G13" s="183"/>
      <c r="H13" s="183"/>
      <c r="I13" s="211">
        <f t="shared" si="0"/>
        <v>500000</v>
      </c>
    </row>
    <row r="14" spans="1:9" ht="15" customHeight="1" x14ac:dyDescent="0.2">
      <c r="A14" s="123">
        <v>5</v>
      </c>
      <c r="B14" s="19" t="s">
        <v>617</v>
      </c>
      <c r="C14" s="210">
        <v>900000</v>
      </c>
      <c r="D14" s="183"/>
      <c r="E14" s="183"/>
      <c r="F14" s="183"/>
      <c r="G14" s="183"/>
      <c r="H14" s="183"/>
      <c r="I14" s="211">
        <f t="shared" si="0"/>
        <v>900000</v>
      </c>
    </row>
    <row r="15" spans="1:9" ht="15" customHeight="1" x14ac:dyDescent="0.2">
      <c r="A15" s="123">
        <v>6</v>
      </c>
      <c r="B15" s="19" t="s">
        <v>618</v>
      </c>
      <c r="C15" s="210">
        <v>1000000</v>
      </c>
      <c r="D15" s="183"/>
      <c r="E15" s="183"/>
      <c r="F15" s="183"/>
      <c r="G15" s="183"/>
      <c r="H15" s="183"/>
      <c r="I15" s="211">
        <f t="shared" si="0"/>
        <v>1000000</v>
      </c>
    </row>
    <row r="16" spans="1:9" ht="15" customHeight="1" x14ac:dyDescent="0.2">
      <c r="A16" s="123">
        <v>7</v>
      </c>
      <c r="B16" s="19" t="s">
        <v>619</v>
      </c>
      <c r="C16" s="210">
        <v>600000</v>
      </c>
      <c r="D16" s="183"/>
      <c r="E16" s="183"/>
      <c r="F16" s="183"/>
      <c r="G16" s="183"/>
      <c r="H16" s="183"/>
      <c r="I16" s="211">
        <f t="shared" si="0"/>
        <v>600000</v>
      </c>
    </row>
    <row r="17" spans="1:9" ht="15" customHeight="1" x14ac:dyDescent="0.2">
      <c r="A17" s="123">
        <v>8</v>
      </c>
      <c r="B17" s="19" t="s">
        <v>620</v>
      </c>
      <c r="C17" s="210">
        <v>3150000</v>
      </c>
      <c r="D17" s="183"/>
      <c r="E17" s="183"/>
      <c r="F17" s="183"/>
      <c r="G17" s="183"/>
      <c r="H17" s="183"/>
      <c r="I17" s="211">
        <f t="shared" si="0"/>
        <v>3150000</v>
      </c>
    </row>
    <row r="18" spans="1:9" ht="15" customHeight="1" x14ac:dyDescent="0.2">
      <c r="A18" s="123">
        <v>9</v>
      </c>
      <c r="B18" s="19" t="s">
        <v>621</v>
      </c>
      <c r="C18" s="210">
        <v>2700000</v>
      </c>
      <c r="D18" s="183"/>
      <c r="E18" s="183"/>
      <c r="F18" s="183"/>
      <c r="G18" s="183"/>
      <c r="H18" s="183"/>
      <c r="I18" s="211">
        <f t="shared" si="0"/>
        <v>2700000</v>
      </c>
    </row>
    <row r="19" spans="1:9" ht="15" customHeight="1" x14ac:dyDescent="0.2">
      <c r="A19" s="123">
        <v>10</v>
      </c>
      <c r="B19" s="19" t="s">
        <v>622</v>
      </c>
      <c r="C19" s="210">
        <v>4500000</v>
      </c>
      <c r="D19" s="183"/>
      <c r="E19" s="183"/>
      <c r="F19" s="183"/>
      <c r="G19" s="183"/>
      <c r="H19" s="183"/>
      <c r="I19" s="211">
        <f t="shared" si="0"/>
        <v>4500000</v>
      </c>
    </row>
    <row r="20" spans="1:9" ht="15" customHeight="1" x14ac:dyDescent="0.2">
      <c r="A20" s="123">
        <v>11</v>
      </c>
      <c r="B20" s="19" t="s">
        <v>623</v>
      </c>
      <c r="C20" s="210">
        <v>700000</v>
      </c>
      <c r="D20" s="183"/>
      <c r="E20" s="183"/>
      <c r="F20" s="183"/>
      <c r="G20" s="183"/>
      <c r="H20" s="183"/>
      <c r="I20" s="211">
        <f t="shared" si="0"/>
        <v>700000</v>
      </c>
    </row>
    <row r="21" spans="1:9" s="80" customFormat="1" ht="15" customHeight="1" x14ac:dyDescent="0.2">
      <c r="A21" s="123">
        <v>12</v>
      </c>
      <c r="B21" s="19" t="s">
        <v>624</v>
      </c>
      <c r="C21" s="210">
        <v>350000</v>
      </c>
      <c r="D21" s="190"/>
      <c r="E21" s="190"/>
      <c r="F21" s="190"/>
      <c r="G21" s="190"/>
      <c r="H21" s="190"/>
      <c r="I21" s="211">
        <f t="shared" si="0"/>
        <v>350000</v>
      </c>
    </row>
    <row r="22" spans="1:9" ht="15" customHeight="1" x14ac:dyDescent="0.2">
      <c r="A22" s="123">
        <v>13</v>
      </c>
      <c r="B22" s="19" t="s">
        <v>625</v>
      </c>
      <c r="C22" s="210">
        <v>500000</v>
      </c>
      <c r="D22" s="183"/>
      <c r="E22" s="183"/>
      <c r="F22" s="183"/>
      <c r="G22" s="183"/>
      <c r="H22" s="183"/>
      <c r="I22" s="211">
        <f t="shared" si="0"/>
        <v>500000</v>
      </c>
    </row>
    <row r="23" spans="1:9" ht="15" customHeight="1" x14ac:dyDescent="0.2">
      <c r="A23" s="123">
        <v>14</v>
      </c>
      <c r="B23" s="19" t="s">
        <v>626</v>
      </c>
      <c r="C23" s="210">
        <v>300000</v>
      </c>
      <c r="D23" s="183"/>
      <c r="E23" s="183"/>
      <c r="F23" s="183"/>
      <c r="G23" s="183"/>
      <c r="H23" s="183"/>
      <c r="I23" s="211">
        <f t="shared" si="0"/>
        <v>300000</v>
      </c>
    </row>
    <row r="24" spans="1:9" ht="25.5" x14ac:dyDescent="0.2">
      <c r="A24" s="123">
        <v>15</v>
      </c>
      <c r="B24" s="212" t="s">
        <v>627</v>
      </c>
      <c r="C24" s="210">
        <v>300000</v>
      </c>
      <c r="D24" s="183"/>
      <c r="E24" s="183"/>
      <c r="F24" s="183"/>
      <c r="G24" s="183"/>
      <c r="H24" s="183"/>
      <c r="I24" s="211">
        <f t="shared" si="0"/>
        <v>300000</v>
      </c>
    </row>
    <row r="25" spans="1:9" ht="15" customHeight="1" x14ac:dyDescent="0.2">
      <c r="A25" s="123">
        <v>16</v>
      </c>
      <c r="B25" s="19" t="s">
        <v>628</v>
      </c>
      <c r="C25" s="210">
        <v>1300000</v>
      </c>
      <c r="D25" s="183"/>
      <c r="E25" s="183"/>
      <c r="F25" s="183"/>
      <c r="G25" s="183"/>
      <c r="H25" s="183"/>
      <c r="I25" s="211">
        <f t="shared" si="0"/>
        <v>1300000</v>
      </c>
    </row>
    <row r="26" spans="1:9" ht="15" customHeight="1" x14ac:dyDescent="0.2">
      <c r="A26" s="123">
        <v>17</v>
      </c>
      <c r="B26" s="19" t="s">
        <v>629</v>
      </c>
      <c r="C26" s="210">
        <v>190000</v>
      </c>
      <c r="D26" s="183"/>
      <c r="E26" s="183"/>
      <c r="F26" s="183"/>
      <c r="G26" s="183"/>
      <c r="H26" s="183"/>
      <c r="I26" s="211">
        <f t="shared" si="0"/>
        <v>190000</v>
      </c>
    </row>
    <row r="27" spans="1:9" s="437" customFormat="1" ht="15" customHeight="1" x14ac:dyDescent="0.2">
      <c r="A27" s="434">
        <v>18</v>
      </c>
      <c r="B27" s="19" t="s">
        <v>630</v>
      </c>
      <c r="C27" s="210">
        <v>160000</v>
      </c>
      <c r="D27" s="435"/>
      <c r="E27" s="435"/>
      <c r="F27" s="435"/>
      <c r="G27" s="435"/>
      <c r="H27" s="435"/>
      <c r="I27" s="436">
        <f t="shared" si="0"/>
        <v>160000</v>
      </c>
    </row>
    <row r="28" spans="1:9" ht="15" customHeight="1" x14ac:dyDescent="0.2">
      <c r="A28" s="123">
        <v>19</v>
      </c>
      <c r="B28" s="19" t="s">
        <v>631</v>
      </c>
      <c r="C28" s="210">
        <v>385000</v>
      </c>
      <c r="D28" s="183"/>
      <c r="E28" s="183"/>
      <c r="F28" s="183"/>
      <c r="G28" s="183"/>
      <c r="H28" s="183"/>
      <c r="I28" s="211">
        <f t="shared" si="0"/>
        <v>385000</v>
      </c>
    </row>
    <row r="29" spans="1:9" ht="15" customHeight="1" x14ac:dyDescent="0.2">
      <c r="A29" s="123">
        <v>20</v>
      </c>
      <c r="B29" s="19" t="s">
        <v>632</v>
      </c>
      <c r="C29" s="210">
        <v>1185948</v>
      </c>
      <c r="D29" s="183"/>
      <c r="E29" s="183"/>
      <c r="F29" s="183"/>
      <c r="G29" s="183"/>
      <c r="H29" s="183"/>
      <c r="I29" s="211">
        <f t="shared" si="0"/>
        <v>1185948</v>
      </c>
    </row>
    <row r="30" spans="1:9" ht="15" customHeight="1" x14ac:dyDescent="0.2">
      <c r="A30" s="123">
        <v>21</v>
      </c>
      <c r="B30" s="19" t="s">
        <v>633</v>
      </c>
      <c r="C30" s="210">
        <v>60000</v>
      </c>
      <c r="D30" s="183"/>
      <c r="E30" s="183"/>
      <c r="F30" s="183"/>
      <c r="G30" s="183"/>
      <c r="H30" s="183"/>
      <c r="I30" s="211">
        <f t="shared" si="0"/>
        <v>60000</v>
      </c>
    </row>
    <row r="31" spans="1:9" ht="15" customHeight="1" x14ac:dyDescent="0.2">
      <c r="A31" s="123">
        <v>22</v>
      </c>
      <c r="B31" s="19" t="s">
        <v>634</v>
      </c>
      <c r="C31" s="210">
        <v>150000</v>
      </c>
      <c r="D31" s="183"/>
      <c r="E31" s="183"/>
      <c r="F31" s="183"/>
      <c r="G31" s="183"/>
      <c r="H31" s="183"/>
      <c r="I31" s="211">
        <f t="shared" si="0"/>
        <v>150000</v>
      </c>
    </row>
    <row r="32" spans="1:9" ht="15" customHeight="1" x14ac:dyDescent="0.2">
      <c r="A32" s="123">
        <v>23</v>
      </c>
      <c r="B32" s="19" t="s">
        <v>635</v>
      </c>
      <c r="C32" s="210">
        <v>40000</v>
      </c>
      <c r="D32" s="183"/>
      <c r="E32" s="183"/>
      <c r="F32" s="183"/>
      <c r="G32" s="183"/>
      <c r="H32" s="183"/>
      <c r="I32" s="211">
        <f t="shared" si="0"/>
        <v>40000</v>
      </c>
    </row>
    <row r="33" spans="1:9" s="437" customFormat="1" ht="15" customHeight="1" x14ac:dyDescent="0.2">
      <c r="A33" s="434">
        <v>24</v>
      </c>
      <c r="B33" s="19" t="s">
        <v>636</v>
      </c>
      <c r="C33" s="210">
        <v>50000</v>
      </c>
      <c r="D33" s="435"/>
      <c r="E33" s="435"/>
      <c r="F33" s="435"/>
      <c r="G33" s="435"/>
      <c r="H33" s="435"/>
      <c r="I33" s="436">
        <f t="shared" si="0"/>
        <v>50000</v>
      </c>
    </row>
    <row r="34" spans="1:9" ht="15" customHeight="1" x14ac:dyDescent="0.2">
      <c r="A34" s="123">
        <v>25</v>
      </c>
      <c r="B34" s="19" t="s">
        <v>637</v>
      </c>
      <c r="C34" s="210">
        <v>151000</v>
      </c>
      <c r="D34" s="183"/>
      <c r="E34" s="183"/>
      <c r="F34" s="183"/>
      <c r="G34" s="183"/>
      <c r="H34" s="183"/>
      <c r="I34" s="211">
        <f t="shared" si="0"/>
        <v>151000</v>
      </c>
    </row>
    <row r="35" spans="1:9" ht="15" customHeight="1" x14ac:dyDescent="0.2">
      <c r="A35" s="123">
        <v>26</v>
      </c>
      <c r="B35" s="19" t="s">
        <v>638</v>
      </c>
      <c r="C35" s="210">
        <v>1350000</v>
      </c>
      <c r="D35" s="183"/>
      <c r="E35" s="183"/>
      <c r="F35" s="183"/>
      <c r="G35" s="183"/>
      <c r="H35" s="183"/>
      <c r="I35" s="211">
        <f t="shared" si="0"/>
        <v>1350000</v>
      </c>
    </row>
    <row r="36" spans="1:9" ht="25.5" x14ac:dyDescent="0.2">
      <c r="A36" s="123">
        <v>27</v>
      </c>
      <c r="B36" s="212" t="s">
        <v>639</v>
      </c>
      <c r="C36" s="210">
        <v>13700000</v>
      </c>
      <c r="D36" s="183"/>
      <c r="E36" s="183"/>
      <c r="F36" s="183"/>
      <c r="G36" s="183"/>
      <c r="H36" s="183"/>
      <c r="I36" s="211">
        <f t="shared" si="0"/>
        <v>13700000</v>
      </c>
    </row>
    <row r="37" spans="1:9" s="80" customFormat="1" ht="15" customHeight="1" x14ac:dyDescent="0.2">
      <c r="A37" s="123">
        <v>28</v>
      </c>
      <c r="B37" s="139" t="s">
        <v>640</v>
      </c>
      <c r="C37" s="213">
        <f>SUM(C10:C36)</f>
        <v>38271948</v>
      </c>
      <c r="D37" s="214"/>
      <c r="E37" s="214"/>
      <c r="F37" s="214"/>
      <c r="G37" s="214"/>
      <c r="H37" s="214"/>
      <c r="I37" s="215">
        <f t="shared" ref="I37:I49" si="1">C37+D37+E37+F37+G37+H37</f>
        <v>38271948</v>
      </c>
    </row>
    <row r="38" spans="1:9" ht="15" customHeight="1" x14ac:dyDescent="0.2">
      <c r="A38" s="123">
        <v>29</v>
      </c>
      <c r="B38" s="19" t="s">
        <v>641</v>
      </c>
      <c r="C38" s="24">
        <v>6835155</v>
      </c>
      <c r="D38" s="183"/>
      <c r="E38" s="183"/>
      <c r="F38" s="183"/>
      <c r="G38" s="183"/>
      <c r="H38" s="183"/>
      <c r="I38" s="211">
        <f t="shared" si="1"/>
        <v>6835155</v>
      </c>
    </row>
    <row r="39" spans="1:9" ht="25.5" x14ac:dyDescent="0.2">
      <c r="A39" s="123">
        <v>30</v>
      </c>
      <c r="B39" s="212" t="s">
        <v>642</v>
      </c>
      <c r="C39" s="24">
        <v>3000000</v>
      </c>
      <c r="D39" s="183"/>
      <c r="E39" s="183"/>
      <c r="F39" s="183"/>
      <c r="G39" s="183"/>
      <c r="H39" s="183"/>
      <c r="I39" s="211">
        <f t="shared" si="1"/>
        <v>3000000</v>
      </c>
    </row>
    <row r="40" spans="1:9" ht="15" customHeight="1" x14ac:dyDescent="0.2">
      <c r="A40" s="123">
        <v>31</v>
      </c>
      <c r="B40" s="19" t="s">
        <v>643</v>
      </c>
      <c r="C40" s="24">
        <v>205000</v>
      </c>
      <c r="D40" s="183"/>
      <c r="E40" s="183"/>
      <c r="F40" s="183"/>
      <c r="G40" s="183"/>
      <c r="H40" s="183"/>
      <c r="I40" s="211">
        <f t="shared" si="1"/>
        <v>205000</v>
      </c>
    </row>
    <row r="41" spans="1:9" s="80" customFormat="1" ht="15" customHeight="1" x14ac:dyDescent="0.2">
      <c r="A41" s="123">
        <v>32</v>
      </c>
      <c r="B41" s="139" t="s">
        <v>644</v>
      </c>
      <c r="C41" s="213">
        <f>SUM(C38:C40)</f>
        <v>10040155</v>
      </c>
      <c r="D41" s="214"/>
      <c r="E41" s="214"/>
      <c r="F41" s="214"/>
      <c r="G41" s="214"/>
      <c r="H41" s="214"/>
      <c r="I41" s="215">
        <f t="shared" si="1"/>
        <v>10040155</v>
      </c>
    </row>
    <row r="42" spans="1:9" ht="15" customHeight="1" x14ac:dyDescent="0.2">
      <c r="A42" s="123">
        <v>33</v>
      </c>
      <c r="B42" s="19" t="s">
        <v>645</v>
      </c>
      <c r="C42" s="24">
        <v>10000000</v>
      </c>
      <c r="D42" s="183"/>
      <c r="E42" s="183"/>
      <c r="F42" s="183"/>
      <c r="G42" s="183"/>
      <c r="H42" s="183"/>
      <c r="I42" s="211">
        <f t="shared" si="1"/>
        <v>10000000</v>
      </c>
    </row>
    <row r="43" spans="1:9" ht="15" customHeight="1" x14ac:dyDescent="0.2">
      <c r="A43" s="123">
        <v>34</v>
      </c>
      <c r="B43" s="19" t="s">
        <v>646</v>
      </c>
      <c r="C43" s="24">
        <v>200000</v>
      </c>
      <c r="D43" s="183"/>
      <c r="E43" s="183"/>
      <c r="F43" s="183"/>
      <c r="G43" s="183"/>
      <c r="H43" s="183"/>
      <c r="I43" s="211">
        <f t="shared" si="1"/>
        <v>200000</v>
      </c>
    </row>
    <row r="44" spans="1:9" ht="15" customHeight="1" x14ac:dyDescent="0.2">
      <c r="A44" s="123">
        <v>35</v>
      </c>
      <c r="B44" s="19" t="s">
        <v>647</v>
      </c>
      <c r="C44" s="24">
        <v>2000000</v>
      </c>
      <c r="D44" s="183"/>
      <c r="E44" s="183"/>
      <c r="F44" s="183"/>
      <c r="G44" s="183"/>
      <c r="H44" s="183"/>
      <c r="I44" s="211">
        <f t="shared" si="1"/>
        <v>2000000</v>
      </c>
    </row>
    <row r="45" spans="1:9" ht="15" customHeight="1" x14ac:dyDescent="0.2">
      <c r="A45" s="123">
        <v>36</v>
      </c>
      <c r="B45" s="19" t="s">
        <v>648</v>
      </c>
      <c r="C45" s="24">
        <v>1500000</v>
      </c>
      <c r="D45" s="183"/>
      <c r="E45" s="183"/>
      <c r="F45" s="183"/>
      <c r="G45" s="183"/>
      <c r="H45" s="183"/>
      <c r="I45" s="211">
        <f t="shared" si="1"/>
        <v>1500000</v>
      </c>
    </row>
    <row r="46" spans="1:9" ht="15" customHeight="1" x14ac:dyDescent="0.2">
      <c r="A46" s="123">
        <v>37</v>
      </c>
      <c r="B46" s="19" t="s">
        <v>649</v>
      </c>
      <c r="C46" s="24">
        <v>600000</v>
      </c>
      <c r="D46" s="183"/>
      <c r="E46" s="183"/>
      <c r="F46" s="183"/>
      <c r="G46" s="183"/>
      <c r="H46" s="183"/>
      <c r="I46" s="211">
        <f t="shared" si="1"/>
        <v>600000</v>
      </c>
    </row>
    <row r="47" spans="1:9" s="80" customFormat="1" ht="15" customHeight="1" x14ac:dyDescent="0.2">
      <c r="A47" s="123">
        <v>38</v>
      </c>
      <c r="B47" s="139" t="s">
        <v>650</v>
      </c>
      <c r="C47" s="213">
        <f>SUM(C42:C46)</f>
        <v>14300000</v>
      </c>
      <c r="D47" s="214"/>
      <c r="E47" s="214"/>
      <c r="F47" s="214"/>
      <c r="G47" s="214"/>
      <c r="H47" s="214"/>
      <c r="I47" s="215">
        <f t="shared" si="1"/>
        <v>14300000</v>
      </c>
    </row>
    <row r="48" spans="1:9" ht="15" customHeight="1" x14ac:dyDescent="0.2">
      <c r="A48" s="123">
        <v>39</v>
      </c>
      <c r="B48" s="19" t="s">
        <v>651</v>
      </c>
      <c r="C48" s="210">
        <v>1280000</v>
      </c>
      <c r="D48" s="183"/>
      <c r="E48" s="183"/>
      <c r="F48" s="183"/>
      <c r="G48" s="183"/>
      <c r="H48" s="183"/>
      <c r="I48" s="174">
        <f t="shared" si="1"/>
        <v>1280000</v>
      </c>
    </row>
    <row r="49" spans="1:9" s="80" customFormat="1" ht="15" customHeight="1" x14ac:dyDescent="0.2">
      <c r="A49" s="123">
        <v>40</v>
      </c>
      <c r="B49" s="139" t="s">
        <v>512</v>
      </c>
      <c r="C49" s="213">
        <f>SUM(C48)</f>
        <v>1280000</v>
      </c>
      <c r="D49" s="214"/>
      <c r="E49" s="214"/>
      <c r="F49" s="214"/>
      <c r="G49" s="214"/>
      <c r="H49" s="214"/>
      <c r="I49" s="215">
        <f t="shared" si="1"/>
        <v>1280000</v>
      </c>
    </row>
    <row r="50" spans="1:9" s="116" customFormat="1" ht="24" customHeight="1" x14ac:dyDescent="0.25">
      <c r="A50" s="515" t="s">
        <v>652</v>
      </c>
      <c r="B50" s="516"/>
      <c r="C50" s="216">
        <f>C37+C41+C47+C49</f>
        <v>63892103</v>
      </c>
      <c r="D50" s="216">
        <f t="shared" ref="D50:I50" si="2">D37+D41+D47+D49</f>
        <v>0</v>
      </c>
      <c r="E50" s="216">
        <f t="shared" si="2"/>
        <v>0</v>
      </c>
      <c r="F50" s="216">
        <f t="shared" si="2"/>
        <v>0</v>
      </c>
      <c r="G50" s="216">
        <f t="shared" si="2"/>
        <v>0</v>
      </c>
      <c r="H50" s="216">
        <f t="shared" si="2"/>
        <v>0</v>
      </c>
      <c r="I50" s="216">
        <f t="shared" si="2"/>
        <v>63892103</v>
      </c>
    </row>
    <row r="55" spans="1:9" x14ac:dyDescent="0.2">
      <c r="B55" s="53"/>
    </row>
  </sheetData>
  <mergeCells count="6">
    <mergeCell ref="A50:B50"/>
    <mergeCell ref="A1:I1"/>
    <mergeCell ref="A3:I3"/>
    <mergeCell ref="A4:I4"/>
    <mergeCell ref="A7:A9"/>
    <mergeCell ref="B7:B9"/>
  </mergeCells>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T78"/>
  <sheetViews>
    <sheetView zoomScale="80" zoomScaleNormal="80" workbookViewId="0">
      <selection sqref="A1:K1"/>
    </sheetView>
  </sheetViews>
  <sheetFormatPr defaultRowHeight="15" x14ac:dyDescent="0.25"/>
  <cols>
    <col min="1" max="1" width="4.7109375" style="263" customWidth="1"/>
    <col min="2" max="2" width="7.140625" style="264" customWidth="1"/>
    <col min="3" max="3" width="86.7109375" style="432" customWidth="1"/>
    <col min="4" max="4" width="13" style="57" customWidth="1"/>
    <col min="5" max="5" width="16.5703125" style="223" customWidth="1"/>
    <col min="6" max="6" width="16.7109375" style="223" customWidth="1"/>
    <col min="7" max="7" width="16" style="223" customWidth="1"/>
    <col min="8" max="8" width="16.5703125" style="224" customWidth="1"/>
    <col min="9" max="9" width="15.5703125" style="217" customWidth="1"/>
    <col min="10" max="10" width="16.28515625" style="217" customWidth="1"/>
    <col min="11" max="11" width="13.85546875" style="217" customWidth="1"/>
    <col min="12" max="13" width="9.140625" style="217"/>
    <col min="14" max="14" width="15.5703125" style="217" bestFit="1" customWidth="1"/>
    <col min="15" max="15" width="12.28515625" style="217" bestFit="1" customWidth="1"/>
    <col min="16" max="17" width="15.5703125" style="217" bestFit="1" customWidth="1"/>
    <col min="18" max="18" width="13.5703125" style="217" bestFit="1" customWidth="1"/>
    <col min="19" max="19" width="12.28515625" style="217" bestFit="1" customWidth="1"/>
    <col min="20" max="249" width="9.140625" style="217"/>
    <col min="250" max="250" width="4.7109375" style="217" customWidth="1"/>
    <col min="251" max="251" width="7.140625" style="217" customWidth="1"/>
    <col min="252" max="252" width="77.5703125" style="217" customWidth="1"/>
    <col min="253" max="253" width="12.28515625" style="217" customWidth="1"/>
    <col min="254" max="254" width="14.5703125" style="217" customWidth="1"/>
    <col min="255" max="255" width="14.28515625" style="217" bestFit="1" customWidth="1"/>
    <col min="256" max="256" width="13.85546875" style="217" customWidth="1"/>
    <col min="257" max="257" width="13.5703125" style="217" customWidth="1"/>
    <col min="258" max="258" width="14.42578125" style="217" customWidth="1"/>
    <col min="259" max="259" width="11.140625" style="217" customWidth="1"/>
    <col min="260" max="260" width="14.140625" style="217" customWidth="1"/>
    <col min="261" max="263" width="11.28515625" style="217" bestFit="1" customWidth="1"/>
    <col min="264" max="264" width="10.140625" style="217" bestFit="1" customWidth="1"/>
    <col min="265" max="265" width="14.28515625" style="217" customWidth="1"/>
    <col min="266" max="267" width="14.28515625" style="217" bestFit="1" customWidth="1"/>
    <col min="268" max="505" width="9.140625" style="217"/>
    <col min="506" max="506" width="4.7109375" style="217" customWidth="1"/>
    <col min="507" max="507" width="7.140625" style="217" customWidth="1"/>
    <col min="508" max="508" width="77.5703125" style="217" customWidth="1"/>
    <col min="509" max="509" width="12.28515625" style="217" customWidth="1"/>
    <col min="510" max="510" width="14.5703125" style="217" customWidth="1"/>
    <col min="511" max="511" width="14.28515625" style="217" bestFit="1" customWidth="1"/>
    <col min="512" max="512" width="13.85546875" style="217" customWidth="1"/>
    <col min="513" max="513" width="13.5703125" style="217" customWidth="1"/>
    <col min="514" max="514" width="14.42578125" style="217" customWidth="1"/>
    <col min="515" max="515" width="11.140625" style="217" customWidth="1"/>
    <col min="516" max="516" width="14.140625" style="217" customWidth="1"/>
    <col min="517" max="519" width="11.28515625" style="217" bestFit="1" customWidth="1"/>
    <col min="520" max="520" width="10.140625" style="217" bestFit="1" customWidth="1"/>
    <col min="521" max="521" width="14.28515625" style="217" customWidth="1"/>
    <col min="522" max="523" width="14.28515625" style="217" bestFit="1" customWidth="1"/>
    <col min="524" max="761" width="9.140625" style="217"/>
    <col min="762" max="762" width="4.7109375" style="217" customWidth="1"/>
    <col min="763" max="763" width="7.140625" style="217" customWidth="1"/>
    <col min="764" max="764" width="77.5703125" style="217" customWidth="1"/>
    <col min="765" max="765" width="12.28515625" style="217" customWidth="1"/>
    <col min="766" max="766" width="14.5703125" style="217" customWidth="1"/>
    <col min="767" max="767" width="14.28515625" style="217" bestFit="1" customWidth="1"/>
    <col min="768" max="768" width="13.85546875" style="217" customWidth="1"/>
    <col min="769" max="769" width="13.5703125" style="217" customWidth="1"/>
    <col min="770" max="770" width="14.42578125" style="217" customWidth="1"/>
    <col min="771" max="771" width="11.140625" style="217" customWidth="1"/>
    <col min="772" max="772" width="14.140625" style="217" customWidth="1"/>
    <col min="773" max="775" width="11.28515625" style="217" bestFit="1" customWidth="1"/>
    <col min="776" max="776" width="10.140625" style="217" bestFit="1" customWidth="1"/>
    <col min="777" max="777" width="14.28515625" style="217" customWidth="1"/>
    <col min="778" max="779" width="14.28515625" style="217" bestFit="1" customWidth="1"/>
    <col min="780" max="1017" width="9.140625" style="217"/>
    <col min="1018" max="1018" width="4.7109375" style="217" customWidth="1"/>
    <col min="1019" max="1019" width="7.140625" style="217" customWidth="1"/>
    <col min="1020" max="1020" width="77.5703125" style="217" customWidth="1"/>
    <col min="1021" max="1021" width="12.28515625" style="217" customWidth="1"/>
    <col min="1022" max="1022" width="14.5703125" style="217" customWidth="1"/>
    <col min="1023" max="1023" width="14.28515625" style="217" bestFit="1" customWidth="1"/>
    <col min="1024" max="1024" width="13.85546875" style="217" customWidth="1"/>
    <col min="1025" max="1025" width="13.5703125" style="217" customWidth="1"/>
    <col min="1026" max="1026" width="14.42578125" style="217" customWidth="1"/>
    <col min="1027" max="1027" width="11.140625" style="217" customWidth="1"/>
    <col min="1028" max="1028" width="14.140625" style="217" customWidth="1"/>
    <col min="1029" max="1031" width="11.28515625" style="217" bestFit="1" customWidth="1"/>
    <col min="1032" max="1032" width="10.140625" style="217" bestFit="1" customWidth="1"/>
    <col min="1033" max="1033" width="14.28515625" style="217" customWidth="1"/>
    <col min="1034" max="1035" width="14.28515625" style="217" bestFit="1" customWidth="1"/>
    <col min="1036" max="1273" width="9.140625" style="217"/>
    <col min="1274" max="1274" width="4.7109375" style="217" customWidth="1"/>
    <col min="1275" max="1275" width="7.140625" style="217" customWidth="1"/>
    <col min="1276" max="1276" width="77.5703125" style="217" customWidth="1"/>
    <col min="1277" max="1277" width="12.28515625" style="217" customWidth="1"/>
    <col min="1278" max="1278" width="14.5703125" style="217" customWidth="1"/>
    <col min="1279" max="1279" width="14.28515625" style="217" bestFit="1" customWidth="1"/>
    <col min="1280" max="1280" width="13.85546875" style="217" customWidth="1"/>
    <col min="1281" max="1281" width="13.5703125" style="217" customWidth="1"/>
    <col min="1282" max="1282" width="14.42578125" style="217" customWidth="1"/>
    <col min="1283" max="1283" width="11.140625" style="217" customWidth="1"/>
    <col min="1284" max="1284" width="14.140625" style="217" customWidth="1"/>
    <col min="1285" max="1287" width="11.28515625" style="217" bestFit="1" customWidth="1"/>
    <col min="1288" max="1288" width="10.140625" style="217" bestFit="1" customWidth="1"/>
    <col min="1289" max="1289" width="14.28515625" style="217" customWidth="1"/>
    <col min="1290" max="1291" width="14.28515625" style="217" bestFit="1" customWidth="1"/>
    <col min="1292" max="1529" width="9.140625" style="217"/>
    <col min="1530" max="1530" width="4.7109375" style="217" customWidth="1"/>
    <col min="1531" max="1531" width="7.140625" style="217" customWidth="1"/>
    <col min="1532" max="1532" width="77.5703125" style="217" customWidth="1"/>
    <col min="1533" max="1533" width="12.28515625" style="217" customWidth="1"/>
    <col min="1534" max="1534" width="14.5703125" style="217" customWidth="1"/>
    <col min="1535" max="1535" width="14.28515625" style="217" bestFit="1" customWidth="1"/>
    <col min="1536" max="1536" width="13.85546875" style="217" customWidth="1"/>
    <col min="1537" max="1537" width="13.5703125" style="217" customWidth="1"/>
    <col min="1538" max="1538" width="14.42578125" style="217" customWidth="1"/>
    <col min="1539" max="1539" width="11.140625" style="217" customWidth="1"/>
    <col min="1540" max="1540" width="14.140625" style="217" customWidth="1"/>
    <col min="1541" max="1543" width="11.28515625" style="217" bestFit="1" customWidth="1"/>
    <col min="1544" max="1544" width="10.140625" style="217" bestFit="1" customWidth="1"/>
    <col min="1545" max="1545" width="14.28515625" style="217" customWidth="1"/>
    <col min="1546" max="1547" width="14.28515625" style="217" bestFit="1" customWidth="1"/>
    <col min="1548" max="1785" width="9.140625" style="217"/>
    <col min="1786" max="1786" width="4.7109375" style="217" customWidth="1"/>
    <col min="1787" max="1787" width="7.140625" style="217" customWidth="1"/>
    <col min="1788" max="1788" width="77.5703125" style="217" customWidth="1"/>
    <col min="1789" max="1789" width="12.28515625" style="217" customWidth="1"/>
    <col min="1790" max="1790" width="14.5703125" style="217" customWidth="1"/>
    <col min="1791" max="1791" width="14.28515625" style="217" bestFit="1" customWidth="1"/>
    <col min="1792" max="1792" width="13.85546875" style="217" customWidth="1"/>
    <col min="1793" max="1793" width="13.5703125" style="217" customWidth="1"/>
    <col min="1794" max="1794" width="14.42578125" style="217" customWidth="1"/>
    <col min="1795" max="1795" width="11.140625" style="217" customWidth="1"/>
    <col min="1796" max="1796" width="14.140625" style="217" customWidth="1"/>
    <col min="1797" max="1799" width="11.28515625" style="217" bestFit="1" customWidth="1"/>
    <col min="1800" max="1800" width="10.140625" style="217" bestFit="1" customWidth="1"/>
    <col min="1801" max="1801" width="14.28515625" style="217" customWidth="1"/>
    <col min="1802" max="1803" width="14.28515625" style="217" bestFit="1" customWidth="1"/>
    <col min="1804" max="2041" width="9.140625" style="217"/>
    <col min="2042" max="2042" width="4.7109375" style="217" customWidth="1"/>
    <col min="2043" max="2043" width="7.140625" style="217" customWidth="1"/>
    <col min="2044" max="2044" width="77.5703125" style="217" customWidth="1"/>
    <col min="2045" max="2045" width="12.28515625" style="217" customWidth="1"/>
    <col min="2046" max="2046" width="14.5703125" style="217" customWidth="1"/>
    <col min="2047" max="2047" width="14.28515625" style="217" bestFit="1" customWidth="1"/>
    <col min="2048" max="2048" width="13.85546875" style="217" customWidth="1"/>
    <col min="2049" max="2049" width="13.5703125" style="217" customWidth="1"/>
    <col min="2050" max="2050" width="14.42578125" style="217" customWidth="1"/>
    <col min="2051" max="2051" width="11.140625" style="217" customWidth="1"/>
    <col min="2052" max="2052" width="14.140625" style="217" customWidth="1"/>
    <col min="2053" max="2055" width="11.28515625" style="217" bestFit="1" customWidth="1"/>
    <col min="2056" max="2056" width="10.140625" style="217" bestFit="1" customWidth="1"/>
    <col min="2057" max="2057" width="14.28515625" style="217" customWidth="1"/>
    <col min="2058" max="2059" width="14.28515625" style="217" bestFit="1" customWidth="1"/>
    <col min="2060" max="2297" width="9.140625" style="217"/>
    <col min="2298" max="2298" width="4.7109375" style="217" customWidth="1"/>
    <col min="2299" max="2299" width="7.140625" style="217" customWidth="1"/>
    <col min="2300" max="2300" width="77.5703125" style="217" customWidth="1"/>
    <col min="2301" max="2301" width="12.28515625" style="217" customWidth="1"/>
    <col min="2302" max="2302" width="14.5703125" style="217" customWidth="1"/>
    <col min="2303" max="2303" width="14.28515625" style="217" bestFit="1" customWidth="1"/>
    <col min="2304" max="2304" width="13.85546875" style="217" customWidth="1"/>
    <col min="2305" max="2305" width="13.5703125" style="217" customWidth="1"/>
    <col min="2306" max="2306" width="14.42578125" style="217" customWidth="1"/>
    <col min="2307" max="2307" width="11.140625" style="217" customWidth="1"/>
    <col min="2308" max="2308" width="14.140625" style="217" customWidth="1"/>
    <col min="2309" max="2311" width="11.28515625" style="217" bestFit="1" customWidth="1"/>
    <col min="2312" max="2312" width="10.140625" style="217" bestFit="1" customWidth="1"/>
    <col min="2313" max="2313" width="14.28515625" style="217" customWidth="1"/>
    <col min="2314" max="2315" width="14.28515625" style="217" bestFit="1" customWidth="1"/>
    <col min="2316" max="2553" width="9.140625" style="217"/>
    <col min="2554" max="2554" width="4.7109375" style="217" customWidth="1"/>
    <col min="2555" max="2555" width="7.140625" style="217" customWidth="1"/>
    <col min="2556" max="2556" width="77.5703125" style="217" customWidth="1"/>
    <col min="2557" max="2557" width="12.28515625" style="217" customWidth="1"/>
    <col min="2558" max="2558" width="14.5703125" style="217" customWidth="1"/>
    <col min="2559" max="2559" width="14.28515625" style="217" bestFit="1" customWidth="1"/>
    <col min="2560" max="2560" width="13.85546875" style="217" customWidth="1"/>
    <col min="2561" max="2561" width="13.5703125" style="217" customWidth="1"/>
    <col min="2562" max="2562" width="14.42578125" style="217" customWidth="1"/>
    <col min="2563" max="2563" width="11.140625" style="217" customWidth="1"/>
    <col min="2564" max="2564" width="14.140625" style="217" customWidth="1"/>
    <col min="2565" max="2567" width="11.28515625" style="217" bestFit="1" customWidth="1"/>
    <col min="2568" max="2568" width="10.140625" style="217" bestFit="1" customWidth="1"/>
    <col min="2569" max="2569" width="14.28515625" style="217" customWidth="1"/>
    <col min="2570" max="2571" width="14.28515625" style="217" bestFit="1" customWidth="1"/>
    <col min="2572" max="2809" width="9.140625" style="217"/>
    <col min="2810" max="2810" width="4.7109375" style="217" customWidth="1"/>
    <col min="2811" max="2811" width="7.140625" style="217" customWidth="1"/>
    <col min="2812" max="2812" width="77.5703125" style="217" customWidth="1"/>
    <col min="2813" max="2813" width="12.28515625" style="217" customWidth="1"/>
    <col min="2814" max="2814" width="14.5703125" style="217" customWidth="1"/>
    <col min="2815" max="2815" width="14.28515625" style="217" bestFit="1" customWidth="1"/>
    <col min="2816" max="2816" width="13.85546875" style="217" customWidth="1"/>
    <col min="2817" max="2817" width="13.5703125" style="217" customWidth="1"/>
    <col min="2818" max="2818" width="14.42578125" style="217" customWidth="1"/>
    <col min="2819" max="2819" width="11.140625" style="217" customWidth="1"/>
    <col min="2820" max="2820" width="14.140625" style="217" customWidth="1"/>
    <col min="2821" max="2823" width="11.28515625" style="217" bestFit="1" customWidth="1"/>
    <col min="2824" max="2824" width="10.140625" style="217" bestFit="1" customWidth="1"/>
    <col min="2825" max="2825" width="14.28515625" style="217" customWidth="1"/>
    <col min="2826" max="2827" width="14.28515625" style="217" bestFit="1" customWidth="1"/>
    <col min="2828" max="3065" width="9.140625" style="217"/>
    <col min="3066" max="3066" width="4.7109375" style="217" customWidth="1"/>
    <col min="3067" max="3067" width="7.140625" style="217" customWidth="1"/>
    <col min="3068" max="3068" width="77.5703125" style="217" customWidth="1"/>
    <col min="3069" max="3069" width="12.28515625" style="217" customWidth="1"/>
    <col min="3070" max="3070" width="14.5703125" style="217" customWidth="1"/>
    <col min="3071" max="3071" width="14.28515625" style="217" bestFit="1" customWidth="1"/>
    <col min="3072" max="3072" width="13.85546875" style="217" customWidth="1"/>
    <col min="3073" max="3073" width="13.5703125" style="217" customWidth="1"/>
    <col min="3074" max="3074" width="14.42578125" style="217" customWidth="1"/>
    <col min="3075" max="3075" width="11.140625" style="217" customWidth="1"/>
    <col min="3076" max="3076" width="14.140625" style="217" customWidth="1"/>
    <col min="3077" max="3079" width="11.28515625" style="217" bestFit="1" customWidth="1"/>
    <col min="3080" max="3080" width="10.140625" style="217" bestFit="1" customWidth="1"/>
    <col min="3081" max="3081" width="14.28515625" style="217" customWidth="1"/>
    <col min="3082" max="3083" width="14.28515625" style="217" bestFit="1" customWidth="1"/>
    <col min="3084" max="3321" width="9.140625" style="217"/>
    <col min="3322" max="3322" width="4.7109375" style="217" customWidth="1"/>
    <col min="3323" max="3323" width="7.140625" style="217" customWidth="1"/>
    <col min="3324" max="3324" width="77.5703125" style="217" customWidth="1"/>
    <col min="3325" max="3325" width="12.28515625" style="217" customWidth="1"/>
    <col min="3326" max="3326" width="14.5703125" style="217" customWidth="1"/>
    <col min="3327" max="3327" width="14.28515625" style="217" bestFit="1" customWidth="1"/>
    <col min="3328" max="3328" width="13.85546875" style="217" customWidth="1"/>
    <col min="3329" max="3329" width="13.5703125" style="217" customWidth="1"/>
    <col min="3330" max="3330" width="14.42578125" style="217" customWidth="1"/>
    <col min="3331" max="3331" width="11.140625" style="217" customWidth="1"/>
    <col min="3332" max="3332" width="14.140625" style="217" customWidth="1"/>
    <col min="3333" max="3335" width="11.28515625" style="217" bestFit="1" customWidth="1"/>
    <col min="3336" max="3336" width="10.140625" style="217" bestFit="1" customWidth="1"/>
    <col min="3337" max="3337" width="14.28515625" style="217" customWidth="1"/>
    <col min="3338" max="3339" width="14.28515625" style="217" bestFit="1" customWidth="1"/>
    <col min="3340" max="3577" width="9.140625" style="217"/>
    <col min="3578" max="3578" width="4.7109375" style="217" customWidth="1"/>
    <col min="3579" max="3579" width="7.140625" style="217" customWidth="1"/>
    <col min="3580" max="3580" width="77.5703125" style="217" customWidth="1"/>
    <col min="3581" max="3581" width="12.28515625" style="217" customWidth="1"/>
    <col min="3582" max="3582" width="14.5703125" style="217" customWidth="1"/>
    <col min="3583" max="3583" width="14.28515625" style="217" bestFit="1" customWidth="1"/>
    <col min="3584" max="3584" width="13.85546875" style="217" customWidth="1"/>
    <col min="3585" max="3585" width="13.5703125" style="217" customWidth="1"/>
    <col min="3586" max="3586" width="14.42578125" style="217" customWidth="1"/>
    <col min="3587" max="3587" width="11.140625" style="217" customWidth="1"/>
    <col min="3588" max="3588" width="14.140625" style="217" customWidth="1"/>
    <col min="3589" max="3591" width="11.28515625" style="217" bestFit="1" customWidth="1"/>
    <col min="3592" max="3592" width="10.140625" style="217" bestFit="1" customWidth="1"/>
    <col min="3593" max="3593" width="14.28515625" style="217" customWidth="1"/>
    <col min="3594" max="3595" width="14.28515625" style="217" bestFit="1" customWidth="1"/>
    <col min="3596" max="3833" width="9.140625" style="217"/>
    <col min="3834" max="3834" width="4.7109375" style="217" customWidth="1"/>
    <col min="3835" max="3835" width="7.140625" style="217" customWidth="1"/>
    <col min="3836" max="3836" width="77.5703125" style="217" customWidth="1"/>
    <col min="3837" max="3837" width="12.28515625" style="217" customWidth="1"/>
    <col min="3838" max="3838" width="14.5703125" style="217" customWidth="1"/>
    <col min="3839" max="3839" width="14.28515625" style="217" bestFit="1" customWidth="1"/>
    <col min="3840" max="3840" width="13.85546875" style="217" customWidth="1"/>
    <col min="3841" max="3841" width="13.5703125" style="217" customWidth="1"/>
    <col min="3842" max="3842" width="14.42578125" style="217" customWidth="1"/>
    <col min="3843" max="3843" width="11.140625" style="217" customWidth="1"/>
    <col min="3844" max="3844" width="14.140625" style="217" customWidth="1"/>
    <col min="3845" max="3847" width="11.28515625" style="217" bestFit="1" customWidth="1"/>
    <col min="3848" max="3848" width="10.140625" style="217" bestFit="1" customWidth="1"/>
    <col min="3849" max="3849" width="14.28515625" style="217" customWidth="1"/>
    <col min="3850" max="3851" width="14.28515625" style="217" bestFit="1" customWidth="1"/>
    <col min="3852" max="4089" width="9.140625" style="217"/>
    <col min="4090" max="4090" width="4.7109375" style="217" customWidth="1"/>
    <col min="4091" max="4091" width="7.140625" style="217" customWidth="1"/>
    <col min="4092" max="4092" width="77.5703125" style="217" customWidth="1"/>
    <col min="4093" max="4093" width="12.28515625" style="217" customWidth="1"/>
    <col min="4094" max="4094" width="14.5703125" style="217" customWidth="1"/>
    <col min="4095" max="4095" width="14.28515625" style="217" bestFit="1" customWidth="1"/>
    <col min="4096" max="4096" width="13.85546875" style="217" customWidth="1"/>
    <col min="4097" max="4097" width="13.5703125" style="217" customWidth="1"/>
    <col min="4098" max="4098" width="14.42578125" style="217" customWidth="1"/>
    <col min="4099" max="4099" width="11.140625" style="217" customWidth="1"/>
    <col min="4100" max="4100" width="14.140625" style="217" customWidth="1"/>
    <col min="4101" max="4103" width="11.28515625" style="217" bestFit="1" customWidth="1"/>
    <col min="4104" max="4104" width="10.140625" style="217" bestFit="1" customWidth="1"/>
    <col min="4105" max="4105" width="14.28515625" style="217" customWidth="1"/>
    <col min="4106" max="4107" width="14.28515625" style="217" bestFit="1" customWidth="1"/>
    <col min="4108" max="4345" width="9.140625" style="217"/>
    <col min="4346" max="4346" width="4.7109375" style="217" customWidth="1"/>
    <col min="4347" max="4347" width="7.140625" style="217" customWidth="1"/>
    <col min="4348" max="4348" width="77.5703125" style="217" customWidth="1"/>
    <col min="4349" max="4349" width="12.28515625" style="217" customWidth="1"/>
    <col min="4350" max="4350" width="14.5703125" style="217" customWidth="1"/>
    <col min="4351" max="4351" width="14.28515625" style="217" bestFit="1" customWidth="1"/>
    <col min="4352" max="4352" width="13.85546875" style="217" customWidth="1"/>
    <col min="4353" max="4353" width="13.5703125" style="217" customWidth="1"/>
    <col min="4354" max="4354" width="14.42578125" style="217" customWidth="1"/>
    <col min="4355" max="4355" width="11.140625" style="217" customWidth="1"/>
    <col min="4356" max="4356" width="14.140625" style="217" customWidth="1"/>
    <col min="4357" max="4359" width="11.28515625" style="217" bestFit="1" customWidth="1"/>
    <col min="4360" max="4360" width="10.140625" style="217" bestFit="1" customWidth="1"/>
    <col min="4361" max="4361" width="14.28515625" style="217" customWidth="1"/>
    <col min="4362" max="4363" width="14.28515625" style="217" bestFit="1" customWidth="1"/>
    <col min="4364" max="4601" width="9.140625" style="217"/>
    <col min="4602" max="4602" width="4.7109375" style="217" customWidth="1"/>
    <col min="4603" max="4603" width="7.140625" style="217" customWidth="1"/>
    <col min="4604" max="4604" width="77.5703125" style="217" customWidth="1"/>
    <col min="4605" max="4605" width="12.28515625" style="217" customWidth="1"/>
    <col min="4606" max="4606" width="14.5703125" style="217" customWidth="1"/>
    <col min="4607" max="4607" width="14.28515625" style="217" bestFit="1" customWidth="1"/>
    <col min="4608" max="4608" width="13.85546875" style="217" customWidth="1"/>
    <col min="4609" max="4609" width="13.5703125" style="217" customWidth="1"/>
    <col min="4610" max="4610" width="14.42578125" style="217" customWidth="1"/>
    <col min="4611" max="4611" width="11.140625" style="217" customWidth="1"/>
    <col min="4612" max="4612" width="14.140625" style="217" customWidth="1"/>
    <col min="4613" max="4615" width="11.28515625" style="217" bestFit="1" customWidth="1"/>
    <col min="4616" max="4616" width="10.140625" style="217" bestFit="1" customWidth="1"/>
    <col min="4617" max="4617" width="14.28515625" style="217" customWidth="1"/>
    <col min="4618" max="4619" width="14.28515625" style="217" bestFit="1" customWidth="1"/>
    <col min="4620" max="4857" width="9.140625" style="217"/>
    <col min="4858" max="4858" width="4.7109375" style="217" customWidth="1"/>
    <col min="4859" max="4859" width="7.140625" style="217" customWidth="1"/>
    <col min="4860" max="4860" width="77.5703125" style="217" customWidth="1"/>
    <col min="4861" max="4861" width="12.28515625" style="217" customWidth="1"/>
    <col min="4862" max="4862" width="14.5703125" style="217" customWidth="1"/>
    <col min="4863" max="4863" width="14.28515625" style="217" bestFit="1" customWidth="1"/>
    <col min="4864" max="4864" width="13.85546875" style="217" customWidth="1"/>
    <col min="4865" max="4865" width="13.5703125" style="217" customWidth="1"/>
    <col min="4866" max="4866" width="14.42578125" style="217" customWidth="1"/>
    <col min="4867" max="4867" width="11.140625" style="217" customWidth="1"/>
    <col min="4868" max="4868" width="14.140625" style="217" customWidth="1"/>
    <col min="4869" max="4871" width="11.28515625" style="217" bestFit="1" customWidth="1"/>
    <col min="4872" max="4872" width="10.140625" style="217" bestFit="1" customWidth="1"/>
    <col min="4873" max="4873" width="14.28515625" style="217" customWidth="1"/>
    <col min="4874" max="4875" width="14.28515625" style="217" bestFit="1" customWidth="1"/>
    <col min="4876" max="5113" width="9.140625" style="217"/>
    <col min="5114" max="5114" width="4.7109375" style="217" customWidth="1"/>
    <col min="5115" max="5115" width="7.140625" style="217" customWidth="1"/>
    <col min="5116" max="5116" width="77.5703125" style="217" customWidth="1"/>
    <col min="5117" max="5117" width="12.28515625" style="217" customWidth="1"/>
    <col min="5118" max="5118" width="14.5703125" style="217" customWidth="1"/>
    <col min="5119" max="5119" width="14.28515625" style="217" bestFit="1" customWidth="1"/>
    <col min="5120" max="5120" width="13.85546875" style="217" customWidth="1"/>
    <col min="5121" max="5121" width="13.5703125" style="217" customWidth="1"/>
    <col min="5122" max="5122" width="14.42578125" style="217" customWidth="1"/>
    <col min="5123" max="5123" width="11.140625" style="217" customWidth="1"/>
    <col min="5124" max="5124" width="14.140625" style="217" customWidth="1"/>
    <col min="5125" max="5127" width="11.28515625" style="217" bestFit="1" customWidth="1"/>
    <col min="5128" max="5128" width="10.140625" style="217" bestFit="1" customWidth="1"/>
    <col min="5129" max="5129" width="14.28515625" style="217" customWidth="1"/>
    <col min="5130" max="5131" width="14.28515625" style="217" bestFit="1" customWidth="1"/>
    <col min="5132" max="5369" width="9.140625" style="217"/>
    <col min="5370" max="5370" width="4.7109375" style="217" customWidth="1"/>
    <col min="5371" max="5371" width="7.140625" style="217" customWidth="1"/>
    <col min="5372" max="5372" width="77.5703125" style="217" customWidth="1"/>
    <col min="5373" max="5373" width="12.28515625" style="217" customWidth="1"/>
    <col min="5374" max="5374" width="14.5703125" style="217" customWidth="1"/>
    <col min="5375" max="5375" width="14.28515625" style="217" bestFit="1" customWidth="1"/>
    <col min="5376" max="5376" width="13.85546875" style="217" customWidth="1"/>
    <col min="5377" max="5377" width="13.5703125" style="217" customWidth="1"/>
    <col min="5378" max="5378" width="14.42578125" style="217" customWidth="1"/>
    <col min="5379" max="5379" width="11.140625" style="217" customWidth="1"/>
    <col min="5380" max="5380" width="14.140625" style="217" customWidth="1"/>
    <col min="5381" max="5383" width="11.28515625" style="217" bestFit="1" customWidth="1"/>
    <col min="5384" max="5384" width="10.140625" style="217" bestFit="1" customWidth="1"/>
    <col min="5385" max="5385" width="14.28515625" style="217" customWidth="1"/>
    <col min="5386" max="5387" width="14.28515625" style="217" bestFit="1" customWidth="1"/>
    <col min="5388" max="5625" width="9.140625" style="217"/>
    <col min="5626" max="5626" width="4.7109375" style="217" customWidth="1"/>
    <col min="5627" max="5627" width="7.140625" style="217" customWidth="1"/>
    <col min="5628" max="5628" width="77.5703125" style="217" customWidth="1"/>
    <col min="5629" max="5629" width="12.28515625" style="217" customWidth="1"/>
    <col min="5630" max="5630" width="14.5703125" style="217" customWidth="1"/>
    <col min="5631" max="5631" width="14.28515625" style="217" bestFit="1" customWidth="1"/>
    <col min="5632" max="5632" width="13.85546875" style="217" customWidth="1"/>
    <col min="5633" max="5633" width="13.5703125" style="217" customWidth="1"/>
    <col min="5634" max="5634" width="14.42578125" style="217" customWidth="1"/>
    <col min="5635" max="5635" width="11.140625" style="217" customWidth="1"/>
    <col min="5636" max="5636" width="14.140625" style="217" customWidth="1"/>
    <col min="5637" max="5639" width="11.28515625" style="217" bestFit="1" customWidth="1"/>
    <col min="5640" max="5640" width="10.140625" style="217" bestFit="1" customWidth="1"/>
    <col min="5641" max="5641" width="14.28515625" style="217" customWidth="1"/>
    <col min="5642" max="5643" width="14.28515625" style="217" bestFit="1" customWidth="1"/>
    <col min="5644" max="5881" width="9.140625" style="217"/>
    <col min="5882" max="5882" width="4.7109375" style="217" customWidth="1"/>
    <col min="5883" max="5883" width="7.140625" style="217" customWidth="1"/>
    <col min="5884" max="5884" width="77.5703125" style="217" customWidth="1"/>
    <col min="5885" max="5885" width="12.28515625" style="217" customWidth="1"/>
    <col min="5886" max="5886" width="14.5703125" style="217" customWidth="1"/>
    <col min="5887" max="5887" width="14.28515625" style="217" bestFit="1" customWidth="1"/>
    <col min="5888" max="5888" width="13.85546875" style="217" customWidth="1"/>
    <col min="5889" max="5889" width="13.5703125" style="217" customWidth="1"/>
    <col min="5890" max="5890" width="14.42578125" style="217" customWidth="1"/>
    <col min="5891" max="5891" width="11.140625" style="217" customWidth="1"/>
    <col min="5892" max="5892" width="14.140625" style="217" customWidth="1"/>
    <col min="5893" max="5895" width="11.28515625" style="217" bestFit="1" customWidth="1"/>
    <col min="5896" max="5896" width="10.140625" style="217" bestFit="1" customWidth="1"/>
    <col min="5897" max="5897" width="14.28515625" style="217" customWidth="1"/>
    <col min="5898" max="5899" width="14.28515625" style="217" bestFit="1" customWidth="1"/>
    <col min="5900" max="6137" width="9.140625" style="217"/>
    <col min="6138" max="6138" width="4.7109375" style="217" customWidth="1"/>
    <col min="6139" max="6139" width="7.140625" style="217" customWidth="1"/>
    <col min="6140" max="6140" width="77.5703125" style="217" customWidth="1"/>
    <col min="6141" max="6141" width="12.28515625" style="217" customWidth="1"/>
    <col min="6142" max="6142" width="14.5703125" style="217" customWidth="1"/>
    <col min="6143" max="6143" width="14.28515625" style="217" bestFit="1" customWidth="1"/>
    <col min="6144" max="6144" width="13.85546875" style="217" customWidth="1"/>
    <col min="6145" max="6145" width="13.5703125" style="217" customWidth="1"/>
    <col min="6146" max="6146" width="14.42578125" style="217" customWidth="1"/>
    <col min="6147" max="6147" width="11.140625" style="217" customWidth="1"/>
    <col min="6148" max="6148" width="14.140625" style="217" customWidth="1"/>
    <col min="6149" max="6151" width="11.28515625" style="217" bestFit="1" customWidth="1"/>
    <col min="6152" max="6152" width="10.140625" style="217" bestFit="1" customWidth="1"/>
    <col min="6153" max="6153" width="14.28515625" style="217" customWidth="1"/>
    <col min="6154" max="6155" width="14.28515625" style="217" bestFit="1" customWidth="1"/>
    <col min="6156" max="6393" width="9.140625" style="217"/>
    <col min="6394" max="6394" width="4.7109375" style="217" customWidth="1"/>
    <col min="6395" max="6395" width="7.140625" style="217" customWidth="1"/>
    <col min="6396" max="6396" width="77.5703125" style="217" customWidth="1"/>
    <col min="6397" max="6397" width="12.28515625" style="217" customWidth="1"/>
    <col min="6398" max="6398" width="14.5703125" style="217" customWidth="1"/>
    <col min="6399" max="6399" width="14.28515625" style="217" bestFit="1" customWidth="1"/>
    <col min="6400" max="6400" width="13.85546875" style="217" customWidth="1"/>
    <col min="6401" max="6401" width="13.5703125" style="217" customWidth="1"/>
    <col min="6402" max="6402" width="14.42578125" style="217" customWidth="1"/>
    <col min="6403" max="6403" width="11.140625" style="217" customWidth="1"/>
    <col min="6404" max="6404" width="14.140625" style="217" customWidth="1"/>
    <col min="6405" max="6407" width="11.28515625" style="217" bestFit="1" customWidth="1"/>
    <col min="6408" max="6408" width="10.140625" style="217" bestFit="1" customWidth="1"/>
    <col min="6409" max="6409" width="14.28515625" style="217" customWidth="1"/>
    <col min="6410" max="6411" width="14.28515625" style="217" bestFit="1" customWidth="1"/>
    <col min="6412" max="6649" width="9.140625" style="217"/>
    <col min="6650" max="6650" width="4.7109375" style="217" customWidth="1"/>
    <col min="6651" max="6651" width="7.140625" style="217" customWidth="1"/>
    <col min="6652" max="6652" width="77.5703125" style="217" customWidth="1"/>
    <col min="6653" max="6653" width="12.28515625" style="217" customWidth="1"/>
    <col min="6654" max="6654" width="14.5703125" style="217" customWidth="1"/>
    <col min="6655" max="6655" width="14.28515625" style="217" bestFit="1" customWidth="1"/>
    <col min="6656" max="6656" width="13.85546875" style="217" customWidth="1"/>
    <col min="6657" max="6657" width="13.5703125" style="217" customWidth="1"/>
    <col min="6658" max="6658" width="14.42578125" style="217" customWidth="1"/>
    <col min="6659" max="6659" width="11.140625" style="217" customWidth="1"/>
    <col min="6660" max="6660" width="14.140625" style="217" customWidth="1"/>
    <col min="6661" max="6663" width="11.28515625" style="217" bestFit="1" customWidth="1"/>
    <col min="6664" max="6664" width="10.140625" style="217" bestFit="1" customWidth="1"/>
    <col min="6665" max="6665" width="14.28515625" style="217" customWidth="1"/>
    <col min="6666" max="6667" width="14.28515625" style="217" bestFit="1" customWidth="1"/>
    <col min="6668" max="6905" width="9.140625" style="217"/>
    <col min="6906" max="6906" width="4.7109375" style="217" customWidth="1"/>
    <col min="6907" max="6907" width="7.140625" style="217" customWidth="1"/>
    <col min="6908" max="6908" width="77.5703125" style="217" customWidth="1"/>
    <col min="6909" max="6909" width="12.28515625" style="217" customWidth="1"/>
    <col min="6910" max="6910" width="14.5703125" style="217" customWidth="1"/>
    <col min="6911" max="6911" width="14.28515625" style="217" bestFit="1" customWidth="1"/>
    <col min="6912" max="6912" width="13.85546875" style="217" customWidth="1"/>
    <col min="6913" max="6913" width="13.5703125" style="217" customWidth="1"/>
    <col min="6914" max="6914" width="14.42578125" style="217" customWidth="1"/>
    <col min="6915" max="6915" width="11.140625" style="217" customWidth="1"/>
    <col min="6916" max="6916" width="14.140625" style="217" customWidth="1"/>
    <col min="6917" max="6919" width="11.28515625" style="217" bestFit="1" customWidth="1"/>
    <col min="6920" max="6920" width="10.140625" style="217" bestFit="1" customWidth="1"/>
    <col min="6921" max="6921" width="14.28515625" style="217" customWidth="1"/>
    <col min="6922" max="6923" width="14.28515625" style="217" bestFit="1" customWidth="1"/>
    <col min="6924" max="7161" width="9.140625" style="217"/>
    <col min="7162" max="7162" width="4.7109375" style="217" customWidth="1"/>
    <col min="7163" max="7163" width="7.140625" style="217" customWidth="1"/>
    <col min="7164" max="7164" width="77.5703125" style="217" customWidth="1"/>
    <col min="7165" max="7165" width="12.28515625" style="217" customWidth="1"/>
    <col min="7166" max="7166" width="14.5703125" style="217" customWidth="1"/>
    <col min="7167" max="7167" width="14.28515625" style="217" bestFit="1" customWidth="1"/>
    <col min="7168" max="7168" width="13.85546875" style="217" customWidth="1"/>
    <col min="7169" max="7169" width="13.5703125" style="217" customWidth="1"/>
    <col min="7170" max="7170" width="14.42578125" style="217" customWidth="1"/>
    <col min="7171" max="7171" width="11.140625" style="217" customWidth="1"/>
    <col min="7172" max="7172" width="14.140625" style="217" customWidth="1"/>
    <col min="7173" max="7175" width="11.28515625" style="217" bestFit="1" customWidth="1"/>
    <col min="7176" max="7176" width="10.140625" style="217" bestFit="1" customWidth="1"/>
    <col min="7177" max="7177" width="14.28515625" style="217" customWidth="1"/>
    <col min="7178" max="7179" width="14.28515625" style="217" bestFit="1" customWidth="1"/>
    <col min="7180" max="7417" width="9.140625" style="217"/>
    <col min="7418" max="7418" width="4.7109375" style="217" customWidth="1"/>
    <col min="7419" max="7419" width="7.140625" style="217" customWidth="1"/>
    <col min="7420" max="7420" width="77.5703125" style="217" customWidth="1"/>
    <col min="7421" max="7421" width="12.28515625" style="217" customWidth="1"/>
    <col min="7422" max="7422" width="14.5703125" style="217" customWidth="1"/>
    <col min="7423" max="7423" width="14.28515625" style="217" bestFit="1" customWidth="1"/>
    <col min="7424" max="7424" width="13.85546875" style="217" customWidth="1"/>
    <col min="7425" max="7425" width="13.5703125" style="217" customWidth="1"/>
    <col min="7426" max="7426" width="14.42578125" style="217" customWidth="1"/>
    <col min="7427" max="7427" width="11.140625" style="217" customWidth="1"/>
    <col min="7428" max="7428" width="14.140625" style="217" customWidth="1"/>
    <col min="7429" max="7431" width="11.28515625" style="217" bestFit="1" customWidth="1"/>
    <col min="7432" max="7432" width="10.140625" style="217" bestFit="1" customWidth="1"/>
    <col min="7433" max="7433" width="14.28515625" style="217" customWidth="1"/>
    <col min="7434" max="7435" width="14.28515625" style="217" bestFit="1" customWidth="1"/>
    <col min="7436" max="7673" width="9.140625" style="217"/>
    <col min="7674" max="7674" width="4.7109375" style="217" customWidth="1"/>
    <col min="7675" max="7675" width="7.140625" style="217" customWidth="1"/>
    <col min="7676" max="7676" width="77.5703125" style="217" customWidth="1"/>
    <col min="7677" max="7677" width="12.28515625" style="217" customWidth="1"/>
    <col min="7678" max="7678" width="14.5703125" style="217" customWidth="1"/>
    <col min="7679" max="7679" width="14.28515625" style="217" bestFit="1" customWidth="1"/>
    <col min="7680" max="7680" width="13.85546875" style="217" customWidth="1"/>
    <col min="7681" max="7681" width="13.5703125" style="217" customWidth="1"/>
    <col min="7682" max="7682" width="14.42578125" style="217" customWidth="1"/>
    <col min="7683" max="7683" width="11.140625" style="217" customWidth="1"/>
    <col min="7684" max="7684" width="14.140625" style="217" customWidth="1"/>
    <col min="7685" max="7687" width="11.28515625" style="217" bestFit="1" customWidth="1"/>
    <col min="7688" max="7688" width="10.140625" style="217" bestFit="1" customWidth="1"/>
    <col min="7689" max="7689" width="14.28515625" style="217" customWidth="1"/>
    <col min="7690" max="7691" width="14.28515625" style="217" bestFit="1" customWidth="1"/>
    <col min="7692" max="7929" width="9.140625" style="217"/>
    <col min="7930" max="7930" width="4.7109375" style="217" customWidth="1"/>
    <col min="7931" max="7931" width="7.140625" style="217" customWidth="1"/>
    <col min="7932" max="7932" width="77.5703125" style="217" customWidth="1"/>
    <col min="7933" max="7933" width="12.28515625" style="217" customWidth="1"/>
    <col min="7934" max="7934" width="14.5703125" style="217" customWidth="1"/>
    <col min="7935" max="7935" width="14.28515625" style="217" bestFit="1" customWidth="1"/>
    <col min="7936" max="7936" width="13.85546875" style="217" customWidth="1"/>
    <col min="7937" max="7937" width="13.5703125" style="217" customWidth="1"/>
    <col min="7938" max="7938" width="14.42578125" style="217" customWidth="1"/>
    <col min="7939" max="7939" width="11.140625" style="217" customWidth="1"/>
    <col min="7940" max="7940" width="14.140625" style="217" customWidth="1"/>
    <col min="7941" max="7943" width="11.28515625" style="217" bestFit="1" customWidth="1"/>
    <col min="7944" max="7944" width="10.140625" style="217" bestFit="1" customWidth="1"/>
    <col min="7945" max="7945" width="14.28515625" style="217" customWidth="1"/>
    <col min="7946" max="7947" width="14.28515625" style="217" bestFit="1" customWidth="1"/>
    <col min="7948" max="8185" width="9.140625" style="217"/>
    <col min="8186" max="8186" width="4.7109375" style="217" customWidth="1"/>
    <col min="8187" max="8187" width="7.140625" style="217" customWidth="1"/>
    <col min="8188" max="8188" width="77.5703125" style="217" customWidth="1"/>
    <col min="8189" max="8189" width="12.28515625" style="217" customWidth="1"/>
    <col min="8190" max="8190" width="14.5703125" style="217" customWidth="1"/>
    <col min="8191" max="8191" width="14.28515625" style="217" bestFit="1" customWidth="1"/>
    <col min="8192" max="8192" width="13.85546875" style="217" customWidth="1"/>
    <col min="8193" max="8193" width="13.5703125" style="217" customWidth="1"/>
    <col min="8194" max="8194" width="14.42578125" style="217" customWidth="1"/>
    <col min="8195" max="8195" width="11.140625" style="217" customWidth="1"/>
    <col min="8196" max="8196" width="14.140625" style="217" customWidth="1"/>
    <col min="8197" max="8199" width="11.28515625" style="217" bestFit="1" customWidth="1"/>
    <col min="8200" max="8200" width="10.140625" style="217" bestFit="1" customWidth="1"/>
    <col min="8201" max="8201" width="14.28515625" style="217" customWidth="1"/>
    <col min="8202" max="8203" width="14.28515625" style="217" bestFit="1" customWidth="1"/>
    <col min="8204" max="8441" width="9.140625" style="217"/>
    <col min="8442" max="8442" width="4.7109375" style="217" customWidth="1"/>
    <col min="8443" max="8443" width="7.140625" style="217" customWidth="1"/>
    <col min="8444" max="8444" width="77.5703125" style="217" customWidth="1"/>
    <col min="8445" max="8445" width="12.28515625" style="217" customWidth="1"/>
    <col min="8446" max="8446" width="14.5703125" style="217" customWidth="1"/>
    <col min="8447" max="8447" width="14.28515625" style="217" bestFit="1" customWidth="1"/>
    <col min="8448" max="8448" width="13.85546875" style="217" customWidth="1"/>
    <col min="8449" max="8449" width="13.5703125" style="217" customWidth="1"/>
    <col min="8450" max="8450" width="14.42578125" style="217" customWidth="1"/>
    <col min="8451" max="8451" width="11.140625" style="217" customWidth="1"/>
    <col min="8452" max="8452" width="14.140625" style="217" customWidth="1"/>
    <col min="8453" max="8455" width="11.28515625" style="217" bestFit="1" customWidth="1"/>
    <col min="8456" max="8456" width="10.140625" style="217" bestFit="1" customWidth="1"/>
    <col min="8457" max="8457" width="14.28515625" style="217" customWidth="1"/>
    <col min="8458" max="8459" width="14.28515625" style="217" bestFit="1" customWidth="1"/>
    <col min="8460" max="8697" width="9.140625" style="217"/>
    <col min="8698" max="8698" width="4.7109375" style="217" customWidth="1"/>
    <col min="8699" max="8699" width="7.140625" style="217" customWidth="1"/>
    <col min="8700" max="8700" width="77.5703125" style="217" customWidth="1"/>
    <col min="8701" max="8701" width="12.28515625" style="217" customWidth="1"/>
    <col min="8702" max="8702" width="14.5703125" style="217" customWidth="1"/>
    <col min="8703" max="8703" width="14.28515625" style="217" bestFit="1" customWidth="1"/>
    <col min="8704" max="8704" width="13.85546875" style="217" customWidth="1"/>
    <col min="8705" max="8705" width="13.5703125" style="217" customWidth="1"/>
    <col min="8706" max="8706" width="14.42578125" style="217" customWidth="1"/>
    <col min="8707" max="8707" width="11.140625" style="217" customWidth="1"/>
    <col min="8708" max="8708" width="14.140625" style="217" customWidth="1"/>
    <col min="8709" max="8711" width="11.28515625" style="217" bestFit="1" customWidth="1"/>
    <col min="8712" max="8712" width="10.140625" style="217" bestFit="1" customWidth="1"/>
    <col min="8713" max="8713" width="14.28515625" style="217" customWidth="1"/>
    <col min="8714" max="8715" width="14.28515625" style="217" bestFit="1" customWidth="1"/>
    <col min="8716" max="8953" width="9.140625" style="217"/>
    <col min="8954" max="8954" width="4.7109375" style="217" customWidth="1"/>
    <col min="8955" max="8955" width="7.140625" style="217" customWidth="1"/>
    <col min="8956" max="8956" width="77.5703125" style="217" customWidth="1"/>
    <col min="8957" max="8957" width="12.28515625" style="217" customWidth="1"/>
    <col min="8958" max="8958" width="14.5703125" style="217" customWidth="1"/>
    <col min="8959" max="8959" width="14.28515625" style="217" bestFit="1" customWidth="1"/>
    <col min="8960" max="8960" width="13.85546875" style="217" customWidth="1"/>
    <col min="8961" max="8961" width="13.5703125" style="217" customWidth="1"/>
    <col min="8962" max="8962" width="14.42578125" style="217" customWidth="1"/>
    <col min="8963" max="8963" width="11.140625" style="217" customWidth="1"/>
    <col min="8964" max="8964" width="14.140625" style="217" customWidth="1"/>
    <col min="8965" max="8967" width="11.28515625" style="217" bestFit="1" customWidth="1"/>
    <col min="8968" max="8968" width="10.140625" style="217" bestFit="1" customWidth="1"/>
    <col min="8969" max="8969" width="14.28515625" style="217" customWidth="1"/>
    <col min="8970" max="8971" width="14.28515625" style="217" bestFit="1" customWidth="1"/>
    <col min="8972" max="9209" width="9.140625" style="217"/>
    <col min="9210" max="9210" width="4.7109375" style="217" customWidth="1"/>
    <col min="9211" max="9211" width="7.140625" style="217" customWidth="1"/>
    <col min="9212" max="9212" width="77.5703125" style="217" customWidth="1"/>
    <col min="9213" max="9213" width="12.28515625" style="217" customWidth="1"/>
    <col min="9214" max="9214" width="14.5703125" style="217" customWidth="1"/>
    <col min="9215" max="9215" width="14.28515625" style="217" bestFit="1" customWidth="1"/>
    <col min="9216" max="9216" width="13.85546875" style="217" customWidth="1"/>
    <col min="9217" max="9217" width="13.5703125" style="217" customWidth="1"/>
    <col min="9218" max="9218" width="14.42578125" style="217" customWidth="1"/>
    <col min="9219" max="9219" width="11.140625" style="217" customWidth="1"/>
    <col min="9220" max="9220" width="14.140625" style="217" customWidth="1"/>
    <col min="9221" max="9223" width="11.28515625" style="217" bestFit="1" customWidth="1"/>
    <col min="9224" max="9224" width="10.140625" style="217" bestFit="1" customWidth="1"/>
    <col min="9225" max="9225" width="14.28515625" style="217" customWidth="1"/>
    <col min="9226" max="9227" width="14.28515625" style="217" bestFit="1" customWidth="1"/>
    <col min="9228" max="9465" width="9.140625" style="217"/>
    <col min="9466" max="9466" width="4.7109375" style="217" customWidth="1"/>
    <col min="9467" max="9467" width="7.140625" style="217" customWidth="1"/>
    <col min="9468" max="9468" width="77.5703125" style="217" customWidth="1"/>
    <col min="9469" max="9469" width="12.28515625" style="217" customWidth="1"/>
    <col min="9470" max="9470" width="14.5703125" style="217" customWidth="1"/>
    <col min="9471" max="9471" width="14.28515625" style="217" bestFit="1" customWidth="1"/>
    <col min="9472" max="9472" width="13.85546875" style="217" customWidth="1"/>
    <col min="9473" max="9473" width="13.5703125" style="217" customWidth="1"/>
    <col min="9474" max="9474" width="14.42578125" style="217" customWidth="1"/>
    <col min="9475" max="9475" width="11.140625" style="217" customWidth="1"/>
    <col min="9476" max="9476" width="14.140625" style="217" customWidth="1"/>
    <col min="9477" max="9479" width="11.28515625" style="217" bestFit="1" customWidth="1"/>
    <col min="9480" max="9480" width="10.140625" style="217" bestFit="1" customWidth="1"/>
    <col min="9481" max="9481" width="14.28515625" style="217" customWidth="1"/>
    <col min="9482" max="9483" width="14.28515625" style="217" bestFit="1" customWidth="1"/>
    <col min="9484" max="9721" width="9.140625" style="217"/>
    <col min="9722" max="9722" width="4.7109375" style="217" customWidth="1"/>
    <col min="9723" max="9723" width="7.140625" style="217" customWidth="1"/>
    <col min="9724" max="9724" width="77.5703125" style="217" customWidth="1"/>
    <col min="9725" max="9725" width="12.28515625" style="217" customWidth="1"/>
    <col min="9726" max="9726" width="14.5703125" style="217" customWidth="1"/>
    <col min="9727" max="9727" width="14.28515625" style="217" bestFit="1" customWidth="1"/>
    <col min="9728" max="9728" width="13.85546875" style="217" customWidth="1"/>
    <col min="9729" max="9729" width="13.5703125" style="217" customWidth="1"/>
    <col min="9730" max="9730" width="14.42578125" style="217" customWidth="1"/>
    <col min="9731" max="9731" width="11.140625" style="217" customWidth="1"/>
    <col min="9732" max="9732" width="14.140625" style="217" customWidth="1"/>
    <col min="9733" max="9735" width="11.28515625" style="217" bestFit="1" customWidth="1"/>
    <col min="9736" max="9736" width="10.140625" style="217" bestFit="1" customWidth="1"/>
    <col min="9737" max="9737" width="14.28515625" style="217" customWidth="1"/>
    <col min="9738" max="9739" width="14.28515625" style="217" bestFit="1" customWidth="1"/>
    <col min="9740" max="9977" width="9.140625" style="217"/>
    <col min="9978" max="9978" width="4.7109375" style="217" customWidth="1"/>
    <col min="9979" max="9979" width="7.140625" style="217" customWidth="1"/>
    <col min="9980" max="9980" width="77.5703125" style="217" customWidth="1"/>
    <col min="9981" max="9981" width="12.28515625" style="217" customWidth="1"/>
    <col min="9982" max="9982" width="14.5703125" style="217" customWidth="1"/>
    <col min="9983" max="9983" width="14.28515625" style="217" bestFit="1" customWidth="1"/>
    <col min="9984" max="9984" width="13.85546875" style="217" customWidth="1"/>
    <col min="9985" max="9985" width="13.5703125" style="217" customWidth="1"/>
    <col min="9986" max="9986" width="14.42578125" style="217" customWidth="1"/>
    <col min="9987" max="9987" width="11.140625" style="217" customWidth="1"/>
    <col min="9988" max="9988" width="14.140625" style="217" customWidth="1"/>
    <col min="9989" max="9991" width="11.28515625" style="217" bestFit="1" customWidth="1"/>
    <col min="9992" max="9992" width="10.140625" style="217" bestFit="1" customWidth="1"/>
    <col min="9993" max="9993" width="14.28515625" style="217" customWidth="1"/>
    <col min="9994" max="9995" width="14.28515625" style="217" bestFit="1" customWidth="1"/>
    <col min="9996" max="10233" width="9.140625" style="217"/>
    <col min="10234" max="10234" width="4.7109375" style="217" customWidth="1"/>
    <col min="10235" max="10235" width="7.140625" style="217" customWidth="1"/>
    <col min="10236" max="10236" width="77.5703125" style="217" customWidth="1"/>
    <col min="10237" max="10237" width="12.28515625" style="217" customWidth="1"/>
    <col min="10238" max="10238" width="14.5703125" style="217" customWidth="1"/>
    <col min="10239" max="10239" width="14.28515625" style="217" bestFit="1" customWidth="1"/>
    <col min="10240" max="10240" width="13.85546875" style="217" customWidth="1"/>
    <col min="10241" max="10241" width="13.5703125" style="217" customWidth="1"/>
    <col min="10242" max="10242" width="14.42578125" style="217" customWidth="1"/>
    <col min="10243" max="10243" width="11.140625" style="217" customWidth="1"/>
    <col min="10244" max="10244" width="14.140625" style="217" customWidth="1"/>
    <col min="10245" max="10247" width="11.28515625" style="217" bestFit="1" customWidth="1"/>
    <col min="10248" max="10248" width="10.140625" style="217" bestFit="1" customWidth="1"/>
    <col min="10249" max="10249" width="14.28515625" style="217" customWidth="1"/>
    <col min="10250" max="10251" width="14.28515625" style="217" bestFit="1" customWidth="1"/>
    <col min="10252" max="10489" width="9.140625" style="217"/>
    <col min="10490" max="10490" width="4.7109375" style="217" customWidth="1"/>
    <col min="10491" max="10491" width="7.140625" style="217" customWidth="1"/>
    <col min="10492" max="10492" width="77.5703125" style="217" customWidth="1"/>
    <col min="10493" max="10493" width="12.28515625" style="217" customWidth="1"/>
    <col min="10494" max="10494" width="14.5703125" style="217" customWidth="1"/>
    <col min="10495" max="10495" width="14.28515625" style="217" bestFit="1" customWidth="1"/>
    <col min="10496" max="10496" width="13.85546875" style="217" customWidth="1"/>
    <col min="10497" max="10497" width="13.5703125" style="217" customWidth="1"/>
    <col min="10498" max="10498" width="14.42578125" style="217" customWidth="1"/>
    <col min="10499" max="10499" width="11.140625" style="217" customWidth="1"/>
    <col min="10500" max="10500" width="14.140625" style="217" customWidth="1"/>
    <col min="10501" max="10503" width="11.28515625" style="217" bestFit="1" customWidth="1"/>
    <col min="10504" max="10504" width="10.140625" style="217" bestFit="1" customWidth="1"/>
    <col min="10505" max="10505" width="14.28515625" style="217" customWidth="1"/>
    <col min="10506" max="10507" width="14.28515625" style="217" bestFit="1" customWidth="1"/>
    <col min="10508" max="10745" width="9.140625" style="217"/>
    <col min="10746" max="10746" width="4.7109375" style="217" customWidth="1"/>
    <col min="10747" max="10747" width="7.140625" style="217" customWidth="1"/>
    <col min="10748" max="10748" width="77.5703125" style="217" customWidth="1"/>
    <col min="10749" max="10749" width="12.28515625" style="217" customWidth="1"/>
    <col min="10750" max="10750" width="14.5703125" style="217" customWidth="1"/>
    <col min="10751" max="10751" width="14.28515625" style="217" bestFit="1" customWidth="1"/>
    <col min="10752" max="10752" width="13.85546875" style="217" customWidth="1"/>
    <col min="10753" max="10753" width="13.5703125" style="217" customWidth="1"/>
    <col min="10754" max="10754" width="14.42578125" style="217" customWidth="1"/>
    <col min="10755" max="10755" width="11.140625" style="217" customWidth="1"/>
    <col min="10756" max="10756" width="14.140625" style="217" customWidth="1"/>
    <col min="10757" max="10759" width="11.28515625" style="217" bestFit="1" customWidth="1"/>
    <col min="10760" max="10760" width="10.140625" style="217" bestFit="1" customWidth="1"/>
    <col min="10761" max="10761" width="14.28515625" style="217" customWidth="1"/>
    <col min="10762" max="10763" width="14.28515625" style="217" bestFit="1" customWidth="1"/>
    <col min="10764" max="11001" width="9.140625" style="217"/>
    <col min="11002" max="11002" width="4.7109375" style="217" customWidth="1"/>
    <col min="11003" max="11003" width="7.140625" style="217" customWidth="1"/>
    <col min="11004" max="11004" width="77.5703125" style="217" customWidth="1"/>
    <col min="11005" max="11005" width="12.28515625" style="217" customWidth="1"/>
    <col min="11006" max="11006" width="14.5703125" style="217" customWidth="1"/>
    <col min="11007" max="11007" width="14.28515625" style="217" bestFit="1" customWidth="1"/>
    <col min="11008" max="11008" width="13.85546875" style="217" customWidth="1"/>
    <col min="11009" max="11009" width="13.5703125" style="217" customWidth="1"/>
    <col min="11010" max="11010" width="14.42578125" style="217" customWidth="1"/>
    <col min="11011" max="11011" width="11.140625" style="217" customWidth="1"/>
    <col min="11012" max="11012" width="14.140625" style="217" customWidth="1"/>
    <col min="11013" max="11015" width="11.28515625" style="217" bestFit="1" customWidth="1"/>
    <col min="11016" max="11016" width="10.140625" style="217" bestFit="1" customWidth="1"/>
    <col min="11017" max="11017" width="14.28515625" style="217" customWidth="1"/>
    <col min="11018" max="11019" width="14.28515625" style="217" bestFit="1" customWidth="1"/>
    <col min="11020" max="11257" width="9.140625" style="217"/>
    <col min="11258" max="11258" width="4.7109375" style="217" customWidth="1"/>
    <col min="11259" max="11259" width="7.140625" style="217" customWidth="1"/>
    <col min="11260" max="11260" width="77.5703125" style="217" customWidth="1"/>
    <col min="11261" max="11261" width="12.28515625" style="217" customWidth="1"/>
    <col min="11262" max="11262" width="14.5703125" style="217" customWidth="1"/>
    <col min="11263" max="11263" width="14.28515625" style="217" bestFit="1" customWidth="1"/>
    <col min="11264" max="11264" width="13.85546875" style="217" customWidth="1"/>
    <col min="11265" max="11265" width="13.5703125" style="217" customWidth="1"/>
    <col min="11266" max="11266" width="14.42578125" style="217" customWidth="1"/>
    <col min="11267" max="11267" width="11.140625" style="217" customWidth="1"/>
    <col min="11268" max="11268" width="14.140625" style="217" customWidth="1"/>
    <col min="11269" max="11271" width="11.28515625" style="217" bestFit="1" customWidth="1"/>
    <col min="11272" max="11272" width="10.140625" style="217" bestFit="1" customWidth="1"/>
    <col min="11273" max="11273" width="14.28515625" style="217" customWidth="1"/>
    <col min="11274" max="11275" width="14.28515625" style="217" bestFit="1" customWidth="1"/>
    <col min="11276" max="11513" width="9.140625" style="217"/>
    <col min="11514" max="11514" width="4.7109375" style="217" customWidth="1"/>
    <col min="11515" max="11515" width="7.140625" style="217" customWidth="1"/>
    <col min="11516" max="11516" width="77.5703125" style="217" customWidth="1"/>
    <col min="11517" max="11517" width="12.28515625" style="217" customWidth="1"/>
    <col min="11518" max="11518" width="14.5703125" style="217" customWidth="1"/>
    <col min="11519" max="11519" width="14.28515625" style="217" bestFit="1" customWidth="1"/>
    <col min="11520" max="11520" width="13.85546875" style="217" customWidth="1"/>
    <col min="11521" max="11521" width="13.5703125" style="217" customWidth="1"/>
    <col min="11522" max="11522" width="14.42578125" style="217" customWidth="1"/>
    <col min="11523" max="11523" width="11.140625" style="217" customWidth="1"/>
    <col min="11524" max="11524" width="14.140625" style="217" customWidth="1"/>
    <col min="11525" max="11527" width="11.28515625" style="217" bestFit="1" customWidth="1"/>
    <col min="11528" max="11528" width="10.140625" style="217" bestFit="1" customWidth="1"/>
    <col min="11529" max="11529" width="14.28515625" style="217" customWidth="1"/>
    <col min="11530" max="11531" width="14.28515625" style="217" bestFit="1" customWidth="1"/>
    <col min="11532" max="11769" width="9.140625" style="217"/>
    <col min="11770" max="11770" width="4.7109375" style="217" customWidth="1"/>
    <col min="11771" max="11771" width="7.140625" style="217" customWidth="1"/>
    <col min="11772" max="11772" width="77.5703125" style="217" customWidth="1"/>
    <col min="11773" max="11773" width="12.28515625" style="217" customWidth="1"/>
    <col min="11774" max="11774" width="14.5703125" style="217" customWidth="1"/>
    <col min="11775" max="11775" width="14.28515625" style="217" bestFit="1" customWidth="1"/>
    <col min="11776" max="11776" width="13.85546875" style="217" customWidth="1"/>
    <col min="11777" max="11777" width="13.5703125" style="217" customWidth="1"/>
    <col min="11778" max="11778" width="14.42578125" style="217" customWidth="1"/>
    <col min="11779" max="11779" width="11.140625" style="217" customWidth="1"/>
    <col min="11780" max="11780" width="14.140625" style="217" customWidth="1"/>
    <col min="11781" max="11783" width="11.28515625" style="217" bestFit="1" customWidth="1"/>
    <col min="11784" max="11784" width="10.140625" style="217" bestFit="1" customWidth="1"/>
    <col min="11785" max="11785" width="14.28515625" style="217" customWidth="1"/>
    <col min="11786" max="11787" width="14.28515625" style="217" bestFit="1" customWidth="1"/>
    <col min="11788" max="12025" width="9.140625" style="217"/>
    <col min="12026" max="12026" width="4.7109375" style="217" customWidth="1"/>
    <col min="12027" max="12027" width="7.140625" style="217" customWidth="1"/>
    <col min="12028" max="12028" width="77.5703125" style="217" customWidth="1"/>
    <col min="12029" max="12029" width="12.28515625" style="217" customWidth="1"/>
    <col min="12030" max="12030" width="14.5703125" style="217" customWidth="1"/>
    <col min="12031" max="12031" width="14.28515625" style="217" bestFit="1" customWidth="1"/>
    <col min="12032" max="12032" width="13.85546875" style="217" customWidth="1"/>
    <col min="12033" max="12033" width="13.5703125" style="217" customWidth="1"/>
    <col min="12034" max="12034" width="14.42578125" style="217" customWidth="1"/>
    <col min="12035" max="12035" width="11.140625" style="217" customWidth="1"/>
    <col min="12036" max="12036" width="14.140625" style="217" customWidth="1"/>
    <col min="12037" max="12039" width="11.28515625" style="217" bestFit="1" customWidth="1"/>
    <col min="12040" max="12040" width="10.140625" style="217" bestFit="1" customWidth="1"/>
    <col min="12041" max="12041" width="14.28515625" style="217" customWidth="1"/>
    <col min="12042" max="12043" width="14.28515625" style="217" bestFit="1" customWidth="1"/>
    <col min="12044" max="12281" width="9.140625" style="217"/>
    <col min="12282" max="12282" width="4.7109375" style="217" customWidth="1"/>
    <col min="12283" max="12283" width="7.140625" style="217" customWidth="1"/>
    <col min="12284" max="12284" width="77.5703125" style="217" customWidth="1"/>
    <col min="12285" max="12285" width="12.28515625" style="217" customWidth="1"/>
    <col min="12286" max="12286" width="14.5703125" style="217" customWidth="1"/>
    <col min="12287" max="12287" width="14.28515625" style="217" bestFit="1" customWidth="1"/>
    <col min="12288" max="12288" width="13.85546875" style="217" customWidth="1"/>
    <col min="12289" max="12289" width="13.5703125" style="217" customWidth="1"/>
    <col min="12290" max="12290" width="14.42578125" style="217" customWidth="1"/>
    <col min="12291" max="12291" width="11.140625" style="217" customWidth="1"/>
    <col min="12292" max="12292" width="14.140625" style="217" customWidth="1"/>
    <col min="12293" max="12295" width="11.28515625" style="217" bestFit="1" customWidth="1"/>
    <col min="12296" max="12296" width="10.140625" style="217" bestFit="1" customWidth="1"/>
    <col min="12297" max="12297" width="14.28515625" style="217" customWidth="1"/>
    <col min="12298" max="12299" width="14.28515625" style="217" bestFit="1" customWidth="1"/>
    <col min="12300" max="12537" width="9.140625" style="217"/>
    <col min="12538" max="12538" width="4.7109375" style="217" customWidth="1"/>
    <col min="12539" max="12539" width="7.140625" style="217" customWidth="1"/>
    <col min="12540" max="12540" width="77.5703125" style="217" customWidth="1"/>
    <col min="12541" max="12541" width="12.28515625" style="217" customWidth="1"/>
    <col min="12542" max="12542" width="14.5703125" style="217" customWidth="1"/>
    <col min="12543" max="12543" width="14.28515625" style="217" bestFit="1" customWidth="1"/>
    <col min="12544" max="12544" width="13.85546875" style="217" customWidth="1"/>
    <col min="12545" max="12545" width="13.5703125" style="217" customWidth="1"/>
    <col min="12546" max="12546" width="14.42578125" style="217" customWidth="1"/>
    <col min="12547" max="12547" width="11.140625" style="217" customWidth="1"/>
    <col min="12548" max="12548" width="14.140625" style="217" customWidth="1"/>
    <col min="12549" max="12551" width="11.28515625" style="217" bestFit="1" customWidth="1"/>
    <col min="12552" max="12552" width="10.140625" style="217" bestFit="1" customWidth="1"/>
    <col min="12553" max="12553" width="14.28515625" style="217" customWidth="1"/>
    <col min="12554" max="12555" width="14.28515625" style="217" bestFit="1" customWidth="1"/>
    <col min="12556" max="12793" width="9.140625" style="217"/>
    <col min="12794" max="12794" width="4.7109375" style="217" customWidth="1"/>
    <col min="12795" max="12795" width="7.140625" style="217" customWidth="1"/>
    <col min="12796" max="12796" width="77.5703125" style="217" customWidth="1"/>
    <col min="12797" max="12797" width="12.28515625" style="217" customWidth="1"/>
    <col min="12798" max="12798" width="14.5703125" style="217" customWidth="1"/>
    <col min="12799" max="12799" width="14.28515625" style="217" bestFit="1" customWidth="1"/>
    <col min="12800" max="12800" width="13.85546875" style="217" customWidth="1"/>
    <col min="12801" max="12801" width="13.5703125" style="217" customWidth="1"/>
    <col min="12802" max="12802" width="14.42578125" style="217" customWidth="1"/>
    <col min="12803" max="12803" width="11.140625" style="217" customWidth="1"/>
    <col min="12804" max="12804" width="14.140625" style="217" customWidth="1"/>
    <col min="12805" max="12807" width="11.28515625" style="217" bestFit="1" customWidth="1"/>
    <col min="12808" max="12808" width="10.140625" style="217" bestFit="1" customWidth="1"/>
    <col min="12809" max="12809" width="14.28515625" style="217" customWidth="1"/>
    <col min="12810" max="12811" width="14.28515625" style="217" bestFit="1" customWidth="1"/>
    <col min="12812" max="13049" width="9.140625" style="217"/>
    <col min="13050" max="13050" width="4.7109375" style="217" customWidth="1"/>
    <col min="13051" max="13051" width="7.140625" style="217" customWidth="1"/>
    <col min="13052" max="13052" width="77.5703125" style="217" customWidth="1"/>
    <col min="13053" max="13053" width="12.28515625" style="217" customWidth="1"/>
    <col min="13054" max="13054" width="14.5703125" style="217" customWidth="1"/>
    <col min="13055" max="13055" width="14.28515625" style="217" bestFit="1" customWidth="1"/>
    <col min="13056" max="13056" width="13.85546875" style="217" customWidth="1"/>
    <col min="13057" max="13057" width="13.5703125" style="217" customWidth="1"/>
    <col min="13058" max="13058" width="14.42578125" style="217" customWidth="1"/>
    <col min="13059" max="13059" width="11.140625" style="217" customWidth="1"/>
    <col min="13060" max="13060" width="14.140625" style="217" customWidth="1"/>
    <col min="13061" max="13063" width="11.28515625" style="217" bestFit="1" customWidth="1"/>
    <col min="13064" max="13064" width="10.140625" style="217" bestFit="1" customWidth="1"/>
    <col min="13065" max="13065" width="14.28515625" style="217" customWidth="1"/>
    <col min="13066" max="13067" width="14.28515625" style="217" bestFit="1" customWidth="1"/>
    <col min="13068" max="13305" width="9.140625" style="217"/>
    <col min="13306" max="13306" width="4.7109375" style="217" customWidth="1"/>
    <col min="13307" max="13307" width="7.140625" style="217" customWidth="1"/>
    <col min="13308" max="13308" width="77.5703125" style="217" customWidth="1"/>
    <col min="13309" max="13309" width="12.28515625" style="217" customWidth="1"/>
    <col min="13310" max="13310" width="14.5703125" style="217" customWidth="1"/>
    <col min="13311" max="13311" width="14.28515625" style="217" bestFit="1" customWidth="1"/>
    <col min="13312" max="13312" width="13.85546875" style="217" customWidth="1"/>
    <col min="13313" max="13313" width="13.5703125" style="217" customWidth="1"/>
    <col min="13314" max="13314" width="14.42578125" style="217" customWidth="1"/>
    <col min="13315" max="13315" width="11.140625" style="217" customWidth="1"/>
    <col min="13316" max="13316" width="14.140625" style="217" customWidth="1"/>
    <col min="13317" max="13319" width="11.28515625" style="217" bestFit="1" customWidth="1"/>
    <col min="13320" max="13320" width="10.140625" style="217" bestFit="1" customWidth="1"/>
    <col min="13321" max="13321" width="14.28515625" style="217" customWidth="1"/>
    <col min="13322" max="13323" width="14.28515625" style="217" bestFit="1" customWidth="1"/>
    <col min="13324" max="13561" width="9.140625" style="217"/>
    <col min="13562" max="13562" width="4.7109375" style="217" customWidth="1"/>
    <col min="13563" max="13563" width="7.140625" style="217" customWidth="1"/>
    <col min="13564" max="13564" width="77.5703125" style="217" customWidth="1"/>
    <col min="13565" max="13565" width="12.28515625" style="217" customWidth="1"/>
    <col min="13566" max="13566" width="14.5703125" style="217" customWidth="1"/>
    <col min="13567" max="13567" width="14.28515625" style="217" bestFit="1" customWidth="1"/>
    <col min="13568" max="13568" width="13.85546875" style="217" customWidth="1"/>
    <col min="13569" max="13569" width="13.5703125" style="217" customWidth="1"/>
    <col min="13570" max="13570" width="14.42578125" style="217" customWidth="1"/>
    <col min="13571" max="13571" width="11.140625" style="217" customWidth="1"/>
    <col min="13572" max="13572" width="14.140625" style="217" customWidth="1"/>
    <col min="13573" max="13575" width="11.28515625" style="217" bestFit="1" customWidth="1"/>
    <col min="13576" max="13576" width="10.140625" style="217" bestFit="1" customWidth="1"/>
    <col min="13577" max="13577" width="14.28515625" style="217" customWidth="1"/>
    <col min="13578" max="13579" width="14.28515625" style="217" bestFit="1" customWidth="1"/>
    <col min="13580" max="13817" width="9.140625" style="217"/>
    <col min="13818" max="13818" width="4.7109375" style="217" customWidth="1"/>
    <col min="13819" max="13819" width="7.140625" style="217" customWidth="1"/>
    <col min="13820" max="13820" width="77.5703125" style="217" customWidth="1"/>
    <col min="13821" max="13821" width="12.28515625" style="217" customWidth="1"/>
    <col min="13822" max="13822" width="14.5703125" style="217" customWidth="1"/>
    <col min="13823" max="13823" width="14.28515625" style="217" bestFit="1" customWidth="1"/>
    <col min="13824" max="13824" width="13.85546875" style="217" customWidth="1"/>
    <col min="13825" max="13825" width="13.5703125" style="217" customWidth="1"/>
    <col min="13826" max="13826" width="14.42578125" style="217" customWidth="1"/>
    <col min="13827" max="13827" width="11.140625" style="217" customWidth="1"/>
    <col min="13828" max="13828" width="14.140625" style="217" customWidth="1"/>
    <col min="13829" max="13831" width="11.28515625" style="217" bestFit="1" customWidth="1"/>
    <col min="13832" max="13832" width="10.140625" style="217" bestFit="1" customWidth="1"/>
    <col min="13833" max="13833" width="14.28515625" style="217" customWidth="1"/>
    <col min="13834" max="13835" width="14.28515625" style="217" bestFit="1" customWidth="1"/>
    <col min="13836" max="14073" width="9.140625" style="217"/>
    <col min="14074" max="14074" width="4.7109375" style="217" customWidth="1"/>
    <col min="14075" max="14075" width="7.140625" style="217" customWidth="1"/>
    <col min="14076" max="14076" width="77.5703125" style="217" customWidth="1"/>
    <col min="14077" max="14077" width="12.28515625" style="217" customWidth="1"/>
    <col min="14078" max="14078" width="14.5703125" style="217" customWidth="1"/>
    <col min="14079" max="14079" width="14.28515625" style="217" bestFit="1" customWidth="1"/>
    <col min="14080" max="14080" width="13.85546875" style="217" customWidth="1"/>
    <col min="14081" max="14081" width="13.5703125" style="217" customWidth="1"/>
    <col min="14082" max="14082" width="14.42578125" style="217" customWidth="1"/>
    <col min="14083" max="14083" width="11.140625" style="217" customWidth="1"/>
    <col min="14084" max="14084" width="14.140625" style="217" customWidth="1"/>
    <col min="14085" max="14087" width="11.28515625" style="217" bestFit="1" customWidth="1"/>
    <col min="14088" max="14088" width="10.140625" style="217" bestFit="1" customWidth="1"/>
    <col min="14089" max="14089" width="14.28515625" style="217" customWidth="1"/>
    <col min="14090" max="14091" width="14.28515625" style="217" bestFit="1" customWidth="1"/>
    <col min="14092" max="14329" width="9.140625" style="217"/>
    <col min="14330" max="14330" width="4.7109375" style="217" customWidth="1"/>
    <col min="14331" max="14331" width="7.140625" style="217" customWidth="1"/>
    <col min="14332" max="14332" width="77.5703125" style="217" customWidth="1"/>
    <col min="14333" max="14333" width="12.28515625" style="217" customWidth="1"/>
    <col min="14334" max="14334" width="14.5703125" style="217" customWidth="1"/>
    <col min="14335" max="14335" width="14.28515625" style="217" bestFit="1" customWidth="1"/>
    <col min="14336" max="14336" width="13.85546875" style="217" customWidth="1"/>
    <col min="14337" max="14337" width="13.5703125" style="217" customWidth="1"/>
    <col min="14338" max="14338" width="14.42578125" style="217" customWidth="1"/>
    <col min="14339" max="14339" width="11.140625" style="217" customWidth="1"/>
    <col min="14340" max="14340" width="14.140625" style="217" customWidth="1"/>
    <col min="14341" max="14343" width="11.28515625" style="217" bestFit="1" customWidth="1"/>
    <col min="14344" max="14344" width="10.140625" style="217" bestFit="1" customWidth="1"/>
    <col min="14345" max="14345" width="14.28515625" style="217" customWidth="1"/>
    <col min="14346" max="14347" width="14.28515625" style="217" bestFit="1" customWidth="1"/>
    <col min="14348" max="14585" width="9.140625" style="217"/>
    <col min="14586" max="14586" width="4.7109375" style="217" customWidth="1"/>
    <col min="14587" max="14587" width="7.140625" style="217" customWidth="1"/>
    <col min="14588" max="14588" width="77.5703125" style="217" customWidth="1"/>
    <col min="14589" max="14589" width="12.28515625" style="217" customWidth="1"/>
    <col min="14590" max="14590" width="14.5703125" style="217" customWidth="1"/>
    <col min="14591" max="14591" width="14.28515625" style="217" bestFit="1" customWidth="1"/>
    <col min="14592" max="14592" width="13.85546875" style="217" customWidth="1"/>
    <col min="14593" max="14593" width="13.5703125" style="217" customWidth="1"/>
    <col min="14594" max="14594" width="14.42578125" style="217" customWidth="1"/>
    <col min="14595" max="14595" width="11.140625" style="217" customWidth="1"/>
    <col min="14596" max="14596" width="14.140625" style="217" customWidth="1"/>
    <col min="14597" max="14599" width="11.28515625" style="217" bestFit="1" customWidth="1"/>
    <col min="14600" max="14600" width="10.140625" style="217" bestFit="1" customWidth="1"/>
    <col min="14601" max="14601" width="14.28515625" style="217" customWidth="1"/>
    <col min="14602" max="14603" width="14.28515625" style="217" bestFit="1" customWidth="1"/>
    <col min="14604" max="14841" width="9.140625" style="217"/>
    <col min="14842" max="14842" width="4.7109375" style="217" customWidth="1"/>
    <col min="14843" max="14843" width="7.140625" style="217" customWidth="1"/>
    <col min="14844" max="14844" width="77.5703125" style="217" customWidth="1"/>
    <col min="14845" max="14845" width="12.28515625" style="217" customWidth="1"/>
    <col min="14846" max="14846" width="14.5703125" style="217" customWidth="1"/>
    <col min="14847" max="14847" width="14.28515625" style="217" bestFit="1" customWidth="1"/>
    <col min="14848" max="14848" width="13.85546875" style="217" customWidth="1"/>
    <col min="14849" max="14849" width="13.5703125" style="217" customWidth="1"/>
    <col min="14850" max="14850" width="14.42578125" style="217" customWidth="1"/>
    <col min="14851" max="14851" width="11.140625" style="217" customWidth="1"/>
    <col min="14852" max="14852" width="14.140625" style="217" customWidth="1"/>
    <col min="14853" max="14855" width="11.28515625" style="217" bestFit="1" customWidth="1"/>
    <col min="14856" max="14856" width="10.140625" style="217" bestFit="1" customWidth="1"/>
    <col min="14857" max="14857" width="14.28515625" style="217" customWidth="1"/>
    <col min="14858" max="14859" width="14.28515625" style="217" bestFit="1" customWidth="1"/>
    <col min="14860" max="15097" width="9.140625" style="217"/>
    <col min="15098" max="15098" width="4.7109375" style="217" customWidth="1"/>
    <col min="15099" max="15099" width="7.140625" style="217" customWidth="1"/>
    <col min="15100" max="15100" width="77.5703125" style="217" customWidth="1"/>
    <col min="15101" max="15101" width="12.28515625" style="217" customWidth="1"/>
    <col min="15102" max="15102" width="14.5703125" style="217" customWidth="1"/>
    <col min="15103" max="15103" width="14.28515625" style="217" bestFit="1" customWidth="1"/>
    <col min="15104" max="15104" width="13.85546875" style="217" customWidth="1"/>
    <col min="15105" max="15105" width="13.5703125" style="217" customWidth="1"/>
    <col min="15106" max="15106" width="14.42578125" style="217" customWidth="1"/>
    <col min="15107" max="15107" width="11.140625" style="217" customWidth="1"/>
    <col min="15108" max="15108" width="14.140625" style="217" customWidth="1"/>
    <col min="15109" max="15111" width="11.28515625" style="217" bestFit="1" customWidth="1"/>
    <col min="15112" max="15112" width="10.140625" style="217" bestFit="1" customWidth="1"/>
    <col min="15113" max="15113" width="14.28515625" style="217" customWidth="1"/>
    <col min="15114" max="15115" width="14.28515625" style="217" bestFit="1" customWidth="1"/>
    <col min="15116" max="15353" width="9.140625" style="217"/>
    <col min="15354" max="15354" width="4.7109375" style="217" customWidth="1"/>
    <col min="15355" max="15355" width="7.140625" style="217" customWidth="1"/>
    <col min="15356" max="15356" width="77.5703125" style="217" customWidth="1"/>
    <col min="15357" max="15357" width="12.28515625" style="217" customWidth="1"/>
    <col min="15358" max="15358" width="14.5703125" style="217" customWidth="1"/>
    <col min="15359" max="15359" width="14.28515625" style="217" bestFit="1" customWidth="1"/>
    <col min="15360" max="15360" width="13.85546875" style="217" customWidth="1"/>
    <col min="15361" max="15361" width="13.5703125" style="217" customWidth="1"/>
    <col min="15362" max="15362" width="14.42578125" style="217" customWidth="1"/>
    <col min="15363" max="15363" width="11.140625" style="217" customWidth="1"/>
    <col min="15364" max="15364" width="14.140625" style="217" customWidth="1"/>
    <col min="15365" max="15367" width="11.28515625" style="217" bestFit="1" customWidth="1"/>
    <col min="15368" max="15368" width="10.140625" style="217" bestFit="1" customWidth="1"/>
    <col min="15369" max="15369" width="14.28515625" style="217" customWidth="1"/>
    <col min="15370" max="15371" width="14.28515625" style="217" bestFit="1" customWidth="1"/>
    <col min="15372" max="15609" width="9.140625" style="217"/>
    <col min="15610" max="15610" width="4.7109375" style="217" customWidth="1"/>
    <col min="15611" max="15611" width="7.140625" style="217" customWidth="1"/>
    <col min="15612" max="15612" width="77.5703125" style="217" customWidth="1"/>
    <col min="15613" max="15613" width="12.28515625" style="217" customWidth="1"/>
    <col min="15614" max="15614" width="14.5703125" style="217" customWidth="1"/>
    <col min="15615" max="15615" width="14.28515625" style="217" bestFit="1" customWidth="1"/>
    <col min="15616" max="15616" width="13.85546875" style="217" customWidth="1"/>
    <col min="15617" max="15617" width="13.5703125" style="217" customWidth="1"/>
    <col min="15618" max="15618" width="14.42578125" style="217" customWidth="1"/>
    <col min="15619" max="15619" width="11.140625" style="217" customWidth="1"/>
    <col min="15620" max="15620" width="14.140625" style="217" customWidth="1"/>
    <col min="15621" max="15623" width="11.28515625" style="217" bestFit="1" customWidth="1"/>
    <col min="15624" max="15624" width="10.140625" style="217" bestFit="1" customWidth="1"/>
    <col min="15625" max="15625" width="14.28515625" style="217" customWidth="1"/>
    <col min="15626" max="15627" width="14.28515625" style="217" bestFit="1" customWidth="1"/>
    <col min="15628" max="15865" width="9.140625" style="217"/>
    <col min="15866" max="15866" width="4.7109375" style="217" customWidth="1"/>
    <col min="15867" max="15867" width="7.140625" style="217" customWidth="1"/>
    <col min="15868" max="15868" width="77.5703125" style="217" customWidth="1"/>
    <col min="15869" max="15869" width="12.28515625" style="217" customWidth="1"/>
    <col min="15870" max="15870" width="14.5703125" style="217" customWidth="1"/>
    <col min="15871" max="15871" width="14.28515625" style="217" bestFit="1" customWidth="1"/>
    <col min="15872" max="15872" width="13.85546875" style="217" customWidth="1"/>
    <col min="15873" max="15873" width="13.5703125" style="217" customWidth="1"/>
    <col min="15874" max="15874" width="14.42578125" style="217" customWidth="1"/>
    <col min="15875" max="15875" width="11.140625" style="217" customWidth="1"/>
    <col min="15876" max="15876" width="14.140625" style="217" customWidth="1"/>
    <col min="15877" max="15879" width="11.28515625" style="217" bestFit="1" customWidth="1"/>
    <col min="15880" max="15880" width="10.140625" style="217" bestFit="1" customWidth="1"/>
    <col min="15881" max="15881" width="14.28515625" style="217" customWidth="1"/>
    <col min="15882" max="15883" width="14.28515625" style="217" bestFit="1" customWidth="1"/>
    <col min="15884" max="16121" width="9.140625" style="217"/>
    <col min="16122" max="16122" width="4.7109375" style="217" customWidth="1"/>
    <col min="16123" max="16123" width="7.140625" style="217" customWidth="1"/>
    <col min="16124" max="16124" width="77.5703125" style="217" customWidth="1"/>
    <col min="16125" max="16125" width="12.28515625" style="217" customWidth="1"/>
    <col min="16126" max="16126" width="14.5703125" style="217" customWidth="1"/>
    <col min="16127" max="16127" width="14.28515625" style="217" bestFit="1" customWidth="1"/>
    <col min="16128" max="16128" width="13.85546875" style="217" customWidth="1"/>
    <col min="16129" max="16129" width="13.5703125" style="217" customWidth="1"/>
    <col min="16130" max="16130" width="14.42578125" style="217" customWidth="1"/>
    <col min="16131" max="16131" width="11.140625" style="217" customWidth="1"/>
    <col min="16132" max="16132" width="14.140625" style="217" customWidth="1"/>
    <col min="16133" max="16135" width="11.28515625" style="217" bestFit="1" customWidth="1"/>
    <col min="16136" max="16136" width="10.140625" style="217" bestFit="1" customWidth="1"/>
    <col min="16137" max="16137" width="14.28515625" style="217" customWidth="1"/>
    <col min="16138" max="16139" width="14.28515625" style="217" bestFit="1" customWidth="1"/>
    <col min="16140" max="16384" width="9.140625" style="217"/>
  </cols>
  <sheetData>
    <row r="1" spans="1:20" x14ac:dyDescent="0.25">
      <c r="A1" s="523" t="s">
        <v>986</v>
      </c>
      <c r="B1" s="523"/>
      <c r="C1" s="524"/>
      <c r="D1" s="524"/>
      <c r="E1" s="524"/>
      <c r="F1" s="524"/>
      <c r="G1" s="524"/>
      <c r="H1" s="524"/>
      <c r="I1" s="485"/>
      <c r="J1" s="485"/>
      <c r="K1" s="485"/>
    </row>
    <row r="2" spans="1:20" x14ac:dyDescent="0.25">
      <c r="A2" s="218"/>
      <c r="B2" s="219"/>
      <c r="C2" s="427"/>
      <c r="D2" s="221"/>
      <c r="E2" s="222"/>
      <c r="F2" s="222"/>
      <c r="G2" s="222"/>
    </row>
    <row r="3" spans="1:20" x14ac:dyDescent="0.25">
      <c r="A3" s="525" t="s">
        <v>960</v>
      </c>
      <c r="B3" s="525"/>
      <c r="C3" s="524"/>
      <c r="D3" s="524"/>
      <c r="E3" s="524"/>
      <c r="F3" s="524"/>
      <c r="G3" s="524"/>
      <c r="H3" s="524"/>
      <c r="I3" s="485"/>
      <c r="J3" s="485"/>
      <c r="K3" s="485"/>
    </row>
    <row r="4" spans="1:20" s="225" customFormat="1" x14ac:dyDescent="0.25">
      <c r="A4" s="526" t="s">
        <v>653</v>
      </c>
      <c r="B4" s="526"/>
      <c r="C4" s="527"/>
      <c r="D4" s="527"/>
      <c r="E4" s="527"/>
      <c r="F4" s="527"/>
      <c r="G4" s="527"/>
      <c r="H4" s="524"/>
      <c r="I4" s="485"/>
      <c r="J4" s="485"/>
      <c r="K4" s="485"/>
    </row>
    <row r="5" spans="1:20" s="225" customFormat="1" ht="15" customHeight="1" x14ac:dyDescent="0.25">
      <c r="A5" s="226"/>
      <c r="B5" s="227"/>
      <c r="C5" s="428"/>
      <c r="D5" s="5"/>
      <c r="E5" s="229"/>
      <c r="F5" s="229"/>
      <c r="G5" s="229"/>
      <c r="H5" s="231"/>
    </row>
    <row r="6" spans="1:20" s="234" customFormat="1" ht="15" customHeight="1" x14ac:dyDescent="0.25">
      <c r="A6" s="232" t="s">
        <v>2</v>
      </c>
      <c r="B6" s="528" t="s">
        <v>3</v>
      </c>
      <c r="C6" s="529"/>
      <c r="D6" s="70" t="s">
        <v>4</v>
      </c>
      <c r="E6" s="70" t="s">
        <v>5</v>
      </c>
      <c r="F6" s="233" t="s">
        <v>6</v>
      </c>
      <c r="G6" s="233" t="s">
        <v>7</v>
      </c>
      <c r="H6" s="233" t="s">
        <v>8</v>
      </c>
      <c r="I6" s="233" t="s">
        <v>9</v>
      </c>
      <c r="J6" s="233" t="s">
        <v>10</v>
      </c>
      <c r="K6" s="233" t="s">
        <v>11</v>
      </c>
    </row>
    <row r="7" spans="1:20" s="121" customFormat="1" ht="60.75" customHeight="1" x14ac:dyDescent="0.2">
      <c r="A7" s="530" t="s">
        <v>108</v>
      </c>
      <c r="B7" s="532" t="s">
        <v>387</v>
      </c>
      <c r="C7" s="533"/>
      <c r="D7" s="493" t="s">
        <v>654</v>
      </c>
      <c r="E7" s="74" t="s">
        <v>110</v>
      </c>
      <c r="F7" s="74" t="s">
        <v>19</v>
      </c>
      <c r="G7" s="74" t="s">
        <v>20</v>
      </c>
      <c r="H7" s="74" t="s">
        <v>21</v>
      </c>
      <c r="I7" s="74" t="s">
        <v>22</v>
      </c>
      <c r="J7" s="74" t="s">
        <v>23</v>
      </c>
      <c r="K7" s="74" t="s">
        <v>111</v>
      </c>
    </row>
    <row r="8" spans="1:20" s="57" customFormat="1" ht="12.75" x14ac:dyDescent="0.2">
      <c r="A8" s="531"/>
      <c r="B8" s="533"/>
      <c r="C8" s="533"/>
      <c r="D8" s="535"/>
      <c r="E8" s="74" t="s">
        <v>27</v>
      </c>
      <c r="F8" s="74" t="s">
        <v>27</v>
      </c>
      <c r="G8" s="74" t="s">
        <v>27</v>
      </c>
      <c r="H8" s="74" t="s">
        <v>27</v>
      </c>
      <c r="I8" s="74" t="s">
        <v>27</v>
      </c>
      <c r="J8" s="74" t="s">
        <v>27</v>
      </c>
      <c r="K8" s="74" t="s">
        <v>27</v>
      </c>
    </row>
    <row r="9" spans="1:20" s="57" customFormat="1" ht="11.25" customHeight="1" x14ac:dyDescent="0.25">
      <c r="A9" s="497"/>
      <c r="B9" s="534"/>
      <c r="C9" s="534"/>
      <c r="D9" s="534"/>
      <c r="E9" s="74" t="s">
        <v>26</v>
      </c>
      <c r="F9" s="74" t="s">
        <v>26</v>
      </c>
      <c r="G9" s="74" t="s">
        <v>26</v>
      </c>
      <c r="H9" s="74" t="s">
        <v>26</v>
      </c>
      <c r="I9" s="74" t="s">
        <v>26</v>
      </c>
      <c r="J9" s="74" t="s">
        <v>26</v>
      </c>
      <c r="K9" s="74" t="s">
        <v>26</v>
      </c>
      <c r="N9" s="105"/>
      <c r="O9" s="105"/>
      <c r="P9" s="105"/>
      <c r="Q9" s="105"/>
      <c r="R9" s="105"/>
      <c r="S9" s="105"/>
      <c r="T9" s="105"/>
    </row>
    <row r="10" spans="1:20" ht="30" customHeight="1" x14ac:dyDescent="0.25">
      <c r="A10" s="235" t="s">
        <v>28</v>
      </c>
      <c r="B10" s="538" t="s">
        <v>551</v>
      </c>
      <c r="C10" s="539"/>
      <c r="D10" s="539"/>
      <c r="E10" s="540"/>
      <c r="F10" s="540"/>
      <c r="G10" s="540"/>
      <c r="H10" s="540"/>
      <c r="I10" s="540"/>
      <c r="J10" s="540"/>
      <c r="K10" s="540"/>
      <c r="N10" s="105"/>
      <c r="O10" s="105"/>
      <c r="P10" s="105"/>
      <c r="Q10" s="105"/>
      <c r="R10" s="105"/>
      <c r="S10" s="105"/>
      <c r="T10" s="105"/>
    </row>
    <row r="11" spans="1:20" ht="15.75" x14ac:dyDescent="0.25">
      <c r="A11" s="235" t="s">
        <v>30</v>
      </c>
      <c r="B11" s="236"/>
      <c r="C11" s="237" t="s">
        <v>938</v>
      </c>
      <c r="D11" s="238">
        <v>11130</v>
      </c>
      <c r="E11" s="418">
        <f>+E14+E53</f>
        <v>4545000</v>
      </c>
      <c r="F11" s="411"/>
      <c r="G11" s="411"/>
      <c r="H11" s="411"/>
      <c r="I11" s="411"/>
      <c r="J11" s="239"/>
      <c r="K11" s="240">
        <f>E11+F11+G11+H11+I11+J11</f>
        <v>4545000</v>
      </c>
      <c r="N11" s="105">
        <v>11130</v>
      </c>
      <c r="O11" s="105">
        <v>66020</v>
      </c>
      <c r="P11" s="105">
        <v>13350</v>
      </c>
      <c r="Q11" s="105">
        <v>82092</v>
      </c>
      <c r="R11" s="105">
        <v>45160</v>
      </c>
      <c r="S11" s="105"/>
      <c r="T11" s="105"/>
    </row>
    <row r="12" spans="1:20" s="225" customFormat="1" ht="30.75" customHeight="1" x14ac:dyDescent="0.25">
      <c r="A12" s="235" t="s">
        <v>32</v>
      </c>
      <c r="B12" s="541" t="s">
        <v>655</v>
      </c>
      <c r="C12" s="542"/>
      <c r="D12" s="247"/>
      <c r="E12" s="248">
        <f t="shared" ref="E12:K12" si="0">SUM(E11:E11)</f>
        <v>4545000</v>
      </c>
      <c r="F12" s="248">
        <f t="shared" si="0"/>
        <v>0</v>
      </c>
      <c r="G12" s="248">
        <f t="shared" si="0"/>
        <v>0</v>
      </c>
      <c r="H12" s="248">
        <f t="shared" si="0"/>
        <v>0</v>
      </c>
      <c r="I12" s="248">
        <f t="shared" si="0"/>
        <v>0</v>
      </c>
      <c r="J12" s="248">
        <f t="shared" si="0"/>
        <v>0</v>
      </c>
      <c r="K12" s="248">
        <f t="shared" si="0"/>
        <v>4545000</v>
      </c>
      <c r="N12" s="457">
        <f>E11+E53+E67+E14</f>
        <v>11452000</v>
      </c>
      <c r="O12" s="457">
        <f>E15+E50+E48+E49+E51</f>
        <v>31351150</v>
      </c>
      <c r="P12" s="457">
        <f>E16+E21+E22+E31+E52+E36+E37+E55+E26+E27</f>
        <v>56925981</v>
      </c>
      <c r="Q12" s="457">
        <f>E17+E18+E19</f>
        <v>563500000</v>
      </c>
      <c r="R12" s="457">
        <f>E32+E33+E34+E35+E38+E28+E29+E30</f>
        <v>452420826</v>
      </c>
      <c r="S12" s="457"/>
      <c r="T12" s="116"/>
    </row>
    <row r="13" spans="1:20" ht="31.5" customHeight="1" x14ac:dyDescent="0.25">
      <c r="A13" s="235" t="s">
        <v>34</v>
      </c>
      <c r="B13" s="538" t="s">
        <v>553</v>
      </c>
      <c r="C13" s="543"/>
      <c r="D13" s="543"/>
      <c r="E13" s="540"/>
      <c r="F13" s="540"/>
      <c r="G13" s="540"/>
      <c r="H13" s="540"/>
      <c r="I13" s="540"/>
      <c r="J13" s="540"/>
      <c r="K13" s="540"/>
      <c r="N13" s="105"/>
      <c r="O13" s="105"/>
      <c r="P13" s="105"/>
      <c r="Q13" s="105"/>
      <c r="R13" s="105"/>
      <c r="S13" s="105"/>
      <c r="T13" s="105"/>
    </row>
    <row r="14" spans="1:20" s="421" customFormat="1" ht="15.75" x14ac:dyDescent="0.25">
      <c r="A14" s="235" t="s">
        <v>36</v>
      </c>
      <c r="B14" s="420"/>
      <c r="C14" s="237" t="s">
        <v>914</v>
      </c>
      <c r="D14" s="415">
        <v>11130</v>
      </c>
      <c r="E14" s="418">
        <v>2175000</v>
      </c>
      <c r="F14" s="239"/>
      <c r="G14" s="239"/>
      <c r="H14" s="239"/>
      <c r="I14" s="239"/>
      <c r="J14" s="239"/>
      <c r="K14" s="240">
        <f t="shared" ref="K14:K23" si="1">E14+F14+G14+H14+I14+J14</f>
        <v>2175000</v>
      </c>
      <c r="N14" s="458">
        <v>13320</v>
      </c>
      <c r="O14" s="458">
        <v>72210</v>
      </c>
      <c r="P14" s="458">
        <v>91140</v>
      </c>
      <c r="Q14" s="458">
        <v>82091</v>
      </c>
      <c r="R14" s="458">
        <v>107080</v>
      </c>
      <c r="S14" s="458"/>
      <c r="T14" s="458"/>
    </row>
    <row r="15" spans="1:20" s="421" customFormat="1" ht="15.75" x14ac:dyDescent="0.25">
      <c r="A15" s="235" t="s">
        <v>38</v>
      </c>
      <c r="B15" s="420"/>
      <c r="C15" s="237" t="s">
        <v>912</v>
      </c>
      <c r="D15" s="442">
        <v>66020</v>
      </c>
      <c r="E15" s="418">
        <v>6677211</v>
      </c>
      <c r="F15" s="239"/>
      <c r="G15" s="239"/>
      <c r="H15" s="239"/>
      <c r="I15" s="239"/>
      <c r="J15" s="239"/>
      <c r="K15" s="240">
        <f t="shared" si="1"/>
        <v>6677211</v>
      </c>
      <c r="N15" s="459">
        <f>E20</f>
        <v>2755000</v>
      </c>
      <c r="O15" s="459">
        <f>E43+E56+E57+E23</f>
        <v>11370000</v>
      </c>
      <c r="P15" s="459">
        <f>E54+E39</f>
        <v>1500000</v>
      </c>
      <c r="Q15" s="459">
        <f>E65</f>
        <v>394000</v>
      </c>
      <c r="R15" s="459">
        <f>E66</f>
        <v>1417000</v>
      </c>
      <c r="S15" s="458"/>
      <c r="T15" s="458"/>
    </row>
    <row r="16" spans="1:20" s="439" customFormat="1" ht="15" customHeight="1" x14ac:dyDescent="0.25">
      <c r="A16" s="235" t="s">
        <v>40</v>
      </c>
      <c r="B16" s="422"/>
      <c r="C16" s="416" t="s">
        <v>939</v>
      </c>
      <c r="D16" s="425">
        <v>13350</v>
      </c>
      <c r="E16" s="413">
        <v>3200000</v>
      </c>
      <c r="F16" s="438"/>
      <c r="G16" s="438"/>
      <c r="H16" s="438"/>
      <c r="I16" s="438"/>
      <c r="J16" s="438"/>
      <c r="K16" s="424">
        <f t="shared" si="1"/>
        <v>3200000</v>
      </c>
      <c r="N16" s="460"/>
      <c r="O16" s="460"/>
      <c r="P16" s="460"/>
      <c r="Q16" s="460"/>
      <c r="R16" s="460"/>
      <c r="S16" s="460"/>
      <c r="T16" s="460"/>
    </row>
    <row r="17" spans="1:20" s="421" customFormat="1" ht="15" customHeight="1" x14ac:dyDescent="0.25">
      <c r="A17" s="235" t="s">
        <v>42</v>
      </c>
      <c r="B17" s="422"/>
      <c r="C17" s="416" t="s">
        <v>656</v>
      </c>
      <c r="D17" s="425">
        <v>82092</v>
      </c>
      <c r="E17" s="413">
        <v>216700000</v>
      </c>
      <c r="F17" s="423"/>
      <c r="G17" s="423"/>
      <c r="H17" s="423"/>
      <c r="I17" s="423"/>
      <c r="J17" s="423"/>
      <c r="K17" s="424">
        <f t="shared" si="1"/>
        <v>216700000</v>
      </c>
      <c r="N17" s="458"/>
      <c r="O17" s="458"/>
      <c r="P17" s="458"/>
      <c r="Q17" s="458"/>
      <c r="R17" s="458"/>
      <c r="S17" s="458"/>
      <c r="T17" s="458"/>
    </row>
    <row r="18" spans="1:20" s="421" customFormat="1" ht="15" customHeight="1" x14ac:dyDescent="0.25">
      <c r="A18" s="235" t="s">
        <v>44</v>
      </c>
      <c r="B18" s="422"/>
      <c r="C18" s="416" t="s">
        <v>657</v>
      </c>
      <c r="D18" s="415">
        <v>82092</v>
      </c>
      <c r="E18" s="413">
        <v>342300000</v>
      </c>
      <c r="F18" s="423"/>
      <c r="G18" s="423"/>
      <c r="H18" s="423"/>
      <c r="I18" s="423"/>
      <c r="J18" s="423"/>
      <c r="K18" s="424">
        <f t="shared" si="1"/>
        <v>342300000</v>
      </c>
      <c r="N18" s="458"/>
      <c r="O18" s="458"/>
      <c r="P18" s="457">
        <f>N12+O12+P12+Q12+R12+O15+Q15+R15+N15+P15</f>
        <v>1133085957</v>
      </c>
      <c r="Q18" s="458"/>
      <c r="R18" s="458"/>
      <c r="S18" s="458"/>
      <c r="T18" s="458"/>
    </row>
    <row r="19" spans="1:20" ht="15.75" x14ac:dyDescent="0.25">
      <c r="A19" s="235" t="s">
        <v>46</v>
      </c>
      <c r="B19" s="241"/>
      <c r="C19" s="237" t="s">
        <v>965</v>
      </c>
      <c r="D19" s="252">
        <v>82092</v>
      </c>
      <c r="E19" s="413">
        <v>4500000</v>
      </c>
      <c r="F19" s="245"/>
      <c r="G19" s="245"/>
      <c r="H19" s="245"/>
      <c r="I19" s="245"/>
      <c r="J19" s="245"/>
      <c r="K19" s="424">
        <f t="shared" si="1"/>
        <v>4500000</v>
      </c>
      <c r="N19" s="105"/>
      <c r="O19" s="105"/>
      <c r="P19" s="105"/>
      <c r="Q19" s="105"/>
      <c r="R19" s="105"/>
      <c r="S19" s="105"/>
      <c r="T19" s="105"/>
    </row>
    <row r="20" spans="1:20" ht="15.75" x14ac:dyDescent="0.25">
      <c r="A20" s="235" t="s">
        <v>48</v>
      </c>
      <c r="B20" s="241"/>
      <c r="C20" s="255" t="s">
        <v>930</v>
      </c>
      <c r="D20" s="252">
        <v>13320</v>
      </c>
      <c r="E20" s="244">
        <v>2755000</v>
      </c>
      <c r="F20" s="245"/>
      <c r="G20" s="245"/>
      <c r="H20" s="245"/>
      <c r="I20" s="245"/>
      <c r="J20" s="245"/>
      <c r="K20" s="424">
        <f t="shared" si="1"/>
        <v>2755000</v>
      </c>
      <c r="N20" s="105"/>
      <c r="O20" s="105"/>
      <c r="P20" s="105"/>
      <c r="Q20" s="105"/>
      <c r="R20" s="105"/>
      <c r="S20" s="105"/>
      <c r="T20" s="105"/>
    </row>
    <row r="21" spans="1:20" s="421" customFormat="1" ht="15.75" x14ac:dyDescent="0.25">
      <c r="A21" s="235" t="s">
        <v>49</v>
      </c>
      <c r="B21" s="422"/>
      <c r="C21" s="255" t="s">
        <v>921</v>
      </c>
      <c r="D21" s="252">
        <v>13350</v>
      </c>
      <c r="E21" s="413">
        <v>1000000</v>
      </c>
      <c r="F21" s="423"/>
      <c r="G21" s="423"/>
      <c r="H21" s="423"/>
      <c r="I21" s="423"/>
      <c r="J21" s="423"/>
      <c r="K21" s="424">
        <f t="shared" si="1"/>
        <v>1000000</v>
      </c>
      <c r="N21" s="458"/>
      <c r="O21" s="458"/>
      <c r="P21" s="458"/>
      <c r="Q21" s="458"/>
      <c r="R21" s="458"/>
      <c r="S21" s="458"/>
      <c r="T21" s="458"/>
    </row>
    <row r="22" spans="1:20" s="421" customFormat="1" x14ac:dyDescent="0.25">
      <c r="A22" s="235" t="s">
        <v>51</v>
      </c>
      <c r="B22" s="422"/>
      <c r="C22" s="416" t="s">
        <v>925</v>
      </c>
      <c r="D22" s="425">
        <v>13350</v>
      </c>
      <c r="E22" s="253">
        <v>300000</v>
      </c>
      <c r="F22" s="423"/>
      <c r="G22" s="423"/>
      <c r="H22" s="423"/>
      <c r="I22" s="423"/>
      <c r="J22" s="423"/>
      <c r="K22" s="424">
        <f t="shared" si="1"/>
        <v>300000</v>
      </c>
    </row>
    <row r="23" spans="1:20" s="421" customFormat="1" x14ac:dyDescent="0.25">
      <c r="A23" s="235" t="s">
        <v>53</v>
      </c>
      <c r="B23" s="422"/>
      <c r="C23" s="416" t="s">
        <v>926</v>
      </c>
      <c r="D23" s="425">
        <v>72210</v>
      </c>
      <c r="E23" s="253">
        <v>200000</v>
      </c>
      <c r="F23" s="423"/>
      <c r="G23" s="423"/>
      <c r="H23" s="423"/>
      <c r="I23" s="423"/>
      <c r="J23" s="423"/>
      <c r="K23" s="424">
        <f t="shared" si="1"/>
        <v>200000</v>
      </c>
    </row>
    <row r="24" spans="1:20" s="225" customFormat="1" ht="32.25" customHeight="1" x14ac:dyDescent="0.2">
      <c r="A24" s="235" t="s">
        <v>55</v>
      </c>
      <c r="B24" s="541" t="s">
        <v>658</v>
      </c>
      <c r="C24" s="544"/>
      <c r="D24" s="256"/>
      <c r="E24" s="257">
        <f t="shared" ref="E24:K24" si="2">SUM(E14:E23)</f>
        <v>579807211</v>
      </c>
      <c r="F24" s="257">
        <f t="shared" si="2"/>
        <v>0</v>
      </c>
      <c r="G24" s="257">
        <f t="shared" si="2"/>
        <v>0</v>
      </c>
      <c r="H24" s="257">
        <f t="shared" si="2"/>
        <v>0</v>
      </c>
      <c r="I24" s="257">
        <f t="shared" si="2"/>
        <v>0</v>
      </c>
      <c r="J24" s="257">
        <f t="shared" si="2"/>
        <v>0</v>
      </c>
      <c r="K24" s="257">
        <f t="shared" si="2"/>
        <v>579807211</v>
      </c>
    </row>
    <row r="25" spans="1:20" ht="33.75" customHeight="1" x14ac:dyDescent="0.25">
      <c r="A25" s="235" t="s">
        <v>57</v>
      </c>
      <c r="B25" s="538" t="s">
        <v>659</v>
      </c>
      <c r="C25" s="539"/>
      <c r="D25" s="539"/>
      <c r="E25" s="540"/>
      <c r="F25" s="540"/>
      <c r="G25" s="540"/>
      <c r="H25" s="540"/>
      <c r="I25" s="540"/>
      <c r="J25" s="540"/>
      <c r="K25" s="540"/>
    </row>
    <row r="26" spans="1:20" ht="46.5" customHeight="1" x14ac:dyDescent="0.25">
      <c r="A26" s="235" t="s">
        <v>59</v>
      </c>
      <c r="B26" s="476"/>
      <c r="C26" s="330" t="s">
        <v>966</v>
      </c>
      <c r="D26" s="465">
        <v>13350</v>
      </c>
      <c r="E26" s="413">
        <v>1470000</v>
      </c>
      <c r="F26" s="477"/>
      <c r="G26" s="477"/>
      <c r="H26" s="477"/>
      <c r="I26" s="477"/>
      <c r="J26" s="477"/>
      <c r="K26" s="479">
        <f>E26</f>
        <v>1470000</v>
      </c>
    </row>
    <row r="27" spans="1:20" x14ac:dyDescent="0.25">
      <c r="A27" s="235" t="s">
        <v>61</v>
      </c>
      <c r="B27" s="481"/>
      <c r="C27" s="330" t="s">
        <v>970</v>
      </c>
      <c r="D27" s="465">
        <v>13350</v>
      </c>
      <c r="E27" s="413">
        <v>1575000</v>
      </c>
      <c r="F27" s="482"/>
      <c r="G27" s="482"/>
      <c r="H27" s="482"/>
      <c r="I27" s="482"/>
      <c r="J27" s="482"/>
      <c r="K27" s="479">
        <f>E27</f>
        <v>1575000</v>
      </c>
    </row>
    <row r="28" spans="1:20" x14ac:dyDescent="0.25">
      <c r="A28" s="235" t="s">
        <v>63</v>
      </c>
      <c r="B28" s="241"/>
      <c r="C28" s="258" t="s">
        <v>907</v>
      </c>
      <c r="D28" s="250">
        <v>45160</v>
      </c>
      <c r="E28" s="413">
        <v>170082015</v>
      </c>
      <c r="F28" s="245"/>
      <c r="G28" s="245"/>
      <c r="H28" s="245"/>
      <c r="I28" s="245"/>
      <c r="J28" s="245"/>
      <c r="K28" s="246">
        <f t="shared" ref="K28:K37" si="3">E28+F28+G28+H28+I28+J28</f>
        <v>170082015</v>
      </c>
    </row>
    <row r="29" spans="1:20" x14ac:dyDescent="0.25">
      <c r="A29" s="235" t="s">
        <v>65</v>
      </c>
      <c r="B29" s="241"/>
      <c r="C29" s="258" t="s">
        <v>967</v>
      </c>
      <c r="D29" s="250">
        <v>45160</v>
      </c>
      <c r="E29" s="413">
        <v>95811318</v>
      </c>
      <c r="F29" s="245"/>
      <c r="G29" s="245"/>
      <c r="H29" s="245"/>
      <c r="I29" s="245"/>
      <c r="J29" s="245"/>
      <c r="K29" s="246">
        <f t="shared" si="3"/>
        <v>95811318</v>
      </c>
    </row>
    <row r="30" spans="1:20" x14ac:dyDescent="0.25">
      <c r="A30" s="235" t="s">
        <v>67</v>
      </c>
      <c r="B30" s="241"/>
      <c r="C30" s="258" t="s">
        <v>913</v>
      </c>
      <c r="D30" s="250">
        <v>45160</v>
      </c>
      <c r="E30" s="413">
        <v>2607568</v>
      </c>
      <c r="F30" s="245"/>
      <c r="G30" s="245"/>
      <c r="H30" s="245"/>
      <c r="I30" s="245"/>
      <c r="J30" s="245"/>
      <c r="K30" s="246">
        <f t="shared" si="3"/>
        <v>2607568</v>
      </c>
    </row>
    <row r="31" spans="1:20" x14ac:dyDescent="0.25">
      <c r="A31" s="235" t="s">
        <v>69</v>
      </c>
      <c r="B31" s="241"/>
      <c r="C31" s="258" t="s">
        <v>937</v>
      </c>
      <c r="D31" s="250">
        <v>13350</v>
      </c>
      <c r="E31" s="413">
        <v>13000000</v>
      </c>
      <c r="F31" s="245"/>
      <c r="G31" s="245"/>
      <c r="H31" s="245"/>
      <c r="I31" s="245"/>
      <c r="J31" s="245"/>
      <c r="K31" s="246">
        <f t="shared" si="3"/>
        <v>13000000</v>
      </c>
    </row>
    <row r="32" spans="1:20" ht="30" x14ac:dyDescent="0.25">
      <c r="A32" s="235" t="s">
        <v>71</v>
      </c>
      <c r="B32" s="241"/>
      <c r="C32" s="237" t="s">
        <v>941</v>
      </c>
      <c r="D32" s="238">
        <v>45160</v>
      </c>
      <c r="E32" s="418">
        <v>117987000</v>
      </c>
      <c r="F32" s="239"/>
      <c r="G32" s="239"/>
      <c r="H32" s="239"/>
      <c r="I32" s="239"/>
      <c r="J32" s="239"/>
      <c r="K32" s="246">
        <f t="shared" si="3"/>
        <v>117987000</v>
      </c>
      <c r="O32" s="223"/>
    </row>
    <row r="33" spans="1:15" ht="30" x14ac:dyDescent="0.25">
      <c r="A33" s="235" t="s">
        <v>73</v>
      </c>
      <c r="B33" s="241"/>
      <c r="C33" s="237" t="s">
        <v>911</v>
      </c>
      <c r="D33" s="415">
        <v>45160</v>
      </c>
      <c r="E33" s="418">
        <v>12168000</v>
      </c>
      <c r="F33" s="239"/>
      <c r="G33" s="239"/>
      <c r="H33" s="239"/>
      <c r="I33" s="239"/>
      <c r="J33" s="239"/>
      <c r="K33" s="246">
        <f t="shared" si="3"/>
        <v>12168000</v>
      </c>
      <c r="O33" s="223"/>
    </row>
    <row r="34" spans="1:15" x14ac:dyDescent="0.25">
      <c r="A34" s="235" t="s">
        <v>97</v>
      </c>
      <c r="B34" s="241"/>
      <c r="C34" s="237" t="s">
        <v>908</v>
      </c>
      <c r="D34" s="238">
        <v>45160</v>
      </c>
      <c r="E34" s="418">
        <v>33269925</v>
      </c>
      <c r="F34" s="239"/>
      <c r="G34" s="239"/>
      <c r="H34" s="239"/>
      <c r="I34" s="239"/>
      <c r="J34" s="239"/>
      <c r="K34" s="246">
        <f t="shared" si="3"/>
        <v>33269925</v>
      </c>
    </row>
    <row r="35" spans="1:15" x14ac:dyDescent="0.25">
      <c r="A35" s="235" t="s">
        <v>99</v>
      </c>
      <c r="B35" s="241"/>
      <c r="C35" s="237" t="s">
        <v>931</v>
      </c>
      <c r="D35" s="440">
        <v>45160</v>
      </c>
      <c r="E35" s="418">
        <v>495000</v>
      </c>
      <c r="F35" s="239"/>
      <c r="G35" s="239"/>
      <c r="H35" s="239"/>
      <c r="I35" s="239"/>
      <c r="J35" s="239"/>
      <c r="K35" s="246">
        <f t="shared" si="3"/>
        <v>495000</v>
      </c>
    </row>
    <row r="36" spans="1:15" ht="30" x14ac:dyDescent="0.25">
      <c r="A36" s="235" t="s">
        <v>101</v>
      </c>
      <c r="B36" s="241"/>
      <c r="C36" s="258" t="s">
        <v>909</v>
      </c>
      <c r="D36" s="250">
        <v>13350</v>
      </c>
      <c r="E36" s="413">
        <v>17988639</v>
      </c>
      <c r="F36" s="245"/>
      <c r="G36" s="245"/>
      <c r="H36" s="245"/>
      <c r="I36" s="245"/>
      <c r="J36" s="245"/>
      <c r="K36" s="246">
        <f t="shared" si="3"/>
        <v>17988639</v>
      </c>
    </row>
    <row r="37" spans="1:15" ht="30" x14ac:dyDescent="0.25">
      <c r="A37" s="235" t="s">
        <v>660</v>
      </c>
      <c r="B37" s="241"/>
      <c r="C37" s="258" t="s">
        <v>910</v>
      </c>
      <c r="D37" s="250">
        <v>13350</v>
      </c>
      <c r="E37" s="413">
        <v>16902342</v>
      </c>
      <c r="F37" s="245"/>
      <c r="G37" s="245"/>
      <c r="H37" s="245"/>
      <c r="I37" s="245"/>
      <c r="J37" s="245"/>
      <c r="K37" s="246">
        <f t="shared" si="3"/>
        <v>16902342</v>
      </c>
    </row>
    <row r="38" spans="1:15" x14ac:dyDescent="0.25">
      <c r="A38" s="235" t="s">
        <v>661</v>
      </c>
      <c r="B38" s="241"/>
      <c r="C38" s="249" t="s">
        <v>927</v>
      </c>
      <c r="D38" s="250">
        <v>45160</v>
      </c>
      <c r="E38" s="419">
        <v>20000000</v>
      </c>
      <c r="F38" s="245"/>
      <c r="G38" s="245"/>
      <c r="H38" s="245"/>
      <c r="I38" s="245"/>
      <c r="J38" s="245"/>
      <c r="K38" s="246">
        <f>E38+F38+G38+H38+I38+J38</f>
        <v>20000000</v>
      </c>
    </row>
    <row r="39" spans="1:15" ht="30" x14ac:dyDescent="0.25">
      <c r="A39" s="235" t="s">
        <v>662</v>
      </c>
      <c r="B39" s="241"/>
      <c r="C39" s="249" t="s">
        <v>958</v>
      </c>
      <c r="D39" s="250">
        <v>91140</v>
      </c>
      <c r="E39" s="419">
        <v>500000</v>
      </c>
      <c r="F39" s="245"/>
      <c r="G39" s="245"/>
      <c r="H39" s="245"/>
      <c r="I39" s="245"/>
      <c r="J39" s="245"/>
      <c r="K39" s="246">
        <f>E39+F39+G39+H39+I39+J39</f>
        <v>500000</v>
      </c>
    </row>
    <row r="40" spans="1:15" s="225" customFormat="1" ht="31.5" customHeight="1" x14ac:dyDescent="0.2">
      <c r="A40" s="235" t="s">
        <v>663</v>
      </c>
      <c r="B40" s="541" t="s">
        <v>668</v>
      </c>
      <c r="C40" s="542"/>
      <c r="D40" s="247"/>
      <c r="E40" s="248">
        <f t="shared" ref="E40:K40" si="4">SUM(E26:E39)</f>
        <v>503856807</v>
      </c>
      <c r="F40" s="248">
        <f t="shared" si="4"/>
        <v>0</v>
      </c>
      <c r="G40" s="248">
        <f t="shared" si="4"/>
        <v>0</v>
      </c>
      <c r="H40" s="248">
        <f t="shared" si="4"/>
        <v>0</v>
      </c>
      <c r="I40" s="248">
        <f t="shared" si="4"/>
        <v>0</v>
      </c>
      <c r="J40" s="248">
        <f t="shared" si="4"/>
        <v>0</v>
      </c>
      <c r="K40" s="248">
        <f t="shared" si="4"/>
        <v>503856807</v>
      </c>
    </row>
    <row r="41" spans="1:15" ht="31.5" customHeight="1" x14ac:dyDescent="0.25">
      <c r="A41" s="235" t="s">
        <v>664</v>
      </c>
      <c r="B41" s="538" t="s">
        <v>555</v>
      </c>
      <c r="C41" s="543"/>
      <c r="D41" s="543"/>
      <c r="E41" s="540"/>
      <c r="F41" s="540"/>
      <c r="G41" s="540"/>
      <c r="H41" s="540"/>
      <c r="I41" s="540"/>
      <c r="J41" s="540"/>
      <c r="K41" s="540"/>
    </row>
    <row r="42" spans="1:15" s="225" customFormat="1" ht="15" customHeight="1" x14ac:dyDescent="0.25">
      <c r="A42" s="235" t="s">
        <v>943</v>
      </c>
      <c r="B42" s="241"/>
      <c r="C42" s="416" t="s">
        <v>671</v>
      </c>
      <c r="D42" s="250">
        <v>11130</v>
      </c>
      <c r="E42" s="409"/>
      <c r="F42" s="423">
        <v>2500000</v>
      </c>
      <c r="G42" s="410"/>
      <c r="H42" s="410"/>
      <c r="I42" s="410"/>
      <c r="J42" s="410"/>
      <c r="K42" s="246">
        <f t="shared" ref="K42:K45" si="5">E42+F42+G42+H42+I42+J42</f>
        <v>2500000</v>
      </c>
    </row>
    <row r="43" spans="1:15" s="225" customFormat="1" ht="15" customHeight="1" x14ac:dyDescent="0.25">
      <c r="A43" s="235" t="s">
        <v>944</v>
      </c>
      <c r="B43" s="241"/>
      <c r="C43" s="416" t="s">
        <v>673</v>
      </c>
      <c r="D43" s="250">
        <v>72210</v>
      </c>
      <c r="E43" s="413">
        <v>1170000</v>
      </c>
      <c r="F43" s="410"/>
      <c r="G43" s="410"/>
      <c r="H43" s="410"/>
      <c r="I43" s="410"/>
      <c r="J43" s="410"/>
      <c r="K43" s="246">
        <f t="shared" si="5"/>
        <v>1170000</v>
      </c>
    </row>
    <row r="44" spans="1:15" s="439" customFormat="1" ht="15" customHeight="1" x14ac:dyDescent="0.25">
      <c r="A44" s="235" t="s">
        <v>945</v>
      </c>
      <c r="B44" s="422"/>
      <c r="C44" s="416" t="s">
        <v>954</v>
      </c>
      <c r="D44" s="425">
        <v>91140</v>
      </c>
      <c r="E44" s="413"/>
      <c r="F44" s="423"/>
      <c r="G44" s="423"/>
      <c r="H44" s="423">
        <v>200000</v>
      </c>
      <c r="I44" s="423"/>
      <c r="J44" s="423"/>
      <c r="K44" s="424">
        <f t="shared" si="5"/>
        <v>200000</v>
      </c>
    </row>
    <row r="45" spans="1:15" s="439" customFormat="1" ht="15" customHeight="1" x14ac:dyDescent="0.25">
      <c r="A45" s="235" t="s">
        <v>946</v>
      </c>
      <c r="B45" s="422"/>
      <c r="C45" s="416" t="s">
        <v>957</v>
      </c>
      <c r="D45" s="425">
        <v>91140</v>
      </c>
      <c r="E45" s="413"/>
      <c r="F45" s="423"/>
      <c r="G45" s="423"/>
      <c r="H45" s="423"/>
      <c r="I45" s="423">
        <v>200000</v>
      </c>
      <c r="J45" s="423"/>
      <c r="K45" s="424">
        <f t="shared" si="5"/>
        <v>200000</v>
      </c>
    </row>
    <row r="46" spans="1:15" ht="30" customHeight="1" x14ac:dyDescent="0.25">
      <c r="A46" s="235" t="s">
        <v>947</v>
      </c>
      <c r="B46" s="541" t="s">
        <v>679</v>
      </c>
      <c r="C46" s="544"/>
      <c r="D46" s="256"/>
      <c r="E46" s="257">
        <f t="shared" ref="E46:K46" si="6">SUM(E42:E45)</f>
        <v>1170000</v>
      </c>
      <c r="F46" s="257">
        <f t="shared" si="6"/>
        <v>2500000</v>
      </c>
      <c r="G46" s="257">
        <f t="shared" si="6"/>
        <v>0</v>
      </c>
      <c r="H46" s="257">
        <f t="shared" si="6"/>
        <v>200000</v>
      </c>
      <c r="I46" s="257">
        <f t="shared" si="6"/>
        <v>200000</v>
      </c>
      <c r="J46" s="257">
        <f t="shared" si="6"/>
        <v>0</v>
      </c>
      <c r="K46" s="257">
        <f t="shared" si="6"/>
        <v>4070000</v>
      </c>
    </row>
    <row r="47" spans="1:15" ht="29.25" customHeight="1" x14ac:dyDescent="0.25">
      <c r="A47" s="235" t="s">
        <v>948</v>
      </c>
      <c r="B47" s="538" t="s">
        <v>557</v>
      </c>
      <c r="C47" s="545"/>
      <c r="D47" s="545"/>
      <c r="E47" s="540"/>
      <c r="F47" s="540"/>
      <c r="G47" s="540"/>
      <c r="H47" s="540"/>
      <c r="I47" s="540"/>
      <c r="J47" s="540"/>
      <c r="K47" s="540"/>
    </row>
    <row r="48" spans="1:15" ht="30" x14ac:dyDescent="0.25">
      <c r="A48" s="235" t="s">
        <v>949</v>
      </c>
      <c r="B48" s="236"/>
      <c r="C48" s="237" t="s">
        <v>961</v>
      </c>
      <c r="D48" s="415">
        <v>66020</v>
      </c>
      <c r="E48" s="418">
        <v>18450030</v>
      </c>
      <c r="F48" s="411"/>
      <c r="G48" s="411"/>
      <c r="H48" s="411"/>
      <c r="I48" s="411"/>
      <c r="J48" s="411"/>
      <c r="K48" s="240">
        <f t="shared" ref="K48:K67" si="7">E48+F48+G48+H48+I48+J48</f>
        <v>18450030</v>
      </c>
    </row>
    <row r="49" spans="1:11" x14ac:dyDescent="0.25">
      <c r="A49" s="235" t="s">
        <v>950</v>
      </c>
      <c r="B49" s="481"/>
      <c r="C49" s="237" t="s">
        <v>971</v>
      </c>
      <c r="D49" s="483">
        <v>66020</v>
      </c>
      <c r="E49" s="418">
        <v>5023909</v>
      </c>
      <c r="F49" s="411"/>
      <c r="G49" s="411"/>
      <c r="H49" s="411"/>
      <c r="I49" s="411"/>
      <c r="J49" s="411"/>
      <c r="K49" s="240">
        <f t="shared" si="7"/>
        <v>5023909</v>
      </c>
    </row>
    <row r="50" spans="1:11" ht="15" customHeight="1" x14ac:dyDescent="0.25">
      <c r="A50" s="235" t="s">
        <v>951</v>
      </c>
      <c r="B50" s="241"/>
      <c r="C50" s="416" t="s">
        <v>684</v>
      </c>
      <c r="D50" s="483">
        <v>66020</v>
      </c>
      <c r="E50" s="413">
        <v>400000</v>
      </c>
      <c r="F50" s="410"/>
      <c r="G50" s="410"/>
      <c r="H50" s="410"/>
      <c r="I50" s="410"/>
      <c r="J50" s="410"/>
      <c r="K50" s="240">
        <f t="shared" si="7"/>
        <v>400000</v>
      </c>
    </row>
    <row r="51" spans="1:11" ht="15" customHeight="1" x14ac:dyDescent="0.25">
      <c r="A51" s="235" t="s">
        <v>665</v>
      </c>
      <c r="B51" s="241"/>
      <c r="C51" s="416" t="s">
        <v>972</v>
      </c>
      <c r="D51" s="483">
        <v>66020</v>
      </c>
      <c r="E51" s="413">
        <v>800000</v>
      </c>
      <c r="F51" s="410"/>
      <c r="G51" s="410"/>
      <c r="H51" s="410"/>
      <c r="I51" s="410"/>
      <c r="J51" s="410"/>
      <c r="K51" s="240">
        <f t="shared" si="7"/>
        <v>800000</v>
      </c>
    </row>
    <row r="52" spans="1:11" ht="30" x14ac:dyDescent="0.25">
      <c r="A52" s="235" t="s">
        <v>666</v>
      </c>
      <c r="B52" s="241"/>
      <c r="C52" s="429" t="s">
        <v>963</v>
      </c>
      <c r="D52" s="243">
        <v>13350</v>
      </c>
      <c r="E52" s="413">
        <v>990000</v>
      </c>
      <c r="F52" s="410"/>
      <c r="G52" s="410"/>
      <c r="H52" s="410"/>
      <c r="I52" s="410"/>
      <c r="J52" s="410"/>
      <c r="K52" s="246">
        <f t="shared" si="7"/>
        <v>990000</v>
      </c>
    </row>
    <row r="53" spans="1:11" ht="15" customHeight="1" x14ac:dyDescent="0.25">
      <c r="A53" s="235" t="s">
        <v>667</v>
      </c>
      <c r="B53" s="241"/>
      <c r="C53" s="416" t="s">
        <v>686</v>
      </c>
      <c r="D53" s="425">
        <v>11130</v>
      </c>
      <c r="E53" s="413">
        <v>2370000</v>
      </c>
      <c r="F53" s="410"/>
      <c r="G53" s="410"/>
      <c r="H53" s="410"/>
      <c r="I53" s="410"/>
      <c r="J53" s="410"/>
      <c r="K53" s="246">
        <f t="shared" si="7"/>
        <v>2370000</v>
      </c>
    </row>
    <row r="54" spans="1:11" s="421" customFormat="1" ht="15" customHeight="1" x14ac:dyDescent="0.25">
      <c r="A54" s="235" t="s">
        <v>669</v>
      </c>
      <c r="B54" s="422"/>
      <c r="C54" s="416" t="s">
        <v>929</v>
      </c>
      <c r="D54" s="425">
        <v>91140</v>
      </c>
      <c r="E54" s="413">
        <v>1000000</v>
      </c>
      <c r="F54" s="423"/>
      <c r="G54" s="423"/>
      <c r="H54" s="423"/>
      <c r="I54" s="423"/>
      <c r="J54" s="423"/>
      <c r="K54" s="424">
        <f t="shared" si="7"/>
        <v>1000000</v>
      </c>
    </row>
    <row r="55" spans="1:11" s="421" customFormat="1" ht="15" customHeight="1" x14ac:dyDescent="0.25">
      <c r="A55" s="235" t="s">
        <v>670</v>
      </c>
      <c r="B55" s="422"/>
      <c r="C55" s="416" t="s">
        <v>924</v>
      </c>
      <c r="D55" s="425">
        <v>13350</v>
      </c>
      <c r="E55" s="253">
        <v>500000</v>
      </c>
      <c r="F55" s="423"/>
      <c r="G55" s="423"/>
      <c r="H55" s="423"/>
      <c r="I55" s="423"/>
      <c r="J55" s="423"/>
      <c r="K55" s="424">
        <f t="shared" si="7"/>
        <v>500000</v>
      </c>
    </row>
    <row r="56" spans="1:11" s="421" customFormat="1" ht="15" customHeight="1" x14ac:dyDescent="0.25">
      <c r="A56" s="235" t="s">
        <v>672</v>
      </c>
      <c r="B56" s="422"/>
      <c r="C56" s="416" t="s">
        <v>688</v>
      </c>
      <c r="D56" s="443" t="s">
        <v>689</v>
      </c>
      <c r="E56" s="253">
        <v>2500000</v>
      </c>
      <c r="F56" s="423"/>
      <c r="G56" s="423"/>
      <c r="H56" s="423"/>
      <c r="I56" s="423"/>
      <c r="J56" s="423"/>
      <c r="K56" s="424">
        <f t="shared" si="7"/>
        <v>2500000</v>
      </c>
    </row>
    <row r="57" spans="1:11" s="421" customFormat="1" ht="15" customHeight="1" x14ac:dyDescent="0.25">
      <c r="A57" s="235" t="s">
        <v>674</v>
      </c>
      <c r="B57" s="422"/>
      <c r="C57" s="416" t="s">
        <v>690</v>
      </c>
      <c r="D57" s="443" t="s">
        <v>691</v>
      </c>
      <c r="E57" s="253">
        <v>7500000</v>
      </c>
      <c r="F57" s="423"/>
      <c r="G57" s="423"/>
      <c r="H57" s="423"/>
      <c r="I57" s="423"/>
      <c r="J57" s="423"/>
      <c r="K57" s="424">
        <f t="shared" si="7"/>
        <v>7500000</v>
      </c>
    </row>
    <row r="58" spans="1:11" ht="15" customHeight="1" x14ac:dyDescent="0.25">
      <c r="A58" s="235" t="s">
        <v>675</v>
      </c>
      <c r="B58" s="241"/>
      <c r="C58" s="416" t="s">
        <v>692</v>
      </c>
      <c r="D58" s="250">
        <v>11130</v>
      </c>
      <c r="E58" s="412"/>
      <c r="F58" s="423">
        <v>1230000</v>
      </c>
      <c r="G58" s="410"/>
      <c r="H58" s="410"/>
      <c r="I58" s="410"/>
      <c r="J58" s="410"/>
      <c r="K58" s="246">
        <f t="shared" si="7"/>
        <v>1230000</v>
      </c>
    </row>
    <row r="59" spans="1:11" s="421" customFormat="1" ht="15" customHeight="1" x14ac:dyDescent="0.25">
      <c r="A59" s="235" t="s">
        <v>676</v>
      </c>
      <c r="B59" s="422"/>
      <c r="C59" s="416" t="s">
        <v>953</v>
      </c>
      <c r="D59" s="425">
        <v>91140</v>
      </c>
      <c r="E59" s="253"/>
      <c r="F59" s="423"/>
      <c r="G59" s="423">
        <v>1500000</v>
      </c>
      <c r="H59" s="423"/>
      <c r="I59" s="423"/>
      <c r="J59" s="423"/>
      <c r="K59" s="424">
        <f t="shared" si="7"/>
        <v>1500000</v>
      </c>
    </row>
    <row r="60" spans="1:11" s="421" customFormat="1" ht="30" x14ac:dyDescent="0.25">
      <c r="A60" s="235" t="s">
        <v>677</v>
      </c>
      <c r="B60" s="422"/>
      <c r="C60" s="416" t="s">
        <v>955</v>
      </c>
      <c r="D60" s="425">
        <v>91140</v>
      </c>
      <c r="E60" s="253"/>
      <c r="F60" s="423"/>
      <c r="G60" s="423"/>
      <c r="H60" s="423">
        <v>1600000</v>
      </c>
      <c r="I60" s="423"/>
      <c r="J60" s="423"/>
      <c r="K60" s="424">
        <f t="shared" si="7"/>
        <v>1600000</v>
      </c>
    </row>
    <row r="61" spans="1:11" s="421" customFormat="1" ht="15" customHeight="1" x14ac:dyDescent="0.25">
      <c r="A61" s="235" t="s">
        <v>678</v>
      </c>
      <c r="B61" s="422"/>
      <c r="C61" s="416" t="s">
        <v>932</v>
      </c>
      <c r="D61" s="425">
        <v>91140</v>
      </c>
      <c r="E61" s="253"/>
      <c r="F61" s="423"/>
      <c r="G61" s="423"/>
      <c r="H61" s="423">
        <v>475000</v>
      </c>
      <c r="I61" s="423"/>
      <c r="J61" s="423"/>
      <c r="K61" s="424">
        <f t="shared" si="7"/>
        <v>475000</v>
      </c>
    </row>
    <row r="62" spans="1:11" s="421" customFormat="1" ht="15" customHeight="1" x14ac:dyDescent="0.25">
      <c r="A62" s="235" t="s">
        <v>680</v>
      </c>
      <c r="B62" s="422"/>
      <c r="C62" s="416" t="s">
        <v>693</v>
      </c>
      <c r="D62" s="425">
        <v>91140</v>
      </c>
      <c r="E62" s="253"/>
      <c r="F62" s="423"/>
      <c r="G62" s="423"/>
      <c r="H62" s="423"/>
      <c r="I62" s="423">
        <v>400000</v>
      </c>
      <c r="J62" s="423"/>
      <c r="K62" s="424">
        <f t="shared" si="7"/>
        <v>400000</v>
      </c>
    </row>
    <row r="63" spans="1:11" s="421" customFormat="1" ht="15" customHeight="1" x14ac:dyDescent="0.25">
      <c r="A63" s="235" t="s">
        <v>681</v>
      </c>
      <c r="B63" s="422"/>
      <c r="C63" s="416" t="s">
        <v>694</v>
      </c>
      <c r="D63" s="425">
        <v>91140</v>
      </c>
      <c r="E63" s="253"/>
      <c r="F63" s="423"/>
      <c r="G63" s="423"/>
      <c r="H63" s="423"/>
      <c r="I63" s="423">
        <v>1600000</v>
      </c>
      <c r="J63" s="423"/>
      <c r="K63" s="424">
        <f t="shared" si="7"/>
        <v>1600000</v>
      </c>
    </row>
    <row r="64" spans="1:11" s="421" customFormat="1" ht="15" customHeight="1" x14ac:dyDescent="0.25">
      <c r="A64" s="235" t="s">
        <v>682</v>
      </c>
      <c r="B64" s="422"/>
      <c r="C64" s="416" t="s">
        <v>952</v>
      </c>
      <c r="D64" s="425">
        <v>82092</v>
      </c>
      <c r="E64" s="253"/>
      <c r="F64" s="423"/>
      <c r="G64" s="423"/>
      <c r="H64" s="423"/>
      <c r="I64" s="423"/>
      <c r="J64" s="423">
        <v>1900000</v>
      </c>
      <c r="K64" s="424">
        <f t="shared" si="7"/>
        <v>1900000</v>
      </c>
    </row>
    <row r="65" spans="1:11" ht="31.5" x14ac:dyDescent="0.25">
      <c r="A65" s="235" t="s">
        <v>683</v>
      </c>
      <c r="B65" s="241"/>
      <c r="C65" s="417" t="s">
        <v>934</v>
      </c>
      <c r="D65" s="426">
        <v>82091</v>
      </c>
      <c r="E65" s="253">
        <v>394000</v>
      </c>
      <c r="F65" s="410"/>
      <c r="G65" s="410"/>
      <c r="H65" s="410"/>
      <c r="I65" s="410"/>
      <c r="J65" s="410"/>
      <c r="K65" s="246">
        <f t="shared" si="7"/>
        <v>394000</v>
      </c>
    </row>
    <row r="66" spans="1:11" ht="15.75" x14ac:dyDescent="0.25">
      <c r="A66" s="235" t="s">
        <v>685</v>
      </c>
      <c r="B66" s="241"/>
      <c r="C66" s="417" t="s">
        <v>935</v>
      </c>
      <c r="D66" s="426">
        <v>107080</v>
      </c>
      <c r="E66" s="253">
        <v>1417000</v>
      </c>
      <c r="F66" s="410"/>
      <c r="G66" s="410"/>
      <c r="H66" s="410"/>
      <c r="I66" s="410"/>
      <c r="J66" s="410"/>
      <c r="K66" s="246">
        <f t="shared" si="7"/>
        <v>1417000</v>
      </c>
    </row>
    <row r="67" spans="1:11" x14ac:dyDescent="0.25">
      <c r="A67" s="235" t="s">
        <v>687</v>
      </c>
      <c r="B67" s="241"/>
      <c r="C67" s="254" t="s">
        <v>936</v>
      </c>
      <c r="D67" s="259">
        <v>11130</v>
      </c>
      <c r="E67" s="253">
        <v>2362000</v>
      </c>
      <c r="F67" s="245"/>
      <c r="G67" s="245"/>
      <c r="H67" s="245"/>
      <c r="I67" s="245"/>
      <c r="J67" s="245"/>
      <c r="K67" s="246">
        <f t="shared" si="7"/>
        <v>2362000</v>
      </c>
    </row>
    <row r="68" spans="1:11" s="225" customFormat="1" ht="30.75" customHeight="1" x14ac:dyDescent="0.2">
      <c r="A68" s="235" t="s">
        <v>973</v>
      </c>
      <c r="B68" s="541" t="s">
        <v>695</v>
      </c>
      <c r="C68" s="546"/>
      <c r="D68" s="260"/>
      <c r="E68" s="257">
        <f t="shared" ref="E68:K68" si="8">SUM(E48:E67)</f>
        <v>43706939</v>
      </c>
      <c r="F68" s="257">
        <f t="shared" si="8"/>
        <v>1230000</v>
      </c>
      <c r="G68" s="257">
        <f t="shared" si="8"/>
        <v>1500000</v>
      </c>
      <c r="H68" s="257">
        <f t="shared" si="8"/>
        <v>2075000</v>
      </c>
      <c r="I68" s="257">
        <f>SUM(I48:I67)</f>
        <v>2000000</v>
      </c>
      <c r="J68" s="257">
        <f t="shared" si="8"/>
        <v>1900000</v>
      </c>
      <c r="K68" s="257">
        <f t="shared" si="8"/>
        <v>52411939</v>
      </c>
    </row>
    <row r="69" spans="1:11" s="225" customFormat="1" ht="30.75" customHeight="1" x14ac:dyDescent="0.2">
      <c r="A69" s="235" t="s">
        <v>974</v>
      </c>
      <c r="B69" s="261" t="s">
        <v>696</v>
      </c>
      <c r="C69" s="430"/>
      <c r="D69" s="260"/>
      <c r="E69" s="257">
        <f t="shared" ref="E69:K69" si="9">E12+E24+E40+E46+E68</f>
        <v>1133085957</v>
      </c>
      <c r="F69" s="257">
        <f t="shared" si="9"/>
        <v>3730000</v>
      </c>
      <c r="G69" s="257">
        <f t="shared" si="9"/>
        <v>1500000</v>
      </c>
      <c r="H69" s="257">
        <f t="shared" si="9"/>
        <v>2275000</v>
      </c>
      <c r="I69" s="257">
        <f t="shared" si="9"/>
        <v>2200000</v>
      </c>
      <c r="J69" s="257">
        <f t="shared" si="9"/>
        <v>1900000</v>
      </c>
      <c r="K69" s="257">
        <f t="shared" si="9"/>
        <v>1144690957</v>
      </c>
    </row>
    <row r="70" spans="1:11" s="225" customFormat="1" ht="26.25" customHeight="1" x14ac:dyDescent="0.2">
      <c r="A70" s="235" t="s">
        <v>975</v>
      </c>
      <c r="B70" s="261" t="s">
        <v>697</v>
      </c>
      <c r="C70" s="431"/>
      <c r="D70" s="256"/>
      <c r="E70" s="257">
        <f t="shared" ref="E70:K70" si="10">(E69-E11-E16)*0.27</f>
        <v>303842058.39000005</v>
      </c>
      <c r="F70" s="257">
        <f t="shared" si="10"/>
        <v>1007100.0000000001</v>
      </c>
      <c r="G70" s="257">
        <f t="shared" si="10"/>
        <v>405000</v>
      </c>
      <c r="H70" s="257">
        <f t="shared" si="10"/>
        <v>614250</v>
      </c>
      <c r="I70" s="257">
        <f t="shared" si="10"/>
        <v>594000</v>
      </c>
      <c r="J70" s="257">
        <f t="shared" si="10"/>
        <v>513000.00000000006</v>
      </c>
      <c r="K70" s="257">
        <f t="shared" si="10"/>
        <v>306975408.39000005</v>
      </c>
    </row>
    <row r="71" spans="1:11" s="225" customFormat="1" ht="38.25" customHeight="1" x14ac:dyDescent="0.2">
      <c r="A71" s="536" t="s">
        <v>698</v>
      </c>
      <c r="B71" s="537"/>
      <c r="C71" s="537"/>
      <c r="D71" s="262"/>
      <c r="E71" s="257">
        <f>SUM(E69:E70)</f>
        <v>1436928015.3900001</v>
      </c>
      <c r="F71" s="257">
        <f t="shared" ref="F71:K71" si="11">SUM(F69:F70)</f>
        <v>4737100</v>
      </c>
      <c r="G71" s="257">
        <f t="shared" si="11"/>
        <v>1905000</v>
      </c>
      <c r="H71" s="257">
        <f t="shared" si="11"/>
        <v>2889250</v>
      </c>
      <c r="I71" s="257">
        <f>SUM(I69:I70)</f>
        <v>2794000</v>
      </c>
      <c r="J71" s="257">
        <f t="shared" si="11"/>
        <v>2413000</v>
      </c>
      <c r="K71" s="257">
        <f t="shared" si="11"/>
        <v>1451666365.3900001</v>
      </c>
    </row>
    <row r="72" spans="1:11" x14ac:dyDescent="0.25">
      <c r="C72" s="432" t="s">
        <v>699</v>
      </c>
      <c r="H72" s="223"/>
      <c r="I72" s="223"/>
      <c r="J72" s="223"/>
      <c r="K72" s="224"/>
    </row>
    <row r="75" spans="1:11" x14ac:dyDescent="0.25">
      <c r="C75" s="441" t="s">
        <v>942</v>
      </c>
      <c r="D75" s="103">
        <f>E14+E28+E29+E30+E32+E33+E34+E35+E36+E37+E48+E11+E52+E15+E26</f>
        <v>501619048</v>
      </c>
    </row>
    <row r="77" spans="1:11" x14ac:dyDescent="0.25">
      <c r="C77" s="433"/>
    </row>
    <row r="78" spans="1:11" x14ac:dyDescent="0.25">
      <c r="C78" s="433"/>
    </row>
  </sheetData>
  <mergeCells count="18">
    <mergeCell ref="A71:C71"/>
    <mergeCell ref="B10:K10"/>
    <mergeCell ref="B12:C12"/>
    <mergeCell ref="B13:K13"/>
    <mergeCell ref="B24:C24"/>
    <mergeCell ref="B25:K25"/>
    <mergeCell ref="B40:C40"/>
    <mergeCell ref="B41:K41"/>
    <mergeCell ref="B46:C46"/>
    <mergeCell ref="B47:K47"/>
    <mergeCell ref="B68:C68"/>
    <mergeCell ref="A1:K1"/>
    <mergeCell ref="A3:K3"/>
    <mergeCell ref="A4:K4"/>
    <mergeCell ref="B6:C6"/>
    <mergeCell ref="A7:A9"/>
    <mergeCell ref="B7:C9"/>
    <mergeCell ref="D7:D9"/>
  </mergeCells>
  <pageMargins left="0.70866141732283472" right="0.70866141732283472" top="0.74803149606299213" bottom="0.74803149606299213" header="0.31496062992125984" footer="0.31496062992125984"/>
  <pageSetup paperSize="8" scale="5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Q38"/>
  <sheetViews>
    <sheetView zoomScale="90" zoomScaleNormal="90" workbookViewId="0">
      <selection sqref="A1:K1"/>
    </sheetView>
  </sheetViews>
  <sheetFormatPr defaultRowHeight="15" x14ac:dyDescent="0.25"/>
  <cols>
    <col min="1" max="1" width="6.7109375" style="264" customWidth="1"/>
    <col min="2" max="2" width="5" style="264" customWidth="1"/>
    <col min="3" max="3" width="67.42578125" style="217" customWidth="1"/>
    <col min="4" max="4" width="13" style="471" customWidth="1"/>
    <col min="5" max="5" width="16.85546875" style="217" customWidth="1"/>
    <col min="6" max="6" width="15.42578125" style="217" customWidth="1"/>
    <col min="7" max="7" width="16.140625" style="217" customWidth="1"/>
    <col min="8" max="8" width="15.28515625" style="230" customWidth="1"/>
    <col min="9" max="9" width="15.7109375" style="217" customWidth="1"/>
    <col min="10" max="10" width="15.140625" style="217" customWidth="1"/>
    <col min="11" max="11" width="15.85546875" style="217" customWidth="1"/>
    <col min="12" max="13" width="9.140625" style="217"/>
    <col min="14" max="15" width="11.28515625" style="217" bestFit="1" customWidth="1"/>
    <col min="16" max="17" width="10.140625" style="217" bestFit="1" customWidth="1"/>
    <col min="18" max="250" width="9.140625" style="217"/>
    <col min="251" max="251" width="5" style="217" bestFit="1" customWidth="1"/>
    <col min="252" max="252" width="5" style="217" customWidth="1"/>
    <col min="253" max="253" width="67.42578125" style="217" customWidth="1"/>
    <col min="254" max="254" width="11.28515625" style="217" bestFit="1" customWidth="1"/>
    <col min="255" max="255" width="11.42578125" style="217" bestFit="1" customWidth="1"/>
    <col min="256" max="256" width="8" style="217" bestFit="1" customWidth="1"/>
    <col min="257" max="257" width="11.42578125" style="217" bestFit="1" customWidth="1"/>
    <col min="258" max="258" width="8" style="217" bestFit="1" customWidth="1"/>
    <col min="259" max="259" width="11.42578125" style="217" bestFit="1" customWidth="1"/>
    <col min="260" max="260" width="8" style="217" bestFit="1" customWidth="1"/>
    <col min="261" max="261" width="11.42578125" style="217" bestFit="1" customWidth="1"/>
    <col min="262" max="262" width="8" style="217" bestFit="1" customWidth="1"/>
    <col min="263" max="263" width="11.42578125" style="217" bestFit="1" customWidth="1"/>
    <col min="264" max="264" width="8" style="217" bestFit="1" customWidth="1"/>
    <col min="265" max="265" width="11.28515625" style="217" customWidth="1"/>
    <col min="266" max="267" width="11.28515625" style="217" bestFit="1" customWidth="1"/>
    <col min="268" max="506" width="9.140625" style="217"/>
    <col min="507" max="507" width="5" style="217" bestFit="1" customWidth="1"/>
    <col min="508" max="508" width="5" style="217" customWidth="1"/>
    <col min="509" max="509" width="67.42578125" style="217" customWidth="1"/>
    <col min="510" max="510" width="11.28515625" style="217" bestFit="1" customWidth="1"/>
    <col min="511" max="511" width="11.42578125" style="217" bestFit="1" customWidth="1"/>
    <col min="512" max="512" width="8" style="217" bestFit="1" customWidth="1"/>
    <col min="513" max="513" width="11.42578125" style="217" bestFit="1" customWidth="1"/>
    <col min="514" max="514" width="8" style="217" bestFit="1" customWidth="1"/>
    <col min="515" max="515" width="11.42578125" style="217" bestFit="1" customWidth="1"/>
    <col min="516" max="516" width="8" style="217" bestFit="1" customWidth="1"/>
    <col min="517" max="517" width="11.42578125" style="217" bestFit="1" customWidth="1"/>
    <col min="518" max="518" width="8" style="217" bestFit="1" customWidth="1"/>
    <col min="519" max="519" width="11.42578125" style="217" bestFit="1" customWidth="1"/>
    <col min="520" max="520" width="8" style="217" bestFit="1" customWidth="1"/>
    <col min="521" max="521" width="11.28515625" style="217" customWidth="1"/>
    <col min="522" max="523" width="11.28515625" style="217" bestFit="1" customWidth="1"/>
    <col min="524" max="762" width="9.140625" style="217"/>
    <col min="763" max="763" width="5" style="217" bestFit="1" customWidth="1"/>
    <col min="764" max="764" width="5" style="217" customWidth="1"/>
    <col min="765" max="765" width="67.42578125" style="217" customWidth="1"/>
    <col min="766" max="766" width="11.28515625" style="217" bestFit="1" customWidth="1"/>
    <col min="767" max="767" width="11.42578125" style="217" bestFit="1" customWidth="1"/>
    <col min="768" max="768" width="8" style="217" bestFit="1" customWidth="1"/>
    <col min="769" max="769" width="11.42578125" style="217" bestFit="1" customWidth="1"/>
    <col min="770" max="770" width="8" style="217" bestFit="1" customWidth="1"/>
    <col min="771" max="771" width="11.42578125" style="217" bestFit="1" customWidth="1"/>
    <col min="772" max="772" width="8" style="217" bestFit="1" customWidth="1"/>
    <col min="773" max="773" width="11.42578125" style="217" bestFit="1" customWidth="1"/>
    <col min="774" max="774" width="8" style="217" bestFit="1" customWidth="1"/>
    <col min="775" max="775" width="11.42578125" style="217" bestFit="1" customWidth="1"/>
    <col min="776" max="776" width="8" style="217" bestFit="1" customWidth="1"/>
    <col min="777" max="777" width="11.28515625" style="217" customWidth="1"/>
    <col min="778" max="779" width="11.28515625" style="217" bestFit="1" customWidth="1"/>
    <col min="780" max="1018" width="9.140625" style="217"/>
    <col min="1019" max="1019" width="5" style="217" bestFit="1" customWidth="1"/>
    <col min="1020" max="1020" width="5" style="217" customWidth="1"/>
    <col min="1021" max="1021" width="67.42578125" style="217" customWidth="1"/>
    <col min="1022" max="1022" width="11.28515625" style="217" bestFit="1" customWidth="1"/>
    <col min="1023" max="1023" width="11.42578125" style="217" bestFit="1" customWidth="1"/>
    <col min="1024" max="1024" width="8" style="217" bestFit="1" customWidth="1"/>
    <col min="1025" max="1025" width="11.42578125" style="217" bestFit="1" customWidth="1"/>
    <col min="1026" max="1026" width="8" style="217" bestFit="1" customWidth="1"/>
    <col min="1027" max="1027" width="11.42578125" style="217" bestFit="1" customWidth="1"/>
    <col min="1028" max="1028" width="8" style="217" bestFit="1" customWidth="1"/>
    <col min="1029" max="1029" width="11.42578125" style="217" bestFit="1" customWidth="1"/>
    <col min="1030" max="1030" width="8" style="217" bestFit="1" customWidth="1"/>
    <col min="1031" max="1031" width="11.42578125" style="217" bestFit="1" customWidth="1"/>
    <col min="1032" max="1032" width="8" style="217" bestFit="1" customWidth="1"/>
    <col min="1033" max="1033" width="11.28515625" style="217" customWidth="1"/>
    <col min="1034" max="1035" width="11.28515625" style="217" bestFit="1" customWidth="1"/>
    <col min="1036" max="1274" width="9.140625" style="217"/>
    <col min="1275" max="1275" width="5" style="217" bestFit="1" customWidth="1"/>
    <col min="1276" max="1276" width="5" style="217" customWidth="1"/>
    <col min="1277" max="1277" width="67.42578125" style="217" customWidth="1"/>
    <col min="1278" max="1278" width="11.28515625" style="217" bestFit="1" customWidth="1"/>
    <col min="1279" max="1279" width="11.42578125" style="217" bestFit="1" customWidth="1"/>
    <col min="1280" max="1280" width="8" style="217" bestFit="1" customWidth="1"/>
    <col min="1281" max="1281" width="11.42578125" style="217" bestFit="1" customWidth="1"/>
    <col min="1282" max="1282" width="8" style="217" bestFit="1" customWidth="1"/>
    <col min="1283" max="1283" width="11.42578125" style="217" bestFit="1" customWidth="1"/>
    <col min="1284" max="1284" width="8" style="217" bestFit="1" customWidth="1"/>
    <col min="1285" max="1285" width="11.42578125" style="217" bestFit="1" customWidth="1"/>
    <col min="1286" max="1286" width="8" style="217" bestFit="1" customWidth="1"/>
    <col min="1287" max="1287" width="11.42578125" style="217" bestFit="1" customWidth="1"/>
    <col min="1288" max="1288" width="8" style="217" bestFit="1" customWidth="1"/>
    <col min="1289" max="1289" width="11.28515625" style="217" customWidth="1"/>
    <col min="1290" max="1291" width="11.28515625" style="217" bestFit="1" customWidth="1"/>
    <col min="1292" max="1530" width="9.140625" style="217"/>
    <col min="1531" max="1531" width="5" style="217" bestFit="1" customWidth="1"/>
    <col min="1532" max="1532" width="5" style="217" customWidth="1"/>
    <col min="1533" max="1533" width="67.42578125" style="217" customWidth="1"/>
    <col min="1534" max="1534" width="11.28515625" style="217" bestFit="1" customWidth="1"/>
    <col min="1535" max="1535" width="11.42578125" style="217" bestFit="1" customWidth="1"/>
    <col min="1536" max="1536" width="8" style="217" bestFit="1" customWidth="1"/>
    <col min="1537" max="1537" width="11.42578125" style="217" bestFit="1" customWidth="1"/>
    <col min="1538" max="1538" width="8" style="217" bestFit="1" customWidth="1"/>
    <col min="1539" max="1539" width="11.42578125" style="217" bestFit="1" customWidth="1"/>
    <col min="1540" max="1540" width="8" style="217" bestFit="1" customWidth="1"/>
    <col min="1541" max="1541" width="11.42578125" style="217" bestFit="1" customWidth="1"/>
    <col min="1542" max="1542" width="8" style="217" bestFit="1" customWidth="1"/>
    <col min="1543" max="1543" width="11.42578125" style="217" bestFit="1" customWidth="1"/>
    <col min="1544" max="1544" width="8" style="217" bestFit="1" customWidth="1"/>
    <col min="1545" max="1545" width="11.28515625" style="217" customWidth="1"/>
    <col min="1546" max="1547" width="11.28515625" style="217" bestFit="1" customWidth="1"/>
    <col min="1548" max="1786" width="9.140625" style="217"/>
    <col min="1787" max="1787" width="5" style="217" bestFit="1" customWidth="1"/>
    <col min="1788" max="1788" width="5" style="217" customWidth="1"/>
    <col min="1789" max="1789" width="67.42578125" style="217" customWidth="1"/>
    <col min="1790" max="1790" width="11.28515625" style="217" bestFit="1" customWidth="1"/>
    <col min="1791" max="1791" width="11.42578125" style="217" bestFit="1" customWidth="1"/>
    <col min="1792" max="1792" width="8" style="217" bestFit="1" customWidth="1"/>
    <col min="1793" max="1793" width="11.42578125" style="217" bestFit="1" customWidth="1"/>
    <col min="1794" max="1794" width="8" style="217" bestFit="1" customWidth="1"/>
    <col min="1795" max="1795" width="11.42578125" style="217" bestFit="1" customWidth="1"/>
    <col min="1796" max="1796" width="8" style="217" bestFit="1" customWidth="1"/>
    <col min="1797" max="1797" width="11.42578125" style="217" bestFit="1" customWidth="1"/>
    <col min="1798" max="1798" width="8" style="217" bestFit="1" customWidth="1"/>
    <col min="1799" max="1799" width="11.42578125" style="217" bestFit="1" customWidth="1"/>
    <col min="1800" max="1800" width="8" style="217" bestFit="1" customWidth="1"/>
    <col min="1801" max="1801" width="11.28515625" style="217" customWidth="1"/>
    <col min="1802" max="1803" width="11.28515625" style="217" bestFit="1" customWidth="1"/>
    <col min="1804" max="2042" width="9.140625" style="217"/>
    <col min="2043" max="2043" width="5" style="217" bestFit="1" customWidth="1"/>
    <col min="2044" max="2044" width="5" style="217" customWidth="1"/>
    <col min="2045" max="2045" width="67.42578125" style="217" customWidth="1"/>
    <col min="2046" max="2046" width="11.28515625" style="217" bestFit="1" customWidth="1"/>
    <col min="2047" max="2047" width="11.42578125" style="217" bestFit="1" customWidth="1"/>
    <col min="2048" max="2048" width="8" style="217" bestFit="1" customWidth="1"/>
    <col min="2049" max="2049" width="11.42578125" style="217" bestFit="1" customWidth="1"/>
    <col min="2050" max="2050" width="8" style="217" bestFit="1" customWidth="1"/>
    <col min="2051" max="2051" width="11.42578125" style="217" bestFit="1" customWidth="1"/>
    <col min="2052" max="2052" width="8" style="217" bestFit="1" customWidth="1"/>
    <col min="2053" max="2053" width="11.42578125" style="217" bestFit="1" customWidth="1"/>
    <col min="2054" max="2054" width="8" style="217" bestFit="1" customWidth="1"/>
    <col min="2055" max="2055" width="11.42578125" style="217" bestFit="1" customWidth="1"/>
    <col min="2056" max="2056" width="8" style="217" bestFit="1" customWidth="1"/>
    <col min="2057" max="2057" width="11.28515625" style="217" customWidth="1"/>
    <col min="2058" max="2059" width="11.28515625" style="217" bestFit="1" customWidth="1"/>
    <col min="2060" max="2298" width="9.140625" style="217"/>
    <col min="2299" max="2299" width="5" style="217" bestFit="1" customWidth="1"/>
    <col min="2300" max="2300" width="5" style="217" customWidth="1"/>
    <col min="2301" max="2301" width="67.42578125" style="217" customWidth="1"/>
    <col min="2302" max="2302" width="11.28515625" style="217" bestFit="1" customWidth="1"/>
    <col min="2303" max="2303" width="11.42578125" style="217" bestFit="1" customWidth="1"/>
    <col min="2304" max="2304" width="8" style="217" bestFit="1" customWidth="1"/>
    <col min="2305" max="2305" width="11.42578125" style="217" bestFit="1" customWidth="1"/>
    <col min="2306" max="2306" width="8" style="217" bestFit="1" customWidth="1"/>
    <col min="2307" max="2307" width="11.42578125" style="217" bestFit="1" customWidth="1"/>
    <col min="2308" max="2308" width="8" style="217" bestFit="1" customWidth="1"/>
    <col min="2309" max="2309" width="11.42578125" style="217" bestFit="1" customWidth="1"/>
    <col min="2310" max="2310" width="8" style="217" bestFit="1" customWidth="1"/>
    <col min="2311" max="2311" width="11.42578125" style="217" bestFit="1" customWidth="1"/>
    <col min="2312" max="2312" width="8" style="217" bestFit="1" customWidth="1"/>
    <col min="2313" max="2313" width="11.28515625" style="217" customWidth="1"/>
    <col min="2314" max="2315" width="11.28515625" style="217" bestFit="1" customWidth="1"/>
    <col min="2316" max="2554" width="9.140625" style="217"/>
    <col min="2555" max="2555" width="5" style="217" bestFit="1" customWidth="1"/>
    <col min="2556" max="2556" width="5" style="217" customWidth="1"/>
    <col min="2557" max="2557" width="67.42578125" style="217" customWidth="1"/>
    <col min="2558" max="2558" width="11.28515625" style="217" bestFit="1" customWidth="1"/>
    <col min="2559" max="2559" width="11.42578125" style="217" bestFit="1" customWidth="1"/>
    <col min="2560" max="2560" width="8" style="217" bestFit="1" customWidth="1"/>
    <col min="2561" max="2561" width="11.42578125" style="217" bestFit="1" customWidth="1"/>
    <col min="2562" max="2562" width="8" style="217" bestFit="1" customWidth="1"/>
    <col min="2563" max="2563" width="11.42578125" style="217" bestFit="1" customWidth="1"/>
    <col min="2564" max="2564" width="8" style="217" bestFit="1" customWidth="1"/>
    <col min="2565" max="2565" width="11.42578125" style="217" bestFit="1" customWidth="1"/>
    <col min="2566" max="2566" width="8" style="217" bestFit="1" customWidth="1"/>
    <col min="2567" max="2567" width="11.42578125" style="217" bestFit="1" customWidth="1"/>
    <col min="2568" max="2568" width="8" style="217" bestFit="1" customWidth="1"/>
    <col min="2569" max="2569" width="11.28515625" style="217" customWidth="1"/>
    <col min="2570" max="2571" width="11.28515625" style="217" bestFit="1" customWidth="1"/>
    <col min="2572" max="2810" width="9.140625" style="217"/>
    <col min="2811" max="2811" width="5" style="217" bestFit="1" customWidth="1"/>
    <col min="2812" max="2812" width="5" style="217" customWidth="1"/>
    <col min="2813" max="2813" width="67.42578125" style="217" customWidth="1"/>
    <col min="2814" max="2814" width="11.28515625" style="217" bestFit="1" customWidth="1"/>
    <col min="2815" max="2815" width="11.42578125" style="217" bestFit="1" customWidth="1"/>
    <col min="2816" max="2816" width="8" style="217" bestFit="1" customWidth="1"/>
    <col min="2817" max="2817" width="11.42578125" style="217" bestFit="1" customWidth="1"/>
    <col min="2818" max="2818" width="8" style="217" bestFit="1" customWidth="1"/>
    <col min="2819" max="2819" width="11.42578125" style="217" bestFit="1" customWidth="1"/>
    <col min="2820" max="2820" width="8" style="217" bestFit="1" customWidth="1"/>
    <col min="2821" max="2821" width="11.42578125" style="217" bestFit="1" customWidth="1"/>
    <col min="2822" max="2822" width="8" style="217" bestFit="1" customWidth="1"/>
    <col min="2823" max="2823" width="11.42578125" style="217" bestFit="1" customWidth="1"/>
    <col min="2824" max="2824" width="8" style="217" bestFit="1" customWidth="1"/>
    <col min="2825" max="2825" width="11.28515625" style="217" customWidth="1"/>
    <col min="2826" max="2827" width="11.28515625" style="217" bestFit="1" customWidth="1"/>
    <col min="2828" max="3066" width="9.140625" style="217"/>
    <col min="3067" max="3067" width="5" style="217" bestFit="1" customWidth="1"/>
    <col min="3068" max="3068" width="5" style="217" customWidth="1"/>
    <col min="3069" max="3069" width="67.42578125" style="217" customWidth="1"/>
    <col min="3070" max="3070" width="11.28515625" style="217" bestFit="1" customWidth="1"/>
    <col min="3071" max="3071" width="11.42578125" style="217" bestFit="1" customWidth="1"/>
    <col min="3072" max="3072" width="8" style="217" bestFit="1" customWidth="1"/>
    <col min="3073" max="3073" width="11.42578125" style="217" bestFit="1" customWidth="1"/>
    <col min="3074" max="3074" width="8" style="217" bestFit="1" customWidth="1"/>
    <col min="3075" max="3075" width="11.42578125" style="217" bestFit="1" customWidth="1"/>
    <col min="3076" max="3076" width="8" style="217" bestFit="1" customWidth="1"/>
    <col min="3077" max="3077" width="11.42578125" style="217" bestFit="1" customWidth="1"/>
    <col min="3078" max="3078" width="8" style="217" bestFit="1" customWidth="1"/>
    <col min="3079" max="3079" width="11.42578125" style="217" bestFit="1" customWidth="1"/>
    <col min="3080" max="3080" width="8" style="217" bestFit="1" customWidth="1"/>
    <col min="3081" max="3081" width="11.28515625" style="217" customWidth="1"/>
    <col min="3082" max="3083" width="11.28515625" style="217" bestFit="1" customWidth="1"/>
    <col min="3084" max="3322" width="9.140625" style="217"/>
    <col min="3323" max="3323" width="5" style="217" bestFit="1" customWidth="1"/>
    <col min="3324" max="3324" width="5" style="217" customWidth="1"/>
    <col min="3325" max="3325" width="67.42578125" style="217" customWidth="1"/>
    <col min="3326" max="3326" width="11.28515625" style="217" bestFit="1" customWidth="1"/>
    <col min="3327" max="3327" width="11.42578125" style="217" bestFit="1" customWidth="1"/>
    <col min="3328" max="3328" width="8" style="217" bestFit="1" customWidth="1"/>
    <col min="3329" max="3329" width="11.42578125" style="217" bestFit="1" customWidth="1"/>
    <col min="3330" max="3330" width="8" style="217" bestFit="1" customWidth="1"/>
    <col min="3331" max="3331" width="11.42578125" style="217" bestFit="1" customWidth="1"/>
    <col min="3332" max="3332" width="8" style="217" bestFit="1" customWidth="1"/>
    <col min="3333" max="3333" width="11.42578125" style="217" bestFit="1" customWidth="1"/>
    <col min="3334" max="3334" width="8" style="217" bestFit="1" customWidth="1"/>
    <col min="3335" max="3335" width="11.42578125" style="217" bestFit="1" customWidth="1"/>
    <col min="3336" max="3336" width="8" style="217" bestFit="1" customWidth="1"/>
    <col min="3337" max="3337" width="11.28515625" style="217" customWidth="1"/>
    <col min="3338" max="3339" width="11.28515625" style="217" bestFit="1" customWidth="1"/>
    <col min="3340" max="3578" width="9.140625" style="217"/>
    <col min="3579" max="3579" width="5" style="217" bestFit="1" customWidth="1"/>
    <col min="3580" max="3580" width="5" style="217" customWidth="1"/>
    <col min="3581" max="3581" width="67.42578125" style="217" customWidth="1"/>
    <col min="3582" max="3582" width="11.28515625" style="217" bestFit="1" customWidth="1"/>
    <col min="3583" max="3583" width="11.42578125" style="217" bestFit="1" customWidth="1"/>
    <col min="3584" max="3584" width="8" style="217" bestFit="1" customWidth="1"/>
    <col min="3585" max="3585" width="11.42578125" style="217" bestFit="1" customWidth="1"/>
    <col min="3586" max="3586" width="8" style="217" bestFit="1" customWidth="1"/>
    <col min="3587" max="3587" width="11.42578125" style="217" bestFit="1" customWidth="1"/>
    <col min="3588" max="3588" width="8" style="217" bestFit="1" customWidth="1"/>
    <col min="3589" max="3589" width="11.42578125" style="217" bestFit="1" customWidth="1"/>
    <col min="3590" max="3590" width="8" style="217" bestFit="1" customWidth="1"/>
    <col min="3591" max="3591" width="11.42578125" style="217" bestFit="1" customWidth="1"/>
    <col min="3592" max="3592" width="8" style="217" bestFit="1" customWidth="1"/>
    <col min="3593" max="3593" width="11.28515625" style="217" customWidth="1"/>
    <col min="3594" max="3595" width="11.28515625" style="217" bestFit="1" customWidth="1"/>
    <col min="3596" max="3834" width="9.140625" style="217"/>
    <col min="3835" max="3835" width="5" style="217" bestFit="1" customWidth="1"/>
    <col min="3836" max="3836" width="5" style="217" customWidth="1"/>
    <col min="3837" max="3837" width="67.42578125" style="217" customWidth="1"/>
    <col min="3838" max="3838" width="11.28515625" style="217" bestFit="1" customWidth="1"/>
    <col min="3839" max="3839" width="11.42578125" style="217" bestFit="1" customWidth="1"/>
    <col min="3840" max="3840" width="8" style="217" bestFit="1" customWidth="1"/>
    <col min="3841" max="3841" width="11.42578125" style="217" bestFit="1" customWidth="1"/>
    <col min="3842" max="3842" width="8" style="217" bestFit="1" customWidth="1"/>
    <col min="3843" max="3843" width="11.42578125" style="217" bestFit="1" customWidth="1"/>
    <col min="3844" max="3844" width="8" style="217" bestFit="1" customWidth="1"/>
    <col min="3845" max="3845" width="11.42578125" style="217" bestFit="1" customWidth="1"/>
    <col min="3846" max="3846" width="8" style="217" bestFit="1" customWidth="1"/>
    <col min="3847" max="3847" width="11.42578125" style="217" bestFit="1" customWidth="1"/>
    <col min="3848" max="3848" width="8" style="217" bestFit="1" customWidth="1"/>
    <col min="3849" max="3849" width="11.28515625" style="217" customWidth="1"/>
    <col min="3850" max="3851" width="11.28515625" style="217" bestFit="1" customWidth="1"/>
    <col min="3852" max="4090" width="9.140625" style="217"/>
    <col min="4091" max="4091" width="5" style="217" bestFit="1" customWidth="1"/>
    <col min="4092" max="4092" width="5" style="217" customWidth="1"/>
    <col min="4093" max="4093" width="67.42578125" style="217" customWidth="1"/>
    <col min="4094" max="4094" width="11.28515625" style="217" bestFit="1" customWidth="1"/>
    <col min="4095" max="4095" width="11.42578125" style="217" bestFit="1" customWidth="1"/>
    <col min="4096" max="4096" width="8" style="217" bestFit="1" customWidth="1"/>
    <col min="4097" max="4097" width="11.42578125" style="217" bestFit="1" customWidth="1"/>
    <col min="4098" max="4098" width="8" style="217" bestFit="1" customWidth="1"/>
    <col min="4099" max="4099" width="11.42578125" style="217" bestFit="1" customWidth="1"/>
    <col min="4100" max="4100" width="8" style="217" bestFit="1" customWidth="1"/>
    <col min="4101" max="4101" width="11.42578125" style="217" bestFit="1" customWidth="1"/>
    <col min="4102" max="4102" width="8" style="217" bestFit="1" customWidth="1"/>
    <col min="4103" max="4103" width="11.42578125" style="217" bestFit="1" customWidth="1"/>
    <col min="4104" max="4104" width="8" style="217" bestFit="1" customWidth="1"/>
    <col min="4105" max="4105" width="11.28515625" style="217" customWidth="1"/>
    <col min="4106" max="4107" width="11.28515625" style="217" bestFit="1" customWidth="1"/>
    <col min="4108" max="4346" width="9.140625" style="217"/>
    <col min="4347" max="4347" width="5" style="217" bestFit="1" customWidth="1"/>
    <col min="4348" max="4348" width="5" style="217" customWidth="1"/>
    <col min="4349" max="4349" width="67.42578125" style="217" customWidth="1"/>
    <col min="4350" max="4350" width="11.28515625" style="217" bestFit="1" customWidth="1"/>
    <col min="4351" max="4351" width="11.42578125" style="217" bestFit="1" customWidth="1"/>
    <col min="4352" max="4352" width="8" style="217" bestFit="1" customWidth="1"/>
    <col min="4353" max="4353" width="11.42578125" style="217" bestFit="1" customWidth="1"/>
    <col min="4354" max="4354" width="8" style="217" bestFit="1" customWidth="1"/>
    <col min="4355" max="4355" width="11.42578125" style="217" bestFit="1" customWidth="1"/>
    <col min="4356" max="4356" width="8" style="217" bestFit="1" customWidth="1"/>
    <col min="4357" max="4357" width="11.42578125" style="217" bestFit="1" customWidth="1"/>
    <col min="4358" max="4358" width="8" style="217" bestFit="1" customWidth="1"/>
    <col min="4359" max="4359" width="11.42578125" style="217" bestFit="1" customWidth="1"/>
    <col min="4360" max="4360" width="8" style="217" bestFit="1" customWidth="1"/>
    <col min="4361" max="4361" width="11.28515625" style="217" customWidth="1"/>
    <col min="4362" max="4363" width="11.28515625" style="217" bestFit="1" customWidth="1"/>
    <col min="4364" max="4602" width="9.140625" style="217"/>
    <col min="4603" max="4603" width="5" style="217" bestFit="1" customWidth="1"/>
    <col min="4604" max="4604" width="5" style="217" customWidth="1"/>
    <col min="4605" max="4605" width="67.42578125" style="217" customWidth="1"/>
    <col min="4606" max="4606" width="11.28515625" style="217" bestFit="1" customWidth="1"/>
    <col min="4607" max="4607" width="11.42578125" style="217" bestFit="1" customWidth="1"/>
    <col min="4608" max="4608" width="8" style="217" bestFit="1" customWidth="1"/>
    <col min="4609" max="4609" width="11.42578125" style="217" bestFit="1" customWidth="1"/>
    <col min="4610" max="4610" width="8" style="217" bestFit="1" customWidth="1"/>
    <col min="4611" max="4611" width="11.42578125" style="217" bestFit="1" customWidth="1"/>
    <col min="4612" max="4612" width="8" style="217" bestFit="1" customWidth="1"/>
    <col min="4613" max="4613" width="11.42578125" style="217" bestFit="1" customWidth="1"/>
    <col min="4614" max="4614" width="8" style="217" bestFit="1" customWidth="1"/>
    <col min="4615" max="4615" width="11.42578125" style="217" bestFit="1" customWidth="1"/>
    <col min="4616" max="4616" width="8" style="217" bestFit="1" customWidth="1"/>
    <col min="4617" max="4617" width="11.28515625" style="217" customWidth="1"/>
    <col min="4618" max="4619" width="11.28515625" style="217" bestFit="1" customWidth="1"/>
    <col min="4620" max="4858" width="9.140625" style="217"/>
    <col min="4859" max="4859" width="5" style="217" bestFit="1" customWidth="1"/>
    <col min="4860" max="4860" width="5" style="217" customWidth="1"/>
    <col min="4861" max="4861" width="67.42578125" style="217" customWidth="1"/>
    <col min="4862" max="4862" width="11.28515625" style="217" bestFit="1" customWidth="1"/>
    <col min="4863" max="4863" width="11.42578125" style="217" bestFit="1" customWidth="1"/>
    <col min="4864" max="4864" width="8" style="217" bestFit="1" customWidth="1"/>
    <col min="4865" max="4865" width="11.42578125" style="217" bestFit="1" customWidth="1"/>
    <col min="4866" max="4866" width="8" style="217" bestFit="1" customWidth="1"/>
    <col min="4867" max="4867" width="11.42578125" style="217" bestFit="1" customWidth="1"/>
    <col min="4868" max="4868" width="8" style="217" bestFit="1" customWidth="1"/>
    <col min="4869" max="4869" width="11.42578125" style="217" bestFit="1" customWidth="1"/>
    <col min="4870" max="4870" width="8" style="217" bestFit="1" customWidth="1"/>
    <col min="4871" max="4871" width="11.42578125" style="217" bestFit="1" customWidth="1"/>
    <col min="4872" max="4872" width="8" style="217" bestFit="1" customWidth="1"/>
    <col min="4873" max="4873" width="11.28515625" style="217" customWidth="1"/>
    <col min="4874" max="4875" width="11.28515625" style="217" bestFit="1" customWidth="1"/>
    <col min="4876" max="5114" width="9.140625" style="217"/>
    <col min="5115" max="5115" width="5" style="217" bestFit="1" customWidth="1"/>
    <col min="5116" max="5116" width="5" style="217" customWidth="1"/>
    <col min="5117" max="5117" width="67.42578125" style="217" customWidth="1"/>
    <col min="5118" max="5118" width="11.28515625" style="217" bestFit="1" customWidth="1"/>
    <col min="5119" max="5119" width="11.42578125" style="217" bestFit="1" customWidth="1"/>
    <col min="5120" max="5120" width="8" style="217" bestFit="1" customWidth="1"/>
    <col min="5121" max="5121" width="11.42578125" style="217" bestFit="1" customWidth="1"/>
    <col min="5122" max="5122" width="8" style="217" bestFit="1" customWidth="1"/>
    <col min="5123" max="5123" width="11.42578125" style="217" bestFit="1" customWidth="1"/>
    <col min="5124" max="5124" width="8" style="217" bestFit="1" customWidth="1"/>
    <col min="5125" max="5125" width="11.42578125" style="217" bestFit="1" customWidth="1"/>
    <col min="5126" max="5126" width="8" style="217" bestFit="1" customWidth="1"/>
    <col min="5127" max="5127" width="11.42578125" style="217" bestFit="1" customWidth="1"/>
    <col min="5128" max="5128" width="8" style="217" bestFit="1" customWidth="1"/>
    <col min="5129" max="5129" width="11.28515625" style="217" customWidth="1"/>
    <col min="5130" max="5131" width="11.28515625" style="217" bestFit="1" customWidth="1"/>
    <col min="5132" max="5370" width="9.140625" style="217"/>
    <col min="5371" max="5371" width="5" style="217" bestFit="1" customWidth="1"/>
    <col min="5372" max="5372" width="5" style="217" customWidth="1"/>
    <col min="5373" max="5373" width="67.42578125" style="217" customWidth="1"/>
    <col min="5374" max="5374" width="11.28515625" style="217" bestFit="1" customWidth="1"/>
    <col min="5375" max="5375" width="11.42578125" style="217" bestFit="1" customWidth="1"/>
    <col min="5376" max="5376" width="8" style="217" bestFit="1" customWidth="1"/>
    <col min="5377" max="5377" width="11.42578125" style="217" bestFit="1" customWidth="1"/>
    <col min="5378" max="5378" width="8" style="217" bestFit="1" customWidth="1"/>
    <col min="5379" max="5379" width="11.42578125" style="217" bestFit="1" customWidth="1"/>
    <col min="5380" max="5380" width="8" style="217" bestFit="1" customWidth="1"/>
    <col min="5381" max="5381" width="11.42578125" style="217" bestFit="1" customWidth="1"/>
    <col min="5382" max="5382" width="8" style="217" bestFit="1" customWidth="1"/>
    <col min="5383" max="5383" width="11.42578125" style="217" bestFit="1" customWidth="1"/>
    <col min="5384" max="5384" width="8" style="217" bestFit="1" customWidth="1"/>
    <col min="5385" max="5385" width="11.28515625" style="217" customWidth="1"/>
    <col min="5386" max="5387" width="11.28515625" style="217" bestFit="1" customWidth="1"/>
    <col min="5388" max="5626" width="9.140625" style="217"/>
    <col min="5627" max="5627" width="5" style="217" bestFit="1" customWidth="1"/>
    <col min="5628" max="5628" width="5" style="217" customWidth="1"/>
    <col min="5629" max="5629" width="67.42578125" style="217" customWidth="1"/>
    <col min="5630" max="5630" width="11.28515625" style="217" bestFit="1" customWidth="1"/>
    <col min="5631" max="5631" width="11.42578125" style="217" bestFit="1" customWidth="1"/>
    <col min="5632" max="5632" width="8" style="217" bestFit="1" customWidth="1"/>
    <col min="5633" max="5633" width="11.42578125" style="217" bestFit="1" customWidth="1"/>
    <col min="5634" max="5634" width="8" style="217" bestFit="1" customWidth="1"/>
    <col min="5635" max="5635" width="11.42578125" style="217" bestFit="1" customWidth="1"/>
    <col min="5636" max="5636" width="8" style="217" bestFit="1" customWidth="1"/>
    <col min="5637" max="5637" width="11.42578125" style="217" bestFit="1" customWidth="1"/>
    <col min="5638" max="5638" width="8" style="217" bestFit="1" customWidth="1"/>
    <col min="5639" max="5639" width="11.42578125" style="217" bestFit="1" customWidth="1"/>
    <col min="5640" max="5640" width="8" style="217" bestFit="1" customWidth="1"/>
    <col min="5641" max="5641" width="11.28515625" style="217" customWidth="1"/>
    <col min="5642" max="5643" width="11.28515625" style="217" bestFit="1" customWidth="1"/>
    <col min="5644" max="5882" width="9.140625" style="217"/>
    <col min="5883" max="5883" width="5" style="217" bestFit="1" customWidth="1"/>
    <col min="5884" max="5884" width="5" style="217" customWidth="1"/>
    <col min="5885" max="5885" width="67.42578125" style="217" customWidth="1"/>
    <col min="5886" max="5886" width="11.28515625" style="217" bestFit="1" customWidth="1"/>
    <col min="5887" max="5887" width="11.42578125" style="217" bestFit="1" customWidth="1"/>
    <col min="5888" max="5888" width="8" style="217" bestFit="1" customWidth="1"/>
    <col min="5889" max="5889" width="11.42578125" style="217" bestFit="1" customWidth="1"/>
    <col min="5890" max="5890" width="8" style="217" bestFit="1" customWidth="1"/>
    <col min="5891" max="5891" width="11.42578125" style="217" bestFit="1" customWidth="1"/>
    <col min="5892" max="5892" width="8" style="217" bestFit="1" customWidth="1"/>
    <col min="5893" max="5893" width="11.42578125" style="217" bestFit="1" customWidth="1"/>
    <col min="5894" max="5894" width="8" style="217" bestFit="1" customWidth="1"/>
    <col min="5895" max="5895" width="11.42578125" style="217" bestFit="1" customWidth="1"/>
    <col min="5896" max="5896" width="8" style="217" bestFit="1" customWidth="1"/>
    <col min="5897" max="5897" width="11.28515625" style="217" customWidth="1"/>
    <col min="5898" max="5899" width="11.28515625" style="217" bestFit="1" customWidth="1"/>
    <col min="5900" max="6138" width="9.140625" style="217"/>
    <col min="6139" max="6139" width="5" style="217" bestFit="1" customWidth="1"/>
    <col min="6140" max="6140" width="5" style="217" customWidth="1"/>
    <col min="6141" max="6141" width="67.42578125" style="217" customWidth="1"/>
    <col min="6142" max="6142" width="11.28515625" style="217" bestFit="1" customWidth="1"/>
    <col min="6143" max="6143" width="11.42578125" style="217" bestFit="1" customWidth="1"/>
    <col min="6144" max="6144" width="8" style="217" bestFit="1" customWidth="1"/>
    <col min="6145" max="6145" width="11.42578125" style="217" bestFit="1" customWidth="1"/>
    <col min="6146" max="6146" width="8" style="217" bestFit="1" customWidth="1"/>
    <col min="6147" max="6147" width="11.42578125" style="217" bestFit="1" customWidth="1"/>
    <col min="6148" max="6148" width="8" style="217" bestFit="1" customWidth="1"/>
    <col min="6149" max="6149" width="11.42578125" style="217" bestFit="1" customWidth="1"/>
    <col min="6150" max="6150" width="8" style="217" bestFit="1" customWidth="1"/>
    <col min="6151" max="6151" width="11.42578125" style="217" bestFit="1" customWidth="1"/>
    <col min="6152" max="6152" width="8" style="217" bestFit="1" customWidth="1"/>
    <col min="6153" max="6153" width="11.28515625" style="217" customWidth="1"/>
    <col min="6154" max="6155" width="11.28515625" style="217" bestFit="1" customWidth="1"/>
    <col min="6156" max="6394" width="9.140625" style="217"/>
    <col min="6395" max="6395" width="5" style="217" bestFit="1" customWidth="1"/>
    <col min="6396" max="6396" width="5" style="217" customWidth="1"/>
    <col min="6397" max="6397" width="67.42578125" style="217" customWidth="1"/>
    <col min="6398" max="6398" width="11.28515625" style="217" bestFit="1" customWidth="1"/>
    <col min="6399" max="6399" width="11.42578125" style="217" bestFit="1" customWidth="1"/>
    <col min="6400" max="6400" width="8" style="217" bestFit="1" customWidth="1"/>
    <col min="6401" max="6401" width="11.42578125" style="217" bestFit="1" customWidth="1"/>
    <col min="6402" max="6402" width="8" style="217" bestFit="1" customWidth="1"/>
    <col min="6403" max="6403" width="11.42578125" style="217" bestFit="1" customWidth="1"/>
    <col min="6404" max="6404" width="8" style="217" bestFit="1" customWidth="1"/>
    <col min="6405" max="6405" width="11.42578125" style="217" bestFit="1" customWidth="1"/>
    <col min="6406" max="6406" width="8" style="217" bestFit="1" customWidth="1"/>
    <col min="6407" max="6407" width="11.42578125" style="217" bestFit="1" customWidth="1"/>
    <col min="6408" max="6408" width="8" style="217" bestFit="1" customWidth="1"/>
    <col min="6409" max="6409" width="11.28515625" style="217" customWidth="1"/>
    <col min="6410" max="6411" width="11.28515625" style="217" bestFit="1" customWidth="1"/>
    <col min="6412" max="6650" width="9.140625" style="217"/>
    <col min="6651" max="6651" width="5" style="217" bestFit="1" customWidth="1"/>
    <col min="6652" max="6652" width="5" style="217" customWidth="1"/>
    <col min="6653" max="6653" width="67.42578125" style="217" customWidth="1"/>
    <col min="6654" max="6654" width="11.28515625" style="217" bestFit="1" customWidth="1"/>
    <col min="6655" max="6655" width="11.42578125" style="217" bestFit="1" customWidth="1"/>
    <col min="6656" max="6656" width="8" style="217" bestFit="1" customWidth="1"/>
    <col min="6657" max="6657" width="11.42578125" style="217" bestFit="1" customWidth="1"/>
    <col min="6658" max="6658" width="8" style="217" bestFit="1" customWidth="1"/>
    <col min="6659" max="6659" width="11.42578125" style="217" bestFit="1" customWidth="1"/>
    <col min="6660" max="6660" width="8" style="217" bestFit="1" customWidth="1"/>
    <col min="6661" max="6661" width="11.42578125" style="217" bestFit="1" customWidth="1"/>
    <col min="6662" max="6662" width="8" style="217" bestFit="1" customWidth="1"/>
    <col min="6663" max="6663" width="11.42578125" style="217" bestFit="1" customWidth="1"/>
    <col min="6664" max="6664" width="8" style="217" bestFit="1" customWidth="1"/>
    <col min="6665" max="6665" width="11.28515625" style="217" customWidth="1"/>
    <col min="6666" max="6667" width="11.28515625" style="217" bestFit="1" customWidth="1"/>
    <col min="6668" max="6906" width="9.140625" style="217"/>
    <col min="6907" max="6907" width="5" style="217" bestFit="1" customWidth="1"/>
    <col min="6908" max="6908" width="5" style="217" customWidth="1"/>
    <col min="6909" max="6909" width="67.42578125" style="217" customWidth="1"/>
    <col min="6910" max="6910" width="11.28515625" style="217" bestFit="1" customWidth="1"/>
    <col min="6911" max="6911" width="11.42578125" style="217" bestFit="1" customWidth="1"/>
    <col min="6912" max="6912" width="8" style="217" bestFit="1" customWidth="1"/>
    <col min="6913" max="6913" width="11.42578125" style="217" bestFit="1" customWidth="1"/>
    <col min="6914" max="6914" width="8" style="217" bestFit="1" customWidth="1"/>
    <col min="6915" max="6915" width="11.42578125" style="217" bestFit="1" customWidth="1"/>
    <col min="6916" max="6916" width="8" style="217" bestFit="1" customWidth="1"/>
    <col min="6917" max="6917" width="11.42578125" style="217" bestFit="1" customWidth="1"/>
    <col min="6918" max="6918" width="8" style="217" bestFit="1" customWidth="1"/>
    <col min="6919" max="6919" width="11.42578125" style="217" bestFit="1" customWidth="1"/>
    <col min="6920" max="6920" width="8" style="217" bestFit="1" customWidth="1"/>
    <col min="6921" max="6921" width="11.28515625" style="217" customWidth="1"/>
    <col min="6922" max="6923" width="11.28515625" style="217" bestFit="1" customWidth="1"/>
    <col min="6924" max="7162" width="9.140625" style="217"/>
    <col min="7163" max="7163" width="5" style="217" bestFit="1" customWidth="1"/>
    <col min="7164" max="7164" width="5" style="217" customWidth="1"/>
    <col min="7165" max="7165" width="67.42578125" style="217" customWidth="1"/>
    <col min="7166" max="7166" width="11.28515625" style="217" bestFit="1" customWidth="1"/>
    <col min="7167" max="7167" width="11.42578125" style="217" bestFit="1" customWidth="1"/>
    <col min="7168" max="7168" width="8" style="217" bestFit="1" customWidth="1"/>
    <col min="7169" max="7169" width="11.42578125" style="217" bestFit="1" customWidth="1"/>
    <col min="7170" max="7170" width="8" style="217" bestFit="1" customWidth="1"/>
    <col min="7171" max="7171" width="11.42578125" style="217" bestFit="1" customWidth="1"/>
    <col min="7172" max="7172" width="8" style="217" bestFit="1" customWidth="1"/>
    <col min="7173" max="7173" width="11.42578125" style="217" bestFit="1" customWidth="1"/>
    <col min="7174" max="7174" width="8" style="217" bestFit="1" customWidth="1"/>
    <col min="7175" max="7175" width="11.42578125" style="217" bestFit="1" customWidth="1"/>
    <col min="7176" max="7176" width="8" style="217" bestFit="1" customWidth="1"/>
    <col min="7177" max="7177" width="11.28515625" style="217" customWidth="1"/>
    <col min="7178" max="7179" width="11.28515625" style="217" bestFit="1" customWidth="1"/>
    <col min="7180" max="7418" width="9.140625" style="217"/>
    <col min="7419" max="7419" width="5" style="217" bestFit="1" customWidth="1"/>
    <col min="7420" max="7420" width="5" style="217" customWidth="1"/>
    <col min="7421" max="7421" width="67.42578125" style="217" customWidth="1"/>
    <col min="7422" max="7422" width="11.28515625" style="217" bestFit="1" customWidth="1"/>
    <col min="7423" max="7423" width="11.42578125" style="217" bestFit="1" customWidth="1"/>
    <col min="7424" max="7424" width="8" style="217" bestFit="1" customWidth="1"/>
    <col min="7425" max="7425" width="11.42578125" style="217" bestFit="1" customWidth="1"/>
    <col min="7426" max="7426" width="8" style="217" bestFit="1" customWidth="1"/>
    <col min="7427" max="7427" width="11.42578125" style="217" bestFit="1" customWidth="1"/>
    <col min="7428" max="7428" width="8" style="217" bestFit="1" customWidth="1"/>
    <col min="7429" max="7429" width="11.42578125" style="217" bestFit="1" customWidth="1"/>
    <col min="7430" max="7430" width="8" style="217" bestFit="1" customWidth="1"/>
    <col min="7431" max="7431" width="11.42578125" style="217" bestFit="1" customWidth="1"/>
    <col min="7432" max="7432" width="8" style="217" bestFit="1" customWidth="1"/>
    <col min="7433" max="7433" width="11.28515625" style="217" customWidth="1"/>
    <col min="7434" max="7435" width="11.28515625" style="217" bestFit="1" customWidth="1"/>
    <col min="7436" max="7674" width="9.140625" style="217"/>
    <col min="7675" max="7675" width="5" style="217" bestFit="1" customWidth="1"/>
    <col min="7676" max="7676" width="5" style="217" customWidth="1"/>
    <col min="7677" max="7677" width="67.42578125" style="217" customWidth="1"/>
    <col min="7678" max="7678" width="11.28515625" style="217" bestFit="1" customWidth="1"/>
    <col min="7679" max="7679" width="11.42578125" style="217" bestFit="1" customWidth="1"/>
    <col min="7680" max="7680" width="8" style="217" bestFit="1" customWidth="1"/>
    <col min="7681" max="7681" width="11.42578125" style="217" bestFit="1" customWidth="1"/>
    <col min="7682" max="7682" width="8" style="217" bestFit="1" customWidth="1"/>
    <col min="7683" max="7683" width="11.42578125" style="217" bestFit="1" customWidth="1"/>
    <col min="7684" max="7684" width="8" style="217" bestFit="1" customWidth="1"/>
    <col min="7685" max="7685" width="11.42578125" style="217" bestFit="1" customWidth="1"/>
    <col min="7686" max="7686" width="8" style="217" bestFit="1" customWidth="1"/>
    <col min="7687" max="7687" width="11.42578125" style="217" bestFit="1" customWidth="1"/>
    <col min="7688" max="7688" width="8" style="217" bestFit="1" customWidth="1"/>
    <col min="7689" max="7689" width="11.28515625" style="217" customWidth="1"/>
    <col min="7690" max="7691" width="11.28515625" style="217" bestFit="1" customWidth="1"/>
    <col min="7692" max="7930" width="9.140625" style="217"/>
    <col min="7931" max="7931" width="5" style="217" bestFit="1" customWidth="1"/>
    <col min="7932" max="7932" width="5" style="217" customWidth="1"/>
    <col min="7933" max="7933" width="67.42578125" style="217" customWidth="1"/>
    <col min="7934" max="7934" width="11.28515625" style="217" bestFit="1" customWidth="1"/>
    <col min="7935" max="7935" width="11.42578125" style="217" bestFit="1" customWidth="1"/>
    <col min="7936" max="7936" width="8" style="217" bestFit="1" customWidth="1"/>
    <col min="7937" max="7937" width="11.42578125" style="217" bestFit="1" customWidth="1"/>
    <col min="7938" max="7938" width="8" style="217" bestFit="1" customWidth="1"/>
    <col min="7939" max="7939" width="11.42578125" style="217" bestFit="1" customWidth="1"/>
    <col min="7940" max="7940" width="8" style="217" bestFit="1" customWidth="1"/>
    <col min="7941" max="7941" width="11.42578125" style="217" bestFit="1" customWidth="1"/>
    <col min="7942" max="7942" width="8" style="217" bestFit="1" customWidth="1"/>
    <col min="7943" max="7943" width="11.42578125" style="217" bestFit="1" customWidth="1"/>
    <col min="7944" max="7944" width="8" style="217" bestFit="1" customWidth="1"/>
    <col min="7945" max="7945" width="11.28515625" style="217" customWidth="1"/>
    <col min="7946" max="7947" width="11.28515625" style="217" bestFit="1" customWidth="1"/>
    <col min="7948" max="8186" width="9.140625" style="217"/>
    <col min="8187" max="8187" width="5" style="217" bestFit="1" customWidth="1"/>
    <col min="8188" max="8188" width="5" style="217" customWidth="1"/>
    <col min="8189" max="8189" width="67.42578125" style="217" customWidth="1"/>
    <col min="8190" max="8190" width="11.28515625" style="217" bestFit="1" customWidth="1"/>
    <col min="8191" max="8191" width="11.42578125" style="217" bestFit="1" customWidth="1"/>
    <col min="8192" max="8192" width="8" style="217" bestFit="1" customWidth="1"/>
    <col min="8193" max="8193" width="11.42578125" style="217" bestFit="1" customWidth="1"/>
    <col min="8194" max="8194" width="8" style="217" bestFit="1" customWidth="1"/>
    <col min="8195" max="8195" width="11.42578125" style="217" bestFit="1" customWidth="1"/>
    <col min="8196" max="8196" width="8" style="217" bestFit="1" customWidth="1"/>
    <col min="8197" max="8197" width="11.42578125" style="217" bestFit="1" customWidth="1"/>
    <col min="8198" max="8198" width="8" style="217" bestFit="1" customWidth="1"/>
    <col min="8199" max="8199" width="11.42578125" style="217" bestFit="1" customWidth="1"/>
    <col min="8200" max="8200" width="8" style="217" bestFit="1" customWidth="1"/>
    <col min="8201" max="8201" width="11.28515625" style="217" customWidth="1"/>
    <col min="8202" max="8203" width="11.28515625" style="217" bestFit="1" customWidth="1"/>
    <col min="8204" max="8442" width="9.140625" style="217"/>
    <col min="8443" max="8443" width="5" style="217" bestFit="1" customWidth="1"/>
    <col min="8444" max="8444" width="5" style="217" customWidth="1"/>
    <col min="8445" max="8445" width="67.42578125" style="217" customWidth="1"/>
    <col min="8446" max="8446" width="11.28515625" style="217" bestFit="1" customWidth="1"/>
    <col min="8447" max="8447" width="11.42578125" style="217" bestFit="1" customWidth="1"/>
    <col min="8448" max="8448" width="8" style="217" bestFit="1" customWidth="1"/>
    <col min="8449" max="8449" width="11.42578125" style="217" bestFit="1" customWidth="1"/>
    <col min="8450" max="8450" width="8" style="217" bestFit="1" customWidth="1"/>
    <col min="8451" max="8451" width="11.42578125" style="217" bestFit="1" customWidth="1"/>
    <col min="8452" max="8452" width="8" style="217" bestFit="1" customWidth="1"/>
    <col min="8453" max="8453" width="11.42578125" style="217" bestFit="1" customWidth="1"/>
    <col min="8454" max="8454" width="8" style="217" bestFit="1" customWidth="1"/>
    <col min="8455" max="8455" width="11.42578125" style="217" bestFit="1" customWidth="1"/>
    <col min="8456" max="8456" width="8" style="217" bestFit="1" customWidth="1"/>
    <col min="8457" max="8457" width="11.28515625" style="217" customWidth="1"/>
    <col min="8458" max="8459" width="11.28515625" style="217" bestFit="1" customWidth="1"/>
    <col min="8460" max="8698" width="9.140625" style="217"/>
    <col min="8699" max="8699" width="5" style="217" bestFit="1" customWidth="1"/>
    <col min="8700" max="8700" width="5" style="217" customWidth="1"/>
    <col min="8701" max="8701" width="67.42578125" style="217" customWidth="1"/>
    <col min="8702" max="8702" width="11.28515625" style="217" bestFit="1" customWidth="1"/>
    <col min="8703" max="8703" width="11.42578125" style="217" bestFit="1" customWidth="1"/>
    <col min="8704" max="8704" width="8" style="217" bestFit="1" customWidth="1"/>
    <col min="8705" max="8705" width="11.42578125" style="217" bestFit="1" customWidth="1"/>
    <col min="8706" max="8706" width="8" style="217" bestFit="1" customWidth="1"/>
    <col min="8707" max="8707" width="11.42578125" style="217" bestFit="1" customWidth="1"/>
    <col min="8708" max="8708" width="8" style="217" bestFit="1" customWidth="1"/>
    <col min="8709" max="8709" width="11.42578125" style="217" bestFit="1" customWidth="1"/>
    <col min="8710" max="8710" width="8" style="217" bestFit="1" customWidth="1"/>
    <col min="8711" max="8711" width="11.42578125" style="217" bestFit="1" customWidth="1"/>
    <col min="8712" max="8712" width="8" style="217" bestFit="1" customWidth="1"/>
    <col min="8713" max="8713" width="11.28515625" style="217" customWidth="1"/>
    <col min="8714" max="8715" width="11.28515625" style="217" bestFit="1" customWidth="1"/>
    <col min="8716" max="8954" width="9.140625" style="217"/>
    <col min="8955" max="8955" width="5" style="217" bestFit="1" customWidth="1"/>
    <col min="8956" max="8956" width="5" style="217" customWidth="1"/>
    <col min="8957" max="8957" width="67.42578125" style="217" customWidth="1"/>
    <col min="8958" max="8958" width="11.28515625" style="217" bestFit="1" customWidth="1"/>
    <col min="8959" max="8959" width="11.42578125" style="217" bestFit="1" customWidth="1"/>
    <col min="8960" max="8960" width="8" style="217" bestFit="1" customWidth="1"/>
    <col min="8961" max="8961" width="11.42578125" style="217" bestFit="1" customWidth="1"/>
    <col min="8962" max="8962" width="8" style="217" bestFit="1" customWidth="1"/>
    <col min="8963" max="8963" width="11.42578125" style="217" bestFit="1" customWidth="1"/>
    <col min="8964" max="8964" width="8" style="217" bestFit="1" customWidth="1"/>
    <col min="8965" max="8965" width="11.42578125" style="217" bestFit="1" customWidth="1"/>
    <col min="8966" max="8966" width="8" style="217" bestFit="1" customWidth="1"/>
    <col min="8967" max="8967" width="11.42578125" style="217" bestFit="1" customWidth="1"/>
    <col min="8968" max="8968" width="8" style="217" bestFit="1" customWidth="1"/>
    <col min="8969" max="8969" width="11.28515625" style="217" customWidth="1"/>
    <col min="8970" max="8971" width="11.28515625" style="217" bestFit="1" customWidth="1"/>
    <col min="8972" max="9210" width="9.140625" style="217"/>
    <col min="9211" max="9211" width="5" style="217" bestFit="1" customWidth="1"/>
    <col min="9212" max="9212" width="5" style="217" customWidth="1"/>
    <col min="9213" max="9213" width="67.42578125" style="217" customWidth="1"/>
    <col min="9214" max="9214" width="11.28515625" style="217" bestFit="1" customWidth="1"/>
    <col min="9215" max="9215" width="11.42578125" style="217" bestFit="1" customWidth="1"/>
    <col min="9216" max="9216" width="8" style="217" bestFit="1" customWidth="1"/>
    <col min="9217" max="9217" width="11.42578125" style="217" bestFit="1" customWidth="1"/>
    <col min="9218" max="9218" width="8" style="217" bestFit="1" customWidth="1"/>
    <col min="9219" max="9219" width="11.42578125" style="217" bestFit="1" customWidth="1"/>
    <col min="9220" max="9220" width="8" style="217" bestFit="1" customWidth="1"/>
    <col min="9221" max="9221" width="11.42578125" style="217" bestFit="1" customWidth="1"/>
    <col min="9222" max="9222" width="8" style="217" bestFit="1" customWidth="1"/>
    <col min="9223" max="9223" width="11.42578125" style="217" bestFit="1" customWidth="1"/>
    <col min="9224" max="9224" width="8" style="217" bestFit="1" customWidth="1"/>
    <col min="9225" max="9225" width="11.28515625" style="217" customWidth="1"/>
    <col min="9226" max="9227" width="11.28515625" style="217" bestFit="1" customWidth="1"/>
    <col min="9228" max="9466" width="9.140625" style="217"/>
    <col min="9467" max="9467" width="5" style="217" bestFit="1" customWidth="1"/>
    <col min="9468" max="9468" width="5" style="217" customWidth="1"/>
    <col min="9469" max="9469" width="67.42578125" style="217" customWidth="1"/>
    <col min="9470" max="9470" width="11.28515625" style="217" bestFit="1" customWidth="1"/>
    <col min="9471" max="9471" width="11.42578125" style="217" bestFit="1" customWidth="1"/>
    <col min="9472" max="9472" width="8" style="217" bestFit="1" customWidth="1"/>
    <col min="9473" max="9473" width="11.42578125" style="217" bestFit="1" customWidth="1"/>
    <col min="9474" max="9474" width="8" style="217" bestFit="1" customWidth="1"/>
    <col min="9475" max="9475" width="11.42578125" style="217" bestFit="1" customWidth="1"/>
    <col min="9476" max="9476" width="8" style="217" bestFit="1" customWidth="1"/>
    <col min="9477" max="9477" width="11.42578125" style="217" bestFit="1" customWidth="1"/>
    <col min="9478" max="9478" width="8" style="217" bestFit="1" customWidth="1"/>
    <col min="9479" max="9479" width="11.42578125" style="217" bestFit="1" customWidth="1"/>
    <col min="9480" max="9480" width="8" style="217" bestFit="1" customWidth="1"/>
    <col min="9481" max="9481" width="11.28515625" style="217" customWidth="1"/>
    <col min="9482" max="9483" width="11.28515625" style="217" bestFit="1" customWidth="1"/>
    <col min="9484" max="9722" width="9.140625" style="217"/>
    <col min="9723" max="9723" width="5" style="217" bestFit="1" customWidth="1"/>
    <col min="9724" max="9724" width="5" style="217" customWidth="1"/>
    <col min="9725" max="9725" width="67.42578125" style="217" customWidth="1"/>
    <col min="9726" max="9726" width="11.28515625" style="217" bestFit="1" customWidth="1"/>
    <col min="9727" max="9727" width="11.42578125" style="217" bestFit="1" customWidth="1"/>
    <col min="9728" max="9728" width="8" style="217" bestFit="1" customWidth="1"/>
    <col min="9729" max="9729" width="11.42578125" style="217" bestFit="1" customWidth="1"/>
    <col min="9730" max="9730" width="8" style="217" bestFit="1" customWidth="1"/>
    <col min="9731" max="9731" width="11.42578125" style="217" bestFit="1" customWidth="1"/>
    <col min="9732" max="9732" width="8" style="217" bestFit="1" customWidth="1"/>
    <col min="9733" max="9733" width="11.42578125" style="217" bestFit="1" customWidth="1"/>
    <col min="9734" max="9734" width="8" style="217" bestFit="1" customWidth="1"/>
    <col min="9735" max="9735" width="11.42578125" style="217" bestFit="1" customWidth="1"/>
    <col min="9736" max="9736" width="8" style="217" bestFit="1" customWidth="1"/>
    <col min="9737" max="9737" width="11.28515625" style="217" customWidth="1"/>
    <col min="9738" max="9739" width="11.28515625" style="217" bestFit="1" customWidth="1"/>
    <col min="9740" max="9978" width="9.140625" style="217"/>
    <col min="9979" max="9979" width="5" style="217" bestFit="1" customWidth="1"/>
    <col min="9980" max="9980" width="5" style="217" customWidth="1"/>
    <col min="9981" max="9981" width="67.42578125" style="217" customWidth="1"/>
    <col min="9982" max="9982" width="11.28515625" style="217" bestFit="1" customWidth="1"/>
    <col min="9983" max="9983" width="11.42578125" style="217" bestFit="1" customWidth="1"/>
    <col min="9984" max="9984" width="8" style="217" bestFit="1" customWidth="1"/>
    <col min="9985" max="9985" width="11.42578125" style="217" bestFit="1" customWidth="1"/>
    <col min="9986" max="9986" width="8" style="217" bestFit="1" customWidth="1"/>
    <col min="9987" max="9987" width="11.42578125" style="217" bestFit="1" customWidth="1"/>
    <col min="9988" max="9988" width="8" style="217" bestFit="1" customWidth="1"/>
    <col min="9989" max="9989" width="11.42578125" style="217" bestFit="1" customWidth="1"/>
    <col min="9990" max="9990" width="8" style="217" bestFit="1" customWidth="1"/>
    <col min="9991" max="9991" width="11.42578125" style="217" bestFit="1" customWidth="1"/>
    <col min="9992" max="9992" width="8" style="217" bestFit="1" customWidth="1"/>
    <col min="9993" max="9993" width="11.28515625" style="217" customWidth="1"/>
    <col min="9994" max="9995" width="11.28515625" style="217" bestFit="1" customWidth="1"/>
    <col min="9996" max="10234" width="9.140625" style="217"/>
    <col min="10235" max="10235" width="5" style="217" bestFit="1" customWidth="1"/>
    <col min="10236" max="10236" width="5" style="217" customWidth="1"/>
    <col min="10237" max="10237" width="67.42578125" style="217" customWidth="1"/>
    <col min="10238" max="10238" width="11.28515625" style="217" bestFit="1" customWidth="1"/>
    <col min="10239" max="10239" width="11.42578125" style="217" bestFit="1" customWidth="1"/>
    <col min="10240" max="10240" width="8" style="217" bestFit="1" customWidth="1"/>
    <col min="10241" max="10241" width="11.42578125" style="217" bestFit="1" customWidth="1"/>
    <col min="10242" max="10242" width="8" style="217" bestFit="1" customWidth="1"/>
    <col min="10243" max="10243" width="11.42578125" style="217" bestFit="1" customWidth="1"/>
    <col min="10244" max="10244" width="8" style="217" bestFit="1" customWidth="1"/>
    <col min="10245" max="10245" width="11.42578125" style="217" bestFit="1" customWidth="1"/>
    <col min="10246" max="10246" width="8" style="217" bestFit="1" customWidth="1"/>
    <col min="10247" max="10247" width="11.42578125" style="217" bestFit="1" customWidth="1"/>
    <col min="10248" max="10248" width="8" style="217" bestFit="1" customWidth="1"/>
    <col min="10249" max="10249" width="11.28515625" style="217" customWidth="1"/>
    <col min="10250" max="10251" width="11.28515625" style="217" bestFit="1" customWidth="1"/>
    <col min="10252" max="10490" width="9.140625" style="217"/>
    <col min="10491" max="10491" width="5" style="217" bestFit="1" customWidth="1"/>
    <col min="10492" max="10492" width="5" style="217" customWidth="1"/>
    <col min="10493" max="10493" width="67.42578125" style="217" customWidth="1"/>
    <col min="10494" max="10494" width="11.28515625" style="217" bestFit="1" customWidth="1"/>
    <col min="10495" max="10495" width="11.42578125" style="217" bestFit="1" customWidth="1"/>
    <col min="10496" max="10496" width="8" style="217" bestFit="1" customWidth="1"/>
    <col min="10497" max="10497" width="11.42578125" style="217" bestFit="1" customWidth="1"/>
    <col min="10498" max="10498" width="8" style="217" bestFit="1" customWidth="1"/>
    <col min="10499" max="10499" width="11.42578125" style="217" bestFit="1" customWidth="1"/>
    <col min="10500" max="10500" width="8" style="217" bestFit="1" customWidth="1"/>
    <col min="10501" max="10501" width="11.42578125" style="217" bestFit="1" customWidth="1"/>
    <col min="10502" max="10502" width="8" style="217" bestFit="1" customWidth="1"/>
    <col min="10503" max="10503" width="11.42578125" style="217" bestFit="1" customWidth="1"/>
    <col min="10504" max="10504" width="8" style="217" bestFit="1" customWidth="1"/>
    <col min="10505" max="10505" width="11.28515625" style="217" customWidth="1"/>
    <col min="10506" max="10507" width="11.28515625" style="217" bestFit="1" customWidth="1"/>
    <col min="10508" max="10746" width="9.140625" style="217"/>
    <col min="10747" max="10747" width="5" style="217" bestFit="1" customWidth="1"/>
    <col min="10748" max="10748" width="5" style="217" customWidth="1"/>
    <col min="10749" max="10749" width="67.42578125" style="217" customWidth="1"/>
    <col min="10750" max="10750" width="11.28515625" style="217" bestFit="1" customWidth="1"/>
    <col min="10751" max="10751" width="11.42578125" style="217" bestFit="1" customWidth="1"/>
    <col min="10752" max="10752" width="8" style="217" bestFit="1" customWidth="1"/>
    <col min="10753" max="10753" width="11.42578125" style="217" bestFit="1" customWidth="1"/>
    <col min="10754" max="10754" width="8" style="217" bestFit="1" customWidth="1"/>
    <col min="10755" max="10755" width="11.42578125" style="217" bestFit="1" customWidth="1"/>
    <col min="10756" max="10756" width="8" style="217" bestFit="1" customWidth="1"/>
    <col min="10757" max="10757" width="11.42578125" style="217" bestFit="1" customWidth="1"/>
    <col min="10758" max="10758" width="8" style="217" bestFit="1" customWidth="1"/>
    <col min="10759" max="10759" width="11.42578125" style="217" bestFit="1" customWidth="1"/>
    <col min="10760" max="10760" width="8" style="217" bestFit="1" customWidth="1"/>
    <col min="10761" max="10761" width="11.28515625" style="217" customWidth="1"/>
    <col min="10762" max="10763" width="11.28515625" style="217" bestFit="1" customWidth="1"/>
    <col min="10764" max="11002" width="9.140625" style="217"/>
    <col min="11003" max="11003" width="5" style="217" bestFit="1" customWidth="1"/>
    <col min="11004" max="11004" width="5" style="217" customWidth="1"/>
    <col min="11005" max="11005" width="67.42578125" style="217" customWidth="1"/>
    <col min="11006" max="11006" width="11.28515625" style="217" bestFit="1" customWidth="1"/>
    <col min="11007" max="11007" width="11.42578125" style="217" bestFit="1" customWidth="1"/>
    <col min="11008" max="11008" width="8" style="217" bestFit="1" customWidth="1"/>
    <col min="11009" max="11009" width="11.42578125" style="217" bestFit="1" customWidth="1"/>
    <col min="11010" max="11010" width="8" style="217" bestFit="1" customWidth="1"/>
    <col min="11011" max="11011" width="11.42578125" style="217" bestFit="1" customWidth="1"/>
    <col min="11012" max="11012" width="8" style="217" bestFit="1" customWidth="1"/>
    <col min="11013" max="11013" width="11.42578125" style="217" bestFit="1" customWidth="1"/>
    <col min="11014" max="11014" width="8" style="217" bestFit="1" customWidth="1"/>
    <col min="11015" max="11015" width="11.42578125" style="217" bestFit="1" customWidth="1"/>
    <col min="11016" max="11016" width="8" style="217" bestFit="1" customWidth="1"/>
    <col min="11017" max="11017" width="11.28515625" style="217" customWidth="1"/>
    <col min="11018" max="11019" width="11.28515625" style="217" bestFit="1" customWidth="1"/>
    <col min="11020" max="11258" width="9.140625" style="217"/>
    <col min="11259" max="11259" width="5" style="217" bestFit="1" customWidth="1"/>
    <col min="11260" max="11260" width="5" style="217" customWidth="1"/>
    <col min="11261" max="11261" width="67.42578125" style="217" customWidth="1"/>
    <col min="11262" max="11262" width="11.28515625" style="217" bestFit="1" customWidth="1"/>
    <col min="11263" max="11263" width="11.42578125" style="217" bestFit="1" customWidth="1"/>
    <col min="11264" max="11264" width="8" style="217" bestFit="1" customWidth="1"/>
    <col min="11265" max="11265" width="11.42578125" style="217" bestFit="1" customWidth="1"/>
    <col min="11266" max="11266" width="8" style="217" bestFit="1" customWidth="1"/>
    <col min="11267" max="11267" width="11.42578125" style="217" bestFit="1" customWidth="1"/>
    <col min="11268" max="11268" width="8" style="217" bestFit="1" customWidth="1"/>
    <col min="11269" max="11269" width="11.42578125" style="217" bestFit="1" customWidth="1"/>
    <col min="11270" max="11270" width="8" style="217" bestFit="1" customWidth="1"/>
    <col min="11271" max="11271" width="11.42578125" style="217" bestFit="1" customWidth="1"/>
    <col min="11272" max="11272" width="8" style="217" bestFit="1" customWidth="1"/>
    <col min="11273" max="11273" width="11.28515625" style="217" customWidth="1"/>
    <col min="11274" max="11275" width="11.28515625" style="217" bestFit="1" customWidth="1"/>
    <col min="11276" max="11514" width="9.140625" style="217"/>
    <col min="11515" max="11515" width="5" style="217" bestFit="1" customWidth="1"/>
    <col min="11516" max="11516" width="5" style="217" customWidth="1"/>
    <col min="11517" max="11517" width="67.42578125" style="217" customWidth="1"/>
    <col min="11518" max="11518" width="11.28515625" style="217" bestFit="1" customWidth="1"/>
    <col min="11519" max="11519" width="11.42578125" style="217" bestFit="1" customWidth="1"/>
    <col min="11520" max="11520" width="8" style="217" bestFit="1" customWidth="1"/>
    <col min="11521" max="11521" width="11.42578125" style="217" bestFit="1" customWidth="1"/>
    <col min="11522" max="11522" width="8" style="217" bestFit="1" customWidth="1"/>
    <col min="11523" max="11523" width="11.42578125" style="217" bestFit="1" customWidth="1"/>
    <col min="11524" max="11524" width="8" style="217" bestFit="1" customWidth="1"/>
    <col min="11525" max="11525" width="11.42578125" style="217" bestFit="1" customWidth="1"/>
    <col min="11526" max="11526" width="8" style="217" bestFit="1" customWidth="1"/>
    <col min="11527" max="11527" width="11.42578125" style="217" bestFit="1" customWidth="1"/>
    <col min="11528" max="11528" width="8" style="217" bestFit="1" customWidth="1"/>
    <col min="11529" max="11529" width="11.28515625" style="217" customWidth="1"/>
    <col min="11530" max="11531" width="11.28515625" style="217" bestFit="1" customWidth="1"/>
    <col min="11532" max="11770" width="9.140625" style="217"/>
    <col min="11771" max="11771" width="5" style="217" bestFit="1" customWidth="1"/>
    <col min="11772" max="11772" width="5" style="217" customWidth="1"/>
    <col min="11773" max="11773" width="67.42578125" style="217" customWidth="1"/>
    <col min="11774" max="11774" width="11.28515625" style="217" bestFit="1" customWidth="1"/>
    <col min="11775" max="11775" width="11.42578125" style="217" bestFit="1" customWidth="1"/>
    <col min="11776" max="11776" width="8" style="217" bestFit="1" customWidth="1"/>
    <col min="11777" max="11777" width="11.42578125" style="217" bestFit="1" customWidth="1"/>
    <col min="11778" max="11778" width="8" style="217" bestFit="1" customWidth="1"/>
    <col min="11779" max="11779" width="11.42578125" style="217" bestFit="1" customWidth="1"/>
    <col min="11780" max="11780" width="8" style="217" bestFit="1" customWidth="1"/>
    <col min="11781" max="11781" width="11.42578125" style="217" bestFit="1" customWidth="1"/>
    <col min="11782" max="11782" width="8" style="217" bestFit="1" customWidth="1"/>
    <col min="11783" max="11783" width="11.42578125" style="217" bestFit="1" customWidth="1"/>
    <col min="11784" max="11784" width="8" style="217" bestFit="1" customWidth="1"/>
    <col min="11785" max="11785" width="11.28515625" style="217" customWidth="1"/>
    <col min="11786" max="11787" width="11.28515625" style="217" bestFit="1" customWidth="1"/>
    <col min="11788" max="12026" width="9.140625" style="217"/>
    <col min="12027" max="12027" width="5" style="217" bestFit="1" customWidth="1"/>
    <col min="12028" max="12028" width="5" style="217" customWidth="1"/>
    <col min="12029" max="12029" width="67.42578125" style="217" customWidth="1"/>
    <col min="12030" max="12030" width="11.28515625" style="217" bestFit="1" customWidth="1"/>
    <col min="12031" max="12031" width="11.42578125" style="217" bestFit="1" customWidth="1"/>
    <col min="12032" max="12032" width="8" style="217" bestFit="1" customWidth="1"/>
    <col min="12033" max="12033" width="11.42578125" style="217" bestFit="1" customWidth="1"/>
    <col min="12034" max="12034" width="8" style="217" bestFit="1" customWidth="1"/>
    <col min="12035" max="12035" width="11.42578125" style="217" bestFit="1" customWidth="1"/>
    <col min="12036" max="12036" width="8" style="217" bestFit="1" customWidth="1"/>
    <col min="12037" max="12037" width="11.42578125" style="217" bestFit="1" customWidth="1"/>
    <col min="12038" max="12038" width="8" style="217" bestFit="1" customWidth="1"/>
    <col min="12039" max="12039" width="11.42578125" style="217" bestFit="1" customWidth="1"/>
    <col min="12040" max="12040" width="8" style="217" bestFit="1" customWidth="1"/>
    <col min="12041" max="12041" width="11.28515625" style="217" customWidth="1"/>
    <col min="12042" max="12043" width="11.28515625" style="217" bestFit="1" customWidth="1"/>
    <col min="12044" max="12282" width="9.140625" style="217"/>
    <col min="12283" max="12283" width="5" style="217" bestFit="1" customWidth="1"/>
    <col min="12284" max="12284" width="5" style="217" customWidth="1"/>
    <col min="12285" max="12285" width="67.42578125" style="217" customWidth="1"/>
    <col min="12286" max="12286" width="11.28515625" style="217" bestFit="1" customWidth="1"/>
    <col min="12287" max="12287" width="11.42578125" style="217" bestFit="1" customWidth="1"/>
    <col min="12288" max="12288" width="8" style="217" bestFit="1" customWidth="1"/>
    <col min="12289" max="12289" width="11.42578125" style="217" bestFit="1" customWidth="1"/>
    <col min="12290" max="12290" width="8" style="217" bestFit="1" customWidth="1"/>
    <col min="12291" max="12291" width="11.42578125" style="217" bestFit="1" customWidth="1"/>
    <col min="12292" max="12292" width="8" style="217" bestFit="1" customWidth="1"/>
    <col min="12293" max="12293" width="11.42578125" style="217" bestFit="1" customWidth="1"/>
    <col min="12294" max="12294" width="8" style="217" bestFit="1" customWidth="1"/>
    <col min="12295" max="12295" width="11.42578125" style="217" bestFit="1" customWidth="1"/>
    <col min="12296" max="12296" width="8" style="217" bestFit="1" customWidth="1"/>
    <col min="12297" max="12297" width="11.28515625" style="217" customWidth="1"/>
    <col min="12298" max="12299" width="11.28515625" style="217" bestFit="1" customWidth="1"/>
    <col min="12300" max="12538" width="9.140625" style="217"/>
    <col min="12539" max="12539" width="5" style="217" bestFit="1" customWidth="1"/>
    <col min="12540" max="12540" width="5" style="217" customWidth="1"/>
    <col min="12541" max="12541" width="67.42578125" style="217" customWidth="1"/>
    <col min="12542" max="12542" width="11.28515625" style="217" bestFit="1" customWidth="1"/>
    <col min="12543" max="12543" width="11.42578125" style="217" bestFit="1" customWidth="1"/>
    <col min="12544" max="12544" width="8" style="217" bestFit="1" customWidth="1"/>
    <col min="12545" max="12545" width="11.42578125" style="217" bestFit="1" customWidth="1"/>
    <col min="12546" max="12546" width="8" style="217" bestFit="1" customWidth="1"/>
    <col min="12547" max="12547" width="11.42578125" style="217" bestFit="1" customWidth="1"/>
    <col min="12548" max="12548" width="8" style="217" bestFit="1" customWidth="1"/>
    <col min="12549" max="12549" width="11.42578125" style="217" bestFit="1" customWidth="1"/>
    <col min="12550" max="12550" width="8" style="217" bestFit="1" customWidth="1"/>
    <col min="12551" max="12551" width="11.42578125" style="217" bestFit="1" customWidth="1"/>
    <col min="12552" max="12552" width="8" style="217" bestFit="1" customWidth="1"/>
    <col min="12553" max="12553" width="11.28515625" style="217" customWidth="1"/>
    <col min="12554" max="12555" width="11.28515625" style="217" bestFit="1" customWidth="1"/>
    <col min="12556" max="12794" width="9.140625" style="217"/>
    <col min="12795" max="12795" width="5" style="217" bestFit="1" customWidth="1"/>
    <col min="12796" max="12796" width="5" style="217" customWidth="1"/>
    <col min="12797" max="12797" width="67.42578125" style="217" customWidth="1"/>
    <col min="12798" max="12798" width="11.28515625" style="217" bestFit="1" customWidth="1"/>
    <col min="12799" max="12799" width="11.42578125" style="217" bestFit="1" customWidth="1"/>
    <col min="12800" max="12800" width="8" style="217" bestFit="1" customWidth="1"/>
    <col min="12801" max="12801" width="11.42578125" style="217" bestFit="1" customWidth="1"/>
    <col min="12802" max="12802" width="8" style="217" bestFit="1" customWidth="1"/>
    <col min="12803" max="12803" width="11.42578125" style="217" bestFit="1" customWidth="1"/>
    <col min="12804" max="12804" width="8" style="217" bestFit="1" customWidth="1"/>
    <col min="12805" max="12805" width="11.42578125" style="217" bestFit="1" customWidth="1"/>
    <col min="12806" max="12806" width="8" style="217" bestFit="1" customWidth="1"/>
    <col min="12807" max="12807" width="11.42578125" style="217" bestFit="1" customWidth="1"/>
    <col min="12808" max="12808" width="8" style="217" bestFit="1" customWidth="1"/>
    <col min="12809" max="12809" width="11.28515625" style="217" customWidth="1"/>
    <col min="12810" max="12811" width="11.28515625" style="217" bestFit="1" customWidth="1"/>
    <col min="12812" max="13050" width="9.140625" style="217"/>
    <col min="13051" max="13051" width="5" style="217" bestFit="1" customWidth="1"/>
    <col min="13052" max="13052" width="5" style="217" customWidth="1"/>
    <col min="13053" max="13053" width="67.42578125" style="217" customWidth="1"/>
    <col min="13054" max="13054" width="11.28515625" style="217" bestFit="1" customWidth="1"/>
    <col min="13055" max="13055" width="11.42578125" style="217" bestFit="1" customWidth="1"/>
    <col min="13056" max="13056" width="8" style="217" bestFit="1" customWidth="1"/>
    <col min="13057" max="13057" width="11.42578125" style="217" bestFit="1" customWidth="1"/>
    <col min="13058" max="13058" width="8" style="217" bestFit="1" customWidth="1"/>
    <col min="13059" max="13059" width="11.42578125" style="217" bestFit="1" customWidth="1"/>
    <col min="13060" max="13060" width="8" style="217" bestFit="1" customWidth="1"/>
    <col min="13061" max="13061" width="11.42578125" style="217" bestFit="1" customWidth="1"/>
    <col min="13062" max="13062" width="8" style="217" bestFit="1" customWidth="1"/>
    <col min="13063" max="13063" width="11.42578125" style="217" bestFit="1" customWidth="1"/>
    <col min="13064" max="13064" width="8" style="217" bestFit="1" customWidth="1"/>
    <col min="13065" max="13065" width="11.28515625" style="217" customWidth="1"/>
    <col min="13066" max="13067" width="11.28515625" style="217" bestFit="1" customWidth="1"/>
    <col min="13068" max="13306" width="9.140625" style="217"/>
    <col min="13307" max="13307" width="5" style="217" bestFit="1" customWidth="1"/>
    <col min="13308" max="13308" width="5" style="217" customWidth="1"/>
    <col min="13309" max="13309" width="67.42578125" style="217" customWidth="1"/>
    <col min="13310" max="13310" width="11.28515625" style="217" bestFit="1" customWidth="1"/>
    <col min="13311" max="13311" width="11.42578125" style="217" bestFit="1" customWidth="1"/>
    <col min="13312" max="13312" width="8" style="217" bestFit="1" customWidth="1"/>
    <col min="13313" max="13313" width="11.42578125" style="217" bestFit="1" customWidth="1"/>
    <col min="13314" max="13314" width="8" style="217" bestFit="1" customWidth="1"/>
    <col min="13315" max="13315" width="11.42578125" style="217" bestFit="1" customWidth="1"/>
    <col min="13316" max="13316" width="8" style="217" bestFit="1" customWidth="1"/>
    <col min="13317" max="13317" width="11.42578125" style="217" bestFit="1" customWidth="1"/>
    <col min="13318" max="13318" width="8" style="217" bestFit="1" customWidth="1"/>
    <col min="13319" max="13319" width="11.42578125" style="217" bestFit="1" customWidth="1"/>
    <col min="13320" max="13320" width="8" style="217" bestFit="1" customWidth="1"/>
    <col min="13321" max="13321" width="11.28515625" style="217" customWidth="1"/>
    <col min="13322" max="13323" width="11.28515625" style="217" bestFit="1" customWidth="1"/>
    <col min="13324" max="13562" width="9.140625" style="217"/>
    <col min="13563" max="13563" width="5" style="217" bestFit="1" customWidth="1"/>
    <col min="13564" max="13564" width="5" style="217" customWidth="1"/>
    <col min="13565" max="13565" width="67.42578125" style="217" customWidth="1"/>
    <col min="13566" max="13566" width="11.28515625" style="217" bestFit="1" customWidth="1"/>
    <col min="13567" max="13567" width="11.42578125" style="217" bestFit="1" customWidth="1"/>
    <col min="13568" max="13568" width="8" style="217" bestFit="1" customWidth="1"/>
    <col min="13569" max="13569" width="11.42578125" style="217" bestFit="1" customWidth="1"/>
    <col min="13570" max="13570" width="8" style="217" bestFit="1" customWidth="1"/>
    <col min="13571" max="13571" width="11.42578125" style="217" bestFit="1" customWidth="1"/>
    <col min="13572" max="13572" width="8" style="217" bestFit="1" customWidth="1"/>
    <col min="13573" max="13573" width="11.42578125" style="217" bestFit="1" customWidth="1"/>
    <col min="13574" max="13574" width="8" style="217" bestFit="1" customWidth="1"/>
    <col min="13575" max="13575" width="11.42578125" style="217" bestFit="1" customWidth="1"/>
    <col min="13576" max="13576" width="8" style="217" bestFit="1" customWidth="1"/>
    <col min="13577" max="13577" width="11.28515625" style="217" customWidth="1"/>
    <col min="13578" max="13579" width="11.28515625" style="217" bestFit="1" customWidth="1"/>
    <col min="13580" max="13818" width="9.140625" style="217"/>
    <col min="13819" max="13819" width="5" style="217" bestFit="1" customWidth="1"/>
    <col min="13820" max="13820" width="5" style="217" customWidth="1"/>
    <col min="13821" max="13821" width="67.42578125" style="217" customWidth="1"/>
    <col min="13822" max="13822" width="11.28515625" style="217" bestFit="1" customWidth="1"/>
    <col min="13823" max="13823" width="11.42578125" style="217" bestFit="1" customWidth="1"/>
    <col min="13824" max="13824" width="8" style="217" bestFit="1" customWidth="1"/>
    <col min="13825" max="13825" width="11.42578125" style="217" bestFit="1" customWidth="1"/>
    <col min="13826" max="13826" width="8" style="217" bestFit="1" customWidth="1"/>
    <col min="13827" max="13827" width="11.42578125" style="217" bestFit="1" customWidth="1"/>
    <col min="13828" max="13828" width="8" style="217" bestFit="1" customWidth="1"/>
    <col min="13829" max="13829" width="11.42578125" style="217" bestFit="1" customWidth="1"/>
    <col min="13830" max="13830" width="8" style="217" bestFit="1" customWidth="1"/>
    <col min="13831" max="13831" width="11.42578125" style="217" bestFit="1" customWidth="1"/>
    <col min="13832" max="13832" width="8" style="217" bestFit="1" customWidth="1"/>
    <col min="13833" max="13833" width="11.28515625" style="217" customWidth="1"/>
    <col min="13834" max="13835" width="11.28515625" style="217" bestFit="1" customWidth="1"/>
    <col min="13836" max="14074" width="9.140625" style="217"/>
    <col min="14075" max="14075" width="5" style="217" bestFit="1" customWidth="1"/>
    <col min="14076" max="14076" width="5" style="217" customWidth="1"/>
    <col min="14077" max="14077" width="67.42578125" style="217" customWidth="1"/>
    <col min="14078" max="14078" width="11.28515625" style="217" bestFit="1" customWidth="1"/>
    <col min="14079" max="14079" width="11.42578125" style="217" bestFit="1" customWidth="1"/>
    <col min="14080" max="14080" width="8" style="217" bestFit="1" customWidth="1"/>
    <col min="14081" max="14081" width="11.42578125" style="217" bestFit="1" customWidth="1"/>
    <col min="14082" max="14082" width="8" style="217" bestFit="1" customWidth="1"/>
    <col min="14083" max="14083" width="11.42578125" style="217" bestFit="1" customWidth="1"/>
    <col min="14084" max="14084" width="8" style="217" bestFit="1" customWidth="1"/>
    <col min="14085" max="14085" width="11.42578125" style="217" bestFit="1" customWidth="1"/>
    <col min="14086" max="14086" width="8" style="217" bestFit="1" customWidth="1"/>
    <col min="14087" max="14087" width="11.42578125" style="217" bestFit="1" customWidth="1"/>
    <col min="14088" max="14088" width="8" style="217" bestFit="1" customWidth="1"/>
    <col min="14089" max="14089" width="11.28515625" style="217" customWidth="1"/>
    <col min="14090" max="14091" width="11.28515625" style="217" bestFit="1" customWidth="1"/>
    <col min="14092" max="14330" width="9.140625" style="217"/>
    <col min="14331" max="14331" width="5" style="217" bestFit="1" customWidth="1"/>
    <col min="14332" max="14332" width="5" style="217" customWidth="1"/>
    <col min="14333" max="14333" width="67.42578125" style="217" customWidth="1"/>
    <col min="14334" max="14334" width="11.28515625" style="217" bestFit="1" customWidth="1"/>
    <col min="14335" max="14335" width="11.42578125" style="217" bestFit="1" customWidth="1"/>
    <col min="14336" max="14336" width="8" style="217" bestFit="1" customWidth="1"/>
    <col min="14337" max="14337" width="11.42578125" style="217" bestFit="1" customWidth="1"/>
    <col min="14338" max="14338" width="8" style="217" bestFit="1" customWidth="1"/>
    <col min="14339" max="14339" width="11.42578125" style="217" bestFit="1" customWidth="1"/>
    <col min="14340" max="14340" width="8" style="217" bestFit="1" customWidth="1"/>
    <col min="14341" max="14341" width="11.42578125" style="217" bestFit="1" customWidth="1"/>
    <col min="14342" max="14342" width="8" style="217" bestFit="1" customWidth="1"/>
    <col min="14343" max="14343" width="11.42578125" style="217" bestFit="1" customWidth="1"/>
    <col min="14344" max="14344" width="8" style="217" bestFit="1" customWidth="1"/>
    <col min="14345" max="14345" width="11.28515625" style="217" customWidth="1"/>
    <col min="14346" max="14347" width="11.28515625" style="217" bestFit="1" customWidth="1"/>
    <col min="14348" max="14586" width="9.140625" style="217"/>
    <col min="14587" max="14587" width="5" style="217" bestFit="1" customWidth="1"/>
    <col min="14588" max="14588" width="5" style="217" customWidth="1"/>
    <col min="14589" max="14589" width="67.42578125" style="217" customWidth="1"/>
    <col min="14590" max="14590" width="11.28515625" style="217" bestFit="1" customWidth="1"/>
    <col min="14591" max="14591" width="11.42578125" style="217" bestFit="1" customWidth="1"/>
    <col min="14592" max="14592" width="8" style="217" bestFit="1" customWidth="1"/>
    <col min="14593" max="14593" width="11.42578125" style="217" bestFit="1" customWidth="1"/>
    <col min="14594" max="14594" width="8" style="217" bestFit="1" customWidth="1"/>
    <col min="14595" max="14595" width="11.42578125" style="217" bestFit="1" customWidth="1"/>
    <col min="14596" max="14596" width="8" style="217" bestFit="1" customWidth="1"/>
    <col min="14597" max="14597" width="11.42578125" style="217" bestFit="1" customWidth="1"/>
    <col min="14598" max="14598" width="8" style="217" bestFit="1" customWidth="1"/>
    <col min="14599" max="14599" width="11.42578125" style="217" bestFit="1" customWidth="1"/>
    <col min="14600" max="14600" width="8" style="217" bestFit="1" customWidth="1"/>
    <col min="14601" max="14601" width="11.28515625" style="217" customWidth="1"/>
    <col min="14602" max="14603" width="11.28515625" style="217" bestFit="1" customWidth="1"/>
    <col min="14604" max="14842" width="9.140625" style="217"/>
    <col min="14843" max="14843" width="5" style="217" bestFit="1" customWidth="1"/>
    <col min="14844" max="14844" width="5" style="217" customWidth="1"/>
    <col min="14845" max="14845" width="67.42578125" style="217" customWidth="1"/>
    <col min="14846" max="14846" width="11.28515625" style="217" bestFit="1" customWidth="1"/>
    <col min="14847" max="14847" width="11.42578125" style="217" bestFit="1" customWidth="1"/>
    <col min="14848" max="14848" width="8" style="217" bestFit="1" customWidth="1"/>
    <col min="14849" max="14849" width="11.42578125" style="217" bestFit="1" customWidth="1"/>
    <col min="14850" max="14850" width="8" style="217" bestFit="1" customWidth="1"/>
    <col min="14851" max="14851" width="11.42578125" style="217" bestFit="1" customWidth="1"/>
    <col min="14852" max="14852" width="8" style="217" bestFit="1" customWidth="1"/>
    <col min="14853" max="14853" width="11.42578125" style="217" bestFit="1" customWidth="1"/>
    <col min="14854" max="14854" width="8" style="217" bestFit="1" customWidth="1"/>
    <col min="14855" max="14855" width="11.42578125" style="217" bestFit="1" customWidth="1"/>
    <col min="14856" max="14856" width="8" style="217" bestFit="1" customWidth="1"/>
    <col min="14857" max="14857" width="11.28515625" style="217" customWidth="1"/>
    <col min="14858" max="14859" width="11.28515625" style="217" bestFit="1" customWidth="1"/>
    <col min="14860" max="15098" width="9.140625" style="217"/>
    <col min="15099" max="15099" width="5" style="217" bestFit="1" customWidth="1"/>
    <col min="15100" max="15100" width="5" style="217" customWidth="1"/>
    <col min="15101" max="15101" width="67.42578125" style="217" customWidth="1"/>
    <col min="15102" max="15102" width="11.28515625" style="217" bestFit="1" customWidth="1"/>
    <col min="15103" max="15103" width="11.42578125" style="217" bestFit="1" customWidth="1"/>
    <col min="15104" max="15104" width="8" style="217" bestFit="1" customWidth="1"/>
    <col min="15105" max="15105" width="11.42578125" style="217" bestFit="1" customWidth="1"/>
    <col min="15106" max="15106" width="8" style="217" bestFit="1" customWidth="1"/>
    <col min="15107" max="15107" width="11.42578125" style="217" bestFit="1" customWidth="1"/>
    <col min="15108" max="15108" width="8" style="217" bestFit="1" customWidth="1"/>
    <col min="15109" max="15109" width="11.42578125" style="217" bestFit="1" customWidth="1"/>
    <col min="15110" max="15110" width="8" style="217" bestFit="1" customWidth="1"/>
    <col min="15111" max="15111" width="11.42578125" style="217" bestFit="1" customWidth="1"/>
    <col min="15112" max="15112" width="8" style="217" bestFit="1" customWidth="1"/>
    <col min="15113" max="15113" width="11.28515625" style="217" customWidth="1"/>
    <col min="15114" max="15115" width="11.28515625" style="217" bestFit="1" customWidth="1"/>
    <col min="15116" max="15354" width="9.140625" style="217"/>
    <col min="15355" max="15355" width="5" style="217" bestFit="1" customWidth="1"/>
    <col min="15356" max="15356" width="5" style="217" customWidth="1"/>
    <col min="15357" max="15357" width="67.42578125" style="217" customWidth="1"/>
    <col min="15358" max="15358" width="11.28515625" style="217" bestFit="1" customWidth="1"/>
    <col min="15359" max="15359" width="11.42578125" style="217" bestFit="1" customWidth="1"/>
    <col min="15360" max="15360" width="8" style="217" bestFit="1" customWidth="1"/>
    <col min="15361" max="15361" width="11.42578125" style="217" bestFit="1" customWidth="1"/>
    <col min="15362" max="15362" width="8" style="217" bestFit="1" customWidth="1"/>
    <col min="15363" max="15363" width="11.42578125" style="217" bestFit="1" customWidth="1"/>
    <col min="15364" max="15364" width="8" style="217" bestFit="1" customWidth="1"/>
    <col min="15365" max="15365" width="11.42578125" style="217" bestFit="1" customWidth="1"/>
    <col min="15366" max="15366" width="8" style="217" bestFit="1" customWidth="1"/>
    <col min="15367" max="15367" width="11.42578125" style="217" bestFit="1" customWidth="1"/>
    <col min="15368" max="15368" width="8" style="217" bestFit="1" customWidth="1"/>
    <col min="15369" max="15369" width="11.28515625" style="217" customWidth="1"/>
    <col min="15370" max="15371" width="11.28515625" style="217" bestFit="1" customWidth="1"/>
    <col min="15372" max="15610" width="9.140625" style="217"/>
    <col min="15611" max="15611" width="5" style="217" bestFit="1" customWidth="1"/>
    <col min="15612" max="15612" width="5" style="217" customWidth="1"/>
    <col min="15613" max="15613" width="67.42578125" style="217" customWidth="1"/>
    <col min="15614" max="15614" width="11.28515625" style="217" bestFit="1" customWidth="1"/>
    <col min="15615" max="15615" width="11.42578125" style="217" bestFit="1" customWidth="1"/>
    <col min="15616" max="15616" width="8" style="217" bestFit="1" customWidth="1"/>
    <col min="15617" max="15617" width="11.42578125" style="217" bestFit="1" customWidth="1"/>
    <col min="15618" max="15618" width="8" style="217" bestFit="1" customWidth="1"/>
    <col min="15619" max="15619" width="11.42578125" style="217" bestFit="1" customWidth="1"/>
    <col min="15620" max="15620" width="8" style="217" bestFit="1" customWidth="1"/>
    <col min="15621" max="15621" width="11.42578125" style="217" bestFit="1" customWidth="1"/>
    <col min="15622" max="15622" width="8" style="217" bestFit="1" customWidth="1"/>
    <col min="15623" max="15623" width="11.42578125" style="217" bestFit="1" customWidth="1"/>
    <col min="15624" max="15624" width="8" style="217" bestFit="1" customWidth="1"/>
    <col min="15625" max="15625" width="11.28515625" style="217" customWidth="1"/>
    <col min="15626" max="15627" width="11.28515625" style="217" bestFit="1" customWidth="1"/>
    <col min="15628" max="15866" width="9.140625" style="217"/>
    <col min="15867" max="15867" width="5" style="217" bestFit="1" customWidth="1"/>
    <col min="15868" max="15868" width="5" style="217" customWidth="1"/>
    <col min="15869" max="15869" width="67.42578125" style="217" customWidth="1"/>
    <col min="15870" max="15870" width="11.28515625" style="217" bestFit="1" customWidth="1"/>
    <col min="15871" max="15871" width="11.42578125" style="217" bestFit="1" customWidth="1"/>
    <col min="15872" max="15872" width="8" style="217" bestFit="1" customWidth="1"/>
    <col min="15873" max="15873" width="11.42578125" style="217" bestFit="1" customWidth="1"/>
    <col min="15874" max="15874" width="8" style="217" bestFit="1" customWidth="1"/>
    <col min="15875" max="15875" width="11.42578125" style="217" bestFit="1" customWidth="1"/>
    <col min="15876" max="15876" width="8" style="217" bestFit="1" customWidth="1"/>
    <col min="15877" max="15877" width="11.42578125" style="217" bestFit="1" customWidth="1"/>
    <col min="15878" max="15878" width="8" style="217" bestFit="1" customWidth="1"/>
    <col min="15879" max="15879" width="11.42578125" style="217" bestFit="1" customWidth="1"/>
    <col min="15880" max="15880" width="8" style="217" bestFit="1" customWidth="1"/>
    <col min="15881" max="15881" width="11.28515625" style="217" customWidth="1"/>
    <col min="15882" max="15883" width="11.28515625" style="217" bestFit="1" customWidth="1"/>
    <col min="15884" max="16122" width="9.140625" style="217"/>
    <col min="16123" max="16123" width="5" style="217" bestFit="1" customWidth="1"/>
    <col min="16124" max="16124" width="5" style="217" customWidth="1"/>
    <col min="16125" max="16125" width="67.42578125" style="217" customWidth="1"/>
    <col min="16126" max="16126" width="11.28515625" style="217" bestFit="1" customWidth="1"/>
    <col min="16127" max="16127" width="11.42578125" style="217" bestFit="1" customWidth="1"/>
    <col min="16128" max="16128" width="8" style="217" bestFit="1" customWidth="1"/>
    <col min="16129" max="16129" width="11.42578125" style="217" bestFit="1" customWidth="1"/>
    <col min="16130" max="16130" width="8" style="217" bestFit="1" customWidth="1"/>
    <col min="16131" max="16131" width="11.42578125" style="217" bestFit="1" customWidth="1"/>
    <col min="16132" max="16132" width="8" style="217" bestFit="1" customWidth="1"/>
    <col min="16133" max="16133" width="11.42578125" style="217" bestFit="1" customWidth="1"/>
    <col min="16134" max="16134" width="8" style="217" bestFit="1" customWidth="1"/>
    <col min="16135" max="16135" width="11.42578125" style="217" bestFit="1" customWidth="1"/>
    <col min="16136" max="16136" width="8" style="217" bestFit="1" customWidth="1"/>
    <col min="16137" max="16137" width="11.28515625" style="217" customWidth="1"/>
    <col min="16138" max="16139" width="11.28515625" style="217" bestFit="1" customWidth="1"/>
    <col min="16140" max="16384" width="9.140625" style="217"/>
  </cols>
  <sheetData>
    <row r="1" spans="1:17" x14ac:dyDescent="0.25">
      <c r="A1" s="523" t="s">
        <v>987</v>
      </c>
      <c r="B1" s="523"/>
      <c r="C1" s="547"/>
      <c r="D1" s="547"/>
      <c r="E1" s="547"/>
      <c r="F1" s="547"/>
      <c r="G1" s="547"/>
      <c r="H1" s="547"/>
      <c r="I1" s="485"/>
      <c r="J1" s="485"/>
      <c r="K1" s="485"/>
    </row>
    <row r="2" spans="1:17" x14ac:dyDescent="0.25">
      <c r="A2" s="219"/>
      <c r="B2" s="219"/>
      <c r="C2" s="265"/>
      <c r="D2" s="454"/>
      <c r="E2" s="265"/>
      <c r="F2" s="265"/>
      <c r="G2" s="265"/>
    </row>
    <row r="3" spans="1:17" x14ac:dyDescent="0.25">
      <c r="A3" s="525" t="s">
        <v>960</v>
      </c>
      <c r="B3" s="525"/>
      <c r="C3" s="547"/>
      <c r="D3" s="547"/>
      <c r="E3" s="547"/>
      <c r="F3" s="547"/>
      <c r="G3" s="547"/>
      <c r="H3" s="547"/>
      <c r="I3" s="485"/>
      <c r="J3" s="485"/>
      <c r="K3" s="485"/>
    </row>
    <row r="4" spans="1:17" s="225" customFormat="1" x14ac:dyDescent="0.25">
      <c r="A4" s="526" t="s">
        <v>700</v>
      </c>
      <c r="B4" s="526"/>
      <c r="C4" s="566"/>
      <c r="D4" s="566"/>
      <c r="E4" s="566"/>
      <c r="F4" s="566"/>
      <c r="G4" s="566"/>
      <c r="H4" s="547"/>
      <c r="I4" s="485"/>
      <c r="J4" s="485"/>
      <c r="K4" s="485"/>
    </row>
    <row r="5" spans="1:17" s="225" customFormat="1" ht="14.25" x14ac:dyDescent="0.2">
      <c r="A5" s="227"/>
      <c r="B5" s="227"/>
      <c r="C5" s="266"/>
      <c r="D5" s="454"/>
      <c r="E5" s="266"/>
      <c r="F5" s="266"/>
      <c r="G5" s="266"/>
      <c r="H5" s="230"/>
    </row>
    <row r="6" spans="1:17" s="452" customFormat="1" x14ac:dyDescent="0.25">
      <c r="A6" s="461" t="s">
        <v>2</v>
      </c>
      <c r="B6" s="570" t="s">
        <v>3</v>
      </c>
      <c r="C6" s="571"/>
      <c r="D6" s="462" t="s">
        <v>4</v>
      </c>
      <c r="E6" s="462" t="s">
        <v>5</v>
      </c>
      <c r="F6" s="462" t="s">
        <v>6</v>
      </c>
      <c r="G6" s="462" t="s">
        <v>7</v>
      </c>
      <c r="H6" s="463" t="s">
        <v>8</v>
      </c>
      <c r="I6" s="461" t="s">
        <v>9</v>
      </c>
      <c r="J6" s="461" t="s">
        <v>10</v>
      </c>
      <c r="K6" s="461" t="s">
        <v>11</v>
      </c>
    </row>
    <row r="7" spans="1:17" s="267" customFormat="1" ht="57" x14ac:dyDescent="0.2">
      <c r="A7" s="551" t="s">
        <v>108</v>
      </c>
      <c r="B7" s="554" t="s">
        <v>387</v>
      </c>
      <c r="C7" s="555"/>
      <c r="D7" s="567" t="s">
        <v>654</v>
      </c>
      <c r="E7" s="268" t="s">
        <v>110</v>
      </c>
      <c r="F7" s="268" t="s">
        <v>19</v>
      </c>
      <c r="G7" s="268" t="s">
        <v>20</v>
      </c>
      <c r="H7" s="268" t="s">
        <v>21</v>
      </c>
      <c r="I7" s="268" t="s">
        <v>22</v>
      </c>
      <c r="J7" s="268" t="s">
        <v>23</v>
      </c>
      <c r="K7" s="239" t="s">
        <v>111</v>
      </c>
    </row>
    <row r="8" spans="1:17" s="267" customFormat="1" ht="14.25" x14ac:dyDescent="0.2">
      <c r="A8" s="552"/>
      <c r="B8" s="554"/>
      <c r="C8" s="555"/>
      <c r="D8" s="568"/>
      <c r="E8" s="268" t="s">
        <v>27</v>
      </c>
      <c r="F8" s="268" t="s">
        <v>27</v>
      </c>
      <c r="G8" s="268" t="s">
        <v>27</v>
      </c>
      <c r="H8" s="268" t="s">
        <v>27</v>
      </c>
      <c r="I8" s="268" t="s">
        <v>27</v>
      </c>
      <c r="J8" s="268" t="s">
        <v>27</v>
      </c>
      <c r="K8" s="268" t="s">
        <v>27</v>
      </c>
    </row>
    <row r="9" spans="1:17" ht="15" customHeight="1" x14ac:dyDescent="0.25">
      <c r="A9" s="553"/>
      <c r="B9" s="555"/>
      <c r="C9" s="555"/>
      <c r="D9" s="569"/>
      <c r="E9" s="268" t="s">
        <v>26</v>
      </c>
      <c r="F9" s="268" t="s">
        <v>26</v>
      </c>
      <c r="G9" s="268" t="s">
        <v>26</v>
      </c>
      <c r="H9" s="268" t="s">
        <v>26</v>
      </c>
      <c r="I9" s="268" t="s">
        <v>26</v>
      </c>
      <c r="J9" s="268" t="s">
        <v>26</v>
      </c>
      <c r="K9" s="268" t="s">
        <v>26</v>
      </c>
    </row>
    <row r="10" spans="1:17" x14ac:dyDescent="0.25">
      <c r="A10" s="269">
        <v>1</v>
      </c>
      <c r="B10" s="538" t="s">
        <v>915</v>
      </c>
      <c r="C10" s="545"/>
      <c r="D10" s="545"/>
      <c r="E10" s="540"/>
      <c r="F10" s="540"/>
      <c r="G10" s="540"/>
      <c r="H10" s="540"/>
      <c r="I10" s="540"/>
      <c r="J10" s="540"/>
      <c r="K10" s="540"/>
    </row>
    <row r="11" spans="1:17" ht="15" customHeight="1" x14ac:dyDescent="0.25">
      <c r="A11" s="269">
        <v>2</v>
      </c>
      <c r="B11" s="241"/>
      <c r="C11" s="416" t="s">
        <v>940</v>
      </c>
      <c r="D11" s="464">
        <v>91140</v>
      </c>
      <c r="E11" s="274">
        <v>4350000</v>
      </c>
      <c r="F11" s="270"/>
      <c r="G11" s="270"/>
      <c r="H11" s="270"/>
      <c r="I11" s="270"/>
      <c r="J11" s="270"/>
      <c r="K11" s="251">
        <f>E11+F11+G11+H11+I11+J11</f>
        <v>4350000</v>
      </c>
      <c r="N11" s="217">
        <v>91140</v>
      </c>
      <c r="O11" s="217">
        <v>13350</v>
      </c>
      <c r="P11" s="217">
        <v>11130</v>
      </c>
      <c r="Q11" s="217">
        <v>72210</v>
      </c>
    </row>
    <row r="12" spans="1:17" ht="15" customHeight="1" x14ac:dyDescent="0.25">
      <c r="A12" s="269">
        <v>3</v>
      </c>
      <c r="B12" s="241"/>
      <c r="C12" s="242" t="s">
        <v>916</v>
      </c>
      <c r="D12" s="465">
        <v>13350</v>
      </c>
      <c r="E12" s="244">
        <v>161220</v>
      </c>
      <c r="F12" s="270"/>
      <c r="G12" s="270"/>
      <c r="H12" s="270"/>
      <c r="I12" s="270"/>
      <c r="J12" s="270"/>
      <c r="K12" s="251">
        <f>E12+F12+G12+H12+I12+J12</f>
        <v>161220</v>
      </c>
      <c r="N12" s="230">
        <f>E21+E22+E23+E11</f>
        <v>10050000</v>
      </c>
      <c r="O12" s="230">
        <f>E12+E18+E19+E24+E25</f>
        <v>27035220</v>
      </c>
      <c r="P12" s="230">
        <f>E15+E16+E17</f>
        <v>9745000</v>
      </c>
      <c r="Q12" s="230">
        <f>E20</f>
        <v>5000000</v>
      </c>
    </row>
    <row r="13" spans="1:17" s="225" customFormat="1" ht="15" customHeight="1" x14ac:dyDescent="0.2">
      <c r="A13" s="269">
        <v>4</v>
      </c>
      <c r="B13" s="556" t="s">
        <v>933</v>
      </c>
      <c r="C13" s="557"/>
      <c r="D13" s="466"/>
      <c r="E13" s="271">
        <f t="shared" ref="E13:J13" si="0">SUM(E11:E12)</f>
        <v>4511220</v>
      </c>
      <c r="F13" s="271">
        <f t="shared" si="0"/>
        <v>0</v>
      </c>
      <c r="G13" s="271">
        <f t="shared" si="0"/>
        <v>0</v>
      </c>
      <c r="H13" s="271">
        <f t="shared" si="0"/>
        <v>0</v>
      </c>
      <c r="I13" s="271">
        <f t="shared" si="0"/>
        <v>0</v>
      </c>
      <c r="J13" s="271">
        <f t="shared" si="0"/>
        <v>0</v>
      </c>
      <c r="K13" s="272">
        <f>E13+F13+G13+H13+I13+J13</f>
        <v>4511220</v>
      </c>
    </row>
    <row r="14" spans="1:17" x14ac:dyDescent="0.25">
      <c r="A14" s="269">
        <v>5</v>
      </c>
      <c r="B14" s="558" t="s">
        <v>701</v>
      </c>
      <c r="C14" s="559"/>
      <c r="D14" s="559"/>
      <c r="E14" s="560"/>
      <c r="F14" s="560"/>
      <c r="G14" s="560"/>
      <c r="H14" s="560"/>
      <c r="I14" s="560"/>
      <c r="J14" s="560"/>
      <c r="K14" s="561"/>
      <c r="N14" s="225"/>
      <c r="O14" s="225"/>
      <c r="P14" s="225"/>
      <c r="Q14" s="225"/>
    </row>
    <row r="15" spans="1:17" x14ac:dyDescent="0.25">
      <c r="A15" s="269">
        <v>6</v>
      </c>
      <c r="B15" s="241"/>
      <c r="C15" s="273" t="s">
        <v>917</v>
      </c>
      <c r="D15" s="473">
        <v>11130</v>
      </c>
      <c r="E15" s="274">
        <v>4500000</v>
      </c>
      <c r="F15" s="270"/>
      <c r="G15" s="270"/>
      <c r="H15" s="270"/>
      <c r="I15" s="270"/>
      <c r="J15" s="270"/>
      <c r="K15" s="251">
        <f t="shared" ref="K15:K29" si="1">E15+F15+G15+H15+I15+J15</f>
        <v>4500000</v>
      </c>
      <c r="N15" s="230">
        <f>N12+O12+P12+Q12</f>
        <v>51830220</v>
      </c>
      <c r="O15" s="225"/>
      <c r="P15" s="225"/>
      <c r="Q15" s="225"/>
    </row>
    <row r="16" spans="1:17" ht="30" x14ac:dyDescent="0.25">
      <c r="A16" s="269">
        <v>7</v>
      </c>
      <c r="B16" s="241"/>
      <c r="C16" s="275" t="s">
        <v>918</v>
      </c>
      <c r="D16" s="473">
        <v>11130</v>
      </c>
      <c r="E16" s="274">
        <v>4500000</v>
      </c>
      <c r="F16" s="270"/>
      <c r="G16" s="270"/>
      <c r="H16" s="270"/>
      <c r="I16" s="270"/>
      <c r="J16" s="270"/>
      <c r="K16" s="251">
        <f t="shared" si="1"/>
        <v>4500000</v>
      </c>
    </row>
    <row r="17" spans="1:11" x14ac:dyDescent="0.25">
      <c r="A17" s="269">
        <v>8</v>
      </c>
      <c r="B17" s="241"/>
      <c r="C17" s="275" t="s">
        <v>919</v>
      </c>
      <c r="D17" s="473">
        <v>11130</v>
      </c>
      <c r="E17" s="274">
        <v>745000</v>
      </c>
      <c r="F17" s="270"/>
      <c r="G17" s="270"/>
      <c r="H17" s="270"/>
      <c r="I17" s="270"/>
      <c r="J17" s="270"/>
      <c r="K17" s="251">
        <f t="shared" si="1"/>
        <v>745000</v>
      </c>
    </row>
    <row r="18" spans="1:11" x14ac:dyDescent="0.25">
      <c r="A18" s="269">
        <v>9</v>
      </c>
      <c r="B18" s="241"/>
      <c r="C18" s="275" t="s">
        <v>922</v>
      </c>
      <c r="D18" s="473">
        <v>13350</v>
      </c>
      <c r="E18" s="274">
        <v>7874000</v>
      </c>
      <c r="F18" s="270"/>
      <c r="G18" s="270"/>
      <c r="H18" s="270"/>
      <c r="I18" s="270"/>
      <c r="J18" s="270"/>
      <c r="K18" s="251">
        <f t="shared" si="1"/>
        <v>7874000</v>
      </c>
    </row>
    <row r="19" spans="1:11" x14ac:dyDescent="0.25">
      <c r="A19" s="269">
        <v>10</v>
      </c>
      <c r="B19" s="241"/>
      <c r="C19" s="275" t="s">
        <v>962</v>
      </c>
      <c r="D19" s="473">
        <v>13350</v>
      </c>
      <c r="E19" s="274">
        <v>12000000</v>
      </c>
      <c r="F19" s="270"/>
      <c r="G19" s="270"/>
      <c r="H19" s="270"/>
      <c r="I19" s="270"/>
      <c r="J19" s="270"/>
      <c r="K19" s="251">
        <f t="shared" si="1"/>
        <v>12000000</v>
      </c>
    </row>
    <row r="20" spans="1:11" ht="16.5" customHeight="1" x14ac:dyDescent="0.25">
      <c r="A20" s="269">
        <v>11</v>
      </c>
      <c r="B20" s="241"/>
      <c r="C20" s="275" t="s">
        <v>923</v>
      </c>
      <c r="D20" s="473">
        <v>72210</v>
      </c>
      <c r="E20" s="274">
        <v>5000000</v>
      </c>
      <c r="F20" s="270"/>
      <c r="G20" s="270"/>
      <c r="H20" s="270"/>
      <c r="I20" s="270"/>
      <c r="J20" s="270"/>
      <c r="K20" s="251">
        <f t="shared" si="1"/>
        <v>5000000</v>
      </c>
    </row>
    <row r="21" spans="1:11" x14ac:dyDescent="0.25">
      <c r="A21" s="269">
        <v>12</v>
      </c>
      <c r="B21" s="241"/>
      <c r="C21" s="275" t="s">
        <v>928</v>
      </c>
      <c r="D21" s="473">
        <v>91140</v>
      </c>
      <c r="E21" s="274">
        <v>2000000</v>
      </c>
      <c r="F21" s="276"/>
      <c r="G21" s="276"/>
      <c r="H21" s="276"/>
      <c r="I21" s="276"/>
      <c r="J21" s="276"/>
      <c r="K21" s="251">
        <f t="shared" si="1"/>
        <v>2000000</v>
      </c>
    </row>
    <row r="22" spans="1:11" ht="30" x14ac:dyDescent="0.25">
      <c r="A22" s="269">
        <v>13</v>
      </c>
      <c r="B22" s="241"/>
      <c r="C22" s="275" t="s">
        <v>956</v>
      </c>
      <c r="D22" s="473">
        <v>91140</v>
      </c>
      <c r="E22" s="274">
        <v>2000000</v>
      </c>
      <c r="F22" s="276"/>
      <c r="G22" s="276"/>
      <c r="H22" s="276"/>
      <c r="I22" s="276"/>
      <c r="J22" s="276"/>
      <c r="K22" s="251">
        <f t="shared" si="1"/>
        <v>2000000</v>
      </c>
    </row>
    <row r="23" spans="1:11" ht="45" x14ac:dyDescent="0.25">
      <c r="A23" s="269">
        <v>14</v>
      </c>
      <c r="B23" s="241"/>
      <c r="C23" s="275" t="s">
        <v>959</v>
      </c>
      <c r="D23" s="473">
        <v>91140</v>
      </c>
      <c r="E23" s="274">
        <v>1700000</v>
      </c>
      <c r="F23" s="276"/>
      <c r="G23" s="276"/>
      <c r="H23" s="276"/>
      <c r="I23" s="276"/>
      <c r="J23" s="276"/>
      <c r="K23" s="251">
        <f t="shared" si="1"/>
        <v>1700000</v>
      </c>
    </row>
    <row r="24" spans="1:11" x14ac:dyDescent="0.25">
      <c r="A24" s="269">
        <v>15</v>
      </c>
      <c r="B24" s="241"/>
      <c r="C24" s="275" t="s">
        <v>920</v>
      </c>
      <c r="D24" s="473">
        <v>13350</v>
      </c>
      <c r="E24" s="274">
        <v>2000000</v>
      </c>
      <c r="F24" s="276"/>
      <c r="G24" s="276"/>
      <c r="H24" s="276"/>
      <c r="I24" s="276"/>
      <c r="J24" s="276"/>
      <c r="K24" s="251">
        <f t="shared" si="1"/>
        <v>2000000</v>
      </c>
    </row>
    <row r="25" spans="1:11" x14ac:dyDescent="0.25">
      <c r="A25" s="269">
        <v>16</v>
      </c>
      <c r="B25" s="241"/>
      <c r="C25" s="275" t="s">
        <v>702</v>
      </c>
      <c r="D25" s="473">
        <v>13350</v>
      </c>
      <c r="E25" s="274">
        <v>5000000</v>
      </c>
      <c r="F25" s="276"/>
      <c r="G25" s="276"/>
      <c r="H25" s="276"/>
      <c r="I25" s="276"/>
      <c r="J25" s="276"/>
      <c r="K25" s="251">
        <f t="shared" si="1"/>
        <v>5000000</v>
      </c>
    </row>
    <row r="26" spans="1:11" s="225" customFormat="1" ht="15" customHeight="1" x14ac:dyDescent="0.2">
      <c r="A26" s="269">
        <v>17</v>
      </c>
      <c r="B26" s="562" t="s">
        <v>703</v>
      </c>
      <c r="C26" s="563"/>
      <c r="D26" s="467"/>
      <c r="E26" s="277">
        <f>SUM(E15:E25)</f>
        <v>47319000</v>
      </c>
      <c r="F26" s="277">
        <f>SUM(F15:F20)</f>
        <v>0</v>
      </c>
      <c r="G26" s="277">
        <f>SUM(G15:G20)</f>
        <v>0</v>
      </c>
      <c r="H26" s="277">
        <f>SUM(H15:H20)</f>
        <v>0</v>
      </c>
      <c r="I26" s="277">
        <f>SUM(I15:I20)</f>
        <v>0</v>
      </c>
      <c r="J26" s="277">
        <f>SUM(J15:J20)</f>
        <v>0</v>
      </c>
      <c r="K26" s="272">
        <f t="shared" si="1"/>
        <v>47319000</v>
      </c>
    </row>
    <row r="27" spans="1:11" s="225" customFormat="1" x14ac:dyDescent="0.2">
      <c r="A27" s="269">
        <v>18</v>
      </c>
      <c r="B27" s="564" t="s">
        <v>704</v>
      </c>
      <c r="C27" s="565"/>
      <c r="D27" s="468"/>
      <c r="E27" s="278">
        <f t="shared" ref="E27:J27" si="2">E13+E26</f>
        <v>51830220</v>
      </c>
      <c r="F27" s="278">
        <f t="shared" si="2"/>
        <v>0</v>
      </c>
      <c r="G27" s="278">
        <f t="shared" si="2"/>
        <v>0</v>
      </c>
      <c r="H27" s="278">
        <f t="shared" si="2"/>
        <v>0</v>
      </c>
      <c r="I27" s="278">
        <f t="shared" si="2"/>
        <v>0</v>
      </c>
      <c r="J27" s="278">
        <f t="shared" si="2"/>
        <v>0</v>
      </c>
      <c r="K27" s="279">
        <f t="shared" si="1"/>
        <v>51830220</v>
      </c>
    </row>
    <row r="28" spans="1:11" s="225" customFormat="1" ht="15" customHeight="1" x14ac:dyDescent="0.2">
      <c r="A28" s="269">
        <v>19</v>
      </c>
      <c r="B28" s="280" t="s">
        <v>705</v>
      </c>
      <c r="C28" s="281"/>
      <c r="D28" s="469"/>
      <c r="E28" s="282">
        <f>E27*0.27</f>
        <v>13994159.4</v>
      </c>
      <c r="F28" s="283">
        <v>0</v>
      </c>
      <c r="G28" s="283">
        <v>0</v>
      </c>
      <c r="H28" s="283">
        <v>0</v>
      </c>
      <c r="I28" s="283">
        <v>0</v>
      </c>
      <c r="J28" s="283">
        <v>0</v>
      </c>
      <c r="K28" s="272">
        <f t="shared" si="1"/>
        <v>13994159.4</v>
      </c>
    </row>
    <row r="29" spans="1:11" s="225" customFormat="1" ht="14.25" x14ac:dyDescent="0.2">
      <c r="A29" s="548" t="s">
        <v>706</v>
      </c>
      <c r="B29" s="549"/>
      <c r="C29" s="550"/>
      <c r="D29" s="468"/>
      <c r="E29" s="278">
        <f>SUM(E27:E28)</f>
        <v>65824379.399999999</v>
      </c>
      <c r="F29" s="278">
        <f t="shared" ref="F29:J29" si="3">SUM(F27:F28)</f>
        <v>0</v>
      </c>
      <c r="G29" s="278">
        <f t="shared" si="3"/>
        <v>0</v>
      </c>
      <c r="H29" s="278">
        <f t="shared" si="3"/>
        <v>0</v>
      </c>
      <c r="I29" s="278">
        <f t="shared" si="3"/>
        <v>0</v>
      </c>
      <c r="J29" s="278">
        <f t="shared" si="3"/>
        <v>0</v>
      </c>
      <c r="K29" s="279">
        <f t="shared" si="1"/>
        <v>65824379.399999999</v>
      </c>
    </row>
    <row r="30" spans="1:11" s="225" customFormat="1" ht="15" customHeight="1" x14ac:dyDescent="0.25">
      <c r="A30" s="264"/>
      <c r="B30" s="264"/>
      <c r="C30" s="284"/>
      <c r="D30" s="470"/>
      <c r="E30" s="217"/>
      <c r="H30" s="230"/>
    </row>
    <row r="31" spans="1:11" ht="15" customHeight="1" x14ac:dyDescent="0.25">
      <c r="C31" s="284"/>
      <c r="D31" s="470"/>
    </row>
    <row r="32" spans="1:11" ht="15" customHeight="1" x14ac:dyDescent="0.25"/>
    <row r="33" spans="3:4" ht="15" customHeight="1" x14ac:dyDescent="0.25">
      <c r="C33" s="284"/>
      <c r="D33" s="470"/>
    </row>
    <row r="34" spans="3:4" ht="15" customHeight="1" x14ac:dyDescent="0.25">
      <c r="C34" s="284"/>
      <c r="D34" s="470"/>
    </row>
    <row r="35" spans="3:4" ht="15" customHeight="1" x14ac:dyDescent="0.25">
      <c r="C35" s="53"/>
      <c r="D35" s="472"/>
    </row>
    <row r="36" spans="3:4" ht="15" customHeight="1" x14ac:dyDescent="0.25"/>
    <row r="37" spans="3:4" ht="15" customHeight="1" x14ac:dyDescent="0.25"/>
    <row r="38" spans="3:4" ht="15" customHeight="1" x14ac:dyDescent="0.25"/>
  </sheetData>
  <mergeCells count="13">
    <mergeCell ref="A1:K1"/>
    <mergeCell ref="A29:C29"/>
    <mergeCell ref="A7:A9"/>
    <mergeCell ref="B7:C9"/>
    <mergeCell ref="B10:K10"/>
    <mergeCell ref="B13:C13"/>
    <mergeCell ref="B14:K14"/>
    <mergeCell ref="B26:C26"/>
    <mergeCell ref="B27:C27"/>
    <mergeCell ref="A3:K3"/>
    <mergeCell ref="A4:K4"/>
    <mergeCell ref="D7:D9"/>
    <mergeCell ref="B6:C6"/>
  </mergeCells>
  <pageMargins left="0.70866141732283472" right="0.70866141732283472" top="0.74803149606299213" bottom="0.74803149606299213"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2</vt:i4>
      </vt:variant>
    </vt:vector>
  </HeadingPairs>
  <TitlesOfParts>
    <vt:vector size="18" baseType="lpstr">
      <vt:lpstr>Összesített költségvetés</vt:lpstr>
      <vt:lpstr>Költségvetési bevételek</vt:lpstr>
      <vt:lpstr>Finanszírozási bevételek</vt:lpstr>
      <vt:lpstr>Önkorm.feladatell.kiad.</vt:lpstr>
      <vt:lpstr>Polg.Hiv.feladatell.kiad.</vt:lpstr>
      <vt:lpstr>Óvodai nevelés, közműv.</vt:lpstr>
      <vt:lpstr>Működési célú pe.</vt:lpstr>
      <vt:lpstr>Beruházások</vt:lpstr>
      <vt:lpstr>Felújítások</vt:lpstr>
      <vt:lpstr>Finanszírozási kiadások</vt:lpstr>
      <vt:lpstr>Létszámkeret</vt:lpstr>
      <vt:lpstr>Költségvetési mérleg</vt:lpstr>
      <vt:lpstr>Közvetett támogatások</vt:lpstr>
      <vt:lpstr>Adósságot keletk.</vt:lpstr>
      <vt:lpstr>Kötelező és önként váll.</vt:lpstr>
      <vt:lpstr>Államigazg.feladatok</vt:lpstr>
      <vt:lpstr>Beruházások!Nyomtatási_terület</vt:lpstr>
      <vt:lpstr>Felújítások!Nyomtatási_terület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2021-06-10T13:18:04Z</dcterms:modified>
</cp:coreProperties>
</file>