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firstSheet="5" activeTab="11"/>
  </bookViews>
  <sheets>
    <sheet name="Összesített költségvetés" sheetId="17" r:id="rId1"/>
    <sheet name="Költségvetési bevételek" sheetId="2" r:id="rId2"/>
    <sheet name="Finanszírozási bevételek" sheetId="3" r:id="rId3"/>
    <sheet name="Önkorm.feladatell.kiad." sheetId="4" r:id="rId4"/>
    <sheet name="Polg.Hiv.feladatell.kiad." sheetId="5" r:id="rId5"/>
    <sheet name="Beruházások" sheetId="12" r:id="rId6"/>
    <sheet name="Felújítások" sheetId="13" r:id="rId7"/>
    <sheet name="Finanszírozási kiadások" sheetId="8" r:id="rId8"/>
    <sheet name="Létszámkeret" sheetId="9" r:id="rId9"/>
    <sheet name="Költségvetési mérleg" sheetId="10" r:id="rId10"/>
    <sheet name="Adósságot keletk." sheetId="15" r:id="rId11"/>
    <sheet name="Kötelező és önként váll." sheetId="16" r:id="rId12"/>
  </sheets>
  <definedNames>
    <definedName name="_xlnm.Print_Area" localSheetId="5">Beruházások!$A$1:$R$84</definedName>
    <definedName name="_xlnm.Print_Area" localSheetId="6">Felújítások!$A$1:$M$29</definedName>
  </definedNames>
  <calcPr calcId="152511"/>
</workbook>
</file>

<file path=xl/calcChain.xml><?xml version="1.0" encoding="utf-8"?>
<calcChain xmlns="http://schemas.openxmlformats.org/spreadsheetml/2006/main">
  <c r="R38" i="16" l="1"/>
  <c r="E68" i="4" l="1"/>
  <c r="E80" i="4" s="1"/>
  <c r="E104" i="4" s="1"/>
  <c r="F104" i="4"/>
  <c r="G104" i="4"/>
  <c r="H104" i="4"/>
  <c r="I104" i="4"/>
  <c r="J104" i="4"/>
  <c r="K104" i="4"/>
  <c r="L104" i="4"/>
  <c r="M104" i="4"/>
  <c r="N104" i="4"/>
  <c r="O104" i="4"/>
  <c r="P104" i="4"/>
  <c r="Q104" i="4"/>
  <c r="R104" i="4"/>
  <c r="S104" i="4"/>
  <c r="T104" i="4"/>
  <c r="V104" i="4"/>
  <c r="W104" i="4"/>
  <c r="X104" i="4"/>
  <c r="Y104" i="4"/>
  <c r="Z104" i="4"/>
  <c r="AA104" i="4"/>
  <c r="AB104" i="4"/>
  <c r="AC104" i="4"/>
  <c r="AD104" i="4"/>
  <c r="AE104" i="4"/>
  <c r="AF104" i="4"/>
  <c r="AG104" i="4"/>
  <c r="AH104" i="4"/>
  <c r="AI104" i="4"/>
  <c r="AJ104" i="4"/>
  <c r="AK104" i="4"/>
  <c r="AL104" i="4"/>
  <c r="AM104" i="4"/>
  <c r="AN104" i="4"/>
  <c r="AO104" i="4"/>
  <c r="AP104" i="4"/>
  <c r="AR104" i="4"/>
  <c r="AS104" i="4"/>
  <c r="AT104" i="4"/>
  <c r="AU104" i="4"/>
  <c r="AV104" i="4"/>
  <c r="AW104" i="4"/>
  <c r="AX104" i="4"/>
  <c r="AY104" i="4"/>
  <c r="AZ104" i="4"/>
  <c r="BA104" i="4"/>
  <c r="BB104" i="4"/>
  <c r="BC104" i="4"/>
  <c r="BD104" i="4"/>
  <c r="D26" i="15"/>
  <c r="D16" i="15"/>
  <c r="E63" i="16"/>
  <c r="G63" i="16"/>
  <c r="I63" i="16"/>
  <c r="J63" i="16"/>
  <c r="K63" i="16"/>
  <c r="L63" i="16"/>
  <c r="M63" i="16"/>
  <c r="N63" i="16"/>
  <c r="O63" i="16"/>
  <c r="P63" i="16"/>
  <c r="Q63" i="16"/>
  <c r="S63" i="16"/>
  <c r="T63" i="16"/>
  <c r="U63" i="16"/>
  <c r="W63" i="16"/>
  <c r="Y63" i="16"/>
  <c r="AA63" i="16"/>
  <c r="AC63" i="16"/>
  <c r="AD54" i="16"/>
  <c r="AB53" i="16"/>
  <c r="AB52" i="16"/>
  <c r="AB51" i="16"/>
  <c r="AB50" i="16"/>
  <c r="AB49" i="16"/>
  <c r="AB48" i="16"/>
  <c r="AB47" i="16"/>
  <c r="V54" i="16"/>
  <c r="T54" i="16"/>
  <c r="L54" i="16"/>
  <c r="J54" i="16"/>
  <c r="H54" i="16"/>
  <c r="F54" i="16"/>
  <c r="D54" i="16"/>
  <c r="X38" i="16"/>
  <c r="X63" i="16" s="1"/>
  <c r="V38" i="16"/>
  <c r="V63" i="16" s="1"/>
  <c r="F38" i="16"/>
  <c r="F63" i="16" s="1"/>
  <c r="D38" i="16"/>
  <c r="D63" i="16" s="1"/>
  <c r="AB37" i="16"/>
  <c r="AB36" i="16"/>
  <c r="AB35" i="16"/>
  <c r="AB34" i="16"/>
  <c r="AB33" i="16"/>
  <c r="AB32" i="16"/>
  <c r="AB31" i="16"/>
  <c r="AB30" i="16"/>
  <c r="AB29" i="16"/>
  <c r="AB28" i="16"/>
  <c r="AB27" i="16"/>
  <c r="AB26" i="16"/>
  <c r="AB25" i="16"/>
  <c r="AB24" i="16"/>
  <c r="AB23" i="16"/>
  <c r="AB22" i="16"/>
  <c r="AB21" i="16"/>
  <c r="AB20" i="16"/>
  <c r="AB19" i="16"/>
  <c r="AB18" i="16"/>
  <c r="AB17" i="16"/>
  <c r="AB16" i="16"/>
  <c r="AB15" i="16"/>
  <c r="AB14" i="16"/>
  <c r="AB13" i="16"/>
  <c r="AB12" i="16"/>
  <c r="AB11" i="16"/>
  <c r="AB10" i="16"/>
  <c r="AD38" i="16"/>
  <c r="AD63" i="16" s="1"/>
  <c r="Z38" i="16"/>
  <c r="Z63" i="16" s="1"/>
  <c r="R63" i="16"/>
  <c r="P38" i="16"/>
  <c r="N38" i="16"/>
  <c r="H38" i="16"/>
  <c r="H63" i="16" s="1"/>
  <c r="D39" i="10"/>
  <c r="D34" i="10"/>
  <c r="D22" i="10"/>
  <c r="D16" i="10"/>
  <c r="H39" i="10"/>
  <c r="H34" i="10"/>
  <c r="H22" i="10"/>
  <c r="H16" i="10"/>
  <c r="H23" i="10" s="1"/>
  <c r="BE103" i="4"/>
  <c r="BE102" i="4"/>
  <c r="BE101" i="4"/>
  <c r="BE100" i="4"/>
  <c r="BE99" i="4"/>
  <c r="BE98" i="4"/>
  <c r="BE97" i="4"/>
  <c r="BE96" i="4"/>
  <c r="BE95" i="4"/>
  <c r="BE94" i="4"/>
  <c r="BE92" i="4"/>
  <c r="BE91" i="4"/>
  <c r="BE90" i="4"/>
  <c r="BE89" i="4"/>
  <c r="BE87" i="4"/>
  <c r="BE86" i="4"/>
  <c r="BE85" i="4"/>
  <c r="BE84" i="4"/>
  <c r="BE83" i="4"/>
  <c r="BE82" i="4"/>
  <c r="BE81" i="4"/>
  <c r="BE79" i="4"/>
  <c r="BE78" i="4"/>
  <c r="BE77" i="4"/>
  <c r="BE76" i="4"/>
  <c r="BE75" i="4"/>
  <c r="BE74" i="4"/>
  <c r="BE73" i="4"/>
  <c r="BE72" i="4"/>
  <c r="BE71" i="4"/>
  <c r="BE70" i="4"/>
  <c r="BE69" i="4"/>
  <c r="BE68" i="4"/>
  <c r="BE67" i="4"/>
  <c r="BE66" i="4"/>
  <c r="BE65" i="4"/>
  <c r="BE64" i="4"/>
  <c r="BE63" i="4"/>
  <c r="BE62" i="4"/>
  <c r="BE61" i="4"/>
  <c r="BE60" i="4"/>
  <c r="BE59" i="4"/>
  <c r="BE58" i="4"/>
  <c r="BE57" i="4"/>
  <c r="BE56" i="4"/>
  <c r="BE55" i="4"/>
  <c r="BE53" i="4"/>
  <c r="BE52" i="4"/>
  <c r="BE51" i="4"/>
  <c r="BE50" i="4"/>
  <c r="BE49" i="4"/>
  <c r="BE48" i="4"/>
  <c r="BE47" i="4"/>
  <c r="BE46" i="4"/>
  <c r="BE45" i="4"/>
  <c r="BE43" i="4"/>
  <c r="BE42" i="4"/>
  <c r="BE41" i="4"/>
  <c r="BE40" i="4"/>
  <c r="BE39" i="4"/>
  <c r="BE38" i="4"/>
  <c r="BE37" i="4"/>
  <c r="BE36" i="4"/>
  <c r="BE35" i="4"/>
  <c r="BE34" i="4"/>
  <c r="BE32" i="4"/>
  <c r="BE31" i="4"/>
  <c r="BE30" i="4"/>
  <c r="BE26" i="4"/>
  <c r="BE25" i="4"/>
  <c r="BE24" i="4"/>
  <c r="BE22" i="4"/>
  <c r="BE21" i="4"/>
  <c r="BE20" i="4"/>
  <c r="BE19" i="4"/>
  <c r="BE18" i="4"/>
  <c r="BE17" i="4"/>
  <c r="BE16" i="4"/>
  <c r="BE15" i="4"/>
  <c r="BE14" i="4"/>
  <c r="BE13" i="4"/>
  <c r="BE12" i="4"/>
  <c r="BE11" i="4"/>
  <c r="BE10" i="4"/>
  <c r="BC88" i="4"/>
  <c r="BC80" i="4"/>
  <c r="BC53" i="4"/>
  <c r="BC47" i="4"/>
  <c r="BC44" i="4"/>
  <c r="BC36" i="4"/>
  <c r="BC33" i="4"/>
  <c r="BC54" i="4" s="1"/>
  <c r="BC28" i="4"/>
  <c r="BC27" i="4"/>
  <c r="BC23" i="4"/>
  <c r="BA88" i="4"/>
  <c r="BA80" i="4"/>
  <c r="BA63" i="4"/>
  <c r="BA53" i="4"/>
  <c r="BA47" i="4"/>
  <c r="BA44" i="4"/>
  <c r="BA36" i="4"/>
  <c r="BA33" i="4"/>
  <c r="BA54" i="4" s="1"/>
  <c r="BA27" i="4"/>
  <c r="BA23" i="4"/>
  <c r="BA28" i="4" s="1"/>
  <c r="AY93" i="4"/>
  <c r="AY88" i="4"/>
  <c r="AY80" i="4"/>
  <c r="AY53" i="4"/>
  <c r="AY47" i="4"/>
  <c r="AY44" i="4"/>
  <c r="AY36" i="4"/>
  <c r="AY33" i="4"/>
  <c r="AY54" i="4" s="1"/>
  <c r="AY27" i="4"/>
  <c r="AY23" i="4"/>
  <c r="AY28" i="4" s="1"/>
  <c r="AW88" i="4"/>
  <c r="AW80" i="4"/>
  <c r="AW53" i="4"/>
  <c r="AW47" i="4"/>
  <c r="AW44" i="4"/>
  <c r="AW36" i="4"/>
  <c r="AW54" i="4" s="1"/>
  <c r="AW33" i="4"/>
  <c r="AW27" i="4"/>
  <c r="AW23" i="4"/>
  <c r="AW28" i="4" s="1"/>
  <c r="AU93" i="4"/>
  <c r="AU88" i="4"/>
  <c r="AU54" i="4"/>
  <c r="AU53" i="4"/>
  <c r="AU47" i="4"/>
  <c r="AU44" i="4"/>
  <c r="AU36" i="4"/>
  <c r="AU33" i="4"/>
  <c r="AU27" i="4"/>
  <c r="AU23" i="4"/>
  <c r="AU28" i="4" s="1"/>
  <c r="AS88" i="4"/>
  <c r="AS80" i="4"/>
  <c r="AS53" i="4"/>
  <c r="AS47" i="4"/>
  <c r="AS44" i="4"/>
  <c r="AS36" i="4"/>
  <c r="AS33" i="4"/>
  <c r="AS54" i="4" s="1"/>
  <c r="AS28" i="4"/>
  <c r="AS27" i="4"/>
  <c r="AS23" i="4"/>
  <c r="AQ88" i="4"/>
  <c r="AQ104" i="4" s="1"/>
  <c r="AQ53" i="4"/>
  <c r="AQ47" i="4"/>
  <c r="AQ44" i="4"/>
  <c r="AQ36" i="4"/>
  <c r="AQ33" i="4"/>
  <c r="AQ54" i="4" s="1"/>
  <c r="AQ27" i="4"/>
  <c r="AQ23" i="4"/>
  <c r="AQ28" i="4" s="1"/>
  <c r="AO88" i="4"/>
  <c r="AO80" i="4"/>
  <c r="AO54" i="4"/>
  <c r="AO53" i="4"/>
  <c r="AO47" i="4"/>
  <c r="AO44" i="4"/>
  <c r="AO36" i="4"/>
  <c r="AO33" i="4"/>
  <c r="AO27" i="4"/>
  <c r="AO23" i="4"/>
  <c r="AO28" i="4" s="1"/>
  <c r="AM93" i="4"/>
  <c r="AM88" i="4"/>
  <c r="AM80" i="4"/>
  <c r="AM53" i="4"/>
  <c r="AM47" i="4"/>
  <c r="AM44" i="4"/>
  <c r="AM36" i="4"/>
  <c r="AM33" i="4"/>
  <c r="AM54" i="4" s="1"/>
  <c r="AM27" i="4"/>
  <c r="AM23" i="4"/>
  <c r="AM28" i="4" s="1"/>
  <c r="AK88" i="4"/>
  <c r="AK53" i="4"/>
  <c r="AK47" i="4"/>
  <c r="AK44" i="4"/>
  <c r="AK36" i="4"/>
  <c r="AK33" i="4"/>
  <c r="AK27" i="4"/>
  <c r="AK28" i="4" s="1"/>
  <c r="AI88" i="4"/>
  <c r="AI80" i="4"/>
  <c r="AI48" i="4"/>
  <c r="AI53" i="4" s="1"/>
  <c r="AI47" i="4"/>
  <c r="AI44" i="4"/>
  <c r="AI36" i="4"/>
  <c r="AI33" i="4"/>
  <c r="AI28" i="4"/>
  <c r="AI27" i="4"/>
  <c r="AI23" i="4"/>
  <c r="AG88" i="4"/>
  <c r="AG80" i="4"/>
  <c r="AG48" i="4"/>
  <c r="AG53" i="4" s="1"/>
  <c r="AG47" i="4"/>
  <c r="AG44" i="4"/>
  <c r="AG36" i="4"/>
  <c r="AG33" i="4"/>
  <c r="AG27" i="4"/>
  <c r="AG23" i="4"/>
  <c r="AG28" i="4" s="1"/>
  <c r="AE93" i="4"/>
  <c r="AE88" i="4"/>
  <c r="AE80" i="4"/>
  <c r="AE47" i="4"/>
  <c r="AE44" i="4"/>
  <c r="AE36" i="4"/>
  <c r="AE48" i="4" s="1"/>
  <c r="AE53" i="4" s="1"/>
  <c r="AE33" i="4"/>
  <c r="AE28" i="4"/>
  <c r="AE27" i="4"/>
  <c r="AE23" i="4"/>
  <c r="AC88" i="4"/>
  <c r="AC80" i="4"/>
  <c r="AC53" i="4"/>
  <c r="AC47" i="4"/>
  <c r="AC44" i="4"/>
  <c r="AC36" i="4"/>
  <c r="AC33" i="4"/>
  <c r="AC54" i="4" s="1"/>
  <c r="AC28" i="4"/>
  <c r="AC27" i="4"/>
  <c r="AC23" i="4"/>
  <c r="AA88" i="4"/>
  <c r="AA80" i="4"/>
  <c r="AA54" i="4"/>
  <c r="AA53" i="4"/>
  <c r="AA47" i="4"/>
  <c r="AA44" i="4"/>
  <c r="AA36" i="4"/>
  <c r="AA33" i="4"/>
  <c r="AA27" i="4"/>
  <c r="AA23" i="4"/>
  <c r="AA28" i="4" s="1"/>
  <c r="Y88" i="4"/>
  <c r="Y80" i="4"/>
  <c r="Y53" i="4"/>
  <c r="Y44" i="4"/>
  <c r="Y36" i="4"/>
  <c r="Y33" i="4"/>
  <c r="Y54" i="4" s="1"/>
  <c r="Y27" i="4"/>
  <c r="Y28" i="4" s="1"/>
  <c r="Y23" i="4"/>
  <c r="W93" i="4"/>
  <c r="W88" i="4"/>
  <c r="W80" i="4"/>
  <c r="W53" i="4"/>
  <c r="W44" i="4"/>
  <c r="W36" i="4"/>
  <c r="W33" i="4"/>
  <c r="W54" i="4" s="1"/>
  <c r="W27" i="4"/>
  <c r="W23" i="4"/>
  <c r="W28" i="4" s="1"/>
  <c r="U88" i="4"/>
  <c r="U104" i="4" s="1"/>
  <c r="U80" i="4"/>
  <c r="U53" i="4"/>
  <c r="U44" i="4"/>
  <c r="U36" i="4"/>
  <c r="U33" i="4"/>
  <c r="U54" i="4" s="1"/>
  <c r="U27" i="4"/>
  <c r="U23" i="4"/>
  <c r="U28" i="4" s="1"/>
  <c r="S88" i="4"/>
  <c r="S80" i="4"/>
  <c r="S53" i="4"/>
  <c r="S44" i="4"/>
  <c r="S36" i="4"/>
  <c r="S33" i="4"/>
  <c r="S54" i="4" s="1"/>
  <c r="S27" i="4"/>
  <c r="S23" i="4"/>
  <c r="S28" i="4" s="1"/>
  <c r="Q88" i="4"/>
  <c r="Q80" i="4"/>
  <c r="Q53" i="4"/>
  <c r="Q44" i="4"/>
  <c r="Q36" i="4"/>
  <c r="Q33" i="4"/>
  <c r="Q54" i="4" s="1"/>
  <c r="Q27" i="4"/>
  <c r="Q23" i="4"/>
  <c r="Q28" i="4" s="1"/>
  <c r="O88" i="4"/>
  <c r="O68" i="4"/>
  <c r="O80" i="4" s="1"/>
  <c r="O28" i="4"/>
  <c r="M88" i="4"/>
  <c r="M80" i="4"/>
  <c r="M53" i="4"/>
  <c r="M44" i="4"/>
  <c r="M36" i="4"/>
  <c r="M33" i="4"/>
  <c r="M54" i="4" s="1"/>
  <c r="M27" i="4"/>
  <c r="M23" i="4"/>
  <c r="M28" i="4" s="1"/>
  <c r="K88" i="4"/>
  <c r="K80" i="4"/>
  <c r="K53" i="4"/>
  <c r="K44" i="4"/>
  <c r="K36" i="4"/>
  <c r="K33" i="4"/>
  <c r="K27" i="4"/>
  <c r="K23" i="4"/>
  <c r="K28" i="4" s="1"/>
  <c r="I93" i="4"/>
  <c r="BE93" i="4" s="1"/>
  <c r="I88" i="4"/>
  <c r="I80" i="4"/>
  <c r="I53" i="4"/>
  <c r="I44" i="4"/>
  <c r="I36" i="4"/>
  <c r="I33" i="4"/>
  <c r="I54" i="4" s="1"/>
  <c r="I27" i="4"/>
  <c r="I23" i="4"/>
  <c r="I28" i="4" s="1"/>
  <c r="G88" i="4"/>
  <c r="G80" i="4"/>
  <c r="G53" i="4"/>
  <c r="G44" i="4"/>
  <c r="G36" i="4"/>
  <c r="G33" i="4"/>
  <c r="G54" i="4" s="1"/>
  <c r="G27" i="4"/>
  <c r="G28" i="4" s="1"/>
  <c r="G23" i="4"/>
  <c r="E103" i="4"/>
  <c r="E93" i="4"/>
  <c r="E88" i="4"/>
  <c r="E53" i="4"/>
  <c r="E44" i="4"/>
  <c r="E36" i="4"/>
  <c r="E33" i="4"/>
  <c r="E27" i="4"/>
  <c r="BE27" i="4" s="1"/>
  <c r="E23" i="4"/>
  <c r="P64" i="17"/>
  <c r="O64" i="17"/>
  <c r="O61" i="17"/>
  <c r="D61" i="17"/>
  <c r="P61" i="17" s="1"/>
  <c r="C61" i="17"/>
  <c r="P60" i="17"/>
  <c r="O60" i="17"/>
  <c r="P59" i="17"/>
  <c r="O59" i="17"/>
  <c r="P58" i="17"/>
  <c r="O58" i="17"/>
  <c r="O56" i="17" s="1"/>
  <c r="P57" i="17"/>
  <c r="P56" i="17" s="1"/>
  <c r="O57" i="17"/>
  <c r="N56" i="17"/>
  <c r="M56" i="17"/>
  <c r="L56" i="17"/>
  <c r="K56" i="17"/>
  <c r="J56" i="17"/>
  <c r="I56" i="17"/>
  <c r="H56" i="17"/>
  <c r="G56" i="17"/>
  <c r="G65" i="17" s="1"/>
  <c r="F56" i="17"/>
  <c r="E56" i="17"/>
  <c r="D56" i="17"/>
  <c r="C56" i="17"/>
  <c r="C65" i="17" s="1"/>
  <c r="P55" i="17"/>
  <c r="O55" i="17"/>
  <c r="P54" i="17"/>
  <c r="O54" i="17"/>
  <c r="P53" i="17"/>
  <c r="P52" i="17"/>
  <c r="O52" i="17"/>
  <c r="P51" i="17"/>
  <c r="O51" i="17"/>
  <c r="P49" i="17"/>
  <c r="O49" i="17"/>
  <c r="P48" i="17"/>
  <c r="O48" i="17"/>
  <c r="P47" i="17"/>
  <c r="O47" i="17"/>
  <c r="P46" i="17"/>
  <c r="O46" i="17"/>
  <c r="P45" i="17"/>
  <c r="O45" i="17"/>
  <c r="F44" i="17"/>
  <c r="E44" i="17"/>
  <c r="D44" i="17"/>
  <c r="D39" i="17" s="1"/>
  <c r="C44" i="17"/>
  <c r="O44" i="17" s="1"/>
  <c r="P43" i="17"/>
  <c r="O43" i="17"/>
  <c r="P42" i="17"/>
  <c r="O42" i="17"/>
  <c r="P41" i="17"/>
  <c r="O41" i="17"/>
  <c r="N40" i="17"/>
  <c r="M40" i="17"/>
  <c r="O40" i="17" s="1"/>
  <c r="L40" i="17"/>
  <c r="L39" i="17" s="1"/>
  <c r="L65" i="17" s="1"/>
  <c r="K40" i="17"/>
  <c r="J40" i="17"/>
  <c r="I40" i="17"/>
  <c r="H40" i="17"/>
  <c r="H39" i="17" s="1"/>
  <c r="H65" i="17" s="1"/>
  <c r="G40" i="17"/>
  <c r="N39" i="17"/>
  <c r="N65" i="17" s="1"/>
  <c r="M39" i="17"/>
  <c r="M65" i="17" s="1"/>
  <c r="K39" i="17"/>
  <c r="K65" i="17" s="1"/>
  <c r="J39" i="17"/>
  <c r="I39" i="17"/>
  <c r="I65" i="17" s="1"/>
  <c r="G39" i="17"/>
  <c r="F39" i="17"/>
  <c r="F65" i="17" s="1"/>
  <c r="E39" i="17"/>
  <c r="E65" i="17" s="1"/>
  <c r="C39" i="17"/>
  <c r="O39" i="17" s="1"/>
  <c r="O65" i="17" s="1"/>
  <c r="N31" i="17"/>
  <c r="M31" i="17"/>
  <c r="L31" i="17"/>
  <c r="K31" i="17"/>
  <c r="J31" i="17"/>
  <c r="I31" i="17"/>
  <c r="H31" i="17"/>
  <c r="G31" i="17"/>
  <c r="F31" i="17"/>
  <c r="E31" i="17"/>
  <c r="D31" i="17"/>
  <c r="C31" i="17"/>
  <c r="P30" i="17"/>
  <c r="O30" i="17"/>
  <c r="P29" i="17"/>
  <c r="P28" i="17"/>
  <c r="O28" i="17"/>
  <c r="P27" i="17"/>
  <c r="P31" i="17" s="1"/>
  <c r="O27" i="17"/>
  <c r="O31" i="17" s="1"/>
  <c r="D25" i="17"/>
  <c r="P25" i="17" s="1"/>
  <c r="C25" i="17"/>
  <c r="O25" i="17" s="1"/>
  <c r="P24" i="17"/>
  <c r="O24" i="17"/>
  <c r="P23" i="17"/>
  <c r="O23" i="17"/>
  <c r="P22" i="17"/>
  <c r="O22" i="17"/>
  <c r="P21" i="17"/>
  <c r="O21" i="17"/>
  <c r="P20" i="17"/>
  <c r="O20" i="17"/>
  <c r="P18" i="17"/>
  <c r="O18" i="17"/>
  <c r="P17" i="17"/>
  <c r="O17" i="17"/>
  <c r="P16" i="17"/>
  <c r="O16" i="17"/>
  <c r="N15" i="17"/>
  <c r="N19" i="17" s="1"/>
  <c r="N26" i="17" s="1"/>
  <c r="N32" i="17" s="1"/>
  <c r="M15" i="17"/>
  <c r="M19" i="17" s="1"/>
  <c r="M26" i="17" s="1"/>
  <c r="M32" i="17" s="1"/>
  <c r="L15" i="17"/>
  <c r="L19" i="17" s="1"/>
  <c r="L26" i="17" s="1"/>
  <c r="L32" i="17" s="1"/>
  <c r="K15" i="17"/>
  <c r="K19" i="17" s="1"/>
  <c r="K26" i="17" s="1"/>
  <c r="K32" i="17" s="1"/>
  <c r="J15" i="17"/>
  <c r="J19" i="17" s="1"/>
  <c r="J26" i="17" s="1"/>
  <c r="J32" i="17" s="1"/>
  <c r="I15" i="17"/>
  <c r="I19" i="17" s="1"/>
  <c r="I26" i="17" s="1"/>
  <c r="I32" i="17" s="1"/>
  <c r="H15" i="17"/>
  <c r="H19" i="17" s="1"/>
  <c r="H26" i="17" s="1"/>
  <c r="H32" i="17" s="1"/>
  <c r="G15" i="17"/>
  <c r="G19" i="17" s="1"/>
  <c r="G26" i="17" s="1"/>
  <c r="G32" i="17" s="1"/>
  <c r="F15" i="17"/>
  <c r="F19" i="17" s="1"/>
  <c r="F26" i="17" s="1"/>
  <c r="F32" i="17" s="1"/>
  <c r="E15" i="17"/>
  <c r="E19" i="17" s="1"/>
  <c r="E26" i="17" s="1"/>
  <c r="E32" i="17" s="1"/>
  <c r="D15" i="17"/>
  <c r="D19" i="17" s="1"/>
  <c r="C15" i="17"/>
  <c r="O15" i="17" s="1"/>
  <c r="P14" i="17"/>
  <c r="O14" i="17"/>
  <c r="P13" i="17"/>
  <c r="O13" i="17"/>
  <c r="P12" i="17"/>
  <c r="O12" i="17"/>
  <c r="P11" i="17"/>
  <c r="O11" i="17"/>
  <c r="P10" i="17"/>
  <c r="O10" i="17"/>
  <c r="R83" i="12"/>
  <c r="F55" i="12"/>
  <c r="G55" i="12"/>
  <c r="H55" i="12"/>
  <c r="I55" i="12"/>
  <c r="J55" i="12"/>
  <c r="K55" i="12"/>
  <c r="L55" i="12"/>
  <c r="M55" i="12"/>
  <c r="N55" i="12"/>
  <c r="O55" i="12"/>
  <c r="P55" i="12"/>
  <c r="Q55" i="12"/>
  <c r="E54" i="4" l="1"/>
  <c r="D23" i="10"/>
  <c r="D40" i="10"/>
  <c r="AB54" i="16"/>
  <c r="AB38" i="16"/>
  <c r="H40" i="10"/>
  <c r="BE80" i="4"/>
  <c r="BE104" i="4" s="1"/>
  <c r="E28" i="4"/>
  <c r="BE23" i="4"/>
  <c r="BE28" i="4" s="1"/>
  <c r="BE44" i="4"/>
  <c r="AK54" i="4"/>
  <c r="BE33" i="4"/>
  <c r="K54" i="4"/>
  <c r="BE88" i="4"/>
  <c r="AI54" i="4"/>
  <c r="AG54" i="4"/>
  <c r="AE54" i="4"/>
  <c r="D26" i="17"/>
  <c r="D32" i="17" s="1"/>
  <c r="P32" i="17" s="1"/>
  <c r="P19" i="17"/>
  <c r="P26" i="17" s="1"/>
  <c r="C71" i="17" s="1"/>
  <c r="P39" i="17"/>
  <c r="D65" i="17"/>
  <c r="P40" i="17"/>
  <c r="P15" i="17"/>
  <c r="C19" i="17"/>
  <c r="P44" i="17"/>
  <c r="R61" i="12"/>
  <c r="F80" i="12"/>
  <c r="R79" i="12"/>
  <c r="F29" i="12"/>
  <c r="R28" i="12"/>
  <c r="R27" i="12"/>
  <c r="R58" i="12"/>
  <c r="F49" i="12"/>
  <c r="R48" i="12"/>
  <c r="R39" i="12"/>
  <c r="R38" i="12"/>
  <c r="R26" i="12"/>
  <c r="R25" i="12"/>
  <c r="R47" i="12"/>
  <c r="R24" i="12"/>
  <c r="P80" i="12"/>
  <c r="P82" i="12" s="1"/>
  <c r="N80" i="12"/>
  <c r="N82" i="12" s="1"/>
  <c r="L80" i="12"/>
  <c r="L82" i="12" s="1"/>
  <c r="J80" i="12"/>
  <c r="J82" i="12" s="1"/>
  <c r="H80" i="12"/>
  <c r="H82" i="12" s="1"/>
  <c r="F12" i="12"/>
  <c r="R78" i="12"/>
  <c r="R77" i="12"/>
  <c r="R76" i="12"/>
  <c r="R75" i="12"/>
  <c r="R74" i="12"/>
  <c r="R73" i="12"/>
  <c r="R72" i="12"/>
  <c r="R71" i="12"/>
  <c r="R70" i="12"/>
  <c r="R69" i="12"/>
  <c r="R68" i="12"/>
  <c r="R67" i="12"/>
  <c r="R66" i="12"/>
  <c r="R65" i="12"/>
  <c r="R64" i="12"/>
  <c r="R63" i="12"/>
  <c r="R62" i="12"/>
  <c r="R60" i="12"/>
  <c r="R59" i="12"/>
  <c r="R57" i="12"/>
  <c r="R80" i="12" s="1"/>
  <c r="R54" i="12"/>
  <c r="R53" i="12"/>
  <c r="R52" i="12"/>
  <c r="R51" i="12"/>
  <c r="R46" i="12"/>
  <c r="R45" i="12"/>
  <c r="R44" i="12"/>
  <c r="R43" i="12"/>
  <c r="R42" i="12"/>
  <c r="R41" i="12"/>
  <c r="R40" i="12"/>
  <c r="R37" i="12"/>
  <c r="R36" i="12"/>
  <c r="R35" i="12"/>
  <c r="R34" i="12"/>
  <c r="R33" i="12"/>
  <c r="R32" i="12"/>
  <c r="R31" i="12"/>
  <c r="R23" i="12"/>
  <c r="R22" i="12"/>
  <c r="R21" i="12"/>
  <c r="R20" i="12"/>
  <c r="R19" i="12"/>
  <c r="R18" i="12"/>
  <c r="R17" i="12"/>
  <c r="R16" i="12"/>
  <c r="R15" i="12"/>
  <c r="R14" i="12"/>
  <c r="R11" i="12"/>
  <c r="R12" i="12" s="1"/>
  <c r="F26" i="13"/>
  <c r="F27" i="13" s="1"/>
  <c r="F13" i="13"/>
  <c r="L15" i="13"/>
  <c r="L16" i="13"/>
  <c r="L17" i="13"/>
  <c r="L18" i="13"/>
  <c r="L19" i="13"/>
  <c r="M19" i="13" s="1"/>
  <c r="L20" i="13"/>
  <c r="M20" i="13" s="1"/>
  <c r="L21" i="13"/>
  <c r="M21" i="13" s="1"/>
  <c r="L22" i="13"/>
  <c r="M22" i="13" s="1"/>
  <c r="L23" i="13"/>
  <c r="M23" i="13" s="1"/>
  <c r="L24" i="13"/>
  <c r="M24" i="13" s="1"/>
  <c r="L25" i="13"/>
  <c r="M25" i="13" s="1"/>
  <c r="L26" i="13"/>
  <c r="M26" i="13" s="1"/>
  <c r="L27" i="13"/>
  <c r="M27" i="13" s="1"/>
  <c r="L28" i="13"/>
  <c r="L29" i="13"/>
  <c r="M13" i="13"/>
  <c r="M12" i="13"/>
  <c r="M11" i="13"/>
  <c r="E30" i="8"/>
  <c r="L30" i="8" s="1"/>
  <c r="L23" i="8"/>
  <c r="L38" i="8"/>
  <c r="L37" i="8"/>
  <c r="L36" i="8"/>
  <c r="L35" i="8"/>
  <c r="L34" i="8"/>
  <c r="L33" i="8"/>
  <c r="L32" i="8"/>
  <c r="L31" i="8"/>
  <c r="L29" i="8"/>
  <c r="L28" i="8"/>
  <c r="L27" i="8"/>
  <c r="L26" i="8"/>
  <c r="L25" i="8"/>
  <c r="L24" i="8"/>
  <c r="L22" i="8"/>
  <c r="L21" i="8"/>
  <c r="L20" i="8"/>
  <c r="L19" i="8"/>
  <c r="L18" i="8"/>
  <c r="L17" i="8"/>
  <c r="L16" i="8"/>
  <c r="L15" i="8"/>
  <c r="L14" i="8"/>
  <c r="L13" i="8"/>
  <c r="L12" i="8"/>
  <c r="L11" i="8"/>
  <c r="L10" i="8"/>
  <c r="I104" i="5"/>
  <c r="I103" i="5"/>
  <c r="I102" i="5"/>
  <c r="I101" i="5"/>
  <c r="I100" i="5"/>
  <c r="I99" i="5"/>
  <c r="I98" i="5"/>
  <c r="I97" i="5"/>
  <c r="I96" i="5"/>
  <c r="I95" i="5"/>
  <c r="I94"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4" i="5"/>
  <c r="I53" i="5"/>
  <c r="I52" i="5"/>
  <c r="I51" i="5"/>
  <c r="I50" i="5"/>
  <c r="I49" i="5"/>
  <c r="I48" i="5"/>
  <c r="I47" i="5"/>
  <c r="I46" i="5"/>
  <c r="I44" i="5"/>
  <c r="I43" i="5"/>
  <c r="I42" i="5"/>
  <c r="I41" i="5"/>
  <c r="I40" i="5"/>
  <c r="I39" i="5"/>
  <c r="I38" i="5"/>
  <c r="I37" i="5"/>
  <c r="I36" i="5"/>
  <c r="I35" i="5"/>
  <c r="I34" i="5"/>
  <c r="I33" i="5"/>
  <c r="I32" i="5"/>
  <c r="I31" i="5"/>
  <c r="I30" i="5"/>
  <c r="I27" i="5"/>
  <c r="I26" i="5"/>
  <c r="I25" i="5"/>
  <c r="I28" i="5" s="1"/>
  <c r="I23" i="5"/>
  <c r="I22" i="5"/>
  <c r="I21" i="5"/>
  <c r="I20" i="5"/>
  <c r="I19" i="5"/>
  <c r="I18" i="5"/>
  <c r="I17" i="5"/>
  <c r="I16" i="5"/>
  <c r="I15" i="5"/>
  <c r="I14" i="5"/>
  <c r="I13" i="5"/>
  <c r="I12" i="5"/>
  <c r="I11" i="5"/>
  <c r="I24" i="5" s="1"/>
  <c r="G54" i="5"/>
  <c r="G48" i="5"/>
  <c r="G45" i="5"/>
  <c r="G37" i="5"/>
  <c r="G34" i="5"/>
  <c r="G55" i="5" s="1"/>
  <c r="G29" i="5"/>
  <c r="G105" i="5" s="1"/>
  <c r="G28" i="5"/>
  <c r="G24" i="5"/>
  <c r="E94" i="5"/>
  <c r="E89" i="5"/>
  <c r="E54" i="5"/>
  <c r="E48" i="5"/>
  <c r="E45" i="5"/>
  <c r="I45" i="5" s="1"/>
  <c r="I55" i="5" s="1"/>
  <c r="E37" i="5"/>
  <c r="E34" i="5"/>
  <c r="E28" i="5"/>
  <c r="E24" i="5"/>
  <c r="E29" i="5" s="1"/>
  <c r="AB63" i="16" l="1"/>
  <c r="E39" i="8"/>
  <c r="L39" i="8" s="1"/>
  <c r="BE29" i="4"/>
  <c r="BE54" i="4"/>
  <c r="C26" i="17"/>
  <c r="C32" i="17" s="1"/>
  <c r="O32" i="17" s="1"/>
  <c r="O19" i="17"/>
  <c r="O26" i="17" s="1"/>
  <c r="C72" i="17"/>
  <c r="P65" i="17"/>
  <c r="C73" i="17"/>
  <c r="R29" i="12"/>
  <c r="R49" i="12"/>
  <c r="R82" i="12" s="1"/>
  <c r="F82" i="12"/>
  <c r="F84" i="12" s="1"/>
  <c r="P83" i="12"/>
  <c r="P84" i="12" s="1"/>
  <c r="N83" i="12"/>
  <c r="N84" i="12" s="1"/>
  <c r="L83" i="12"/>
  <c r="L84" i="12" s="1"/>
  <c r="J83" i="12"/>
  <c r="J84" i="12" s="1"/>
  <c r="H83" i="12"/>
  <c r="H84" i="12" s="1"/>
  <c r="R55" i="12"/>
  <c r="F29" i="13"/>
  <c r="E55" i="5"/>
  <c r="I29" i="5"/>
  <c r="E105" i="5"/>
  <c r="I105" i="5" s="1"/>
  <c r="I20" i="3"/>
  <c r="I29" i="3" s="1"/>
  <c r="I38" i="3" s="1"/>
  <c r="Q37" i="3"/>
  <c r="Q36" i="3"/>
  <c r="Q35" i="3"/>
  <c r="Q34" i="3"/>
  <c r="Q33" i="3"/>
  <c r="Q32" i="3"/>
  <c r="Q31" i="3"/>
  <c r="Q30" i="3"/>
  <c r="Q28" i="3"/>
  <c r="Q27" i="3"/>
  <c r="Q26" i="3"/>
  <c r="Q25" i="3"/>
  <c r="Q24" i="3"/>
  <c r="Q23" i="3"/>
  <c r="Q22" i="3"/>
  <c r="Q21" i="3"/>
  <c r="Q20" i="3"/>
  <c r="Q19" i="3"/>
  <c r="Q18" i="3"/>
  <c r="Q16" i="3"/>
  <c r="Q15" i="3"/>
  <c r="Q14" i="3"/>
  <c r="Q13" i="3"/>
  <c r="Q17" i="3" s="1"/>
  <c r="Q12" i="3"/>
  <c r="Q11" i="3"/>
  <c r="O29" i="3"/>
  <c r="O38" i="3" s="1"/>
  <c r="O20" i="3"/>
  <c r="M20" i="3"/>
  <c r="M29" i="3" s="1"/>
  <c r="M38" i="3" s="1"/>
  <c r="K20" i="3"/>
  <c r="K29" i="3" s="1"/>
  <c r="K38" i="3" s="1"/>
  <c r="G20" i="3"/>
  <c r="G29" i="3" s="1"/>
  <c r="G38" i="3" s="1"/>
  <c r="E29" i="3"/>
  <c r="E38" i="3" s="1"/>
  <c r="E20" i="3"/>
  <c r="E17" i="3"/>
  <c r="Q75" i="2"/>
  <c r="Q74" i="2"/>
  <c r="Q73" i="2"/>
  <c r="Q72" i="2"/>
  <c r="Q71" i="2"/>
  <c r="Q76" i="2" s="1"/>
  <c r="Q70" i="2"/>
  <c r="Q69" i="2"/>
  <c r="Q68" i="2"/>
  <c r="Q67" i="2"/>
  <c r="Q66" i="2"/>
  <c r="Q65" i="2"/>
  <c r="Q63" i="2"/>
  <c r="Q62" i="2"/>
  <c r="Q61" i="2"/>
  <c r="Q60" i="2"/>
  <c r="Q59" i="2"/>
  <c r="Q57" i="2"/>
  <c r="Q56" i="2"/>
  <c r="Q55" i="2"/>
  <c r="Q54" i="2"/>
  <c r="Q53" i="2"/>
  <c r="Q51" i="2"/>
  <c r="Q50" i="2"/>
  <c r="Q52" i="2" s="1"/>
  <c r="Q49" i="2"/>
  <c r="Q48" i="2"/>
  <c r="Q47" i="2"/>
  <c r="Q46" i="2"/>
  <c r="Q58" i="2" s="1"/>
  <c r="Q45" i="2"/>
  <c r="Q44" i="2"/>
  <c r="Q43" i="2"/>
  <c r="Q41" i="2"/>
  <c r="Q39" i="2"/>
  <c r="Q38" i="2"/>
  <c r="Q37" i="2"/>
  <c r="Q36" i="2"/>
  <c r="Q35" i="2"/>
  <c r="Q40" i="2" s="1"/>
  <c r="Q42" i="2" s="1"/>
  <c r="Q34" i="2"/>
  <c r="Q33" i="2"/>
  <c r="Q32" i="2"/>
  <c r="Q31" i="2"/>
  <c r="Q30" i="2"/>
  <c r="Q29" i="2"/>
  <c r="Q27" i="2"/>
  <c r="Q26" i="2"/>
  <c r="Q25" i="2"/>
  <c r="Q24" i="2"/>
  <c r="Q23" i="2"/>
  <c r="Q28" i="2" s="1"/>
  <c r="Q21" i="2"/>
  <c r="Q20" i="2"/>
  <c r="Q19" i="2"/>
  <c r="Q18" i="2"/>
  <c r="Q17" i="2"/>
  <c r="Q15" i="2"/>
  <c r="Q14" i="2"/>
  <c r="Q13" i="2"/>
  <c r="Q12" i="2"/>
  <c r="Q11" i="2"/>
  <c r="Q10" i="2"/>
  <c r="Q16" i="2" s="1"/>
  <c r="Q22" i="2" s="1"/>
  <c r="M76" i="2"/>
  <c r="M64" i="2"/>
  <c r="M58" i="2"/>
  <c r="M77" i="2" s="1"/>
  <c r="M52" i="2"/>
  <c r="O76" i="2"/>
  <c r="O64" i="2"/>
  <c r="O58" i="2"/>
  <c r="O77" i="2" s="1"/>
  <c r="O52" i="2"/>
  <c r="K76" i="2"/>
  <c r="K64" i="2"/>
  <c r="K52" i="2"/>
  <c r="K58" i="2" s="1"/>
  <c r="I76" i="2"/>
  <c r="I64" i="2"/>
  <c r="I52" i="2"/>
  <c r="I58" i="2" s="1"/>
  <c r="I77" i="2" s="1"/>
  <c r="G76" i="2"/>
  <c r="G64" i="2"/>
  <c r="G52" i="2"/>
  <c r="G58" i="2" s="1"/>
  <c r="G77" i="2" s="1"/>
  <c r="E76" i="2"/>
  <c r="E64" i="2"/>
  <c r="E52" i="2"/>
  <c r="E58" i="2" s="1"/>
  <c r="E40" i="2"/>
  <c r="E42" i="2" s="1"/>
  <c r="E28" i="2"/>
  <c r="E16" i="2"/>
  <c r="E22" i="2" s="1"/>
  <c r="E77" i="2" s="1"/>
  <c r="R84" i="12" l="1"/>
  <c r="Q64" i="2"/>
  <c r="Q29" i="3"/>
  <c r="Q38" i="3" s="1"/>
  <c r="Q77" i="2"/>
  <c r="K77" i="2"/>
  <c r="AA15" i="16"/>
  <c r="AA16" i="16"/>
  <c r="Q59" i="12" l="1"/>
  <c r="Q60" i="12"/>
  <c r="Q62" i="12"/>
  <c r="Q32" i="12"/>
  <c r="M80" i="12" l="1"/>
  <c r="AA48" i="16" l="1"/>
  <c r="AA49" i="16"/>
  <c r="AA50" i="16"/>
  <c r="AA51" i="16"/>
  <c r="AA52" i="16"/>
  <c r="AA53" i="16"/>
  <c r="AA47" i="16"/>
  <c r="AA11" i="16"/>
  <c r="AA12" i="16"/>
  <c r="AA13" i="16"/>
  <c r="AA14" i="16"/>
  <c r="AA17" i="16"/>
  <c r="AA18" i="16"/>
  <c r="AA19" i="16"/>
  <c r="AA20" i="16"/>
  <c r="AA21" i="16"/>
  <c r="AA22" i="16"/>
  <c r="AA23" i="16"/>
  <c r="AA24" i="16"/>
  <c r="AA25" i="16"/>
  <c r="AA26" i="16"/>
  <c r="AA27" i="16"/>
  <c r="AA28" i="16"/>
  <c r="AA29" i="16"/>
  <c r="AA30" i="16"/>
  <c r="AA31" i="16"/>
  <c r="AA32" i="16"/>
  <c r="AA33" i="16"/>
  <c r="AA34" i="16"/>
  <c r="AA35" i="16"/>
  <c r="AA36" i="16"/>
  <c r="AA37" i="16"/>
  <c r="AA10" i="16"/>
  <c r="E26" i="13"/>
  <c r="F53" i="4"/>
  <c r="H53" i="4"/>
  <c r="J53" i="4"/>
  <c r="L53" i="4"/>
  <c r="P53" i="4"/>
  <c r="R53" i="4"/>
  <c r="T53" i="4"/>
  <c r="V53" i="4"/>
  <c r="X53" i="4"/>
  <c r="Z53" i="4"/>
  <c r="AB53" i="4"/>
  <c r="AD53" i="4"/>
  <c r="AF53" i="4"/>
  <c r="AH53" i="4"/>
  <c r="AJ53" i="4"/>
  <c r="AL53" i="4"/>
  <c r="AN53" i="4"/>
  <c r="AP53" i="4"/>
  <c r="AR53" i="4"/>
  <c r="AT53" i="4"/>
  <c r="AV53" i="4"/>
  <c r="AX53" i="4"/>
  <c r="AZ53" i="4"/>
  <c r="BB53" i="4"/>
  <c r="F44" i="4"/>
  <c r="H44" i="4"/>
  <c r="J44" i="4"/>
  <c r="L44" i="4"/>
  <c r="P44" i="4"/>
  <c r="R44" i="4"/>
  <c r="T44" i="4"/>
  <c r="V44" i="4"/>
  <c r="X44" i="4"/>
  <c r="Z44" i="4"/>
  <c r="AB44" i="4"/>
  <c r="AD44" i="4"/>
  <c r="AF44" i="4"/>
  <c r="AH44" i="4"/>
  <c r="AJ44" i="4"/>
  <c r="AL44" i="4"/>
  <c r="AN44" i="4"/>
  <c r="AP44" i="4"/>
  <c r="AR44" i="4"/>
  <c r="AT44" i="4"/>
  <c r="AV44" i="4"/>
  <c r="AX44" i="4"/>
  <c r="AZ44" i="4"/>
  <c r="BB44" i="4"/>
  <c r="F36" i="4"/>
  <c r="H36" i="4"/>
  <c r="J36" i="4"/>
  <c r="L36" i="4"/>
  <c r="P36" i="4"/>
  <c r="R36" i="4"/>
  <c r="T36" i="4"/>
  <c r="V36" i="4"/>
  <c r="X36" i="4"/>
  <c r="Z36" i="4"/>
  <c r="AB36" i="4"/>
  <c r="AD36" i="4"/>
  <c r="AF36" i="4"/>
  <c r="AH36" i="4"/>
  <c r="AJ36" i="4"/>
  <c r="AL36" i="4"/>
  <c r="AN36" i="4"/>
  <c r="AP36" i="4"/>
  <c r="AR36" i="4"/>
  <c r="AT36" i="4"/>
  <c r="AV36" i="4"/>
  <c r="AX36" i="4"/>
  <c r="AZ36" i="4"/>
  <c r="BB36" i="4"/>
  <c r="F33" i="4"/>
  <c r="H33" i="4"/>
  <c r="J33" i="4"/>
  <c r="L33" i="4"/>
  <c r="P33" i="4"/>
  <c r="R33" i="4"/>
  <c r="T33" i="4"/>
  <c r="V33" i="4"/>
  <c r="X33" i="4"/>
  <c r="Z33" i="4"/>
  <c r="AB33" i="4"/>
  <c r="AD33" i="4"/>
  <c r="AF33" i="4"/>
  <c r="AH33" i="4"/>
  <c r="AJ33" i="4"/>
  <c r="AL33" i="4"/>
  <c r="AN33" i="4"/>
  <c r="AP33" i="4"/>
  <c r="AR33" i="4"/>
  <c r="AT33" i="4"/>
  <c r="AV33" i="4"/>
  <c r="AX33" i="4"/>
  <c r="AZ33" i="4"/>
  <c r="BB33" i="4"/>
  <c r="N28" i="4"/>
  <c r="AD28" i="4"/>
  <c r="AD29" i="4" s="1"/>
  <c r="AF28" i="4"/>
  <c r="AF29" i="4" s="1"/>
  <c r="AH28" i="4"/>
  <c r="AH29" i="4" s="1"/>
  <c r="AJ28" i="4"/>
  <c r="BB28" i="4"/>
  <c r="BD33" i="4" l="1"/>
  <c r="BD36" i="4"/>
  <c r="BD29" i="4"/>
  <c r="BD44" i="4"/>
  <c r="Y38" i="16"/>
  <c r="AJ47" i="4" l="1"/>
  <c r="AJ54" i="4"/>
  <c r="AJ27" i="4"/>
  <c r="Z47" i="4"/>
  <c r="Z54" i="4"/>
  <c r="T54" i="4"/>
  <c r="D53" i="4"/>
  <c r="BD53" i="4" s="1"/>
  <c r="D44" i="4"/>
  <c r="D36" i="4"/>
  <c r="D33" i="4"/>
  <c r="L54" i="4" l="1"/>
  <c r="D54" i="4"/>
  <c r="AD93" i="4"/>
  <c r="G80" i="12"/>
  <c r="I80" i="12"/>
  <c r="K80" i="12"/>
  <c r="O80" i="12"/>
  <c r="G49" i="12"/>
  <c r="I49" i="12"/>
  <c r="K49" i="12"/>
  <c r="M49" i="12"/>
  <c r="O49" i="12"/>
  <c r="E49" i="12"/>
  <c r="Q31" i="12"/>
  <c r="D29" i="5" l="1"/>
  <c r="F28" i="5"/>
  <c r="H28" i="5"/>
  <c r="D28" i="5"/>
  <c r="F24" i="5"/>
  <c r="F29" i="5" s="1"/>
  <c r="H24" i="5"/>
  <c r="H29" i="5" s="1"/>
  <c r="D24" i="5"/>
  <c r="BD82" i="4" l="1"/>
  <c r="BD84" i="4"/>
  <c r="BD92" i="4"/>
  <c r="D16" i="2"/>
  <c r="D22" i="2" s="1"/>
  <c r="E11" i="12" l="1"/>
  <c r="BD11" i="4" l="1"/>
  <c r="BD12" i="4"/>
  <c r="BD13" i="4"/>
  <c r="BD14" i="4"/>
  <c r="BD15" i="4"/>
  <c r="BD16" i="4"/>
  <c r="BD17" i="4"/>
  <c r="BD18" i="4"/>
  <c r="BD19" i="4"/>
  <c r="BD20" i="4"/>
  <c r="BD21" i="4"/>
  <c r="BD22" i="4"/>
  <c r="BD24" i="4"/>
  <c r="BD25" i="4"/>
  <c r="BD26" i="4"/>
  <c r="BD30" i="4"/>
  <c r="BD31" i="4"/>
  <c r="BD32" i="4"/>
  <c r="BD34" i="4"/>
  <c r="BD35" i="4"/>
  <c r="BD37" i="4"/>
  <c r="BD38" i="4"/>
  <c r="BD39" i="4"/>
  <c r="BD40" i="4"/>
  <c r="BD41" i="4"/>
  <c r="BD42" i="4"/>
  <c r="BD43" i="4"/>
  <c r="BD45" i="4"/>
  <c r="BD46" i="4"/>
  <c r="BD48" i="4"/>
  <c r="BD49" i="4"/>
  <c r="BD50" i="4"/>
  <c r="BD51" i="4"/>
  <c r="BD52" i="4"/>
  <c r="BD55" i="4"/>
  <c r="BD56" i="4"/>
  <c r="BD57" i="4"/>
  <c r="BD58" i="4"/>
  <c r="BD59" i="4"/>
  <c r="BD60" i="4"/>
  <c r="BD61" i="4"/>
  <c r="BD62" i="4"/>
  <c r="BD64" i="4"/>
  <c r="BD65" i="4"/>
  <c r="BD66" i="4"/>
  <c r="BD67" i="4"/>
  <c r="BD69" i="4"/>
  <c r="BD70" i="4"/>
  <c r="BD71" i="4"/>
  <c r="BD72" i="4"/>
  <c r="BD73" i="4"/>
  <c r="BD74" i="4"/>
  <c r="BD75" i="4"/>
  <c r="BD76" i="4"/>
  <c r="BD77" i="4"/>
  <c r="BD78" i="4"/>
  <c r="BD79" i="4"/>
  <c r="BD81" i="4"/>
  <c r="BD83" i="4"/>
  <c r="BD85" i="4"/>
  <c r="BD86" i="4"/>
  <c r="BD87" i="4"/>
  <c r="BD89" i="4"/>
  <c r="BD90" i="4"/>
  <c r="BD91" i="4"/>
  <c r="BD94" i="4"/>
  <c r="BD95" i="4"/>
  <c r="BD96" i="4"/>
  <c r="BD97" i="4"/>
  <c r="BD98" i="4"/>
  <c r="BD99" i="4"/>
  <c r="BD100" i="4"/>
  <c r="BD101" i="4"/>
  <c r="BD102" i="4"/>
  <c r="BD10" i="4"/>
  <c r="BB47" i="4"/>
  <c r="BB54" i="4"/>
  <c r="BB27" i="4"/>
  <c r="BB23" i="4"/>
  <c r="AX47" i="4"/>
  <c r="AX54" i="4"/>
  <c r="AX27" i="4"/>
  <c r="AX23" i="4"/>
  <c r="AX28" i="4" s="1"/>
  <c r="AV47" i="4"/>
  <c r="AV27" i="4"/>
  <c r="AV23" i="4"/>
  <c r="AV28" i="4" s="1"/>
  <c r="AN47" i="4"/>
  <c r="AN54" i="4" s="1"/>
  <c r="AN27" i="4"/>
  <c r="AN23" i="4"/>
  <c r="AN28" i="4" s="1"/>
  <c r="AL47" i="4"/>
  <c r="AL54" i="4" s="1"/>
  <c r="AL27" i="4"/>
  <c r="AL23" i="4"/>
  <c r="AH47" i="4"/>
  <c r="AH48" i="4"/>
  <c r="AH27" i="4"/>
  <c r="AH23" i="4"/>
  <c r="AF47" i="4"/>
  <c r="AF48" i="4"/>
  <c r="AF27" i="4"/>
  <c r="AF23" i="4"/>
  <c r="AD48" i="4"/>
  <c r="AD47" i="4"/>
  <c r="AD54" i="4"/>
  <c r="AD27" i="4"/>
  <c r="AD23" i="4"/>
  <c r="AB47" i="4"/>
  <c r="AB54" i="4"/>
  <c r="AB27" i="4"/>
  <c r="AB23" i="4"/>
  <c r="Z27" i="4"/>
  <c r="Z23" i="4"/>
  <c r="X54" i="4"/>
  <c r="X27" i="4"/>
  <c r="X23" i="4"/>
  <c r="T27" i="4"/>
  <c r="T23" i="4"/>
  <c r="R54" i="4"/>
  <c r="R27" i="4"/>
  <c r="R23" i="4"/>
  <c r="L27" i="4"/>
  <c r="L23" i="4"/>
  <c r="J54" i="4"/>
  <c r="J27" i="4"/>
  <c r="J23" i="4"/>
  <c r="H27" i="4"/>
  <c r="H23" i="4"/>
  <c r="F54" i="4"/>
  <c r="F27" i="4"/>
  <c r="F23" i="4"/>
  <c r="D27" i="4"/>
  <c r="D23" i="4"/>
  <c r="F54" i="5"/>
  <c r="F48" i="5"/>
  <c r="F45" i="5"/>
  <c r="F37" i="5"/>
  <c r="F34" i="5"/>
  <c r="D54" i="5"/>
  <c r="D48" i="5"/>
  <c r="D45" i="5"/>
  <c r="D37" i="5"/>
  <c r="D34" i="5"/>
  <c r="D55" i="5" l="1"/>
  <c r="F55" i="5"/>
  <c r="T28" i="4"/>
  <c r="AL28" i="4"/>
  <c r="Z28" i="4"/>
  <c r="J28" i="4"/>
  <c r="R28" i="4"/>
  <c r="X28" i="4"/>
  <c r="AB28" i="4"/>
  <c r="F28" i="4"/>
  <c r="L28" i="4"/>
  <c r="D28" i="4"/>
  <c r="H28" i="4"/>
  <c r="H54" i="4"/>
  <c r="AH54" i="4"/>
  <c r="AF54" i="4"/>
  <c r="Q63" i="12"/>
  <c r="Q46" i="12"/>
  <c r="Q22" i="12"/>
  <c r="Q23" i="12"/>
  <c r="Q15" i="12" l="1"/>
  <c r="G29" i="12"/>
  <c r="I29" i="12"/>
  <c r="K29" i="12"/>
  <c r="M29" i="12"/>
  <c r="O29" i="12"/>
  <c r="E29" i="12"/>
  <c r="E55" i="12" l="1"/>
  <c r="G12" i="12"/>
  <c r="I12" i="12"/>
  <c r="I82" i="12" s="1"/>
  <c r="K12" i="12"/>
  <c r="M12" i="12"/>
  <c r="O12" i="12"/>
  <c r="O82" i="12" s="1"/>
  <c r="Q36" i="12"/>
  <c r="M82" i="12" l="1"/>
  <c r="K82" i="12"/>
  <c r="G82" i="12"/>
  <c r="Q78" i="12"/>
  <c r="E80" i="12" l="1"/>
  <c r="Q35" i="12"/>
  <c r="Q37" i="12"/>
  <c r="Q40" i="12"/>
  <c r="Q41" i="12"/>
  <c r="Q42" i="12"/>
  <c r="Q43" i="12"/>
  <c r="Q44" i="12"/>
  <c r="Q19" i="12"/>
  <c r="Q20" i="12"/>
  <c r="Q21" i="12"/>
  <c r="E12" i="12"/>
  <c r="E82" i="12" l="1"/>
  <c r="E83" i="12" s="1"/>
  <c r="AC54" i="16"/>
  <c r="Y54" i="16"/>
  <c r="W54" i="16"/>
  <c r="U54" i="16"/>
  <c r="S54" i="16"/>
  <c r="Q54" i="16"/>
  <c r="O54" i="16"/>
  <c r="M54" i="16"/>
  <c r="K54" i="16"/>
  <c r="I54" i="16"/>
  <c r="G54" i="16"/>
  <c r="E54" i="16"/>
  <c r="C54" i="16"/>
  <c r="AC38" i="16"/>
  <c r="W38" i="16"/>
  <c r="U38" i="16"/>
  <c r="S38" i="16"/>
  <c r="Q38" i="16"/>
  <c r="O38" i="16"/>
  <c r="M38" i="16"/>
  <c r="K38" i="16"/>
  <c r="I38" i="16"/>
  <c r="G38" i="16"/>
  <c r="E38" i="16"/>
  <c r="C38" i="16"/>
  <c r="G26" i="15"/>
  <c r="F26" i="15"/>
  <c r="E26" i="15"/>
  <c r="C26" i="15"/>
  <c r="G16" i="15"/>
  <c r="F16" i="15"/>
  <c r="E16" i="15"/>
  <c r="C16" i="15"/>
  <c r="G39" i="10"/>
  <c r="C39" i="10"/>
  <c r="G34" i="10"/>
  <c r="C34" i="10"/>
  <c r="G22" i="10"/>
  <c r="C22" i="10"/>
  <c r="G16" i="10"/>
  <c r="C16" i="10"/>
  <c r="E23" i="9"/>
  <c r="E28" i="9" s="1"/>
  <c r="D23" i="9"/>
  <c r="C23" i="9"/>
  <c r="F22" i="9"/>
  <c r="F21" i="9"/>
  <c r="F20" i="9"/>
  <c r="F19" i="9"/>
  <c r="D14" i="9"/>
  <c r="D28" i="9" s="1"/>
  <c r="C14" i="9"/>
  <c r="F13" i="9"/>
  <c r="F12" i="9"/>
  <c r="F11" i="9"/>
  <c r="F10" i="9"/>
  <c r="F9" i="9"/>
  <c r="F8" i="9"/>
  <c r="J39" i="8"/>
  <c r="I39" i="8"/>
  <c r="H39" i="8"/>
  <c r="G39" i="8"/>
  <c r="F39" i="8"/>
  <c r="K38" i="8"/>
  <c r="K37" i="8"/>
  <c r="K36" i="8"/>
  <c r="K35" i="8"/>
  <c r="K34" i="8"/>
  <c r="K33" i="8"/>
  <c r="K32" i="8"/>
  <c r="K31" i="8"/>
  <c r="D30" i="8"/>
  <c r="D39" i="8" s="1"/>
  <c r="K29" i="8"/>
  <c r="K28" i="8"/>
  <c r="K27" i="8"/>
  <c r="K26" i="8"/>
  <c r="K25" i="8"/>
  <c r="K24" i="8"/>
  <c r="K23" i="8"/>
  <c r="K22" i="8"/>
  <c r="K21" i="8"/>
  <c r="K20" i="8"/>
  <c r="K19" i="8"/>
  <c r="K18" i="8"/>
  <c r="K17" i="8"/>
  <c r="K16" i="8"/>
  <c r="K15" i="8"/>
  <c r="K14" i="8"/>
  <c r="K13" i="8"/>
  <c r="K12" i="8"/>
  <c r="K11" i="8"/>
  <c r="K10" i="8"/>
  <c r="K26" i="13"/>
  <c r="J26" i="13"/>
  <c r="I26" i="13"/>
  <c r="H26" i="13"/>
  <c r="G26" i="13"/>
  <c r="K13" i="13"/>
  <c r="K27" i="13" s="1"/>
  <c r="K29" i="13" s="1"/>
  <c r="J13" i="13"/>
  <c r="J27" i="13" s="1"/>
  <c r="J29" i="13" s="1"/>
  <c r="I13" i="13"/>
  <c r="H13" i="13"/>
  <c r="G13" i="13"/>
  <c r="G27" i="13" s="1"/>
  <c r="G29" i="13" s="1"/>
  <c r="E13" i="13"/>
  <c r="E27" i="13" s="1"/>
  <c r="L12" i="13"/>
  <c r="L11" i="13"/>
  <c r="Q77" i="12"/>
  <c r="Q76" i="12"/>
  <c r="Q75" i="12"/>
  <c r="Q74" i="12"/>
  <c r="Q73" i="12"/>
  <c r="Q72" i="12"/>
  <c r="Q71" i="12"/>
  <c r="Q70" i="12"/>
  <c r="Q69" i="12"/>
  <c r="Q68" i="12"/>
  <c r="Q67" i="12"/>
  <c r="Q66" i="12"/>
  <c r="Q65" i="12"/>
  <c r="Q64" i="12"/>
  <c r="Q57" i="12"/>
  <c r="Q54" i="12"/>
  <c r="Q53" i="12"/>
  <c r="Q52" i="12"/>
  <c r="Q51" i="12"/>
  <c r="Q45" i="12"/>
  <c r="Q34" i="12"/>
  <c r="Q33" i="12"/>
  <c r="Q18" i="12"/>
  <c r="Q17" i="12"/>
  <c r="Q16" i="12"/>
  <c r="Q14" i="12"/>
  <c r="Q11" i="12"/>
  <c r="H104" i="5"/>
  <c r="H103" i="5"/>
  <c r="H102" i="5"/>
  <c r="H101" i="5"/>
  <c r="H100" i="5"/>
  <c r="H99" i="5"/>
  <c r="H98" i="5"/>
  <c r="H97" i="5"/>
  <c r="H96" i="5"/>
  <c r="H95" i="5"/>
  <c r="D94" i="5"/>
  <c r="H94" i="5" s="1"/>
  <c r="H90" i="5"/>
  <c r="D89" i="5"/>
  <c r="H89" i="5" s="1"/>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3" i="5"/>
  <c r="H52" i="5"/>
  <c r="H51" i="5"/>
  <c r="H50" i="5"/>
  <c r="H49" i="5"/>
  <c r="H47" i="5"/>
  <c r="H46" i="5"/>
  <c r="H43" i="5"/>
  <c r="H42" i="5"/>
  <c r="H41" i="5"/>
  <c r="H40" i="5"/>
  <c r="H39" i="5"/>
  <c r="H38" i="5"/>
  <c r="H36" i="5"/>
  <c r="H34" i="5"/>
  <c r="H33" i="5"/>
  <c r="H32" i="5"/>
  <c r="H31" i="5"/>
  <c r="H30" i="5"/>
  <c r="H27" i="5"/>
  <c r="H26" i="5"/>
  <c r="H25" i="5"/>
  <c r="H23" i="5"/>
  <c r="H22" i="5"/>
  <c r="H21" i="5"/>
  <c r="H19" i="5"/>
  <c r="H18" i="5"/>
  <c r="H17" i="5"/>
  <c r="H16" i="5"/>
  <c r="H15" i="5"/>
  <c r="H14" i="5"/>
  <c r="H13" i="5"/>
  <c r="H12" i="5"/>
  <c r="H11" i="5"/>
  <c r="D103" i="4"/>
  <c r="BD103" i="4" s="1"/>
  <c r="AX93" i="4"/>
  <c r="AT93" i="4"/>
  <c r="AL93" i="4"/>
  <c r="V93" i="4"/>
  <c r="H93" i="4"/>
  <c r="BD93" i="4" s="1"/>
  <c r="D93" i="4"/>
  <c r="BB88" i="4"/>
  <c r="AZ88" i="4"/>
  <c r="AX88" i="4"/>
  <c r="AV88" i="4"/>
  <c r="AT88" i="4"/>
  <c r="AR88" i="4"/>
  <c r="AP88" i="4"/>
  <c r="AN88" i="4"/>
  <c r="AL88" i="4"/>
  <c r="AJ88" i="4"/>
  <c r="AH88" i="4"/>
  <c r="AF88" i="4"/>
  <c r="AD88" i="4"/>
  <c r="AB88" i="4"/>
  <c r="Z88" i="4"/>
  <c r="X88" i="4"/>
  <c r="V88" i="4"/>
  <c r="T88" i="4"/>
  <c r="R88" i="4"/>
  <c r="P88" i="4"/>
  <c r="N88" i="4"/>
  <c r="L88" i="4"/>
  <c r="J88" i="4"/>
  <c r="H88" i="4"/>
  <c r="F88" i="4"/>
  <c r="D88" i="4"/>
  <c r="BB80" i="4"/>
  <c r="AZ80" i="4"/>
  <c r="AX80" i="4"/>
  <c r="AV80" i="4"/>
  <c r="AR80" i="4"/>
  <c r="AN80" i="4"/>
  <c r="AL80" i="4"/>
  <c r="AH80" i="4"/>
  <c r="AF80" i="4"/>
  <c r="AD80" i="4"/>
  <c r="AB80" i="4"/>
  <c r="Z80" i="4"/>
  <c r="X80" i="4"/>
  <c r="V80" i="4"/>
  <c r="T80" i="4"/>
  <c r="R80" i="4"/>
  <c r="P80" i="4"/>
  <c r="L80" i="4"/>
  <c r="J80" i="4"/>
  <c r="H80" i="4"/>
  <c r="F80" i="4"/>
  <c r="D80" i="4"/>
  <c r="N68" i="4"/>
  <c r="AZ63" i="4"/>
  <c r="BD63" i="4" s="1"/>
  <c r="AZ47" i="4"/>
  <c r="AT47" i="4"/>
  <c r="AR47" i="4"/>
  <c r="AP47" i="4"/>
  <c r="AZ27" i="4"/>
  <c r="AT27" i="4"/>
  <c r="AR27" i="4"/>
  <c r="AP27" i="4"/>
  <c r="V27" i="4"/>
  <c r="P27" i="4"/>
  <c r="AZ23" i="4"/>
  <c r="AT23" i="4"/>
  <c r="AT28" i="4" s="1"/>
  <c r="AR23" i="4"/>
  <c r="AR28" i="4" s="1"/>
  <c r="AP23" i="4"/>
  <c r="V23" i="4"/>
  <c r="P23" i="4"/>
  <c r="P37" i="3"/>
  <c r="P36" i="3"/>
  <c r="P35" i="3"/>
  <c r="P34" i="3"/>
  <c r="P33" i="3"/>
  <c r="P32" i="3"/>
  <c r="P31" i="3"/>
  <c r="P30" i="3"/>
  <c r="P28" i="3"/>
  <c r="P27" i="3"/>
  <c r="P26" i="3"/>
  <c r="P25" i="3"/>
  <c r="P24" i="3"/>
  <c r="P23" i="3"/>
  <c r="P22" i="3"/>
  <c r="P21" i="3"/>
  <c r="N20" i="3"/>
  <c r="L20" i="3"/>
  <c r="J20" i="3"/>
  <c r="H20" i="3"/>
  <c r="F20" i="3"/>
  <c r="D20" i="3"/>
  <c r="P19" i="3"/>
  <c r="P18" i="3"/>
  <c r="N17" i="3"/>
  <c r="N29" i="3" s="1"/>
  <c r="N38" i="3" s="1"/>
  <c r="L17" i="3"/>
  <c r="L29" i="3" s="1"/>
  <c r="L38" i="3" s="1"/>
  <c r="J17" i="3"/>
  <c r="J29" i="3" s="1"/>
  <c r="J38" i="3" s="1"/>
  <c r="H17" i="3"/>
  <c r="F17" i="3"/>
  <c r="F29" i="3" s="1"/>
  <c r="F38" i="3" s="1"/>
  <c r="D17" i="3"/>
  <c r="P16" i="3"/>
  <c r="P15" i="3"/>
  <c r="P14" i="3"/>
  <c r="P13" i="3"/>
  <c r="P12" i="3"/>
  <c r="P11" i="3"/>
  <c r="P10" i="3"/>
  <c r="P9" i="3"/>
  <c r="N76" i="2"/>
  <c r="L76" i="2"/>
  <c r="J76" i="2"/>
  <c r="H76" i="2"/>
  <c r="F76" i="2"/>
  <c r="D76" i="2"/>
  <c r="P75" i="2"/>
  <c r="P74" i="2"/>
  <c r="P73" i="2"/>
  <c r="P72" i="2"/>
  <c r="P71" i="2"/>
  <c r="P70" i="2"/>
  <c r="P69" i="2"/>
  <c r="P68" i="2"/>
  <c r="P67" i="2"/>
  <c r="P66" i="2"/>
  <c r="P65" i="2"/>
  <c r="N64" i="2"/>
  <c r="L64" i="2"/>
  <c r="J64" i="2"/>
  <c r="H64" i="2"/>
  <c r="F64" i="2"/>
  <c r="D64" i="2"/>
  <c r="P63" i="2"/>
  <c r="P62" i="2"/>
  <c r="P61" i="2"/>
  <c r="P60" i="2"/>
  <c r="P59" i="2"/>
  <c r="P57" i="2"/>
  <c r="P56" i="2"/>
  <c r="P55" i="2"/>
  <c r="P54" i="2"/>
  <c r="P53" i="2"/>
  <c r="N52" i="2"/>
  <c r="N58" i="2" s="1"/>
  <c r="L52" i="2"/>
  <c r="L58" i="2" s="1"/>
  <c r="J52" i="2"/>
  <c r="J58" i="2" s="1"/>
  <c r="H52" i="2"/>
  <c r="H58" i="2" s="1"/>
  <c r="F52" i="2"/>
  <c r="F58" i="2" s="1"/>
  <c r="D52" i="2"/>
  <c r="D58" i="2" s="1"/>
  <c r="P51" i="2"/>
  <c r="P50" i="2"/>
  <c r="P49" i="2"/>
  <c r="P48" i="2"/>
  <c r="P47" i="2"/>
  <c r="P46" i="2"/>
  <c r="P45" i="2"/>
  <c r="P44" i="2"/>
  <c r="P43" i="2"/>
  <c r="P41" i="2"/>
  <c r="N40" i="2"/>
  <c r="N42" i="2" s="1"/>
  <c r="L40" i="2"/>
  <c r="L42" i="2" s="1"/>
  <c r="L77" i="2" s="1"/>
  <c r="J40" i="2"/>
  <c r="J42" i="2" s="1"/>
  <c r="H40" i="2"/>
  <c r="H42" i="2" s="1"/>
  <c r="F40" i="2"/>
  <c r="F42" i="2" s="1"/>
  <c r="D40" i="2"/>
  <c r="D42" i="2" s="1"/>
  <c r="P39" i="2"/>
  <c r="P38" i="2"/>
  <c r="P37" i="2"/>
  <c r="P36" i="2"/>
  <c r="P35" i="2"/>
  <c r="P34" i="2"/>
  <c r="P33" i="2"/>
  <c r="P32" i="2"/>
  <c r="P31" i="2"/>
  <c r="P30" i="2"/>
  <c r="P29" i="2"/>
  <c r="N28" i="2"/>
  <c r="L28" i="2"/>
  <c r="J28" i="2"/>
  <c r="H28" i="2"/>
  <c r="F28" i="2"/>
  <c r="D28" i="2"/>
  <c r="P27" i="2"/>
  <c r="P26" i="2"/>
  <c r="P25" i="2"/>
  <c r="P24" i="2"/>
  <c r="P23" i="2"/>
  <c r="P21" i="2"/>
  <c r="P20" i="2"/>
  <c r="P19" i="2"/>
  <c r="P18" i="2"/>
  <c r="P17" i="2"/>
  <c r="N16" i="2"/>
  <c r="N22" i="2" s="1"/>
  <c r="L16" i="2"/>
  <c r="L22" i="2" s="1"/>
  <c r="J16" i="2"/>
  <c r="J22" i="2" s="1"/>
  <c r="H16" i="2"/>
  <c r="H22" i="2" s="1"/>
  <c r="F16" i="2"/>
  <c r="F22" i="2" s="1"/>
  <c r="P15" i="2"/>
  <c r="P14" i="2"/>
  <c r="P13" i="2"/>
  <c r="P12" i="2"/>
  <c r="P11" i="2"/>
  <c r="P10" i="2"/>
  <c r="G23" i="10" l="1"/>
  <c r="BD47" i="4"/>
  <c r="AZ28" i="4"/>
  <c r="AP28" i="4"/>
  <c r="P28" i="4"/>
  <c r="BD23" i="4"/>
  <c r="V28" i="4"/>
  <c r="BD27" i="4"/>
  <c r="F77" i="2"/>
  <c r="N77" i="2"/>
  <c r="H77" i="2"/>
  <c r="J77" i="2"/>
  <c r="D77" i="2"/>
  <c r="AA38" i="16"/>
  <c r="AA54" i="16"/>
  <c r="G40" i="10"/>
  <c r="C23" i="10"/>
  <c r="C40" i="10" s="1"/>
  <c r="Q80" i="12"/>
  <c r="Q49" i="12"/>
  <c r="D29" i="3"/>
  <c r="D38" i="3" s="1"/>
  <c r="BD88" i="4"/>
  <c r="N80" i="4"/>
  <c r="BD80" i="4" s="1"/>
  <c r="BD68" i="4"/>
  <c r="H45" i="5"/>
  <c r="H48" i="5"/>
  <c r="Q29" i="12"/>
  <c r="Q12" i="12"/>
  <c r="H29" i="3"/>
  <c r="H38" i="3" s="1"/>
  <c r="F23" i="9"/>
  <c r="P28" i="2"/>
  <c r="C63" i="16"/>
  <c r="G83" i="12"/>
  <c r="G84" i="12" s="1"/>
  <c r="F14" i="9"/>
  <c r="F28" i="9" s="1"/>
  <c r="H27" i="13"/>
  <c r="H29" i="13" s="1"/>
  <c r="I27" i="13"/>
  <c r="I29" i="13" s="1"/>
  <c r="C28" i="9"/>
  <c r="K39" i="8"/>
  <c r="K30" i="8"/>
  <c r="L13" i="13"/>
  <c r="F105" i="5"/>
  <c r="H54" i="5"/>
  <c r="H37" i="5"/>
  <c r="H55" i="5" s="1"/>
  <c r="D105" i="5"/>
  <c r="H35" i="5"/>
  <c r="H44" i="5"/>
  <c r="H20" i="5"/>
  <c r="P54" i="4"/>
  <c r="AR54" i="4"/>
  <c r="AZ54" i="4"/>
  <c r="AP54" i="4"/>
  <c r="AT54" i="4"/>
  <c r="AV54" i="4"/>
  <c r="V54" i="4"/>
  <c r="P17" i="3"/>
  <c r="P20" i="3"/>
  <c r="P40" i="2"/>
  <c r="P42" i="2" s="1"/>
  <c r="P16" i="2"/>
  <c r="P22" i="2" s="1"/>
  <c r="P76" i="2"/>
  <c r="P64" i="2"/>
  <c r="P52" i="2"/>
  <c r="P58" i="2" s="1"/>
  <c r="BD28" i="4" l="1"/>
  <c r="BD54" i="4"/>
  <c r="P77" i="2"/>
  <c r="Q82" i="12"/>
  <c r="P29" i="3"/>
  <c r="P38" i="3" s="1"/>
  <c r="H105" i="5"/>
  <c r="K83" i="12"/>
  <c r="K84" i="12" s="1"/>
  <c r="I83" i="12"/>
  <c r="I84" i="12" s="1"/>
  <c r="O83" i="12"/>
  <c r="O84" i="12" s="1"/>
  <c r="M83" i="12"/>
  <c r="M84" i="12" s="1"/>
  <c r="E28" i="13"/>
  <c r="E84" i="12"/>
  <c r="E29" i="13" l="1"/>
  <c r="Q83" i="12"/>
  <c r="Q84" i="12" s="1"/>
  <c r="D104" i="4"/>
</calcChain>
</file>

<file path=xl/comments1.xml><?xml version="1.0" encoding="utf-8"?>
<comments xmlns="http://schemas.openxmlformats.org/spreadsheetml/2006/main">
  <authors>
    <author>Szerző</author>
  </authors>
  <commentList>
    <comment ref="D10" authorId="0" shapeId="0">
      <text>
        <r>
          <rPr>
            <b/>
            <sz val="9"/>
            <color indexed="8"/>
            <rFont val="Segoe UI"/>
            <family val="2"/>
            <charset val="238"/>
          </rPr>
          <t>Csomor Ildikó:</t>
        </r>
        <r>
          <rPr>
            <b/>
            <sz val="9"/>
            <color indexed="8"/>
            <rFont val="Segoe UI"/>
            <family val="2"/>
            <charset val="238"/>
          </rPr>
          <t xml:space="preserve"> </t>
        </r>
        <r>
          <rPr>
            <sz val="9"/>
            <color indexed="8"/>
            <rFont val="Segoe UI"/>
            <family val="2"/>
            <charset val="238"/>
          </rPr>
          <t>konyhai takarítók bére</t>
        </r>
      </text>
    </comment>
    <comment ref="E10" authorId="0" shapeId="0">
      <text>
        <r>
          <rPr>
            <b/>
            <sz val="9"/>
            <color indexed="8"/>
            <rFont val="Segoe UI"/>
            <family val="2"/>
            <charset val="238"/>
          </rPr>
          <t>Csomor Ildikó:</t>
        </r>
        <r>
          <rPr>
            <b/>
            <sz val="9"/>
            <color indexed="8"/>
            <rFont val="Segoe UI"/>
            <family val="2"/>
            <charset val="238"/>
          </rPr>
          <t xml:space="preserve"> </t>
        </r>
        <r>
          <rPr>
            <sz val="9"/>
            <color indexed="8"/>
            <rFont val="Segoe UI"/>
            <family val="2"/>
            <charset val="238"/>
          </rPr>
          <t>konyhai takarítók bére</t>
        </r>
      </text>
    </comment>
    <comment ref="D13" authorId="0" shapeId="0">
      <text>
        <r>
          <rPr>
            <b/>
            <sz val="9"/>
            <color indexed="8"/>
            <rFont val="Segoe UI"/>
            <family val="2"/>
            <charset val="238"/>
          </rPr>
          <t>Csomor Ildikó:</t>
        </r>
        <r>
          <rPr>
            <sz val="9"/>
            <color indexed="8"/>
            <rFont val="Segoe UI"/>
            <family val="2"/>
            <charset val="238"/>
          </rPr>
          <t xml:space="preserve"> konyhai dolgozók
</t>
        </r>
      </text>
    </comment>
    <comment ref="E13" authorId="0" shapeId="0">
      <text>
        <r>
          <rPr>
            <b/>
            <sz val="9"/>
            <color indexed="8"/>
            <rFont val="Segoe UI"/>
            <family val="2"/>
            <charset val="238"/>
          </rPr>
          <t>Csomor Ildikó:</t>
        </r>
        <r>
          <rPr>
            <sz val="9"/>
            <color indexed="8"/>
            <rFont val="Segoe UI"/>
            <family val="2"/>
            <charset val="238"/>
          </rPr>
          <t xml:space="preserve"> konyhai dolgozók
</t>
        </r>
      </text>
    </comment>
    <comment ref="D16" authorId="0" shapeId="0">
      <text>
        <r>
          <rPr>
            <b/>
            <sz val="9"/>
            <color indexed="8"/>
            <rFont val="Segoe UI"/>
            <family val="2"/>
            <charset val="238"/>
          </rPr>
          <t xml:space="preserve">Csomor Ildikó: </t>
        </r>
        <r>
          <rPr>
            <sz val="9"/>
            <color indexed="8"/>
            <rFont val="Segoe UI"/>
            <family val="2"/>
            <charset val="238"/>
          </rPr>
          <t>polgármester cafetéria juttatása nettó 257 510,</t>
        </r>
        <r>
          <rPr>
            <sz val="9"/>
            <color indexed="8"/>
            <rFont val="Segoe UI"/>
            <family val="2"/>
            <charset val="238"/>
          </rPr>
          <t xml:space="preserve">
</t>
        </r>
      </text>
    </comment>
    <comment ref="E16" authorId="0" shapeId="0">
      <text>
        <r>
          <rPr>
            <b/>
            <sz val="9"/>
            <color indexed="8"/>
            <rFont val="Segoe UI"/>
            <family val="2"/>
            <charset val="238"/>
          </rPr>
          <t xml:space="preserve">Csomor Ildikó: </t>
        </r>
        <r>
          <rPr>
            <sz val="9"/>
            <color indexed="8"/>
            <rFont val="Segoe UI"/>
            <family val="2"/>
            <charset val="238"/>
          </rPr>
          <t>polgármester cafetéria juttatása nettó 257 510,</t>
        </r>
        <r>
          <rPr>
            <sz val="9"/>
            <color indexed="8"/>
            <rFont val="Segoe UI"/>
            <family val="2"/>
            <charset val="238"/>
          </rPr>
          <t xml:space="preserve">
</t>
        </r>
      </text>
    </comment>
    <comment ref="D18" authorId="0" shapeId="0">
      <text>
        <r>
          <rPr>
            <b/>
            <sz val="9"/>
            <color indexed="8"/>
            <rFont val="Segoe UI"/>
            <family val="2"/>
            <charset val="238"/>
          </rPr>
          <t>Kéri Józsefné</t>
        </r>
        <r>
          <rPr>
            <sz val="9"/>
            <color indexed="8"/>
            <rFont val="Segoe UI"/>
            <family val="2"/>
            <charset val="238"/>
          </rPr>
          <t xml:space="preserve">:konyhai dolgozók
</t>
        </r>
      </text>
    </comment>
    <comment ref="E18" authorId="0" shapeId="0">
      <text>
        <r>
          <rPr>
            <b/>
            <sz val="9"/>
            <color indexed="8"/>
            <rFont val="Segoe UI"/>
            <family val="2"/>
            <charset val="238"/>
          </rPr>
          <t>Kéri Józsefné</t>
        </r>
        <r>
          <rPr>
            <sz val="9"/>
            <color indexed="8"/>
            <rFont val="Segoe UI"/>
            <family val="2"/>
            <charset val="238"/>
          </rPr>
          <t xml:space="preserve">:konyhai dolgozók
</t>
        </r>
      </text>
    </comment>
    <comment ref="AD19" authorId="0" shapeId="0">
      <text>
        <r>
          <rPr>
            <b/>
            <sz val="9"/>
            <color indexed="81"/>
            <rFont val="Segoe UI"/>
            <family val="2"/>
            <charset val="238"/>
          </rPr>
          <t>Szerző:</t>
        </r>
        <r>
          <rPr>
            <sz val="9"/>
            <color indexed="81"/>
            <rFont val="Segoe UI"/>
            <family val="2"/>
            <charset val="238"/>
          </rPr>
          <t xml:space="preserve">
folyószámla kts.tér.
9022/fő</t>
        </r>
      </text>
    </comment>
    <comment ref="AE19" authorId="0" shapeId="0">
      <text>
        <r>
          <rPr>
            <b/>
            <sz val="9"/>
            <color indexed="81"/>
            <rFont val="Segoe UI"/>
            <family val="2"/>
            <charset val="238"/>
          </rPr>
          <t>Szerző:</t>
        </r>
        <r>
          <rPr>
            <sz val="9"/>
            <color indexed="81"/>
            <rFont val="Segoe UI"/>
            <family val="2"/>
            <charset val="238"/>
          </rPr>
          <t xml:space="preserve">
folyószámla kts.tér.
9022/fő</t>
        </r>
      </text>
    </comment>
    <comment ref="AF19" authorId="0" shapeId="0">
      <text>
        <r>
          <rPr>
            <sz val="9"/>
            <color indexed="81"/>
            <rFont val="Tahoma"/>
            <family val="2"/>
            <charset val="238"/>
          </rPr>
          <t xml:space="preserve">folyószámla kts.tér.
9022/fő
</t>
        </r>
      </text>
    </comment>
    <comment ref="AG19" authorId="0" shapeId="0">
      <text>
        <r>
          <rPr>
            <sz val="9"/>
            <color indexed="81"/>
            <rFont val="Tahoma"/>
            <family val="2"/>
            <charset val="238"/>
          </rPr>
          <t xml:space="preserve">folyószámla kts.tér.
9022/fő
</t>
        </r>
      </text>
    </comment>
    <comment ref="AH19" authorId="0" shapeId="0">
      <text>
        <r>
          <rPr>
            <b/>
            <sz val="9"/>
            <color indexed="81"/>
            <rFont val="Tahoma"/>
            <family val="2"/>
            <charset val="238"/>
          </rPr>
          <t>Szerző:</t>
        </r>
        <r>
          <rPr>
            <sz val="9"/>
            <color indexed="81"/>
            <rFont val="Tahoma"/>
            <family val="2"/>
            <charset val="238"/>
          </rPr>
          <t xml:space="preserve">
folyószámla kts.tér.
9022/fő</t>
        </r>
      </text>
    </comment>
    <comment ref="AI19" authorId="0" shapeId="0">
      <text>
        <r>
          <rPr>
            <b/>
            <sz val="9"/>
            <color indexed="81"/>
            <rFont val="Tahoma"/>
            <family val="2"/>
            <charset val="238"/>
          </rPr>
          <t>Szerző:</t>
        </r>
        <r>
          <rPr>
            <sz val="9"/>
            <color indexed="81"/>
            <rFont val="Tahoma"/>
            <family val="2"/>
            <charset val="238"/>
          </rPr>
          <t xml:space="preserve">
folyószámla kts.tér.
9022/fő</t>
        </r>
      </text>
    </comment>
    <comment ref="D22" authorId="0" shapeId="0">
      <text>
        <r>
          <rPr>
            <b/>
            <sz val="9"/>
            <color indexed="81"/>
            <rFont val="Segoe UI"/>
            <family val="2"/>
            <charset val="238"/>
          </rPr>
          <t>Szerző:</t>
        </r>
        <r>
          <rPr>
            <sz val="9"/>
            <color indexed="81"/>
            <rFont val="Segoe UI"/>
            <family val="2"/>
            <charset val="238"/>
          </rPr>
          <t xml:space="preserve">
cafetéria</t>
        </r>
      </text>
    </comment>
    <comment ref="E22" authorId="0" shapeId="0">
      <text>
        <r>
          <rPr>
            <b/>
            <sz val="9"/>
            <color indexed="81"/>
            <rFont val="Segoe UI"/>
            <family val="2"/>
            <charset val="238"/>
          </rPr>
          <t>Szerző:</t>
        </r>
        <r>
          <rPr>
            <sz val="9"/>
            <color indexed="81"/>
            <rFont val="Segoe UI"/>
            <family val="2"/>
            <charset val="238"/>
          </rPr>
          <t xml:space="preserve">
cafetéria</t>
        </r>
      </text>
    </comment>
    <comment ref="AH22" authorId="0" shapeId="0">
      <text>
        <r>
          <rPr>
            <b/>
            <sz val="9"/>
            <color indexed="81"/>
            <rFont val="Tahoma"/>
            <family val="2"/>
            <charset val="238"/>
          </rPr>
          <t>Szerző:</t>
        </r>
        <r>
          <rPr>
            <sz val="9"/>
            <color indexed="81"/>
            <rFont val="Tahoma"/>
            <family val="2"/>
            <charset val="238"/>
          </rPr>
          <t xml:space="preserve">
Területi pótlék + változó bér+ker.kiegészítés
</t>
        </r>
      </text>
    </comment>
    <comment ref="AI22" authorId="0" shapeId="0">
      <text>
        <r>
          <rPr>
            <b/>
            <sz val="9"/>
            <color indexed="81"/>
            <rFont val="Tahoma"/>
            <family val="2"/>
            <charset val="238"/>
          </rPr>
          <t>Szerző:</t>
        </r>
        <r>
          <rPr>
            <sz val="9"/>
            <color indexed="81"/>
            <rFont val="Tahoma"/>
            <family val="2"/>
            <charset val="238"/>
          </rPr>
          <t xml:space="preserve">
Területi pótlék + változó bér+ker.kiegészítés
</t>
        </r>
      </text>
    </comment>
    <comment ref="D24" authorId="0" shapeId="0">
      <text>
        <r>
          <rPr>
            <b/>
            <sz val="9"/>
            <color indexed="8"/>
            <rFont val="Segoe UI"/>
            <family val="2"/>
            <charset val="238"/>
          </rPr>
          <t>Csomor Ildikó:</t>
        </r>
        <r>
          <rPr>
            <sz val="9"/>
            <color indexed="8"/>
            <rFont val="Segoe UI"/>
            <family val="2"/>
            <charset val="238"/>
          </rPr>
          <t xml:space="preserve">
képviselői tiszteletdíjak és költségtérítések
polgármester jutalma  1911e</t>
        </r>
      </text>
    </comment>
    <comment ref="E24" authorId="0" shapeId="0">
      <text>
        <r>
          <rPr>
            <b/>
            <sz val="9"/>
            <color indexed="8"/>
            <rFont val="Segoe UI"/>
            <family val="2"/>
            <charset val="238"/>
          </rPr>
          <t>Csomor Ildikó:</t>
        </r>
        <r>
          <rPr>
            <sz val="9"/>
            <color indexed="8"/>
            <rFont val="Segoe UI"/>
            <family val="2"/>
            <charset val="238"/>
          </rPr>
          <t xml:space="preserve">
képviselői tiszteletdíjak és költségtérítések
polgármester jutalma  1911e</t>
        </r>
      </text>
    </comment>
    <comment ref="D25" authorId="0" shapeId="0">
      <text>
        <r>
          <rPr>
            <b/>
            <sz val="9"/>
            <color indexed="8"/>
            <rFont val="Segoe UI"/>
            <family val="2"/>
            <charset val="238"/>
          </rPr>
          <t>Csomor Ildikó:</t>
        </r>
        <r>
          <rPr>
            <sz val="9"/>
            <color indexed="8"/>
            <rFont val="Segoe UI"/>
            <family val="2"/>
            <charset val="238"/>
          </rPr>
          <t xml:space="preserve">
Takarítónő megbízási jogviszonyban 700e, Nyári napközi megbizási díj 1500e, 
Bauer Mihály 840e,  
TOP-os projekt megvalósításához kapcsolódó megbízási szerződés Horváth Viktória 1200e,
Klímastratégia megvalósítása 1100e
</t>
        </r>
      </text>
    </comment>
    <comment ref="E25" authorId="0" shapeId="0">
      <text>
        <r>
          <rPr>
            <b/>
            <sz val="9"/>
            <color indexed="8"/>
            <rFont val="Segoe UI"/>
            <family val="2"/>
            <charset val="238"/>
          </rPr>
          <t>Csomor Ildikó:</t>
        </r>
        <r>
          <rPr>
            <sz val="9"/>
            <color indexed="8"/>
            <rFont val="Segoe UI"/>
            <family val="2"/>
            <charset val="238"/>
          </rPr>
          <t xml:space="preserve">
Takarítónő megbízási jogviszonyban 700e, Nyári napközi megbizási díj 1500e, 
Bauer Mihály 840e,  
TOP-os projekt megvalósításához kapcsolódó megbízási szerződés Horváth Viktória 1200e,
Klímastratégia megvalósítása 1100e
</t>
        </r>
      </text>
    </comment>
    <comment ref="AD25" authorId="0" shapeId="0">
      <text>
        <r>
          <rPr>
            <b/>
            <sz val="9"/>
            <color indexed="81"/>
            <rFont val="Segoe UI"/>
            <family val="2"/>
            <charset val="238"/>
          </rPr>
          <t>Szerző:</t>
        </r>
        <r>
          <rPr>
            <sz val="9"/>
            <color indexed="81"/>
            <rFont val="Segoe UI"/>
            <family val="2"/>
            <charset val="238"/>
          </rPr>
          <t xml:space="preserve">
Helyettes takarítónő, helyettes laboros
</t>
        </r>
      </text>
    </comment>
    <comment ref="AE25" authorId="0" shapeId="0">
      <text>
        <r>
          <rPr>
            <b/>
            <sz val="9"/>
            <color indexed="81"/>
            <rFont val="Segoe UI"/>
            <family val="2"/>
            <charset val="238"/>
          </rPr>
          <t>Szerző:</t>
        </r>
        <r>
          <rPr>
            <sz val="9"/>
            <color indexed="81"/>
            <rFont val="Segoe UI"/>
            <family val="2"/>
            <charset val="238"/>
          </rPr>
          <t xml:space="preserve">
Helyettes takarítónő, helyettes laboros
</t>
        </r>
      </text>
    </comment>
    <comment ref="D26" authorId="0" shapeId="0">
      <text>
        <r>
          <rPr>
            <b/>
            <sz val="9"/>
            <color indexed="8"/>
            <rFont val="Segoe UI"/>
            <family val="2"/>
            <charset val="238"/>
          </rPr>
          <t>Csomor Ildikó:</t>
        </r>
        <r>
          <rPr>
            <sz val="9"/>
            <color indexed="8"/>
            <rFont val="Segoe UI"/>
            <family val="2"/>
            <charset val="238"/>
          </rPr>
          <t xml:space="preserve">
Kitüntetések
</t>
        </r>
      </text>
    </comment>
    <comment ref="E26" authorId="0" shapeId="0">
      <text>
        <r>
          <rPr>
            <b/>
            <sz val="9"/>
            <color indexed="8"/>
            <rFont val="Segoe UI"/>
            <family val="2"/>
            <charset val="238"/>
          </rPr>
          <t>Csomor Ildikó:</t>
        </r>
        <r>
          <rPr>
            <sz val="9"/>
            <color indexed="8"/>
            <rFont val="Segoe UI"/>
            <family val="2"/>
            <charset val="238"/>
          </rPr>
          <t xml:space="preserve">
Kitüntetések
</t>
        </r>
      </text>
    </comment>
    <comment ref="D29" authorId="0" shapeId="0">
      <text>
        <r>
          <rPr>
            <b/>
            <sz val="9"/>
            <color indexed="8"/>
            <rFont val="Segoe UI"/>
            <family val="2"/>
            <charset val="238"/>
          </rPr>
          <t>Csomor Ildikó:</t>
        </r>
        <r>
          <rPr>
            <sz val="9"/>
            <color indexed="8"/>
            <rFont val="Segoe UI"/>
            <family val="2"/>
            <charset val="238"/>
          </rPr>
          <t xml:space="preserve">
személyi juttatások járulékai, továbbá Idősek köszöntése,babaköszöntés,karácsonyi csomag járuléka (reprezentáció után fizetendő 35,99%)
</t>
        </r>
      </text>
    </comment>
    <comment ref="E29" authorId="0" shapeId="0">
      <text>
        <r>
          <rPr>
            <b/>
            <sz val="9"/>
            <color indexed="8"/>
            <rFont val="Segoe UI"/>
            <family val="2"/>
            <charset val="238"/>
          </rPr>
          <t>Csomor Ildikó:</t>
        </r>
        <r>
          <rPr>
            <sz val="9"/>
            <color indexed="8"/>
            <rFont val="Segoe UI"/>
            <family val="2"/>
            <charset val="238"/>
          </rPr>
          <t xml:space="preserve">
személyi juttatások járulékai, továbbá Idősek köszöntése,babaköszöntés,karácsonyi csomag járuléka (reprezentáció után fizetendő 35,99%)
</t>
        </r>
      </text>
    </comment>
    <comment ref="AD30" authorId="0" shapeId="0">
      <text>
        <r>
          <rPr>
            <b/>
            <sz val="9"/>
            <color indexed="81"/>
            <rFont val="Segoe UI"/>
            <family val="2"/>
            <charset val="238"/>
          </rPr>
          <t>Szerző:</t>
        </r>
        <r>
          <rPr>
            <sz val="9"/>
            <color indexed="81"/>
            <rFont val="Segoe UI"/>
            <family val="2"/>
            <charset val="238"/>
          </rPr>
          <t xml:space="preserve">
prick teszt,kislabor tesz+gyógyszer</t>
        </r>
      </text>
    </comment>
    <comment ref="AE30" authorId="0" shapeId="0">
      <text>
        <r>
          <rPr>
            <b/>
            <sz val="9"/>
            <color indexed="81"/>
            <rFont val="Segoe UI"/>
            <family val="2"/>
            <charset val="238"/>
          </rPr>
          <t>Szerző:</t>
        </r>
        <r>
          <rPr>
            <sz val="9"/>
            <color indexed="81"/>
            <rFont val="Segoe UI"/>
            <family val="2"/>
            <charset val="238"/>
          </rPr>
          <t xml:space="preserve">
prick teszt,kislabor tesz+gyógyszer</t>
        </r>
      </text>
    </comment>
    <comment ref="D31" authorId="0" shapeId="0">
      <text>
        <r>
          <rPr>
            <b/>
            <sz val="9"/>
            <color indexed="8"/>
            <rFont val="Segoe UI"/>
            <family val="2"/>
            <charset val="238"/>
          </rPr>
          <t>Csomor Ildikó:</t>
        </r>
        <r>
          <rPr>
            <sz val="9"/>
            <color indexed="8"/>
            <rFont val="Segoe UI"/>
            <family val="2"/>
            <charset val="238"/>
          </rPr>
          <t xml:space="preserve">
tisztítószer,vegyszer uszoda 900e, ph 1200e, egyéb üzm. anyag, gyermekétkeztetési feladatellátáshoz munkaruha 100e</t>
        </r>
      </text>
    </comment>
    <comment ref="E31" authorId="0" shapeId="0">
      <text>
        <r>
          <rPr>
            <b/>
            <sz val="9"/>
            <color indexed="8"/>
            <rFont val="Segoe UI"/>
            <family val="2"/>
            <charset val="238"/>
          </rPr>
          <t>Csomor Ildikó:</t>
        </r>
        <r>
          <rPr>
            <sz val="9"/>
            <color indexed="8"/>
            <rFont val="Segoe UI"/>
            <family val="2"/>
            <charset val="238"/>
          </rPr>
          <t xml:space="preserve">
tisztítószer,vegyszer uszoda 900e, ph 1200e, egyéb üzm. anyag, gyermekétkeztetési feladatellátáshoz munkaruha 100e</t>
        </r>
      </text>
    </comment>
    <comment ref="Z31" authorId="0" shapeId="0">
      <text>
        <r>
          <rPr>
            <b/>
            <sz val="9"/>
            <color indexed="8"/>
            <rFont val="Segoe UI"/>
            <family val="2"/>
            <charset val="238"/>
          </rPr>
          <t>Csomor ildikó:</t>
        </r>
        <r>
          <rPr>
            <sz val="9"/>
            <color indexed="8"/>
            <rFont val="Segoe UI"/>
            <family val="2"/>
            <charset val="238"/>
          </rPr>
          <t xml:space="preserve">
üzemanyag+műhely és kertészeti eszközök</t>
        </r>
      </text>
    </comment>
    <comment ref="AA31" authorId="0" shapeId="0">
      <text>
        <r>
          <rPr>
            <b/>
            <sz val="9"/>
            <color indexed="8"/>
            <rFont val="Segoe UI"/>
            <family val="2"/>
            <charset val="238"/>
          </rPr>
          <t>Csomor ildikó:</t>
        </r>
        <r>
          <rPr>
            <sz val="9"/>
            <color indexed="8"/>
            <rFont val="Segoe UI"/>
            <family val="2"/>
            <charset val="238"/>
          </rPr>
          <t xml:space="preserve">
üzemanyag+műhely és kertészeti eszközök</t>
        </r>
      </text>
    </comment>
    <comment ref="AD31" authorId="0" shapeId="0">
      <text>
        <r>
          <rPr>
            <b/>
            <sz val="9"/>
            <color indexed="81"/>
            <rFont val="Tahoma"/>
            <family val="2"/>
            <charset val="238"/>
          </rPr>
          <t>Szerző:</t>
        </r>
        <r>
          <rPr>
            <sz val="9"/>
            <color indexed="81"/>
            <rFont val="Tahoma"/>
            <family val="2"/>
            <charset val="238"/>
          </rPr>
          <t xml:space="preserve">
irodaszer, munkaruha
</t>
        </r>
      </text>
    </comment>
    <comment ref="AE31" authorId="0" shapeId="0">
      <text>
        <r>
          <rPr>
            <b/>
            <sz val="9"/>
            <color indexed="81"/>
            <rFont val="Tahoma"/>
            <family val="2"/>
            <charset val="238"/>
          </rPr>
          <t>Szerző:</t>
        </r>
        <r>
          <rPr>
            <sz val="9"/>
            <color indexed="81"/>
            <rFont val="Tahoma"/>
            <family val="2"/>
            <charset val="238"/>
          </rPr>
          <t xml:space="preserve">
irodaszer, munkaruha
</t>
        </r>
      </text>
    </comment>
    <comment ref="AF31" authorId="0" shapeId="0">
      <text>
        <r>
          <rPr>
            <b/>
            <sz val="9"/>
            <color indexed="81"/>
            <rFont val="Segoe UI"/>
            <family val="2"/>
            <charset val="238"/>
          </rPr>
          <t>Szerző:</t>
        </r>
        <r>
          <rPr>
            <sz val="9"/>
            <color indexed="81"/>
            <rFont val="Segoe UI"/>
            <family val="2"/>
            <charset val="238"/>
          </rPr>
          <t xml:space="preserve">
munkaruha,irodaszer</t>
        </r>
      </text>
    </comment>
    <comment ref="AG31" authorId="0" shapeId="0">
      <text>
        <r>
          <rPr>
            <b/>
            <sz val="9"/>
            <color indexed="81"/>
            <rFont val="Segoe UI"/>
            <family val="2"/>
            <charset val="238"/>
          </rPr>
          <t>Szerző:</t>
        </r>
        <r>
          <rPr>
            <sz val="9"/>
            <color indexed="81"/>
            <rFont val="Segoe UI"/>
            <family val="2"/>
            <charset val="238"/>
          </rPr>
          <t xml:space="preserve">
munkaruha,irodaszer</t>
        </r>
      </text>
    </comment>
    <comment ref="AH31" authorId="0" shapeId="0">
      <text>
        <r>
          <rPr>
            <b/>
            <sz val="9"/>
            <color indexed="81"/>
            <rFont val="Tahoma"/>
            <family val="2"/>
            <charset val="238"/>
          </rPr>
          <t>Szerző:</t>
        </r>
        <r>
          <rPr>
            <sz val="9"/>
            <color indexed="81"/>
            <rFont val="Tahoma"/>
            <family val="2"/>
            <charset val="238"/>
          </rPr>
          <t xml:space="preserve">
munkaruha,irodaszer</t>
        </r>
      </text>
    </comment>
    <comment ref="AI31" authorId="0" shapeId="0">
      <text>
        <r>
          <rPr>
            <b/>
            <sz val="9"/>
            <color indexed="81"/>
            <rFont val="Tahoma"/>
            <family val="2"/>
            <charset val="238"/>
          </rPr>
          <t>Szerző:</t>
        </r>
        <r>
          <rPr>
            <sz val="9"/>
            <color indexed="81"/>
            <rFont val="Tahoma"/>
            <family val="2"/>
            <charset val="238"/>
          </rPr>
          <t xml:space="preserve">
munkaruha,irodaszer</t>
        </r>
      </text>
    </comment>
    <comment ref="AV31" authorId="0" shapeId="0">
      <text>
        <r>
          <rPr>
            <b/>
            <sz val="9"/>
            <color indexed="8"/>
            <rFont val="Segoe UI"/>
            <family val="2"/>
            <charset val="238"/>
          </rPr>
          <t>Csomor Ildikó:</t>
        </r>
        <r>
          <rPr>
            <sz val="9"/>
            <color indexed="8"/>
            <rFont val="Segoe UI"/>
            <family val="2"/>
            <charset val="238"/>
          </rPr>
          <t xml:space="preserve">
tisztítószer + munkaruha, konyhai eszközök 250e</t>
        </r>
      </text>
    </comment>
    <comment ref="AW31" authorId="0" shapeId="0">
      <text>
        <r>
          <rPr>
            <b/>
            <sz val="9"/>
            <color indexed="8"/>
            <rFont val="Segoe UI"/>
            <family val="2"/>
            <charset val="238"/>
          </rPr>
          <t>Csomor Ildikó:</t>
        </r>
        <r>
          <rPr>
            <sz val="9"/>
            <color indexed="8"/>
            <rFont val="Segoe UI"/>
            <family val="2"/>
            <charset val="238"/>
          </rPr>
          <t xml:space="preserve">
tisztítószer + munkaruha, konyhai eszközök 250e</t>
        </r>
      </text>
    </comment>
    <comment ref="D34" authorId="0" shapeId="0">
      <text>
        <r>
          <rPr>
            <b/>
            <sz val="9"/>
            <color indexed="8"/>
            <rFont val="Segoe UI"/>
            <family val="2"/>
            <charset val="238"/>
          </rPr>
          <t>Csomor Ildikó:</t>
        </r>
        <r>
          <rPr>
            <sz val="9"/>
            <color indexed="8"/>
            <rFont val="Segoe UI"/>
            <family val="2"/>
            <charset val="238"/>
          </rPr>
          <t xml:space="preserve">
polisz tárhely, étkezési program, egyéb
</t>
        </r>
      </text>
    </comment>
    <comment ref="E34" authorId="0" shapeId="0">
      <text>
        <r>
          <rPr>
            <b/>
            <sz val="9"/>
            <color indexed="8"/>
            <rFont val="Segoe UI"/>
            <family val="2"/>
            <charset val="238"/>
          </rPr>
          <t>Csomor Ildikó:</t>
        </r>
        <r>
          <rPr>
            <sz val="9"/>
            <color indexed="8"/>
            <rFont val="Segoe UI"/>
            <family val="2"/>
            <charset val="238"/>
          </rPr>
          <t xml:space="preserve">
polisz tárhely, étkezési program, egyéb
</t>
        </r>
      </text>
    </comment>
    <comment ref="AB34" authorId="0" shapeId="0">
      <text>
        <r>
          <rPr>
            <b/>
            <sz val="9"/>
            <color indexed="8"/>
            <rFont val="Segoe UI"/>
            <family val="2"/>
            <charset val="238"/>
          </rPr>
          <t>Csomor Ildikó::</t>
        </r>
        <r>
          <rPr>
            <sz val="9"/>
            <color indexed="8"/>
            <rFont val="Segoe UI"/>
            <family val="2"/>
            <charset val="238"/>
          </rPr>
          <t xml:space="preserve">
Minerva 744e, Digitális állami ingatlan-nyilvántartási térkép 200e</t>
        </r>
      </text>
    </comment>
    <comment ref="AC34" authorId="0" shapeId="0">
      <text>
        <r>
          <rPr>
            <b/>
            <sz val="9"/>
            <color indexed="8"/>
            <rFont val="Segoe UI"/>
            <family val="2"/>
            <charset val="238"/>
          </rPr>
          <t>Csomor Ildikó::</t>
        </r>
        <r>
          <rPr>
            <sz val="9"/>
            <color indexed="8"/>
            <rFont val="Segoe UI"/>
            <family val="2"/>
            <charset val="238"/>
          </rPr>
          <t xml:space="preserve">
Minerva 744e, Digitális állami ingatlan-nyilvántartási térkép 200e</t>
        </r>
      </text>
    </comment>
    <comment ref="AD34" authorId="0" shapeId="0">
      <text>
        <r>
          <rPr>
            <b/>
            <sz val="9"/>
            <color indexed="81"/>
            <rFont val="Segoe UI"/>
            <family val="2"/>
            <charset val="238"/>
          </rPr>
          <t>Szerző:</t>
        </r>
        <r>
          <rPr>
            <sz val="9"/>
            <color indexed="81"/>
            <rFont val="Segoe UI"/>
            <family val="2"/>
            <charset val="238"/>
          </rPr>
          <t xml:space="preserve">
Ixamb,
nyomtató bérlés, sorszámosztó, Fehér G.megb.</t>
        </r>
      </text>
    </comment>
    <comment ref="AE34" authorId="0" shapeId="0">
      <text>
        <r>
          <rPr>
            <b/>
            <sz val="9"/>
            <color indexed="81"/>
            <rFont val="Segoe UI"/>
            <family val="2"/>
            <charset val="238"/>
          </rPr>
          <t>Szerző:</t>
        </r>
        <r>
          <rPr>
            <sz val="9"/>
            <color indexed="81"/>
            <rFont val="Segoe UI"/>
            <family val="2"/>
            <charset val="238"/>
          </rPr>
          <t xml:space="preserve">
Ixamb,
nyomtató bérlés, sorszámosztó, Fehér G.megb.</t>
        </r>
      </text>
    </comment>
    <comment ref="AF34" authorId="0" shapeId="0">
      <text>
        <r>
          <rPr>
            <b/>
            <sz val="9"/>
            <color indexed="81"/>
            <rFont val="Segoe UI"/>
            <family val="2"/>
            <charset val="238"/>
          </rPr>
          <t>Szerző:</t>
        </r>
        <r>
          <rPr>
            <sz val="9"/>
            <color indexed="81"/>
            <rFont val="Segoe UI"/>
            <family val="2"/>
            <charset val="238"/>
          </rPr>
          <t xml:space="preserve">
Ixnet fogászat éves díj
</t>
        </r>
      </text>
    </comment>
    <comment ref="AG34" authorId="0" shapeId="0">
      <text>
        <r>
          <rPr>
            <b/>
            <sz val="9"/>
            <color indexed="81"/>
            <rFont val="Segoe UI"/>
            <family val="2"/>
            <charset val="238"/>
          </rPr>
          <t>Szerző:</t>
        </r>
        <r>
          <rPr>
            <sz val="9"/>
            <color indexed="81"/>
            <rFont val="Segoe UI"/>
            <family val="2"/>
            <charset val="238"/>
          </rPr>
          <t xml:space="preserve">
Ixnet fogászat éves díj
</t>
        </r>
      </text>
    </comment>
    <comment ref="AH34" authorId="0" shapeId="0">
      <text>
        <r>
          <rPr>
            <b/>
            <sz val="9"/>
            <color indexed="81"/>
            <rFont val="Segoe UI"/>
            <family val="2"/>
            <charset val="238"/>
          </rPr>
          <t>Szerző:</t>
        </r>
        <r>
          <rPr>
            <sz val="9"/>
            <color indexed="81"/>
            <rFont val="Segoe UI"/>
            <family val="2"/>
            <charset val="238"/>
          </rPr>
          <t xml:space="preserve">
Stefánia védőnői progr.éves díj
</t>
        </r>
      </text>
    </comment>
    <comment ref="AI34" authorId="0" shapeId="0">
      <text>
        <r>
          <rPr>
            <b/>
            <sz val="9"/>
            <color indexed="81"/>
            <rFont val="Segoe UI"/>
            <family val="2"/>
            <charset val="238"/>
          </rPr>
          <t>Szerző:</t>
        </r>
        <r>
          <rPr>
            <sz val="9"/>
            <color indexed="81"/>
            <rFont val="Segoe UI"/>
            <family val="2"/>
            <charset val="238"/>
          </rPr>
          <t xml:space="preserve">
Stefánia védőnői progr.éves díj
</t>
        </r>
      </text>
    </comment>
    <comment ref="AD35" authorId="0" shapeId="0">
      <text>
        <r>
          <rPr>
            <b/>
            <sz val="9"/>
            <color indexed="81"/>
            <rFont val="Segoe UI"/>
            <family val="2"/>
            <charset val="238"/>
          </rPr>
          <t>Szerző:</t>
        </r>
        <r>
          <rPr>
            <sz val="9"/>
            <color indexed="81"/>
            <rFont val="Segoe UI"/>
            <family val="2"/>
            <charset val="238"/>
          </rPr>
          <t xml:space="preserve">
Telefondíj+internet</t>
        </r>
      </text>
    </comment>
    <comment ref="AE35" authorId="0" shapeId="0">
      <text>
        <r>
          <rPr>
            <b/>
            <sz val="9"/>
            <color indexed="81"/>
            <rFont val="Segoe UI"/>
            <family val="2"/>
            <charset val="238"/>
          </rPr>
          <t>Szerző:</t>
        </r>
        <r>
          <rPr>
            <sz val="9"/>
            <color indexed="81"/>
            <rFont val="Segoe UI"/>
            <family val="2"/>
            <charset val="238"/>
          </rPr>
          <t xml:space="preserve">
Telefondíj+internet</t>
        </r>
      </text>
    </comment>
    <comment ref="D37" authorId="0" shapeId="0">
      <text>
        <r>
          <rPr>
            <b/>
            <sz val="9"/>
            <color indexed="8"/>
            <rFont val="Segoe UI"/>
            <family val="2"/>
            <charset val="238"/>
          </rPr>
          <t>Csomor Ildikó:</t>
        </r>
        <r>
          <rPr>
            <sz val="9"/>
            <color indexed="8"/>
            <rFont val="Segoe UI"/>
            <family val="2"/>
            <charset val="238"/>
          </rPr>
          <t xml:space="preserve">
városháza 8920e,uszoda 3050e,kuckó 570e</t>
        </r>
      </text>
    </comment>
    <comment ref="E37" authorId="0" shapeId="0">
      <text>
        <r>
          <rPr>
            <b/>
            <sz val="9"/>
            <color indexed="8"/>
            <rFont val="Segoe UI"/>
            <family val="2"/>
            <charset val="238"/>
          </rPr>
          <t>Csomor Ildikó:</t>
        </r>
        <r>
          <rPr>
            <sz val="9"/>
            <color indexed="8"/>
            <rFont val="Segoe UI"/>
            <family val="2"/>
            <charset val="238"/>
          </rPr>
          <t xml:space="preserve">
városháza 8920e,uszoda 3050e,kuckó 570e</t>
        </r>
      </text>
    </comment>
    <comment ref="H37" authorId="0" shapeId="0">
      <text>
        <r>
          <rPr>
            <b/>
            <sz val="9"/>
            <color indexed="8"/>
            <rFont val="Segoe UI"/>
            <family val="2"/>
            <charset val="238"/>
          </rPr>
          <t>Csomor Ildikó:</t>
        </r>
        <r>
          <rPr>
            <sz val="9"/>
            <color indexed="8"/>
            <rFont val="Segoe UI"/>
            <family val="2"/>
            <charset val="238"/>
          </rPr>
          <t xml:space="preserve">
lakások 700e, egyéb helyiségek 100e
konténeróvoda villanyszámlája 2800e</t>
        </r>
      </text>
    </comment>
    <comment ref="I37" authorId="0" shapeId="0">
      <text>
        <r>
          <rPr>
            <b/>
            <sz val="9"/>
            <color indexed="8"/>
            <rFont val="Segoe UI"/>
            <family val="2"/>
            <charset val="238"/>
          </rPr>
          <t>Csomor Ildikó:</t>
        </r>
        <r>
          <rPr>
            <sz val="9"/>
            <color indexed="8"/>
            <rFont val="Segoe UI"/>
            <family val="2"/>
            <charset val="238"/>
          </rPr>
          <t xml:space="preserve">
lakások 700e, egyéb helyiségek 100e
konténeróvoda villanyszámlája 2800e</t>
        </r>
      </text>
    </comment>
    <comment ref="H39" authorId="0" shapeId="0">
      <text>
        <r>
          <rPr>
            <b/>
            <sz val="9"/>
            <color indexed="8"/>
            <rFont val="Segoe UI"/>
            <family val="2"/>
            <charset val="238"/>
          </rPr>
          <t>Csomor Ildikó:</t>
        </r>
        <r>
          <rPr>
            <sz val="9"/>
            <color indexed="8"/>
            <rFont val="Segoe UI"/>
            <family val="2"/>
            <charset val="238"/>
          </rPr>
          <t xml:space="preserve">
fogorvos lakásbérlet 2400e, 
rendezvénytér 60e,festmény 38e
</t>
        </r>
      </text>
    </comment>
    <comment ref="I39" authorId="0" shapeId="0">
      <text>
        <r>
          <rPr>
            <b/>
            <sz val="9"/>
            <color indexed="8"/>
            <rFont val="Segoe UI"/>
            <family val="2"/>
            <charset val="238"/>
          </rPr>
          <t>Csomor Ildikó:</t>
        </r>
        <r>
          <rPr>
            <sz val="9"/>
            <color indexed="8"/>
            <rFont val="Segoe UI"/>
            <family val="2"/>
            <charset val="238"/>
          </rPr>
          <t xml:space="preserve">
fogorvos lakásbérlet 2400e, 
rendezvénytér 60e,festmény 38e
</t>
        </r>
      </text>
    </comment>
    <comment ref="L39" authorId="0" shapeId="0">
      <text>
        <r>
          <rPr>
            <b/>
            <sz val="9"/>
            <color indexed="81"/>
            <rFont val="Segoe UI"/>
            <family val="2"/>
            <charset val="238"/>
          </rPr>
          <t>Szerző:</t>
        </r>
        <r>
          <rPr>
            <sz val="9"/>
            <color indexed="81"/>
            <rFont val="Segoe UI"/>
            <family val="2"/>
            <charset val="238"/>
          </rPr>
          <t xml:space="preserve">
karácsonyi díszkivilágítás bérleti díja</t>
        </r>
      </text>
    </comment>
    <comment ref="M39" authorId="0" shapeId="0">
      <text>
        <r>
          <rPr>
            <b/>
            <sz val="9"/>
            <color indexed="81"/>
            <rFont val="Segoe UI"/>
            <family val="2"/>
            <charset val="238"/>
          </rPr>
          <t>Szerző:</t>
        </r>
        <r>
          <rPr>
            <sz val="9"/>
            <color indexed="81"/>
            <rFont val="Segoe UI"/>
            <family val="2"/>
            <charset val="238"/>
          </rPr>
          <t xml:space="preserve">
karácsonyi díszkivilágítás bérleti díja</t>
        </r>
      </text>
    </comment>
    <comment ref="D40" authorId="0" shapeId="0">
      <text>
        <r>
          <rPr>
            <b/>
            <sz val="9"/>
            <color indexed="8"/>
            <rFont val="Segoe UI"/>
            <family val="2"/>
            <charset val="238"/>
          </rPr>
          <t>Csomor Ildikó</t>
        </r>
        <r>
          <rPr>
            <sz val="9"/>
            <color indexed="8"/>
            <rFont val="Segoe UI"/>
            <family val="2"/>
            <charset val="238"/>
          </rPr>
          <t xml:space="preserve">
intézményi gázkészülék karbantartás 2200e,
térfigyelő rendszer karbantartása 733e,
egyéb épület karbantartás</t>
        </r>
      </text>
    </comment>
    <comment ref="E40" authorId="0" shapeId="0">
      <text>
        <r>
          <rPr>
            <b/>
            <sz val="9"/>
            <color indexed="8"/>
            <rFont val="Segoe UI"/>
            <family val="2"/>
            <charset val="238"/>
          </rPr>
          <t>Csomor Ildikó</t>
        </r>
        <r>
          <rPr>
            <sz val="9"/>
            <color indexed="8"/>
            <rFont val="Segoe UI"/>
            <family val="2"/>
            <charset val="238"/>
          </rPr>
          <t xml:space="preserve">
intézményi gázkészülék karbantartás 2200e,
térfigyelő rendszer karbantartása 733e,
egyéb épület karbantartás</t>
        </r>
      </text>
    </comment>
    <comment ref="H40" authorId="0" shapeId="0">
      <text>
        <r>
          <rPr>
            <b/>
            <sz val="9"/>
            <color indexed="8"/>
            <rFont val="Segoe UI"/>
            <family val="2"/>
            <charset val="238"/>
          </rPr>
          <t xml:space="preserve">Csomor Ildikó: </t>
        </r>
        <r>
          <rPr>
            <sz val="9"/>
            <color indexed="8"/>
            <rFont val="Segoe UI"/>
            <family val="2"/>
            <charset val="238"/>
          </rPr>
          <t xml:space="preserve">városháza, melléképület kisjavítás, karbantartás 2800e,
</t>
        </r>
        <r>
          <rPr>
            <b/>
            <sz val="9"/>
            <color indexed="8"/>
            <rFont val="Segoe UI"/>
            <family val="2"/>
            <charset val="238"/>
          </rPr>
          <t>l</t>
        </r>
        <r>
          <rPr>
            <sz val="9"/>
            <color indexed="8"/>
            <rFont val="Segoe UI"/>
            <family val="2"/>
            <charset val="238"/>
          </rPr>
          <t>akásokkal kapcsolatos karbantartás 2500e, rendelőntézet gyerekrészleg tisztasági festése 1500e, tisztasági festés 2. ütem 1800e,tanuszoda karbantartása 700e,</t>
        </r>
        <r>
          <rPr>
            <sz val="9"/>
            <color indexed="8"/>
            <rFont val="Segoe UI"/>
            <family val="2"/>
            <charset val="238"/>
          </rPr>
          <t xml:space="preserve">
</t>
        </r>
      </text>
    </comment>
    <comment ref="I40" authorId="0" shapeId="0">
      <text>
        <r>
          <rPr>
            <b/>
            <sz val="9"/>
            <color indexed="8"/>
            <rFont val="Segoe UI"/>
            <family val="2"/>
            <charset val="238"/>
          </rPr>
          <t xml:space="preserve">Csomor Ildikó: </t>
        </r>
        <r>
          <rPr>
            <sz val="9"/>
            <color indexed="8"/>
            <rFont val="Segoe UI"/>
            <family val="2"/>
            <charset val="238"/>
          </rPr>
          <t xml:space="preserve">városháza, melléképület kisjavítás, karbantartás 2800e,
</t>
        </r>
        <r>
          <rPr>
            <b/>
            <sz val="9"/>
            <color indexed="8"/>
            <rFont val="Segoe UI"/>
            <family val="2"/>
            <charset val="238"/>
          </rPr>
          <t>l</t>
        </r>
        <r>
          <rPr>
            <sz val="9"/>
            <color indexed="8"/>
            <rFont val="Segoe UI"/>
            <family val="2"/>
            <charset val="238"/>
          </rPr>
          <t>akásokkal kapcsolatos karbantartás 2500e, rendelőntézet gyerekrészleg tisztasági festése 1500e, tisztasági festés 2. ütem 1800e,tanuszoda karbantartása 700e,</t>
        </r>
        <r>
          <rPr>
            <sz val="9"/>
            <color indexed="8"/>
            <rFont val="Segoe UI"/>
            <family val="2"/>
            <charset val="238"/>
          </rPr>
          <t xml:space="preserve">
</t>
        </r>
      </text>
    </comment>
    <comment ref="J40" authorId="0" shapeId="0">
      <text>
        <r>
          <rPr>
            <b/>
            <sz val="9"/>
            <color indexed="8"/>
            <rFont val="Segoe UI"/>
            <family val="2"/>
            <charset val="238"/>
          </rPr>
          <t>Csomor Ildikó:</t>
        </r>
        <r>
          <rPr>
            <sz val="9"/>
            <color indexed="8"/>
            <rFont val="Segoe UI"/>
            <family val="2"/>
            <charset val="238"/>
          </rPr>
          <t xml:space="preserve">
Eternit Óvoda tűzjelző, riasztó 308e
</t>
        </r>
      </text>
    </comment>
    <comment ref="K40" authorId="0" shapeId="0">
      <text>
        <r>
          <rPr>
            <b/>
            <sz val="9"/>
            <color indexed="8"/>
            <rFont val="Segoe UI"/>
            <family val="2"/>
            <charset val="238"/>
          </rPr>
          <t>Csomor Ildikó:</t>
        </r>
        <r>
          <rPr>
            <sz val="9"/>
            <color indexed="8"/>
            <rFont val="Segoe UI"/>
            <family val="2"/>
            <charset val="238"/>
          </rPr>
          <t xml:space="preserve">
Eternit Óvoda tűzjelző, riasztó 308e
</t>
        </r>
      </text>
    </comment>
    <comment ref="L40" authorId="0" shapeId="0">
      <text>
        <r>
          <rPr>
            <b/>
            <sz val="9"/>
            <color indexed="81"/>
            <rFont val="Segoe UI"/>
            <family val="2"/>
            <charset val="238"/>
          </rPr>
          <t>Szerző:</t>
        </r>
        <r>
          <rPr>
            <sz val="9"/>
            <color indexed="81"/>
            <rFont val="Segoe UI"/>
            <family val="2"/>
            <charset val="238"/>
          </rPr>
          <t xml:space="preserve">
karácsonyi díszkivilágítás karbantartása</t>
        </r>
      </text>
    </comment>
    <comment ref="M40" authorId="0" shapeId="0">
      <text>
        <r>
          <rPr>
            <b/>
            <sz val="9"/>
            <color indexed="81"/>
            <rFont val="Segoe UI"/>
            <family val="2"/>
            <charset val="238"/>
          </rPr>
          <t>Szerző:</t>
        </r>
        <r>
          <rPr>
            <sz val="9"/>
            <color indexed="81"/>
            <rFont val="Segoe UI"/>
            <family val="2"/>
            <charset val="238"/>
          </rPr>
          <t xml:space="preserve">
karácsonyi díszkivilágítás karbantartása</t>
        </r>
      </text>
    </comment>
    <comment ref="Z40" authorId="0" shapeId="0">
      <text>
        <r>
          <rPr>
            <b/>
            <sz val="9"/>
            <color indexed="81"/>
            <rFont val="Tahoma"/>
            <family val="2"/>
            <charset val="238"/>
          </rPr>
          <t xml:space="preserve">Csomor Ildikó: </t>
        </r>
        <r>
          <rPr>
            <sz val="9"/>
            <color indexed="81"/>
            <rFont val="Tahoma"/>
            <family val="2"/>
            <charset val="238"/>
          </rPr>
          <t xml:space="preserve">önkormányzati járművek, munkagépek, elektromos gépek karbantartása, szervizelése, javítása, vizsgáztatása
</t>
        </r>
      </text>
    </comment>
    <comment ref="AA40" authorId="0" shapeId="0">
      <text>
        <r>
          <rPr>
            <b/>
            <sz val="9"/>
            <color indexed="81"/>
            <rFont val="Tahoma"/>
            <family val="2"/>
            <charset val="238"/>
          </rPr>
          <t xml:space="preserve">Csomor Ildikó: </t>
        </r>
        <r>
          <rPr>
            <sz val="9"/>
            <color indexed="81"/>
            <rFont val="Tahoma"/>
            <family val="2"/>
            <charset val="238"/>
          </rPr>
          <t xml:space="preserve">önkormányzati járművek, munkagépek, elektromos gépek karbantartása, szervizelése, javítása, vizsgáztatása
</t>
        </r>
      </text>
    </comment>
    <comment ref="AB40" authorId="0" shapeId="0">
      <text>
        <r>
          <rPr>
            <b/>
            <sz val="9"/>
            <color indexed="8"/>
            <rFont val="Segoe UI"/>
            <family val="2"/>
            <charset val="238"/>
          </rPr>
          <t>Csomor Ildikó:</t>
        </r>
        <r>
          <rPr>
            <sz val="9"/>
            <color indexed="8"/>
            <rFont val="Segoe UI"/>
            <family val="2"/>
            <charset val="238"/>
          </rPr>
          <t xml:space="preserve">
Játszóterek karbantartása 3200e,napelemes rendszer karbantartása 575e,art mozi gép karban. 180e,rendezvénytér 250e, iskola udvarán karb. munkálatok 250e
</t>
        </r>
      </text>
    </comment>
    <comment ref="AC40" authorId="0" shapeId="0">
      <text>
        <r>
          <rPr>
            <b/>
            <sz val="9"/>
            <color indexed="8"/>
            <rFont val="Segoe UI"/>
            <family val="2"/>
            <charset val="238"/>
          </rPr>
          <t>Csomor Ildikó:</t>
        </r>
        <r>
          <rPr>
            <sz val="9"/>
            <color indexed="8"/>
            <rFont val="Segoe UI"/>
            <family val="2"/>
            <charset val="238"/>
          </rPr>
          <t xml:space="preserve">
Játszóterek karbantartása 3200e,napelemes rendszer karbantartása 575e,art mozi gép karban. 180e,rendezvénytér 250e, iskola udvarán karb. munkálatok 250e
</t>
        </r>
      </text>
    </comment>
    <comment ref="AD40" authorId="0" shapeId="0">
      <text>
        <r>
          <rPr>
            <b/>
            <sz val="9"/>
            <color indexed="81"/>
            <rFont val="Segoe UI"/>
            <family val="2"/>
            <charset val="238"/>
          </rPr>
          <t>Szerző:</t>
        </r>
        <r>
          <rPr>
            <sz val="9"/>
            <color indexed="81"/>
            <rFont val="Segoe UI"/>
            <family val="2"/>
            <charset val="238"/>
          </rPr>
          <t xml:space="preserve">
Farkasné Karalyos Krisztina:
Elktr.ajtózár,központi vízszűrő rendszer csere,kerékpártároló kialakítása és fedése,vízrendszer javítása, szalagfüggöny cseréje
</t>
        </r>
      </text>
    </comment>
    <comment ref="AE40" authorId="0" shapeId="0">
      <text>
        <r>
          <rPr>
            <b/>
            <sz val="9"/>
            <color indexed="81"/>
            <rFont val="Segoe UI"/>
            <family val="2"/>
            <charset val="238"/>
          </rPr>
          <t>Szerző:</t>
        </r>
        <r>
          <rPr>
            <sz val="9"/>
            <color indexed="81"/>
            <rFont val="Segoe UI"/>
            <family val="2"/>
            <charset val="238"/>
          </rPr>
          <t xml:space="preserve">
Farkasné Karalyos Krisztina:
Elktr.ajtózár,központi vízszűrő rendszer csere,kerékpártároló kialakítása és fedése,vízrendszer javítása, szalagfüggöny cseréje
</t>
        </r>
      </text>
    </comment>
    <comment ref="D42" authorId="0" shapeId="0">
      <text>
        <r>
          <rPr>
            <b/>
            <sz val="9"/>
            <color indexed="8"/>
            <rFont val="Segoe UI"/>
            <family val="2"/>
            <charset val="238"/>
          </rPr>
          <t>Csomor Ildikó:</t>
        </r>
        <r>
          <rPr>
            <sz val="9"/>
            <color indexed="8"/>
            <rFont val="Segoe UI"/>
            <family val="2"/>
            <charset val="238"/>
          </rPr>
          <t xml:space="preserve">
közbeszerzési szolgáltatás 3360e,
LIMES közbeszerzési feladatok 900e, 
főépítészi díj 494e, 
foglalkozás eü. 470e, 
Crumerum látogatóközpont kiállítási program terv készítése 2350e, 
Vadkörtefa utcai lakóterület bonyolítói munkái 2400e
</t>
        </r>
      </text>
    </comment>
    <comment ref="E42" authorId="0" shapeId="0">
      <text>
        <r>
          <rPr>
            <b/>
            <sz val="9"/>
            <color indexed="8"/>
            <rFont val="Segoe UI"/>
            <family val="2"/>
            <charset val="238"/>
          </rPr>
          <t>Csomor Ildikó:</t>
        </r>
        <r>
          <rPr>
            <sz val="9"/>
            <color indexed="8"/>
            <rFont val="Segoe UI"/>
            <family val="2"/>
            <charset val="238"/>
          </rPr>
          <t xml:space="preserve">
közbeszerzési szolgáltatás 3360e,
LIMES közbeszerzési feladatok 900e, 
főépítészi díj 494e, 
foglalkozás eü. 470e, 
Crumerum látogatóközpont kiállítási program terv készítése 2350e, 
Vadkörtefa utcai lakóterület bonyolítói munkái 2400e
</t>
        </r>
      </text>
    </comment>
    <comment ref="AF42" authorId="0" shapeId="0">
      <text>
        <r>
          <rPr>
            <b/>
            <sz val="9"/>
            <color indexed="81"/>
            <rFont val="Segoe UI"/>
            <family val="2"/>
            <charset val="238"/>
          </rPr>
          <t>Szerző:</t>
        </r>
        <r>
          <rPr>
            <sz val="9"/>
            <color indexed="81"/>
            <rFont val="Segoe UI"/>
            <family val="2"/>
            <charset val="238"/>
          </rPr>
          <t xml:space="preserve">
Sugárvédelmi szakértő díja
TBC, mellkas rtg díja
</t>
        </r>
      </text>
    </comment>
    <comment ref="AG42" authorId="0" shapeId="0">
      <text>
        <r>
          <rPr>
            <b/>
            <sz val="9"/>
            <color indexed="81"/>
            <rFont val="Segoe UI"/>
            <family val="2"/>
            <charset val="238"/>
          </rPr>
          <t>Szerző:</t>
        </r>
        <r>
          <rPr>
            <sz val="9"/>
            <color indexed="81"/>
            <rFont val="Segoe UI"/>
            <family val="2"/>
            <charset val="238"/>
          </rPr>
          <t xml:space="preserve">
Sugárvédelmi szakértő díja
TBC, mellkas rtg díja
</t>
        </r>
      </text>
    </comment>
    <comment ref="AH42" authorId="0" shapeId="0">
      <text>
        <r>
          <rPr>
            <b/>
            <sz val="9"/>
            <color indexed="81"/>
            <rFont val="Segoe UI"/>
            <family val="2"/>
            <charset val="238"/>
          </rPr>
          <t>Szerző:</t>
        </r>
        <r>
          <rPr>
            <sz val="9"/>
            <color indexed="81"/>
            <rFont val="Segoe UI"/>
            <family val="2"/>
            <charset val="238"/>
          </rPr>
          <t xml:space="preserve">
TBC,Mellkas rtg dolgozói</t>
        </r>
      </text>
    </comment>
    <comment ref="AI42" authorId="0" shapeId="0">
      <text>
        <r>
          <rPr>
            <b/>
            <sz val="9"/>
            <color indexed="81"/>
            <rFont val="Segoe UI"/>
            <family val="2"/>
            <charset val="238"/>
          </rPr>
          <t>Szerző:</t>
        </r>
        <r>
          <rPr>
            <sz val="9"/>
            <color indexed="81"/>
            <rFont val="Segoe UI"/>
            <family val="2"/>
            <charset val="238"/>
          </rPr>
          <t xml:space="preserve">
TBC,Mellkas rtg dolgozói</t>
        </r>
      </text>
    </comment>
    <comment ref="D43" authorId="0" shapeId="0">
      <text>
        <r>
          <rPr>
            <b/>
            <sz val="9"/>
            <color indexed="8"/>
            <rFont val="Segoe UI"/>
            <family val="2"/>
            <charset val="238"/>
          </rPr>
          <t xml:space="preserve">Csomor Ildikó:
</t>
        </r>
        <r>
          <rPr>
            <sz val="9"/>
            <color indexed="8"/>
            <rFont val="Segoe UI"/>
            <family val="2"/>
            <charset val="238"/>
          </rPr>
          <t xml:space="preserve">gépjárműbiztosítások,szakmai felelősségbiz (jegyző,polgm.) vagyonbiztosítás, külterületi útbiztosítás 3700e
intézményi hulladék: 1600e, 
kéményellenőrzés 400e, 
HÉSZ 9350e, 
</t>
        </r>
        <r>
          <rPr>
            <sz val="9"/>
            <color indexed="8"/>
            <rFont val="Segoe UI"/>
            <family val="2"/>
            <charset val="238"/>
          </rPr>
          <t xml:space="preserve">munka és tűzvédelem 720e,
energia besz. eljárási díjai 1680e,
karácsonyi csomag 8000e, 
idősek köszöntése 300e, 
városi emlékltárgyak vásárlása 2000e,
titkársági reprezentáció 1500e,
városi kiadványok 2000e,
nyári napközi 2500e, 
klímastratégia megvalósítása 1200e, </t>
        </r>
        <r>
          <rPr>
            <b/>
            <sz val="9"/>
            <color indexed="8"/>
            <rFont val="Segoe UI"/>
            <family val="2"/>
            <charset val="238"/>
          </rPr>
          <t xml:space="preserve"> 
</t>
        </r>
        <r>
          <rPr>
            <sz val="9"/>
            <color indexed="8"/>
            <rFont val="Segoe UI"/>
            <family val="2"/>
            <charset val="238"/>
          </rPr>
          <t xml:space="preserve">étlehulladék elszállítás 1000e,
központi nyomtató bérlése zeneiskola részére 250e,
bankköltség 7000ee,
uszoda mintavétel 460e,
egyéb 2000e,
belső ellenőr 1200e, 
Városi TV szolgáltatás 1500e
</t>
        </r>
        <r>
          <rPr>
            <b/>
            <sz val="9"/>
            <color indexed="8"/>
            <rFont val="Segoe UI"/>
            <family val="2"/>
            <charset val="238"/>
          </rPr>
          <t>ÖSSZESEN 49 060e</t>
        </r>
        <r>
          <rPr>
            <sz val="9"/>
            <color indexed="8"/>
            <rFont val="Segoe UI"/>
            <family val="2"/>
            <charset val="238"/>
          </rPr>
          <t xml:space="preserve">
</t>
        </r>
      </text>
    </comment>
    <comment ref="E43" authorId="0" shapeId="0">
      <text>
        <r>
          <rPr>
            <b/>
            <sz val="9"/>
            <color indexed="8"/>
            <rFont val="Segoe UI"/>
            <family val="2"/>
            <charset val="238"/>
          </rPr>
          <t xml:space="preserve">Csomor Ildikó:
</t>
        </r>
        <r>
          <rPr>
            <sz val="9"/>
            <color indexed="8"/>
            <rFont val="Segoe UI"/>
            <family val="2"/>
            <charset val="238"/>
          </rPr>
          <t xml:space="preserve">gépjárműbiztosítások,szakmai felelősségbiz (jegyző,polgm.) vagyonbiztosítás, külterületi útbiztosítás 3700e
intézményi hulladék: 1600e, 
kéményellenőrzés 400e, 
HÉSZ 9350e, 
</t>
        </r>
        <r>
          <rPr>
            <sz val="9"/>
            <color indexed="8"/>
            <rFont val="Segoe UI"/>
            <family val="2"/>
            <charset val="238"/>
          </rPr>
          <t xml:space="preserve">munka és tűzvédelem 720e,
energia besz. eljárási díjai 1680e,
karácsonyi csomag 8000e, 
idősek köszöntése 300e, 
városi emlékltárgyak vásárlása 2000e,
titkársági reprezentáció 1500e,
városi kiadványok 2000e,
nyári napközi 2500e, 
klímastratégia megvalósítása 1200e, </t>
        </r>
        <r>
          <rPr>
            <b/>
            <sz val="9"/>
            <color indexed="8"/>
            <rFont val="Segoe UI"/>
            <family val="2"/>
            <charset val="238"/>
          </rPr>
          <t xml:space="preserve"> 
</t>
        </r>
        <r>
          <rPr>
            <sz val="9"/>
            <color indexed="8"/>
            <rFont val="Segoe UI"/>
            <family val="2"/>
            <charset val="238"/>
          </rPr>
          <t xml:space="preserve">étlehulladék elszállítás 1000e,
központi nyomtató bérlése zeneiskola részére 250e,
bankköltség 7000ee,
uszoda mintavétel 460e,
egyéb 2000e,
belső ellenőr 1200e, 
Városi TV szolgáltatás 1500e
</t>
        </r>
        <r>
          <rPr>
            <b/>
            <sz val="9"/>
            <color indexed="8"/>
            <rFont val="Segoe UI"/>
            <family val="2"/>
            <charset val="238"/>
          </rPr>
          <t>ÖSSZESEN 49 060e</t>
        </r>
        <r>
          <rPr>
            <sz val="9"/>
            <color indexed="8"/>
            <rFont val="Segoe UI"/>
            <family val="2"/>
            <charset val="238"/>
          </rPr>
          <t xml:space="preserve">
</t>
        </r>
      </text>
    </comment>
    <comment ref="F43" authorId="0" shapeId="0">
      <text>
        <r>
          <rPr>
            <b/>
            <sz val="9"/>
            <color indexed="8"/>
            <rFont val="Segoe UI"/>
            <family val="2"/>
            <charset val="238"/>
          </rPr>
          <t>Csomor ildikó:</t>
        </r>
        <r>
          <rPr>
            <sz val="9"/>
            <color indexed="8"/>
            <rFont val="Segoe UI"/>
            <family val="2"/>
            <charset val="238"/>
          </rPr>
          <t xml:space="preserve">
temetőüzemtetés 300e,hulladékelszállítás 1500e</t>
        </r>
      </text>
    </comment>
    <comment ref="G43" authorId="0" shapeId="0">
      <text>
        <r>
          <rPr>
            <b/>
            <sz val="9"/>
            <color indexed="8"/>
            <rFont val="Segoe UI"/>
            <family val="2"/>
            <charset val="238"/>
          </rPr>
          <t>Csomor ildikó:</t>
        </r>
        <r>
          <rPr>
            <sz val="9"/>
            <color indexed="8"/>
            <rFont val="Segoe UI"/>
            <family val="2"/>
            <charset val="238"/>
          </rPr>
          <t xml:space="preserve">
temetőüzemtetés 300e,hulladékelszállítás 1500e</t>
        </r>
      </text>
    </comment>
    <comment ref="H43" authorId="0" shapeId="0">
      <text>
        <r>
          <rPr>
            <b/>
            <sz val="9"/>
            <color indexed="8"/>
            <rFont val="Segoe UI"/>
            <family val="2"/>
            <charset val="238"/>
          </rPr>
          <t>Csomor Ildikó:</t>
        </r>
        <r>
          <rPr>
            <sz val="9"/>
            <color indexed="8"/>
            <rFont val="Segoe UI"/>
            <family val="2"/>
            <charset val="238"/>
          </rPr>
          <t xml:space="preserve">
lakásokkal kapcs. közös költség 7000e, hulladékszállítás, értékbecslések, energetikai tanúsítvány, rágcsálóírtás, ügyvédi díjak,  egyéb ingatlannal kapcsolatos kitűzések, vázrajzok, italautomata bérlet PH
</t>
        </r>
      </text>
    </comment>
    <comment ref="I43" authorId="0" shapeId="0">
      <text>
        <r>
          <rPr>
            <b/>
            <sz val="9"/>
            <color indexed="8"/>
            <rFont val="Segoe UI"/>
            <family val="2"/>
            <charset val="238"/>
          </rPr>
          <t>Csomor Ildikó:</t>
        </r>
        <r>
          <rPr>
            <sz val="9"/>
            <color indexed="8"/>
            <rFont val="Segoe UI"/>
            <family val="2"/>
            <charset val="238"/>
          </rPr>
          <t xml:space="preserve">
lakásokkal kapcs. közös költség 7000e, hulladékszállítás, értékbecslések, energetikai tanúsítvány, rágcsálóírtás, ügyvédi díjak,  egyéb ingatlannal kapcsolatos kitűzések, vázrajzok, italautomata bérlet PH
</t>
        </r>
      </text>
    </comment>
    <comment ref="J43" authorId="0" shapeId="0">
      <text>
        <r>
          <rPr>
            <b/>
            <sz val="9"/>
            <color indexed="8"/>
            <rFont val="Segoe UI"/>
            <family val="2"/>
            <charset val="238"/>
          </rPr>
          <t xml:space="preserve">Csomor Ildikó:
</t>
        </r>
        <r>
          <rPr>
            <sz val="9"/>
            <color indexed="8"/>
            <rFont val="Segoe UI"/>
            <family val="2"/>
            <charset val="238"/>
          </rPr>
          <t xml:space="preserve">hulladék elszállítás 3200e,városháza őrzése, riasztó 3600e
</t>
        </r>
      </text>
    </comment>
    <comment ref="K43" authorId="0" shapeId="0">
      <text>
        <r>
          <rPr>
            <b/>
            <sz val="9"/>
            <color indexed="8"/>
            <rFont val="Segoe UI"/>
            <family val="2"/>
            <charset val="238"/>
          </rPr>
          <t xml:space="preserve">Csomor Ildikó:
</t>
        </r>
        <r>
          <rPr>
            <sz val="9"/>
            <color indexed="8"/>
            <rFont val="Segoe UI"/>
            <family val="2"/>
            <charset val="238"/>
          </rPr>
          <t xml:space="preserve">hulladék elszállítás 3200e,városháza őrzése, riasztó 3600e
</t>
        </r>
      </text>
    </comment>
    <comment ref="L43" authorId="0" shapeId="0">
      <text>
        <r>
          <rPr>
            <b/>
            <sz val="9"/>
            <color indexed="8"/>
            <rFont val="Segoe UI"/>
            <family val="2"/>
            <charset val="238"/>
          </rPr>
          <t>Csomor Ildikó:</t>
        </r>
        <r>
          <rPr>
            <sz val="9"/>
            <color indexed="8"/>
            <rFont val="Segoe UI"/>
            <family val="2"/>
            <charset val="238"/>
          </rPr>
          <t xml:space="preserve">
városi rendezvény 14000e, nemzetközi kapcsolatok 2000e,hírmondó szerkesztés 2500e, Rendezvénytámogatás Villa hét projekt  7000e, "Összefogás a családokért" program keretében kiadvány, fotózás 970e</t>
        </r>
      </text>
    </comment>
    <comment ref="M43" authorId="0" shapeId="0">
      <text>
        <r>
          <rPr>
            <b/>
            <sz val="9"/>
            <color indexed="8"/>
            <rFont val="Segoe UI"/>
            <family val="2"/>
            <charset val="238"/>
          </rPr>
          <t>Csomor Ildikó:</t>
        </r>
        <r>
          <rPr>
            <sz val="9"/>
            <color indexed="8"/>
            <rFont val="Segoe UI"/>
            <family val="2"/>
            <charset val="238"/>
          </rPr>
          <t xml:space="preserve">
városi rendezvény 14000e, nemzetközi kapcsolatok 2000e,hírmondó szerkesztés 2500e, Rendezvénytámogatás Villa hét projekt  7000e, "Összefogás a családokért" program keretében kiadvány, fotózás 970e</t>
        </r>
      </text>
    </comment>
    <comment ref="T43" authorId="0" shapeId="0">
      <text>
        <r>
          <rPr>
            <b/>
            <sz val="9"/>
            <color indexed="81"/>
            <rFont val="Segoe UI"/>
            <family val="2"/>
            <charset val="238"/>
          </rPr>
          <t>Szerző:</t>
        </r>
        <r>
          <rPr>
            <sz val="9"/>
            <color indexed="81"/>
            <rFont val="Segoe UI"/>
            <family val="2"/>
            <charset val="238"/>
          </rPr>
          <t xml:space="preserve">
Útkezelés, fenntartás 12000e, </t>
        </r>
      </text>
    </comment>
    <comment ref="U43" authorId="0" shapeId="0">
      <text>
        <r>
          <rPr>
            <b/>
            <sz val="9"/>
            <color indexed="81"/>
            <rFont val="Segoe UI"/>
            <family val="2"/>
            <charset val="238"/>
          </rPr>
          <t>Szerző:</t>
        </r>
        <r>
          <rPr>
            <sz val="9"/>
            <color indexed="81"/>
            <rFont val="Segoe UI"/>
            <family val="2"/>
            <charset val="238"/>
          </rPr>
          <t xml:space="preserve">
Útkezelés, fenntartás 12000e, </t>
        </r>
      </text>
    </comment>
    <comment ref="Z43" authorId="0" shapeId="0">
      <text>
        <r>
          <rPr>
            <b/>
            <sz val="9"/>
            <color indexed="8"/>
            <rFont val="Segoe UI"/>
            <family val="2"/>
            <charset val="238"/>
          </rPr>
          <t>Csomor Ildikó:</t>
        </r>
        <r>
          <rPr>
            <sz val="9"/>
            <color indexed="8"/>
            <rFont val="Segoe UI"/>
            <family val="2"/>
            <charset val="238"/>
          </rPr>
          <t xml:space="preserve">
fűnyírás, zöldhulladék elszállítás, virágosítás, fák kivágása, fák ültetése, Életút Egyesület</t>
        </r>
      </text>
    </comment>
    <comment ref="AA43" authorId="0" shapeId="0">
      <text>
        <r>
          <rPr>
            <b/>
            <sz val="9"/>
            <color indexed="8"/>
            <rFont val="Segoe UI"/>
            <family val="2"/>
            <charset val="238"/>
          </rPr>
          <t>Csomor Ildikó:</t>
        </r>
        <r>
          <rPr>
            <sz val="9"/>
            <color indexed="8"/>
            <rFont val="Segoe UI"/>
            <family val="2"/>
            <charset val="238"/>
          </rPr>
          <t xml:space="preserve">
fűnyírás, zöldhulladék elszállítás, virágosítás, fák kivágása, fák ültetése, Életút Egyesület</t>
        </r>
      </text>
    </comment>
    <comment ref="AB43" authorId="0" shapeId="0">
      <text>
        <r>
          <rPr>
            <b/>
            <sz val="9"/>
            <color indexed="8"/>
            <rFont val="Segoe UI"/>
            <family val="2"/>
            <charset val="238"/>
          </rPr>
          <t xml:space="preserve">Csomor Ildikó: 
</t>
        </r>
        <r>
          <rPr>
            <sz val="9"/>
            <color indexed="8"/>
            <rFont val="Segoe UI"/>
            <family val="2"/>
            <charset val="238"/>
          </rPr>
          <t>rágcsálóírtás 900e,ebrendészet 515e,</t>
        </r>
        <r>
          <rPr>
            <b/>
            <sz val="9"/>
            <color indexed="8"/>
            <rFont val="Segoe UI"/>
            <family val="2"/>
            <charset val="238"/>
          </rPr>
          <t xml:space="preserve"> </t>
        </r>
        <r>
          <rPr>
            <sz val="9"/>
            <color indexed="8"/>
            <rFont val="Segoe UI"/>
            <family val="2"/>
            <charset val="238"/>
          </rPr>
          <t>földmunka 3000e,lakossági térkő 2000e, hulladéklerakó környezetvédelmi jelentések 800e
,vízilétesítmények, patakmedrek fenntartása 3000e, GPRS szolgáltatás 345e</t>
        </r>
      </text>
    </comment>
    <comment ref="AC43" authorId="0" shapeId="0">
      <text>
        <r>
          <rPr>
            <b/>
            <sz val="9"/>
            <color indexed="8"/>
            <rFont val="Segoe UI"/>
            <family val="2"/>
            <charset val="238"/>
          </rPr>
          <t xml:space="preserve">Csomor Ildikó: 
</t>
        </r>
        <r>
          <rPr>
            <sz val="9"/>
            <color indexed="8"/>
            <rFont val="Segoe UI"/>
            <family val="2"/>
            <charset val="238"/>
          </rPr>
          <t>rágcsálóírtás 900e,ebrendészet 515e,</t>
        </r>
        <r>
          <rPr>
            <b/>
            <sz val="9"/>
            <color indexed="8"/>
            <rFont val="Segoe UI"/>
            <family val="2"/>
            <charset val="238"/>
          </rPr>
          <t xml:space="preserve"> </t>
        </r>
        <r>
          <rPr>
            <sz val="9"/>
            <color indexed="8"/>
            <rFont val="Segoe UI"/>
            <family val="2"/>
            <charset val="238"/>
          </rPr>
          <t>földmunka 3000e,lakossági térkő 2000e, hulladéklerakó környezetvédelmi jelentések 800e
,vízilétesítmények, patakmedrek fenntartása 3000e, GPRS szolgáltatás 345e</t>
        </r>
      </text>
    </comment>
    <comment ref="AD43" authorId="0" shapeId="0">
      <text>
        <r>
          <rPr>
            <b/>
            <sz val="9"/>
            <color indexed="81"/>
            <rFont val="Segoe UI"/>
            <family val="2"/>
            <charset val="238"/>
          </rPr>
          <t>Szerző:</t>
        </r>
        <r>
          <rPr>
            <sz val="9"/>
            <color indexed="81"/>
            <rFont val="Segoe UI"/>
            <family val="2"/>
            <charset val="238"/>
          </rPr>
          <t xml:space="preserve">
Artisjus,B-Angel,Veszélyes hulladék,rágcsáló),MESZK,Synlab
</t>
        </r>
      </text>
    </comment>
    <comment ref="AE43" authorId="0" shapeId="0">
      <text>
        <r>
          <rPr>
            <b/>
            <sz val="9"/>
            <color indexed="81"/>
            <rFont val="Segoe UI"/>
            <family val="2"/>
            <charset val="238"/>
          </rPr>
          <t>Szerző:</t>
        </r>
        <r>
          <rPr>
            <sz val="9"/>
            <color indexed="81"/>
            <rFont val="Segoe UI"/>
            <family val="2"/>
            <charset val="238"/>
          </rPr>
          <t xml:space="preserve">
Artisjus,B-Angel,Veszélyes hulladék,rágcsáló),MESZK,Synlab
</t>
        </r>
      </text>
    </comment>
    <comment ref="AF43" authorId="0" shapeId="0">
      <text>
        <r>
          <rPr>
            <b/>
            <sz val="9"/>
            <color indexed="81"/>
            <rFont val="Tahoma"/>
            <family val="2"/>
            <charset val="238"/>
          </rPr>
          <t>Szerző:</t>
        </r>
        <r>
          <rPr>
            <sz val="9"/>
            <color indexed="81"/>
            <rFont val="Tahoma"/>
            <family val="2"/>
            <charset val="238"/>
          </rPr>
          <t xml:space="preserve">
Orvosi Kamarai Tagdíj</t>
        </r>
      </text>
    </comment>
    <comment ref="AG43" authorId="0" shapeId="0">
      <text>
        <r>
          <rPr>
            <b/>
            <sz val="9"/>
            <color indexed="81"/>
            <rFont val="Tahoma"/>
            <family val="2"/>
            <charset val="238"/>
          </rPr>
          <t>Szerző:</t>
        </r>
        <r>
          <rPr>
            <sz val="9"/>
            <color indexed="81"/>
            <rFont val="Tahoma"/>
            <family val="2"/>
            <charset val="238"/>
          </rPr>
          <t xml:space="preserve">
Orvosi Kamarai Tagdíj</t>
        </r>
      </text>
    </comment>
    <comment ref="AH43" authorId="0" shapeId="0">
      <text>
        <r>
          <rPr>
            <b/>
            <sz val="9"/>
            <color indexed="81"/>
            <rFont val="Tahoma"/>
            <family val="2"/>
            <charset val="238"/>
          </rPr>
          <t>Szerző:</t>
        </r>
        <r>
          <rPr>
            <sz val="9"/>
            <color indexed="81"/>
            <rFont val="Tahoma"/>
            <family val="2"/>
            <charset val="238"/>
          </rPr>
          <t xml:space="preserve">
MAVE tagdíj + Szádóczkiné T.I.babamasszás díj</t>
        </r>
      </text>
    </comment>
    <comment ref="AI43" authorId="0" shapeId="0">
      <text>
        <r>
          <rPr>
            <b/>
            <sz val="9"/>
            <color indexed="81"/>
            <rFont val="Tahoma"/>
            <family val="2"/>
            <charset val="238"/>
          </rPr>
          <t>Szerző:</t>
        </r>
        <r>
          <rPr>
            <sz val="9"/>
            <color indexed="81"/>
            <rFont val="Tahoma"/>
            <family val="2"/>
            <charset val="238"/>
          </rPr>
          <t xml:space="preserve">
MAVE tagdíj + Szádóczkiné T.I.babamasszás díj</t>
        </r>
      </text>
    </comment>
    <comment ref="AL43" authorId="0" shapeId="0">
      <text>
        <r>
          <rPr>
            <b/>
            <sz val="9"/>
            <color indexed="8"/>
            <rFont val="Segoe UI"/>
            <family val="2"/>
            <charset val="238"/>
          </rPr>
          <t xml:space="preserve">csomor Ildikó:
</t>
        </r>
        <r>
          <rPr>
            <sz val="9"/>
            <color indexed="8"/>
            <rFont val="Segoe UI"/>
            <family val="2"/>
            <charset val="238"/>
          </rPr>
          <t xml:space="preserve">extrém sportpálya biztosítás, egyéb 200e
</t>
        </r>
      </text>
    </comment>
    <comment ref="AM43" authorId="0" shapeId="0">
      <text>
        <r>
          <rPr>
            <b/>
            <sz val="9"/>
            <color indexed="8"/>
            <rFont val="Segoe UI"/>
            <family val="2"/>
            <charset val="238"/>
          </rPr>
          <t xml:space="preserve">csomor Ildikó:
</t>
        </r>
        <r>
          <rPr>
            <sz val="9"/>
            <color indexed="8"/>
            <rFont val="Segoe UI"/>
            <family val="2"/>
            <charset val="238"/>
          </rPr>
          <t xml:space="preserve">extrém sportpálya biztosítás, egyéb 200e
</t>
        </r>
      </text>
    </comment>
    <comment ref="AV43" authorId="0" shapeId="0">
      <text>
        <r>
          <rPr>
            <b/>
            <sz val="9"/>
            <color indexed="8"/>
            <rFont val="Segoe UI"/>
            <family val="2"/>
            <charset val="238"/>
          </rPr>
          <t>Csomor Ildikó:</t>
        </r>
        <r>
          <rPr>
            <sz val="9"/>
            <color indexed="8"/>
            <rFont val="Segoe UI"/>
            <family val="2"/>
            <charset val="238"/>
          </rPr>
          <t xml:space="preserve">
Ételszállítás</t>
        </r>
      </text>
    </comment>
    <comment ref="AW43" authorId="0" shapeId="0">
      <text>
        <r>
          <rPr>
            <b/>
            <sz val="9"/>
            <color indexed="8"/>
            <rFont val="Segoe UI"/>
            <family val="2"/>
            <charset val="238"/>
          </rPr>
          <t>Csomor Ildikó:</t>
        </r>
        <r>
          <rPr>
            <sz val="9"/>
            <color indexed="8"/>
            <rFont val="Segoe UI"/>
            <family val="2"/>
            <charset val="238"/>
          </rPr>
          <t xml:space="preserve">
Ételszállítás</t>
        </r>
      </text>
    </comment>
    <comment ref="AX43" authorId="0" shapeId="0">
      <text>
        <r>
          <rPr>
            <b/>
            <sz val="9"/>
            <color indexed="8"/>
            <rFont val="Segoe UI"/>
            <family val="2"/>
            <charset val="238"/>
          </rPr>
          <t>Csomor Ildikó:</t>
        </r>
        <r>
          <rPr>
            <sz val="9"/>
            <color indexed="8"/>
            <rFont val="Segoe UI"/>
            <family val="2"/>
            <charset val="238"/>
          </rPr>
          <t xml:space="preserve">
biztosítás 290e, hulladékszállítás 608e, , lépcsőháztakarítás, rágcsálóírtás 720e, </t>
        </r>
      </text>
    </comment>
    <comment ref="AY43" authorId="0" shapeId="0">
      <text>
        <r>
          <rPr>
            <b/>
            <sz val="9"/>
            <color indexed="8"/>
            <rFont val="Segoe UI"/>
            <family val="2"/>
            <charset val="238"/>
          </rPr>
          <t>Csomor Ildikó:</t>
        </r>
        <r>
          <rPr>
            <sz val="9"/>
            <color indexed="8"/>
            <rFont val="Segoe UI"/>
            <family val="2"/>
            <charset val="238"/>
          </rPr>
          <t xml:space="preserve">
biztosítás 290e, hulladékszállítás 608e, , lépcsőháztakarítás, rágcsálóírtás 720e, </t>
        </r>
      </text>
    </comment>
    <comment ref="D52" authorId="0" shapeId="0">
      <text>
        <r>
          <rPr>
            <b/>
            <sz val="9"/>
            <color indexed="8"/>
            <rFont val="Segoe UI"/>
            <family val="2"/>
            <charset val="238"/>
          </rPr>
          <t>Csomor Ildikó:</t>
        </r>
        <r>
          <rPr>
            <sz val="9"/>
            <color indexed="8"/>
            <rFont val="Segoe UI"/>
            <family val="2"/>
            <charset val="238"/>
          </rPr>
          <t xml:space="preserve">
fizetési meghagyások 500e,cégautóadó 912e,hatósági díj, kerekítés,egyéb 
</t>
        </r>
      </text>
    </comment>
    <comment ref="E52" authorId="0" shapeId="0">
      <text>
        <r>
          <rPr>
            <b/>
            <sz val="9"/>
            <color indexed="8"/>
            <rFont val="Segoe UI"/>
            <family val="2"/>
            <charset val="238"/>
          </rPr>
          <t>Csomor Ildikó:</t>
        </r>
        <r>
          <rPr>
            <sz val="9"/>
            <color indexed="8"/>
            <rFont val="Segoe UI"/>
            <family val="2"/>
            <charset val="238"/>
          </rPr>
          <t xml:space="preserve">
fizetési meghagyások 500e,cégautóadó 912e,hatósági díj, kerekítés,egyéb 
</t>
        </r>
      </text>
    </comment>
    <comment ref="H52" authorId="0" shapeId="0">
      <text>
        <r>
          <rPr>
            <b/>
            <sz val="9"/>
            <color indexed="8"/>
            <rFont val="Segoe UI"/>
            <family val="2"/>
            <charset val="238"/>
          </rPr>
          <t>Csomor Ildikó:</t>
        </r>
        <r>
          <rPr>
            <sz val="9"/>
            <color indexed="8"/>
            <rFont val="Segoe UI"/>
            <family val="2"/>
            <charset val="238"/>
          </rPr>
          <t xml:space="preserve">
Hatósági díak, földhivatali díj</t>
        </r>
      </text>
    </comment>
    <comment ref="I52" authorId="0" shapeId="0">
      <text>
        <r>
          <rPr>
            <b/>
            <sz val="9"/>
            <color indexed="8"/>
            <rFont val="Segoe UI"/>
            <family val="2"/>
            <charset val="238"/>
          </rPr>
          <t>Csomor Ildikó:</t>
        </r>
        <r>
          <rPr>
            <sz val="9"/>
            <color indexed="8"/>
            <rFont val="Segoe UI"/>
            <family val="2"/>
            <charset val="238"/>
          </rPr>
          <t xml:space="preserve">
Hatósági díak, földhivatali díj</t>
        </r>
      </text>
    </comment>
  </commentList>
</comments>
</file>

<file path=xl/comments2.xml><?xml version="1.0" encoding="utf-8"?>
<comments xmlns="http://schemas.openxmlformats.org/spreadsheetml/2006/main">
  <authors>
    <author>Szerző</author>
  </authors>
  <commentList>
    <comment ref="D20" authorId="0" shapeId="0">
      <text>
        <r>
          <rPr>
            <b/>
            <sz val="9"/>
            <color indexed="81"/>
            <rFont val="Segoe UI"/>
            <family val="2"/>
            <charset val="238"/>
          </rPr>
          <t>CsomorIldikó:</t>
        </r>
        <r>
          <rPr>
            <sz val="9"/>
            <color indexed="81"/>
            <rFont val="Segoe UI"/>
            <family val="2"/>
            <charset val="238"/>
          </rPr>
          <t xml:space="preserve">
szemüveg 250e,bankszámla kompenzáció 330e</t>
        </r>
      </text>
    </comment>
    <comment ref="E20" authorId="0" shapeId="0">
      <text>
        <r>
          <rPr>
            <b/>
            <sz val="9"/>
            <color indexed="81"/>
            <rFont val="Segoe UI"/>
            <family val="2"/>
            <charset val="238"/>
          </rPr>
          <t>CsomorIldikó:</t>
        </r>
        <r>
          <rPr>
            <sz val="9"/>
            <color indexed="81"/>
            <rFont val="Segoe UI"/>
            <family val="2"/>
            <charset val="238"/>
          </rPr>
          <t xml:space="preserve">
szemüveg 250e,bankszámla kompenzáció 330e</t>
        </r>
      </text>
    </comment>
    <comment ref="D22" authorId="0" shapeId="0">
      <text>
        <r>
          <rPr>
            <b/>
            <sz val="9"/>
            <color indexed="81"/>
            <rFont val="Segoe UI"/>
            <family val="2"/>
            <charset val="238"/>
          </rPr>
          <t>Csomor Ildikó:</t>
        </r>
        <r>
          <rPr>
            <sz val="9"/>
            <color indexed="81"/>
            <rFont val="Segoe UI"/>
            <family val="2"/>
            <charset val="238"/>
          </rPr>
          <t xml:space="preserve">
nyugdíjasok kötelező kerete 300e,kegyeleti támogatás 400e</t>
        </r>
      </text>
    </comment>
    <comment ref="E22" authorId="0" shapeId="0">
      <text>
        <r>
          <rPr>
            <b/>
            <sz val="9"/>
            <color indexed="81"/>
            <rFont val="Segoe UI"/>
            <family val="2"/>
            <charset val="238"/>
          </rPr>
          <t>Csomor Ildikó:</t>
        </r>
        <r>
          <rPr>
            <sz val="9"/>
            <color indexed="81"/>
            <rFont val="Segoe UI"/>
            <family val="2"/>
            <charset val="238"/>
          </rPr>
          <t xml:space="preserve">
nyugdíjasok kötelező kerete 300e,kegyeleti támogatás 400e</t>
        </r>
      </text>
    </comment>
    <comment ref="D23" authorId="0" shapeId="0">
      <text>
        <r>
          <rPr>
            <b/>
            <sz val="9"/>
            <color indexed="81"/>
            <rFont val="Segoe UI"/>
            <family val="2"/>
            <charset val="238"/>
          </rPr>
          <t>Csomor Ildikó:</t>
        </r>
        <r>
          <rPr>
            <sz val="9"/>
            <color indexed="81"/>
            <rFont val="Segoe UI"/>
            <family val="2"/>
            <charset val="238"/>
          </rPr>
          <t xml:space="preserve">
továbbtanulás 500e,szabadságmegváltás 1800e,</t>
        </r>
      </text>
    </comment>
    <comment ref="E23" authorId="0" shapeId="0">
      <text>
        <r>
          <rPr>
            <b/>
            <sz val="9"/>
            <color indexed="81"/>
            <rFont val="Segoe UI"/>
            <family val="2"/>
            <charset val="238"/>
          </rPr>
          <t>Csomor Ildikó:</t>
        </r>
        <r>
          <rPr>
            <sz val="9"/>
            <color indexed="81"/>
            <rFont val="Segoe UI"/>
            <family val="2"/>
            <charset val="238"/>
          </rPr>
          <t xml:space="preserve">
továbbtanulás 500e,szabadságmegváltás 1800e,</t>
        </r>
      </text>
    </comment>
    <comment ref="D26" authorId="0" shapeId="0">
      <text>
        <r>
          <rPr>
            <b/>
            <sz val="9"/>
            <color indexed="81"/>
            <rFont val="Segoe UI"/>
            <family val="2"/>
            <charset val="238"/>
          </rPr>
          <t>Csomor ildikó</t>
        </r>
        <r>
          <rPr>
            <sz val="9"/>
            <color indexed="81"/>
            <rFont val="Segoe UI"/>
            <family val="2"/>
            <charset val="238"/>
          </rPr>
          <t xml:space="preserve">
megbízási díjak
</t>
        </r>
      </text>
    </comment>
    <comment ref="E26" authorId="0" shapeId="0">
      <text>
        <r>
          <rPr>
            <b/>
            <sz val="9"/>
            <color indexed="81"/>
            <rFont val="Segoe UI"/>
            <family val="2"/>
            <charset val="238"/>
          </rPr>
          <t>Csomor ildikó</t>
        </r>
        <r>
          <rPr>
            <sz val="9"/>
            <color indexed="81"/>
            <rFont val="Segoe UI"/>
            <family val="2"/>
            <charset val="238"/>
          </rPr>
          <t xml:space="preserve">
megbízási díjak
</t>
        </r>
      </text>
    </comment>
    <comment ref="D27" authorId="0" shapeId="0">
      <text>
        <r>
          <rPr>
            <b/>
            <sz val="9"/>
            <color indexed="81"/>
            <rFont val="Segoe UI"/>
            <family val="2"/>
            <charset val="238"/>
          </rPr>
          <t>Csomor Ildikó:</t>
        </r>
        <r>
          <rPr>
            <sz val="9"/>
            <color indexed="81"/>
            <rFont val="Segoe UI"/>
            <family val="2"/>
            <charset val="238"/>
          </rPr>
          <t xml:space="preserve">
nyugdíjasok juttatása, születésnapi köszöntések</t>
        </r>
      </text>
    </comment>
    <comment ref="E27" authorId="0" shapeId="0">
      <text>
        <r>
          <rPr>
            <b/>
            <sz val="9"/>
            <color indexed="81"/>
            <rFont val="Segoe UI"/>
            <family val="2"/>
            <charset val="238"/>
          </rPr>
          <t>Csomor Ildikó:</t>
        </r>
        <r>
          <rPr>
            <sz val="9"/>
            <color indexed="81"/>
            <rFont val="Segoe UI"/>
            <family val="2"/>
            <charset val="238"/>
          </rPr>
          <t xml:space="preserve">
nyugdíjasok juttatása, születésnapi köszöntések</t>
        </r>
      </text>
    </comment>
    <comment ref="D30" authorId="0" shapeId="0">
      <text>
        <r>
          <rPr>
            <b/>
            <sz val="9"/>
            <color indexed="81"/>
            <rFont val="Segoe UI"/>
            <family val="2"/>
            <charset val="238"/>
          </rPr>
          <t>Csomor Ildikó:</t>
        </r>
        <r>
          <rPr>
            <sz val="9"/>
            <color indexed="81"/>
            <rFont val="Segoe UI"/>
            <family val="2"/>
            <charset val="238"/>
          </rPr>
          <t xml:space="preserve">
Rehabilitációs hozzájárulás 2561e
</t>
        </r>
      </text>
    </comment>
    <comment ref="E30" authorId="0" shapeId="0">
      <text>
        <r>
          <rPr>
            <b/>
            <sz val="9"/>
            <color indexed="81"/>
            <rFont val="Segoe UI"/>
            <family val="2"/>
            <charset val="238"/>
          </rPr>
          <t>Csomor Ildikó:</t>
        </r>
        <r>
          <rPr>
            <sz val="9"/>
            <color indexed="81"/>
            <rFont val="Segoe UI"/>
            <family val="2"/>
            <charset val="238"/>
          </rPr>
          <t xml:space="preserve">
Rehabilitációs hozzájárulás 2561e
</t>
        </r>
      </text>
    </comment>
    <comment ref="D31" authorId="0" shapeId="0">
      <text>
        <r>
          <rPr>
            <b/>
            <sz val="9"/>
            <color indexed="81"/>
            <rFont val="Segoe UI"/>
            <family val="2"/>
            <charset val="238"/>
          </rPr>
          <t>Csomor Ildikó:</t>
        </r>
        <r>
          <rPr>
            <sz val="9"/>
            <color indexed="81"/>
            <rFont val="Segoe UI"/>
            <family val="2"/>
            <charset val="238"/>
          </rPr>
          <t xml:space="preserve">
Szakkönyvek, egyéb anyagok 500e
</t>
        </r>
      </text>
    </comment>
    <comment ref="E31" authorId="0" shapeId="0">
      <text>
        <r>
          <rPr>
            <b/>
            <sz val="9"/>
            <color indexed="81"/>
            <rFont val="Segoe UI"/>
            <family val="2"/>
            <charset val="238"/>
          </rPr>
          <t>Csomor Ildikó:</t>
        </r>
        <r>
          <rPr>
            <sz val="9"/>
            <color indexed="81"/>
            <rFont val="Segoe UI"/>
            <family val="2"/>
            <charset val="238"/>
          </rPr>
          <t xml:space="preserve">
Szakkönyvek, egyéb anyagok 500e
</t>
        </r>
      </text>
    </comment>
    <comment ref="D32" authorId="0" shapeId="0">
      <text>
        <r>
          <rPr>
            <b/>
            <sz val="9"/>
            <color indexed="81"/>
            <rFont val="Segoe UI"/>
            <family val="2"/>
            <charset val="238"/>
          </rPr>
          <t>Csomor Ildikó:</t>
        </r>
        <r>
          <rPr>
            <sz val="9"/>
            <color indexed="81"/>
            <rFont val="Segoe UI"/>
            <family val="2"/>
            <charset val="238"/>
          </rPr>
          <t xml:space="preserve">
munkaruha 200e,sokszorosító festék 100e,irodaszer 2000e
</t>
        </r>
      </text>
    </comment>
    <comment ref="E32" authorId="0" shapeId="0">
      <text>
        <r>
          <rPr>
            <b/>
            <sz val="9"/>
            <color indexed="81"/>
            <rFont val="Segoe UI"/>
            <family val="2"/>
            <charset val="238"/>
          </rPr>
          <t>Csomor Ildikó:</t>
        </r>
        <r>
          <rPr>
            <sz val="9"/>
            <color indexed="81"/>
            <rFont val="Segoe UI"/>
            <family val="2"/>
            <charset val="238"/>
          </rPr>
          <t xml:space="preserve">
munkaruha 200e,sokszorosító festék 100e,irodaszer 2000e
</t>
        </r>
      </text>
    </comment>
    <comment ref="D35" authorId="0" shapeId="0">
      <text>
        <r>
          <rPr>
            <b/>
            <sz val="9"/>
            <color indexed="81"/>
            <rFont val="Segoe UI"/>
            <family val="2"/>
            <charset val="238"/>
          </rPr>
          <t>Csomor Ildikó:</t>
        </r>
        <r>
          <rPr>
            <sz val="9"/>
            <color indexed="81"/>
            <rFont val="Segoe UI"/>
            <family val="2"/>
            <charset val="238"/>
          </rPr>
          <t xml:space="preserve">
Borlai és társa 4800e,winszoc,adószámfigyelő,vizuál regiszter,nyomtató bérlés 3600e,virusító 400e</t>
        </r>
      </text>
    </comment>
    <comment ref="E35" authorId="0" shapeId="0">
      <text>
        <r>
          <rPr>
            <b/>
            <sz val="9"/>
            <color indexed="81"/>
            <rFont val="Segoe UI"/>
            <family val="2"/>
            <charset val="238"/>
          </rPr>
          <t>Csomor Ildikó:</t>
        </r>
        <r>
          <rPr>
            <sz val="9"/>
            <color indexed="81"/>
            <rFont val="Segoe UI"/>
            <family val="2"/>
            <charset val="238"/>
          </rPr>
          <t xml:space="preserve">
Borlai és társa 4800e,winszoc,adószámfigyelő,vizuál regiszter,nyomtató bérlés 3600e,virusító 400e</t>
        </r>
      </text>
    </comment>
    <comment ref="D44" authorId="0" shapeId="0">
      <text>
        <r>
          <rPr>
            <b/>
            <sz val="9"/>
            <color indexed="81"/>
            <rFont val="Segoe UI"/>
            <family val="2"/>
            <charset val="238"/>
          </rPr>
          <t>Csomor Ildikó:</t>
        </r>
        <r>
          <rPr>
            <sz val="9"/>
            <color indexed="81"/>
            <rFont val="Segoe UI"/>
            <family val="2"/>
            <charset val="238"/>
          </rPr>
          <t xml:space="preserve">
anyakönyvi kiadások 115e,postaköltség 2500e,titkársági reprezentáció1500e,hírmondó nyomtatása +postaköltsége 4000e,
továbbképzések 500e,továbbképzés normatíva 565e, iratselejtezés 500e, mosatás 200e,tulajdoni lap másolatok 200e,egyéb 250e</t>
        </r>
      </text>
    </comment>
    <comment ref="E44" authorId="0" shapeId="0">
      <text>
        <r>
          <rPr>
            <b/>
            <sz val="9"/>
            <color indexed="81"/>
            <rFont val="Segoe UI"/>
            <family val="2"/>
            <charset val="238"/>
          </rPr>
          <t>Csomor Ildikó:</t>
        </r>
        <r>
          <rPr>
            <sz val="9"/>
            <color indexed="81"/>
            <rFont val="Segoe UI"/>
            <family val="2"/>
            <charset val="238"/>
          </rPr>
          <t xml:space="preserve">
anyakönyvi kiadások 115e,postaköltség 2500e,titkársági reprezentáció1500e,hírmondó nyomtatása +postaköltsége 4000e,
továbbképzések 500e,továbbképzés normatíva 565e, iratselejtezés 500e, mosatás 200e,tulajdoni lap másolatok 200e,egyéb 250e
városháza őrzése  3048e</t>
        </r>
      </text>
    </comment>
  </commentList>
</comments>
</file>

<file path=xl/sharedStrings.xml><?xml version="1.0" encoding="utf-8"?>
<sst xmlns="http://schemas.openxmlformats.org/spreadsheetml/2006/main" count="2222" uniqueCount="976">
  <si>
    <t>ÖNKORMÁNYZAT ÉS INTÉZMÉNYEI ÖSSZESEN (forint)</t>
  </si>
  <si>
    <t>Sorszám</t>
  </si>
  <si>
    <t>A.</t>
  </si>
  <si>
    <t>B.</t>
  </si>
  <si>
    <t>C.</t>
  </si>
  <si>
    <t>D.</t>
  </si>
  <si>
    <t>E.</t>
  </si>
  <si>
    <t>F.</t>
  </si>
  <si>
    <t>G.</t>
  </si>
  <si>
    <t>H.</t>
  </si>
  <si>
    <t>I.</t>
  </si>
  <si>
    <t>J.</t>
  </si>
  <si>
    <t>K.</t>
  </si>
  <si>
    <t>L.</t>
  </si>
  <si>
    <t>M.</t>
  </si>
  <si>
    <t>N.</t>
  </si>
  <si>
    <t>O.</t>
  </si>
  <si>
    <t>Megnevezés</t>
  </si>
  <si>
    <t>Önkormányzat</t>
  </si>
  <si>
    <t>Nyergesújfalui Polgármesteri Hivatal</t>
  </si>
  <si>
    <t>Nyergesújfalui Napsugár Óvoda</t>
  </si>
  <si>
    <t>Nyergesújfalui Benedek Elek Óvoda</t>
  </si>
  <si>
    <t>Nyergesújfalui Bóbita Óvoda és Bölcsőde</t>
  </si>
  <si>
    <t>Ady Endre Művelődési Központ és Könyvtár</t>
  </si>
  <si>
    <t>Önkormányzat és intézményei összesen</t>
  </si>
  <si>
    <t>BEVÉTELEK</t>
  </si>
  <si>
    <t>Előirányzat</t>
  </si>
  <si>
    <t>Eredeti</t>
  </si>
  <si>
    <t>1.</t>
  </si>
  <si>
    <t>Működési bevételek</t>
  </si>
  <si>
    <t>2.</t>
  </si>
  <si>
    <t>- Működési bevételek</t>
  </si>
  <si>
    <t>3.</t>
  </si>
  <si>
    <t>Önkormányzat működési támogatásai</t>
  </si>
  <si>
    <t>4.</t>
  </si>
  <si>
    <t>Működési célú támogatások államháztartáson belülről</t>
  </si>
  <si>
    <t>5.</t>
  </si>
  <si>
    <t>Működési célú átvett pénzeszköz</t>
  </si>
  <si>
    <t>6.</t>
  </si>
  <si>
    <t>Közhatalmi bevételek</t>
  </si>
  <si>
    <t>7.</t>
  </si>
  <si>
    <t>Működési célú bevételek összesen</t>
  </si>
  <si>
    <t>8.</t>
  </si>
  <si>
    <t>Finanszírozási célú műveletek</t>
  </si>
  <si>
    <t>9.</t>
  </si>
  <si>
    <t>Intézményi finanszírozás bevételei</t>
  </si>
  <si>
    <t>10.</t>
  </si>
  <si>
    <t>Finanszírozási műveletek bevétele</t>
  </si>
  <si>
    <t>11.</t>
  </si>
  <si>
    <t>12.</t>
  </si>
  <si>
    <t>Felhalmozási bevételek</t>
  </si>
  <si>
    <t>13.</t>
  </si>
  <si>
    <t>- Felhalmozási és tőke jellegű bevételek</t>
  </si>
  <si>
    <t>14.</t>
  </si>
  <si>
    <t>- Helyi önkormányzat általános működéséhez és ágazati feladataihoz kapcsolódó támogatás</t>
  </si>
  <si>
    <t>15.</t>
  </si>
  <si>
    <t>- Felhalmozási célú támogatások államháztartáson belülről</t>
  </si>
  <si>
    <t>16.</t>
  </si>
  <si>
    <t>- Felhalmozási célú pénzeszközázvétel államháztartáson kívülről</t>
  </si>
  <si>
    <t>17.</t>
  </si>
  <si>
    <t>Felhalmozási célú bevételek</t>
  </si>
  <si>
    <t>18.</t>
  </si>
  <si>
    <t>KÖLTSÉGVETÉSI BEVÉTELEK ÖSSZESEN</t>
  </si>
  <si>
    <t>19.</t>
  </si>
  <si>
    <t xml:space="preserve">Forgatási célú belföldi értékpapírok beváltása, értékesítése, </t>
  </si>
  <si>
    <t>20.</t>
  </si>
  <si>
    <t>Előző évi költségvetési maradvány igénybevétele</t>
  </si>
  <si>
    <t>21.</t>
  </si>
  <si>
    <t>Államháztartáson belüli megelőlegezések teljesítése</t>
  </si>
  <si>
    <t>22.</t>
  </si>
  <si>
    <t>Központi, irányító szervi támogatás</t>
  </si>
  <si>
    <t>23.</t>
  </si>
  <si>
    <t>FINANSZÍROZÁSI BEVÉTELEK ÖSSZESEN</t>
  </si>
  <si>
    <t>24.</t>
  </si>
  <si>
    <t>KÖLTSÉGVETÉSI BEVÉTELEK MINDÖSSZESEN</t>
  </si>
  <si>
    <t>KIADÁSOK</t>
  </si>
  <si>
    <t>MŰKÖDÉSI KIADÁSOK ÖSSZESEN</t>
  </si>
  <si>
    <t>Óvodai nevelés, közművelődés és könyvtár működési kiadásai</t>
  </si>
  <si>
    <t>- Személyi juttatások</t>
  </si>
  <si>
    <t>- Munkaadókat terhelő járulékok és szoc.hj.adó</t>
  </si>
  <si>
    <t>- Dologi kiadások</t>
  </si>
  <si>
    <t>Önkormányzat és Polgármesteri Hivatal működési kiadásai</t>
  </si>
  <si>
    <t>- Működési célú támogatások államháztartáson kívülre</t>
  </si>
  <si>
    <t>- Működési célú támogatások államháztartáson belülre</t>
  </si>
  <si>
    <t>- Működési célú garancia- és kezességvállalásból származó kifizetés államháztartáson kívülre teljesítése</t>
  </si>
  <si>
    <t>- Ellátottak pénzbeli juttatásai</t>
  </si>
  <si>
    <t>- Intézményi ellátottak pénzbeli juttatásai</t>
  </si>
  <si>
    <t>Helyi önkormányzatok előző évi elszámolásából származó kiadások teljesítése</t>
  </si>
  <si>
    <t>- Egyéb működési célú kiadások</t>
  </si>
  <si>
    <t>Tartalékok</t>
  </si>
  <si>
    <t>FELHALMOZÁSI KIADÁSOK ÖSSZESEN</t>
  </si>
  <si>
    <t>- Beruházások</t>
  </si>
  <si>
    <t>- Felújítások</t>
  </si>
  <si>
    <t>- Felhalmozási célú támogatások államháztartáson belülre</t>
  </si>
  <si>
    <t>- Felhalmozási célú támogatások államháztartáson kívülre</t>
  </si>
  <si>
    <t>FINANSZÍROZÁSI KIADÁSOK ÖSSZESEN</t>
  </si>
  <si>
    <t>Befektetési jegyek vásárlásának kiadásai</t>
  </si>
  <si>
    <t>25.</t>
  </si>
  <si>
    <t>Államháztartáson belüli megelőlegezések visszafizetése teljesítése</t>
  </si>
  <si>
    <t>26.</t>
  </si>
  <si>
    <t>Központi, irányító szervi támogatások folyósítása</t>
  </si>
  <si>
    <t>27.</t>
  </si>
  <si>
    <t>KÖLTSÉGVETÉSI KIADÁSOK MINDÖSSZESEN</t>
  </si>
  <si>
    <t>MÉRLEG</t>
  </si>
  <si>
    <t xml:space="preserve">KÖLTSÉGVETÉSI BEVÉTEL ÖSSZESEN              </t>
  </si>
  <si>
    <t>KÖLTSÉGVETÉSI BEVÉTELEK (forint)</t>
  </si>
  <si>
    <t>P.</t>
  </si>
  <si>
    <t>Q.</t>
  </si>
  <si>
    <t>Sor-
szám</t>
  </si>
  <si>
    <t>Rovat
száma</t>
  </si>
  <si>
    <t>Nyergesújfalu Város Önkormányzata</t>
  </si>
  <si>
    <t>Összesen</t>
  </si>
  <si>
    <t>01</t>
  </si>
  <si>
    <t>Helyi önkormányzatok működésének általános támogatása</t>
  </si>
  <si>
    <t>B111</t>
  </si>
  <si>
    <t>02</t>
  </si>
  <si>
    <t>Települési önkormányzatok egyes köznevelési feladatainak támogatása</t>
  </si>
  <si>
    <t>B112</t>
  </si>
  <si>
    <t>03</t>
  </si>
  <si>
    <t>Települési önkormányzatok szociális gyermekjóléti és gyermekétkeztetési feladatainak támogatása</t>
  </si>
  <si>
    <t>B113</t>
  </si>
  <si>
    <t>04</t>
  </si>
  <si>
    <t>Települési önkormányzatok kulturális feladatainak támogatása</t>
  </si>
  <si>
    <t>B114</t>
  </si>
  <si>
    <t>05</t>
  </si>
  <si>
    <t>Működési célú költségvetési támogatások és kiegészítő támogatások</t>
  </si>
  <si>
    <t>B115</t>
  </si>
  <si>
    <t>06</t>
  </si>
  <si>
    <t>Elszámolásból származó bevételek</t>
  </si>
  <si>
    <t>B116</t>
  </si>
  <si>
    <t>07</t>
  </si>
  <si>
    <t>Önkormányzatok működési támogatásai (=01+…+06)</t>
  </si>
  <si>
    <t>B11</t>
  </si>
  <si>
    <t>08</t>
  </si>
  <si>
    <t>Elvonások és befizetések bevételei</t>
  </si>
  <si>
    <t>B12</t>
  </si>
  <si>
    <t>09</t>
  </si>
  <si>
    <t>Működési célú garancia- és kezességvállalásból származó megtérülések államháztartáson belülről</t>
  </si>
  <si>
    <t>B13</t>
  </si>
  <si>
    <t>10</t>
  </si>
  <si>
    <t>Működési célú visszatérítendő támogatások, kölcsönök visszatérülése államháztartáson belülről</t>
  </si>
  <si>
    <t>B14</t>
  </si>
  <si>
    <t>11</t>
  </si>
  <si>
    <t>Működési célú visszatérítendő támogatások, kölcsönök igénybevétele államháztartáson belülről</t>
  </si>
  <si>
    <t>B15</t>
  </si>
  <si>
    <t>12</t>
  </si>
  <si>
    <t>Egyéb működési célú támogatások bevételei államháztartáson belülről</t>
  </si>
  <si>
    <t>B16</t>
  </si>
  <si>
    <t>13</t>
  </si>
  <si>
    <t>Működési célú támogatások államháztartáson belülről (=07+…+12)</t>
  </si>
  <si>
    <t>B1</t>
  </si>
  <si>
    <t>14</t>
  </si>
  <si>
    <t>Felhalmozási célú önkormányzati támogatások</t>
  </si>
  <si>
    <t>B21</t>
  </si>
  <si>
    <t>15</t>
  </si>
  <si>
    <t>Felhalmozási célú garancia- és kezességvállalásból származó megtérülések államháztartáson belülről</t>
  </si>
  <si>
    <t>B22</t>
  </si>
  <si>
    <t>16</t>
  </si>
  <si>
    <t>Felhalmozási célú visszatérítendő támogatások, kölcsönök visszatérülése államháztartáson belülről</t>
  </si>
  <si>
    <t>B23</t>
  </si>
  <si>
    <t>17</t>
  </si>
  <si>
    <t>Felhalmozási célú visszatérítendő támogatások, kölcsönök igénybevétele államháztartáson belülről</t>
  </si>
  <si>
    <t>B24</t>
  </si>
  <si>
    <t>18</t>
  </si>
  <si>
    <t>Egyéb felhalmozási célú támogatások bevételei államháztartáson belülről</t>
  </si>
  <si>
    <t>B25</t>
  </si>
  <si>
    <t>19</t>
  </si>
  <si>
    <t>Felhalmozási célú támogatások államháztartáson belülről (=14+…+18)</t>
  </si>
  <si>
    <t>B2</t>
  </si>
  <si>
    <t>20</t>
  </si>
  <si>
    <t>Magánszemélyek jövedelemadói</t>
  </si>
  <si>
    <t>B311</t>
  </si>
  <si>
    <t>21</t>
  </si>
  <si>
    <t xml:space="preserve">Társaságok jövedelemadói </t>
  </si>
  <si>
    <t>B312</t>
  </si>
  <si>
    <t>22</t>
  </si>
  <si>
    <t>Jövedelemadók (=20+21)</t>
  </si>
  <si>
    <t>B31</t>
  </si>
  <si>
    <t>23</t>
  </si>
  <si>
    <t>Szociális hozzájárulási adó és járulékok</t>
  </si>
  <si>
    <t>B32</t>
  </si>
  <si>
    <t>24</t>
  </si>
  <si>
    <t>Bérhez és foglalkoztatáshoz kapcsolódó adók</t>
  </si>
  <si>
    <t>B33</t>
  </si>
  <si>
    <t>25</t>
  </si>
  <si>
    <t xml:space="preserve">Vagyoni tipusú adók </t>
  </si>
  <si>
    <t>B34</t>
  </si>
  <si>
    <t>26</t>
  </si>
  <si>
    <t xml:space="preserve">Értékesítési és forgalmi adók </t>
  </si>
  <si>
    <t>B351</t>
  </si>
  <si>
    <t>27</t>
  </si>
  <si>
    <t xml:space="preserve">Fogyasztási adók </t>
  </si>
  <si>
    <t>B352</t>
  </si>
  <si>
    <t>28</t>
  </si>
  <si>
    <t xml:space="preserve">Pénzügyi monopóliumok nyereségét terhelő adók </t>
  </si>
  <si>
    <t>B353</t>
  </si>
  <si>
    <t>29</t>
  </si>
  <si>
    <t>Gépjárműadók</t>
  </si>
  <si>
    <t>B354</t>
  </si>
  <si>
    <t>30</t>
  </si>
  <si>
    <t xml:space="preserve">Egyéb áruhasználati és szolgáltatási adók </t>
  </si>
  <si>
    <t>B355</t>
  </si>
  <si>
    <t>31</t>
  </si>
  <si>
    <t xml:space="preserve">Termékek és szolgáltatások adói (=26+…+30) </t>
  </si>
  <si>
    <t>B35</t>
  </si>
  <si>
    <t>32</t>
  </si>
  <si>
    <t xml:space="preserve">Egyéb közhatalmi bevételek </t>
  </si>
  <si>
    <t>B36</t>
  </si>
  <si>
    <t>33</t>
  </si>
  <si>
    <t>Közhatalmi bevételek (=22+...+25+31+32)</t>
  </si>
  <si>
    <t>B3</t>
  </si>
  <si>
    <t>34</t>
  </si>
  <si>
    <t>Készletértékesítés ellenértéke</t>
  </si>
  <si>
    <t>B401</t>
  </si>
  <si>
    <t>35</t>
  </si>
  <si>
    <t>Szolgáltatások ellenértéke</t>
  </si>
  <si>
    <t>B402</t>
  </si>
  <si>
    <t>36</t>
  </si>
  <si>
    <t>Közvetített szolgáltatások ellenértéke</t>
  </si>
  <si>
    <t>B403</t>
  </si>
  <si>
    <t>37</t>
  </si>
  <si>
    <t>Tulajdonosi bevételek</t>
  </si>
  <si>
    <t>B404</t>
  </si>
  <si>
    <t>38</t>
  </si>
  <si>
    <t>Ellátási díjak</t>
  </si>
  <si>
    <t>B405</t>
  </si>
  <si>
    <t>39</t>
  </si>
  <si>
    <t>Kiszámlázott általános forgalmi adó</t>
  </si>
  <si>
    <t>B406</t>
  </si>
  <si>
    <t>40</t>
  </si>
  <si>
    <t>Általános forgalmi adó visszatérítése</t>
  </si>
  <si>
    <t>B407</t>
  </si>
  <si>
    <t>41</t>
  </si>
  <si>
    <t>Befektetett pénzügyi eszközökből származó bevételek</t>
  </si>
  <si>
    <t>B4081</t>
  </si>
  <si>
    <t>Egyéb kapott (járó) kamatok és kamatjellegű bevételek</t>
  </si>
  <si>
    <t>B4082</t>
  </si>
  <si>
    <t>Kamatbevételek és más nyereségjellegű bevételek (=41+42)</t>
  </si>
  <si>
    <t>B408</t>
  </si>
  <si>
    <t>Részesedésekből származó pénzügyi műveletek bevételei</t>
  </si>
  <si>
    <t>B4091</t>
  </si>
  <si>
    <t>Más egyéb pénzügyi műveletek bevételei</t>
  </si>
  <si>
    <t>B4092</t>
  </si>
  <si>
    <t>46</t>
  </si>
  <si>
    <t>Egyéb pénzügyi műveletek bevételei (=44+45)</t>
  </si>
  <si>
    <t>B409</t>
  </si>
  <si>
    <t>47</t>
  </si>
  <si>
    <t>Biztosító által fizetett kártérítés</t>
  </si>
  <si>
    <t>B410</t>
  </si>
  <si>
    <t>48</t>
  </si>
  <si>
    <t>Egyéb működési bevételek</t>
  </si>
  <si>
    <t>B411</t>
  </si>
  <si>
    <t>49</t>
  </si>
  <si>
    <t>Működési bevételek (=34+…+40+43+46+...+48)</t>
  </si>
  <si>
    <t>B4</t>
  </si>
  <si>
    <t>50</t>
  </si>
  <si>
    <t>Immateriális javak értékesítése</t>
  </si>
  <si>
    <t>B51</t>
  </si>
  <si>
    <t>51</t>
  </si>
  <si>
    <t>Ingatlanok értékesítése</t>
  </si>
  <si>
    <t>B52</t>
  </si>
  <si>
    <t>52</t>
  </si>
  <si>
    <t>Egyéb tárgyi eszközök értékesítése</t>
  </si>
  <si>
    <t>B53</t>
  </si>
  <si>
    <t>53</t>
  </si>
  <si>
    <t>Részesedések értékesítése</t>
  </si>
  <si>
    <t>B54</t>
  </si>
  <si>
    <t>54</t>
  </si>
  <si>
    <t>Részesedések megszűnéséhez kapcsolódó bevételek</t>
  </si>
  <si>
    <t>B55</t>
  </si>
  <si>
    <t>55</t>
  </si>
  <si>
    <t>Felhalmozási bevételek (=50+…+54)</t>
  </si>
  <si>
    <t>B5</t>
  </si>
  <si>
    <t>56</t>
  </si>
  <si>
    <t>Működési célú garancia- és kezességvállalásból származó megtérülések államháztartáson kívülről</t>
  </si>
  <si>
    <t>B61</t>
  </si>
  <si>
    <t>57</t>
  </si>
  <si>
    <t>Működési célú visszatérítendő támogatások, kölcsönök visszatérülése az Európai Uniótól</t>
  </si>
  <si>
    <t>B62</t>
  </si>
  <si>
    <t>58</t>
  </si>
  <si>
    <t>Működési célú visszatérítendő támogatások, kölcsönök visszatérülése kormányoktól és más nemzetközi szervezetektől</t>
  </si>
  <si>
    <t>B63</t>
  </si>
  <si>
    <t>59</t>
  </si>
  <si>
    <t>Működési célú visszatérítendő támogatások, kölcsönök visszatérülése államháztartáson kívülről</t>
  </si>
  <si>
    <t>B64</t>
  </si>
  <si>
    <t>60</t>
  </si>
  <si>
    <t>Egyéb működési célú átvett pénzeszközök</t>
  </si>
  <si>
    <t>B65</t>
  </si>
  <si>
    <t>61</t>
  </si>
  <si>
    <t>Működési célú átvett pénzeszközök (=56+…+60)</t>
  </si>
  <si>
    <t>B6</t>
  </si>
  <si>
    <t>62</t>
  </si>
  <si>
    <t>Felhalmozási célú garancia- és kezességvállalásból származó megtérülések államháztartáson kívülről</t>
  </si>
  <si>
    <t>B71</t>
  </si>
  <si>
    <t>63</t>
  </si>
  <si>
    <t>Felhalmozási célú visszatérítendő támogatások, kölcsönök visszatérülése az Európai Uniótól</t>
  </si>
  <si>
    <t>B72</t>
  </si>
  <si>
    <t>64</t>
  </si>
  <si>
    <t>Felhalmozási célú visszatérítendő támogatások, kölcsönök visszatérülése kormányoktól és más nemzetközi szervezetektől</t>
  </si>
  <si>
    <t>B73</t>
  </si>
  <si>
    <t>65</t>
  </si>
  <si>
    <t>Felhalmozási célú visszatérítendő támogatások, kölcsönök visszatérülése államháztartáson kívülről</t>
  </si>
  <si>
    <t>B74</t>
  </si>
  <si>
    <t>66</t>
  </si>
  <si>
    <t>Egyéb felhalmozási célú átvett pénzeszközök</t>
  </si>
  <si>
    <t>B75</t>
  </si>
  <si>
    <t>67</t>
  </si>
  <si>
    <t>Felhalmozási célú átvett pénzeszközök (=62+…+66)</t>
  </si>
  <si>
    <t>B7</t>
  </si>
  <si>
    <t>68</t>
  </si>
  <si>
    <t>Költségvetési bevételek (=13+19+33+49+55+61+67)</t>
  </si>
  <si>
    <t>B1-B7</t>
  </si>
  <si>
    <t>FINANSZÍROZÁSI BEVÉTELEK (forint)</t>
  </si>
  <si>
    <t>Hosszú lejáratú hitelek, kölcsönök felvétele pénzügyi vállalkozástól</t>
  </si>
  <si>
    <t>B8111</t>
  </si>
  <si>
    <t>Likviditási célú hitelek, kölcsönök felvétele pénzügyi vállalkozástól</t>
  </si>
  <si>
    <t>B8112</t>
  </si>
  <si>
    <t>Rövid lejáratú hitelek, kölcsönök felvétele pénzügyi vállalkozástól</t>
  </si>
  <si>
    <t>B8113</t>
  </si>
  <si>
    <t>Hitel-, kölcsönfelvétel pénzügyi vállalkozástól (=01+02+03)</t>
  </si>
  <si>
    <t>B811</t>
  </si>
  <si>
    <t>Forgatási célú belföldi értékpapírok beváltása, értékesítése</t>
  </si>
  <si>
    <t>B8121</t>
  </si>
  <si>
    <t>Éven belüli lejáratú belföldi értékpapírok kibocsátása</t>
  </si>
  <si>
    <t>B8122</t>
  </si>
  <si>
    <t>Befektetési célú belföldi értékpapírok beváltása, értékesítése</t>
  </si>
  <si>
    <t>B8123</t>
  </si>
  <si>
    <t>Éven túli lejáratú belföldi értékpapírok kibocsátása</t>
  </si>
  <si>
    <t>B8124</t>
  </si>
  <si>
    <t>Belföldi értékpapírok bevételei (=05+..+08)</t>
  </si>
  <si>
    <t>B812</t>
  </si>
  <si>
    <t>Előző év költségvetési maradványának igénybevétele</t>
  </si>
  <si>
    <t>B8131</t>
  </si>
  <si>
    <t>Előző év vállalkozási maradványának igénybevétele</t>
  </si>
  <si>
    <t>B8132</t>
  </si>
  <si>
    <t>Maradvány igénybevétele (=10+11)</t>
  </si>
  <si>
    <t>B813</t>
  </si>
  <si>
    <t>Államháztartáson belüli megelőlegezések</t>
  </si>
  <si>
    <t>B814</t>
  </si>
  <si>
    <t>Államháztartáson belüli megelőlegezések törlesztése</t>
  </si>
  <si>
    <t>B815</t>
  </si>
  <si>
    <t>B816</t>
  </si>
  <si>
    <t>Lekötött bankbetétek megszüntetése</t>
  </si>
  <si>
    <t>B817</t>
  </si>
  <si>
    <t>Központi költségvetés sajátos finanszírozási bevételei</t>
  </si>
  <si>
    <t>B818</t>
  </si>
  <si>
    <t>Hosszú lejáratú tulajdonosi kölcsönök bevételei</t>
  </si>
  <si>
    <t>B8191</t>
  </si>
  <si>
    <t>Rövid lejáratú tulajdonosi kölcsönök bevételei</t>
  </si>
  <si>
    <t>B8192</t>
  </si>
  <si>
    <t>Tulajdonosi kölcsönök bevételei (=18+19)</t>
  </si>
  <si>
    <t>B819</t>
  </si>
  <si>
    <t>Belföldi finanszírozás bevételei (=04+09+12+…+17+20)</t>
  </si>
  <si>
    <t>B81</t>
  </si>
  <si>
    <t>Forgatási célú külföldi értékpapírok beváltása, értékesítése</t>
  </si>
  <si>
    <t>B821</t>
  </si>
  <si>
    <t>Befektetési célú külföldi értékpapírok beváltása, értékesítése</t>
  </si>
  <si>
    <t>B822</t>
  </si>
  <si>
    <t>Külföldi értékpapírok kibocsátása</t>
  </si>
  <si>
    <t>B823</t>
  </si>
  <si>
    <t>Hitelek, kölcsönök felvétele külföldi kormányoktól és nemzetközi szervezetektől</t>
  </si>
  <si>
    <t>B824</t>
  </si>
  <si>
    <t>Hitelek, kölcsönök felvétele külföldi pénzintézetektől</t>
  </si>
  <si>
    <t>B825</t>
  </si>
  <si>
    <t>Külföldi finanszírozás bevételei (=22+…+26)</t>
  </si>
  <si>
    <t>B82</t>
  </si>
  <si>
    <t>Adóssághoz nem kapcsolódó származékos ügyletek bevételei</t>
  </si>
  <si>
    <t>B83</t>
  </si>
  <si>
    <t>Váltóbevételek</t>
  </si>
  <si>
    <t>B84</t>
  </si>
  <si>
    <t>Finanszírozási bevételek (=21+27+28+29)</t>
  </si>
  <si>
    <t>B8</t>
  </si>
  <si>
    <t>KÖLTSÉGVETÉSI KIADÁSOK (forint)</t>
  </si>
  <si>
    <t>ÖNKORMÁNYZAT</t>
  </si>
  <si>
    <t>R.</t>
  </si>
  <si>
    <t>S.</t>
  </si>
  <si>
    <t>T.</t>
  </si>
  <si>
    <t>U.</t>
  </si>
  <si>
    <t>V.</t>
  </si>
  <si>
    <t>W.</t>
  </si>
  <si>
    <t>X.</t>
  </si>
  <si>
    <t>Y.</t>
  </si>
  <si>
    <t>Z.</t>
  </si>
  <si>
    <t>AA.</t>
  </si>
  <si>
    <t>AB.</t>
  </si>
  <si>
    <t>AC.</t>
  </si>
  <si>
    <t>AD.</t>
  </si>
  <si>
    <t>Rovat megnevezése</t>
  </si>
  <si>
    <t>011130 - Önkormányzatok és önkormányzati hivatalok jogalkotó és általános igazgatási tevékenysége</t>
  </si>
  <si>
    <t>052080 - Szennyvízcsatorna építése, fenntartása, üzemeltetése</t>
  </si>
  <si>
    <t>081030 - Sportlétesítmények, edzőtáborok működtetése és fejlesztése</t>
  </si>
  <si>
    <t>082091 - Közművelődés, közösségi és társadalmi részvétel fejlesztése</t>
  </si>
  <si>
    <t>082092 - Közművelődés, hagyományos közösségi, kulturális értékek gondozása</t>
  </si>
  <si>
    <t>096015 - Gyermekétkeztetés köznevelési intézményben</t>
  </si>
  <si>
    <t>106010 - Lakóingatlan szociális célú bérbeadása, üzemeltetése</t>
  </si>
  <si>
    <t>107080 - Esélyegyenlőség elősegítését célzó tevékenységek és programok</t>
  </si>
  <si>
    <t>Önkormányzati feladatellátás összesen</t>
  </si>
  <si>
    <t>Törvény szerinti illetmények, munkabérek</t>
  </si>
  <si>
    <t>K1101</t>
  </si>
  <si>
    <t>Normatív jutalmak</t>
  </si>
  <si>
    <t>K1102</t>
  </si>
  <si>
    <t>Céljuttatás, projektprémium</t>
  </si>
  <si>
    <t>K1103</t>
  </si>
  <si>
    <t>Készenléti, ügyeleti, helyettesítési díj, túlóra, túlszolgálat</t>
  </si>
  <si>
    <t>K1104</t>
  </si>
  <si>
    <t>Végkielégítés</t>
  </si>
  <si>
    <t>K1105</t>
  </si>
  <si>
    <t>Jubileumi jutalom</t>
  </si>
  <si>
    <t>K1106</t>
  </si>
  <si>
    <t>Béren kívüli juttatások</t>
  </si>
  <si>
    <t>K1107</t>
  </si>
  <si>
    <t>Ruházati költségtérítés</t>
  </si>
  <si>
    <t>K1108</t>
  </si>
  <si>
    <t>Közlekedési költségtérítés</t>
  </si>
  <si>
    <t>K1109</t>
  </si>
  <si>
    <t>Egyéb költségtérítések</t>
  </si>
  <si>
    <t>K1110</t>
  </si>
  <si>
    <t>Lakhatási támogatások</t>
  </si>
  <si>
    <t>K1111</t>
  </si>
  <si>
    <t>Szociális támogatások</t>
  </si>
  <si>
    <t>K1112</t>
  </si>
  <si>
    <t>Foglalkoztatottak egyéb személyi juttatásai</t>
  </si>
  <si>
    <t>K1113</t>
  </si>
  <si>
    <t>Foglalkoztatottak személyi juttatásai (=01+…+13)</t>
  </si>
  <si>
    <t>K11</t>
  </si>
  <si>
    <t>Választott tisztségviselők juttatásai</t>
  </si>
  <si>
    <t>K121</t>
  </si>
  <si>
    <t>Munkavégzésre irányuló egyéb jogviszonyban nem saját foglalkoztatottnak fizetett juttatások</t>
  </si>
  <si>
    <t>K122</t>
  </si>
  <si>
    <t>Egyéb külső személyi juttatások</t>
  </si>
  <si>
    <t>K123</t>
  </si>
  <si>
    <t>Külső személyi juttatások (=15+16+17)</t>
  </si>
  <si>
    <t>K12</t>
  </si>
  <si>
    <t>Személyi juttatások (=14+18)</t>
  </si>
  <si>
    <t>K1</t>
  </si>
  <si>
    <t xml:space="preserve">Munkaadókat terhelő járulékok és szociális hozzájárulási adó                                                                            </t>
  </si>
  <si>
    <t>K2</t>
  </si>
  <si>
    <t>Szakmai anyagok beszerzése</t>
  </si>
  <si>
    <t>K311</t>
  </si>
  <si>
    <t>Üzemeltetési anyagok beszerzése</t>
  </si>
  <si>
    <t>K312</t>
  </si>
  <si>
    <t>Árubeszerzés</t>
  </si>
  <si>
    <t>K313</t>
  </si>
  <si>
    <t>Készletbeszerzés (=21+22+23)</t>
  </si>
  <si>
    <t>K31</t>
  </si>
  <si>
    <t>Informatikai szolgáltatások igénybevétele</t>
  </si>
  <si>
    <t>K321</t>
  </si>
  <si>
    <t>Egyéb kommunikációs szolgáltatások</t>
  </si>
  <si>
    <t>K322</t>
  </si>
  <si>
    <t>Kommunikációs szolgáltatások (=25+26)</t>
  </si>
  <si>
    <t>K32</t>
  </si>
  <si>
    <t>Közüzemi díjak</t>
  </si>
  <si>
    <t>K331</t>
  </si>
  <si>
    <t>Vásárolt élelmezés</t>
  </si>
  <si>
    <t>K332</t>
  </si>
  <si>
    <t>Bérleti és lízing díjak</t>
  </si>
  <si>
    <t>K333</t>
  </si>
  <si>
    <t>Karbantartási, kisjavítási szolgáltatások</t>
  </si>
  <si>
    <t>K334</t>
  </si>
  <si>
    <t>Közvetített szolgáltatások</t>
  </si>
  <si>
    <t>K335</t>
  </si>
  <si>
    <t xml:space="preserve">Szakmai tevékenységet segítő szolgáltatások </t>
  </si>
  <si>
    <t>K336</t>
  </si>
  <si>
    <t>Egyéb szolgáltatások</t>
  </si>
  <si>
    <t>K337</t>
  </si>
  <si>
    <t>Szolgáltatási kiadások (=28+…+34)</t>
  </si>
  <si>
    <t>K33</t>
  </si>
  <si>
    <t>Kiküldetések kiadásai</t>
  </si>
  <si>
    <t>K341</t>
  </si>
  <si>
    <t>Reklám- és propagandakiadások</t>
  </si>
  <si>
    <t>K342</t>
  </si>
  <si>
    <t>Kiküldetések, reklám- és propagandakiadások (=36+37)</t>
  </si>
  <si>
    <t>K34</t>
  </si>
  <si>
    <t>Működési célú előzetesen felszámított általános forgalmi adó</t>
  </si>
  <si>
    <t>K351</t>
  </si>
  <si>
    <t xml:space="preserve">Fizetendő általános forgalmi adó </t>
  </si>
  <si>
    <t>K352</t>
  </si>
  <si>
    <t xml:space="preserve">Kamatkiadások </t>
  </si>
  <si>
    <t>K353</t>
  </si>
  <si>
    <t>42</t>
  </si>
  <si>
    <t>Egyéb pénzügyi műveletek kiadásai</t>
  </si>
  <si>
    <t>K354</t>
  </si>
  <si>
    <t>43</t>
  </si>
  <si>
    <t>Egyéb dologi kiadások</t>
  </si>
  <si>
    <t>K355</t>
  </si>
  <si>
    <t>44</t>
  </si>
  <si>
    <t>Különféle befizetések és egyéb dologi kiadások (=39+…+43)</t>
  </si>
  <si>
    <t>K35</t>
  </si>
  <si>
    <t>45</t>
  </si>
  <si>
    <t>Dologi kiadások (=24+27+35+38+44)</t>
  </si>
  <si>
    <t>K3</t>
  </si>
  <si>
    <t>Társadalombiztosítási ellátások</t>
  </si>
  <si>
    <t>K41</t>
  </si>
  <si>
    <t>Családi támogatások</t>
  </si>
  <si>
    <t>K42</t>
  </si>
  <si>
    <t>Pénzbeli kárpótlások, kártérítések</t>
  </si>
  <si>
    <t>K43</t>
  </si>
  <si>
    <t>Betegséggel kapcsolatos (nem társadalombiztosítási) ellátások</t>
  </si>
  <si>
    <t>K44</t>
  </si>
  <si>
    <t>Foglalkoztatással, munkanélküliséggel kapcsolatos ellátások</t>
  </si>
  <si>
    <t>K45</t>
  </si>
  <si>
    <t>Lakhatással kapcsolatos ellátások</t>
  </si>
  <si>
    <t>K46</t>
  </si>
  <si>
    <t>Intézményi ellátottak pénzbeli juttatásai</t>
  </si>
  <si>
    <t>K47</t>
  </si>
  <si>
    <t>Egyéb nem intézményi ellátások</t>
  </si>
  <si>
    <t>K48</t>
  </si>
  <si>
    <t>Ellátottak pénzbeli juttatásai (=46+...+53)</t>
  </si>
  <si>
    <t>K4</t>
  </si>
  <si>
    <t>Nemzetközi kötelezettségek</t>
  </si>
  <si>
    <t>K501</t>
  </si>
  <si>
    <t>A helyi önkormányzatok előző évi elszámolásából származó kiadások</t>
  </si>
  <si>
    <t>K5021</t>
  </si>
  <si>
    <t>A helyi önkormányzatok törvényi előíráson alapuló befizetései</t>
  </si>
  <si>
    <t>K5022</t>
  </si>
  <si>
    <t>Egyéb elvonások, befizetések</t>
  </si>
  <si>
    <t>K5023</t>
  </si>
  <si>
    <t>Elvonások és befizetések (=56+57+58)</t>
  </si>
  <si>
    <t>K502</t>
  </si>
  <si>
    <t>Működési célú garancia- és kezességvállalásból származó kifizetés államháztartáson belülre</t>
  </si>
  <si>
    <t>K503</t>
  </si>
  <si>
    <t>Működési célú visszatérítendő támogatások, kölcsönök nyújtása államháztartáson belülre</t>
  </si>
  <si>
    <t>K504</t>
  </si>
  <si>
    <t>Működési célú visszatérítendő támogatások, kölcsönök törlesztése államháztartáson belülre</t>
  </si>
  <si>
    <t>K505</t>
  </si>
  <si>
    <t>Egyéb működési célú támogatások államháztartáson belülre</t>
  </si>
  <si>
    <t>K506</t>
  </si>
  <si>
    <t>Működési célú garancia- és kezességvállalásból származó kifizetés államháztartáson kívülre</t>
  </si>
  <si>
    <t>K507</t>
  </si>
  <si>
    <t>Működési célú visszatérítendő támogatások, kölcsönök nyújtása államháztartáson kívülre</t>
  </si>
  <si>
    <t>K508</t>
  </si>
  <si>
    <t>Árkiegészítések, ártámogatások</t>
  </si>
  <si>
    <t>K509</t>
  </si>
  <si>
    <t>Kamattámogatások</t>
  </si>
  <si>
    <t>K510</t>
  </si>
  <si>
    <t>Működési célú támogatások az Európai Uniónak</t>
  </si>
  <si>
    <t>K511</t>
  </si>
  <si>
    <t>Egyéb működési célú támogatások államháztartáson kívülre</t>
  </si>
  <si>
    <t>K512</t>
  </si>
  <si>
    <t>K513</t>
  </si>
  <si>
    <t>Egyéb működési célú kiadások (=55+59+…+70)</t>
  </si>
  <si>
    <t>K5</t>
  </si>
  <si>
    <t>Immateriális javak beszerzése, létesítése</t>
  </si>
  <si>
    <t>K61</t>
  </si>
  <si>
    <t>Ingatlanok beszerzése, létesítése</t>
  </si>
  <si>
    <t>K62</t>
  </si>
  <si>
    <t>Informatikai eszközök beszerzése, létesítése</t>
  </si>
  <si>
    <t>K63</t>
  </si>
  <si>
    <t>Egyéb tárgyi eszközök beszerzése, létesítése</t>
  </si>
  <si>
    <t>K64</t>
  </si>
  <si>
    <t>Részesedések beszerzése</t>
  </si>
  <si>
    <t>K65</t>
  </si>
  <si>
    <t>Meglévő részesedések növeléséhez kapcsolódó kiadások</t>
  </si>
  <si>
    <t>K66</t>
  </si>
  <si>
    <t>Beruházási célú előzetesen felszámított általános forgalmi adó</t>
  </si>
  <si>
    <t>K67</t>
  </si>
  <si>
    <t>Beruházások (=72+…+78)</t>
  </si>
  <si>
    <t>K6</t>
  </si>
  <si>
    <t>Ingatlanok felújítása</t>
  </si>
  <si>
    <t>K71</t>
  </si>
  <si>
    <t>Informatikai eszközök felújítása</t>
  </si>
  <si>
    <t>K72</t>
  </si>
  <si>
    <t xml:space="preserve">Egyéb tárgyi eszközök felújítása </t>
  </si>
  <si>
    <t>K73</t>
  </si>
  <si>
    <t>Felújítási célú előzetesen felszámított általános forgalmi adó</t>
  </si>
  <si>
    <t>K74</t>
  </si>
  <si>
    <t>Felújítások (=80+...+83)</t>
  </si>
  <si>
    <t>K7</t>
  </si>
  <si>
    <t>Felhalmozási célú garancia- és kezességvállalásból származó kifizetés államháztartáson belülre</t>
  </si>
  <si>
    <t>K81</t>
  </si>
  <si>
    <t>Felhalmozási célú visszatérítendő támogatások, kölcsönök nyújtása államháztartáson belülre</t>
  </si>
  <si>
    <t>K82</t>
  </si>
  <si>
    <t>Felhalmozási célú visszatérítendő támogatások, kölcsönök törlesztése államháztartáson belülre</t>
  </si>
  <si>
    <t>K83</t>
  </si>
  <si>
    <t>Egyéb felhalmozási célú támogatások államháztartáson belülre</t>
  </si>
  <si>
    <t>K84</t>
  </si>
  <si>
    <t>Felhalmozási célú garancia- és kezességvállalásból származó kifizetés államháztartáson kívülre</t>
  </si>
  <si>
    <t>K85</t>
  </si>
  <si>
    <t>Felhalmozási célú visszatérítendő támogatások, kölcsönök nyújtása államháztartáson kívülre</t>
  </si>
  <si>
    <t>K86</t>
  </si>
  <si>
    <t>Lakástámogatás</t>
  </si>
  <si>
    <t>K87</t>
  </si>
  <si>
    <t>Felhalmozási célú támogatások az Európai Uniónak</t>
  </si>
  <si>
    <t>K88</t>
  </si>
  <si>
    <t xml:space="preserve">Egyéb felhalmozási célú támogatások államháztartáson kívülre </t>
  </si>
  <si>
    <t>K89</t>
  </si>
  <si>
    <t>Egyéb felhalmozási célú kiadások (=85+…+93)</t>
  </si>
  <si>
    <t>K8</t>
  </si>
  <si>
    <t>Költségvetési kiadások (=19+20+45+54+71+79+84+94)</t>
  </si>
  <si>
    <t>K1-K8</t>
  </si>
  <si>
    <t>POLGÁRMESTERI HIVATAL</t>
  </si>
  <si>
    <t>Polgármesteri Hivatal összesen</t>
  </si>
  <si>
    <t>Ellátottak pénzbeli juttatásai</t>
  </si>
  <si>
    <t>FELHALMOZÁSI KÖLTSÉGVETÉS KIADÁSAI / BERUHÁZÁSOK (forint)</t>
  </si>
  <si>
    <t>Kormányzati funkció</t>
  </si>
  <si>
    <t>Immateriális javak beszerzése, létesítése összesen</t>
  </si>
  <si>
    <t>Kernstok-villa felújítása</t>
  </si>
  <si>
    <t>LIMES látogatóközpont kialakítása</t>
  </si>
  <si>
    <t>Ingatlanok beszerzése, létesítése összesen</t>
  </si>
  <si>
    <t>Út és mélyépítési beruházások</t>
  </si>
  <si>
    <t>28.</t>
  </si>
  <si>
    <t>29.</t>
  </si>
  <si>
    <t>30.</t>
  </si>
  <si>
    <t>31.</t>
  </si>
  <si>
    <t>32.</t>
  </si>
  <si>
    <t>42.</t>
  </si>
  <si>
    <t>43.</t>
  </si>
  <si>
    <t>44.</t>
  </si>
  <si>
    <t xml:space="preserve"> Út és mélyépítési beruházások összesen</t>
  </si>
  <si>
    <t>45.</t>
  </si>
  <si>
    <t>46.</t>
  </si>
  <si>
    <t>Polgármesteri Hivatal informatikai eszközbeszerzése</t>
  </si>
  <si>
    <t>47.</t>
  </si>
  <si>
    <t>Rendelőintézet informatikai eszközbeszerzése</t>
  </si>
  <si>
    <t>48.</t>
  </si>
  <si>
    <t>49.</t>
  </si>
  <si>
    <t>50.</t>
  </si>
  <si>
    <t>51.</t>
  </si>
  <si>
    <t>52.</t>
  </si>
  <si>
    <t>Informatikai eszközök beszerzése, létesítése összesen</t>
  </si>
  <si>
    <t>53.</t>
  </si>
  <si>
    <t>54.</t>
  </si>
  <si>
    <t>55.</t>
  </si>
  <si>
    <t>56.</t>
  </si>
  <si>
    <t>Városgazdálkodási feladatellátáshoz eszközök beszerzése</t>
  </si>
  <si>
    <t>57.</t>
  </si>
  <si>
    <t>Villa-hét megvalósításához eszközök beszerzése</t>
  </si>
  <si>
    <t>58.</t>
  </si>
  <si>
    <t>Egészségügyi feladatellátás kisértékű eszközbeszerzése</t>
  </si>
  <si>
    <t>072210-074031</t>
  </si>
  <si>
    <t>Egészségügyi feladatellátás negyértékű eszközbeszerzése</t>
  </si>
  <si>
    <t>072210-074032</t>
  </si>
  <si>
    <t>Polgármesteri Hivatal kisértékű eszközbeszerzése</t>
  </si>
  <si>
    <t>Bóbita Óvoda és Bölcsőde kisértékű eszközbeszerzése</t>
  </si>
  <si>
    <t>Bóbita Óvoda és Bölcsőde udvarára udvari játékok vásárlása</t>
  </si>
  <si>
    <t>Egyéb tárgyi eszközök beszerzése, létesítése összesen</t>
  </si>
  <si>
    <t>BERUHÁZÁSI KIADÁSOK NETTÓ ÖSSZEGE</t>
  </si>
  <si>
    <t>Beruházási célú előzetesen felszámított álatlános forgalmi adó</t>
  </si>
  <si>
    <t>BERUHÁZÁSOK ÖSSZESEN</t>
  </si>
  <si>
    <t>* Általános forgalmi adó alól mentes tevékenységhez kapcsolódó kifizetés</t>
  </si>
  <si>
    <t>FELHALMOZÁSI KÖLTSÉGVETÉS KIADÁSAI / FELÚJÍTÁSOK (forint)</t>
  </si>
  <si>
    <t>Ingatlan felújítások</t>
  </si>
  <si>
    <t>Önkormányzati lakások felújításának keretösszege</t>
  </si>
  <si>
    <t>Ingatlan felújítások összesen</t>
  </si>
  <si>
    <t>FELÚJÍTÁSOK NETTÓ ÖSSZEGE</t>
  </si>
  <si>
    <t>Felújítási célú előzetesen felszámított álatlános forgalmi adó</t>
  </si>
  <si>
    <t>FELÚJÍTÁSOK ÖSSZESEN</t>
  </si>
  <si>
    <t>FINANSZÍROZÁSI KIADÁSOK (forint)</t>
  </si>
  <si>
    <t>Hosszú lejáratú hitelek, kölcsönök törlesztése pénzügyi vállalkozásnak</t>
  </si>
  <si>
    <t>K9111</t>
  </si>
  <si>
    <t>Likviditási célú hitelek, kölcsönök törlesztése pénzügyi vállalkozásnak</t>
  </si>
  <si>
    <t>K9112</t>
  </si>
  <si>
    <t>Rövid lejáratú hitelek, kölcsönök törlesztése pénzügyi vállalkozásnak</t>
  </si>
  <si>
    <t>K9113</t>
  </si>
  <si>
    <t>Hitel-, kölcsöntörlesztés államháztartáson kívülre (=01+02+03)</t>
  </si>
  <si>
    <t>K911</t>
  </si>
  <si>
    <t>Forgatási célú belföldi értékpapírok vásárlása</t>
  </si>
  <si>
    <t>K9121</t>
  </si>
  <si>
    <t>Befektetési célú belföldi értékpapírok vásárlása</t>
  </si>
  <si>
    <t>K9122</t>
  </si>
  <si>
    <t>Kincstárjegyek beváltása</t>
  </si>
  <si>
    <t>K9123</t>
  </si>
  <si>
    <t>Éven belüli lejáratú belföldi értékpapírok beváltása</t>
  </si>
  <si>
    <t>K9124</t>
  </si>
  <si>
    <t>Belföldi kötvények beváltása</t>
  </si>
  <si>
    <t>K9125</t>
  </si>
  <si>
    <t>Éven túli lejáratú belföldi értékpapírok beváltása</t>
  </si>
  <si>
    <t>K9126</t>
  </si>
  <si>
    <t>Belföldi értékpapírok kiadásai (=05+…+10)</t>
  </si>
  <si>
    <t>K912</t>
  </si>
  <si>
    <t>Államháztartáson belüli megelőlegezések folyósítása</t>
  </si>
  <si>
    <t>K913</t>
  </si>
  <si>
    <t>Államháztartáson belüli megelőlegezések visszafizetése</t>
  </si>
  <si>
    <t>K914</t>
  </si>
  <si>
    <t>K915</t>
  </si>
  <si>
    <t>Pénzeszközök lekötött bankbetétként elhelyezése</t>
  </si>
  <si>
    <t>K916</t>
  </si>
  <si>
    <t>Pénzügyi lízing kiadásai</t>
  </si>
  <si>
    <t>K917</t>
  </si>
  <si>
    <t>Központi költségvetés sajátos finanszírozási kiadásai</t>
  </si>
  <si>
    <t>K918</t>
  </si>
  <si>
    <t>Hosszú lejáratú tulajdonosi kölcsönök kiadásai</t>
  </si>
  <si>
    <t>K9191</t>
  </si>
  <si>
    <t>Rövid lejáratú tulajdonosi kölcsönök kiadásai</t>
  </si>
  <si>
    <t>K9192</t>
  </si>
  <si>
    <t>Tulajdonosi kölcsönök kiadásai (=18+19)</t>
  </si>
  <si>
    <t>K919</t>
  </si>
  <si>
    <t>Belföldi finanszírozás kiadásai (=04+11+…+17+20)</t>
  </si>
  <si>
    <t>K91</t>
  </si>
  <si>
    <t>Forgatási célú külföldi értékpapírok vásárlása</t>
  </si>
  <si>
    <t>K921</t>
  </si>
  <si>
    <t>Befektetési célú külföldi értékpapírok vásárlása</t>
  </si>
  <si>
    <t>K922</t>
  </si>
  <si>
    <t>Külföldi értékpapírok beváltása</t>
  </si>
  <si>
    <t>K923</t>
  </si>
  <si>
    <t>Hitelek, kölcsönök törlesztése külföldi kormányoknak és nemzetközi szervezeteknek</t>
  </si>
  <si>
    <t>K924</t>
  </si>
  <si>
    <t>Hitelek, kölcsönök törlesztése külföldi pénzintézeteknek</t>
  </si>
  <si>
    <t>K925</t>
  </si>
  <si>
    <t>Külföldi finanszírozás kiadásai (=22+…+26)</t>
  </si>
  <si>
    <t>K92</t>
  </si>
  <si>
    <t>Adóssághoz nem kapcsolódó származékos ügyletek kiadásai</t>
  </si>
  <si>
    <t>K93</t>
  </si>
  <si>
    <t>Váltókiadások</t>
  </si>
  <si>
    <t>K94</t>
  </si>
  <si>
    <t>Finanszírozási kiadások (=21+27+28+29)</t>
  </si>
  <si>
    <t>K9</t>
  </si>
  <si>
    <t>Főfoglalkozásúak</t>
  </si>
  <si>
    <t>Részfoglalkozásúak</t>
  </si>
  <si>
    <t>Választott tisztségviselők</t>
  </si>
  <si>
    <t xml:space="preserve">Önkormányzati jogalakotás </t>
  </si>
  <si>
    <t xml:space="preserve">Köztisztviselők </t>
  </si>
  <si>
    <t>Egészségügyi feladatellátás</t>
  </si>
  <si>
    <t>Köznevelési intézmények működtetéségez kapcsolódó létszám</t>
  </si>
  <si>
    <t>Munka Törvénykönyve hatálya alá tartozók</t>
  </si>
  <si>
    <t>Egyéb bérrendszer hatálya aló tartozók, közfoglalkoztatottak</t>
  </si>
  <si>
    <t>Önkormányzat és Polgármesteri Hivatal összesen</t>
  </si>
  <si>
    <t xml:space="preserve">Óvodai nevelési, bölcsődei, valamint könyvtári és közművelődési feladatot ellátó intézmények </t>
  </si>
  <si>
    <t>Önkormányzat összesen</t>
  </si>
  <si>
    <t>ÖSSZEVONT KÖLTSÉGVETÉSI MÉRLEG (forint)</t>
  </si>
  <si>
    <t>MŰKÖDÉSI BEVÉTELEK</t>
  </si>
  <si>
    <t>MŰKÖDÉSI KIADÁSOK</t>
  </si>
  <si>
    <t>Óvodák és bölcsőde, valamint a művelődési központ és könyvtár működési kiadásai</t>
  </si>
  <si>
    <t>Működési célú átvett pénzeszközök</t>
  </si>
  <si>
    <t>Működési célú kiadások</t>
  </si>
  <si>
    <t>Forgatási célú értékpapírok beváltása, értékesítése</t>
  </si>
  <si>
    <t>Forgatási célú értékpapírok vásárlása</t>
  </si>
  <si>
    <t>Intézményi finanszírozás kiadásai működési kiadásokra</t>
  </si>
  <si>
    <t>Központi, irányító szervi támogatás működési kiadásokra</t>
  </si>
  <si>
    <t>Államháztartáson belüli megelőlegezések vissszafizetése teljesítése</t>
  </si>
  <si>
    <t>Működési finanszírozási bevételek</t>
  </si>
  <si>
    <t>Működési finanszírozási kiadások</t>
  </si>
  <si>
    <t>Működési bevételek összesen</t>
  </si>
  <si>
    <t>Működési kiadások összesen</t>
  </si>
  <si>
    <t>FELHALMOZÁSI BEVÉTELEK</t>
  </si>
  <si>
    <t>FELHALMOZÁSI KIADÁSOK</t>
  </si>
  <si>
    <t>Beruházási kiadások</t>
  </si>
  <si>
    <t>Felhalmozási célú támogatások államháztartáson belülről</t>
  </si>
  <si>
    <t>Felújítási kiadások</t>
  </si>
  <si>
    <t>Felhalmozási célú pénzeszközátvétel államháztartáson kívülről</t>
  </si>
  <si>
    <t>Támogatás (államháztartáson belül és kívülre)</t>
  </si>
  <si>
    <t>Támogatási kölcsönök visszatérülése</t>
  </si>
  <si>
    <t>Felhalmozási bevételek összesen</t>
  </si>
  <si>
    <t>Felhalmozási kiadások összesen</t>
  </si>
  <si>
    <t>Intézményi finanszírozás kiadásai felhalmozási kiadásokra</t>
  </si>
  <si>
    <t>Központi, irányító szervi támogatás felhalmozási kiadásokra</t>
  </si>
  <si>
    <t>Felhalmozási finanszírozási bevételek</t>
  </si>
  <si>
    <t>Felhalmozási finanszírozási kiadások</t>
  </si>
  <si>
    <t>Költségvetési bevételek mindösszesen</t>
  </si>
  <si>
    <t>Költségvetési kiadások mindösszesen</t>
  </si>
  <si>
    <t>2021.</t>
  </si>
  <si>
    <t>2022.</t>
  </si>
  <si>
    <t>2023.</t>
  </si>
  <si>
    <t>I. Önkormányzat saját bevételei</t>
  </si>
  <si>
    <t>Helyi adók és adó jellegű bevételek</t>
  </si>
  <si>
    <t>Az önkormányzati vagyon és az önkormányzatot megillető vagyoni értékű jog értékesítéséből és hasznosításából származó bevétel</t>
  </si>
  <si>
    <t>Az osztalék, a koncesszió díj és a hozambevétel</t>
  </si>
  <si>
    <t>A tárgyi eszköz és az immateriális jószág, részvény, részesedés, vállalat értékesítéséből és hasznosításából származó bevétel</t>
  </si>
  <si>
    <t>Bírság-, pótlék és díjbevétel</t>
  </si>
  <si>
    <t>Kezességvállalással kapcsolatos megtérülés</t>
  </si>
  <si>
    <t>Saját bevételek összesen</t>
  </si>
  <si>
    <t>II. Adósságot keletkeztető ügylet és annak mértéke</t>
  </si>
  <si>
    <t>Hitel, kölcsön felvétele, átvállalása a folyósítás napjától a végtörlesztés napjáig, és annak aktuális tőketartozása</t>
  </si>
  <si>
    <t>Hitelviszonyt megtestesítő értékpapír forgalomba hozatala</t>
  </si>
  <si>
    <t>Váltó kibocsátása</t>
  </si>
  <si>
    <t>Pénzügyi lízing lízingbevevői félként történő megkötése</t>
  </si>
  <si>
    <t>Visszavásárlási kötelezettséggel megkötött adásvételi szerződés eladói félként történő megkötése</t>
  </si>
  <si>
    <t>Szerződésben kapott, legalább háromszázhatvanöt nap időtartamú halasztott fizetés, részletfizetés</t>
  </si>
  <si>
    <t>Államadósság Kezelő Központ Zrt-nél elhelyezett fedezeti betétek és azok összege</t>
  </si>
  <si>
    <t>Adósságot keletkeztető ügylet összesen</t>
  </si>
  <si>
    <t>2024.</t>
  </si>
  <si>
    <t>Önkormányzat és az intézmények kötelező és önként vállalt feladatainak kimutatása (forint)</t>
  </si>
  <si>
    <t>I. Kötelező feladatok</t>
  </si>
  <si>
    <t>Személyi juttatások</t>
  </si>
  <si>
    <t>Munkaadókat terhelő járulékok és szociális hozzájárulási adó</t>
  </si>
  <si>
    <t>Dologi kiadások</t>
  </si>
  <si>
    <t>Támogatások államháztartáson kívülre</t>
  </si>
  <si>
    <t>Támogatások államháztartáson belülre</t>
  </si>
  <si>
    <t>Elvonások és befizetések</t>
  </si>
  <si>
    <t>Beruházások</t>
  </si>
  <si>
    <t>Felújítások</t>
  </si>
  <si>
    <t>Finanszírozási kiadások</t>
  </si>
  <si>
    <t>Kiadások összesen</t>
  </si>
  <si>
    <t>Bevételek összesen</t>
  </si>
  <si>
    <t>Önkormányzatok és önkormányzati hivatalok jogalkotó és általános igazgatási tevékenysége</t>
  </si>
  <si>
    <t>Köztemető fenntartás és működtetés</t>
  </si>
  <si>
    <t>Önkormányzati vagyonnal való gazdálkodással kapcsolatos feladatok</t>
  </si>
  <si>
    <t>Üzemeltetési és egyéb szolgáltatások</t>
  </si>
  <si>
    <t>Önkormányzatok elszámolásai a központi költségvetéssel</t>
  </si>
  <si>
    <t>Támogatási célú fianszírozási műveletek</t>
  </si>
  <si>
    <t>Hosszabb időtartamú közfoglalkoztatás</t>
  </si>
  <si>
    <t>Közutak, gidak, alagutak üzemeltetése, fenntartása</t>
  </si>
  <si>
    <t>Közvilágítás</t>
  </si>
  <si>
    <t>Zöldterület kezelés</t>
  </si>
  <si>
    <t>Város-, községgazdálkodási egyéb szolgáltatások</t>
  </si>
  <si>
    <t>Járóbetegek gyógyító szakellátása</t>
  </si>
  <si>
    <t>Fogorvosi alapellátás</t>
  </si>
  <si>
    <t>Család és nővédelmi egészségügyi gondozás</t>
  </si>
  <si>
    <t>Fertőző megbetegedések megelőzése, járványügyi ellátás</t>
  </si>
  <si>
    <t>Sportlétesítmények működtetése, fejlesztése</t>
  </si>
  <si>
    <t>Közművelődés, hagyományos közösségi, kulturális értékek gondozása</t>
  </si>
  <si>
    <t>Óvodai nevelés, ellátás, működtetés feladatai (önkormányzatnál vezetett)</t>
  </si>
  <si>
    <t>Gyermekétkeztetés köznevelési intézményben</t>
  </si>
  <si>
    <t>Lakóingatlan szociális célú bérbeadása, üzemeltetése</t>
  </si>
  <si>
    <t>Egyéb szociális pénzbeli és természetbeni ellátások, támogatások</t>
  </si>
  <si>
    <t>Polgármesteri Hivatal (Önkormányzatok és önkormányzati hivatalok jogalkotó és általános igazgatási tevékenysége)</t>
  </si>
  <si>
    <t>Polgármesteri Hivatal (Adó-, vám-, jövedéki igazgatás)</t>
  </si>
  <si>
    <t>Óvodai nevelés, bölcsődei ellátás, működtetés feladatai</t>
  </si>
  <si>
    <t>Művelődési központ és könytári feladatellátás</t>
  </si>
  <si>
    <t>Támogatási célú finanszírozási műveletek</t>
  </si>
  <si>
    <t>Forgatási és befektetési célú finanszírozási műveletek</t>
  </si>
  <si>
    <t>Kötelező feladatok összesen</t>
  </si>
  <si>
    <t>II. Önként vállalt feladatok</t>
  </si>
  <si>
    <t>Kiemelt állami és önkormányzati rendezvények</t>
  </si>
  <si>
    <t>Közművelődés, közösségi és társadalmi részvétel fejlesztése</t>
  </si>
  <si>
    <t>Esélyegyenlőség elősegítését célzó tevékenységek, programok</t>
  </si>
  <si>
    <t>Civil szervezetek működési támogatása</t>
  </si>
  <si>
    <t>Önként vállalt feladatok összesen</t>
  </si>
  <si>
    <t>III. Kötelező és önként vállalt feladatok összesen</t>
  </si>
  <si>
    <t>A. Megnevezés</t>
  </si>
  <si>
    <t>Önkormányzat saját bevételeinek és adósságot keletkeztető ügyleteinek középtávú bemutatása 2021/2022/2023/2024 (forint)</t>
  </si>
  <si>
    <t>ÖNKORMÁNYZAT ÉS AZ IRÁNYÍTÁSA ALÁ TARTOZÓ KÖLTSÉGVETÉSI SZERVEK LÉTSZÁMKERETE (fő)</t>
  </si>
  <si>
    <t>Vadkörtefa utcai lakóterület közművesítése út és járda építés (2020. évről áthúzódó)</t>
  </si>
  <si>
    <t>Szentgyörgyi Albert utca menti járda létesítése (2020. évről áthúzódó)</t>
  </si>
  <si>
    <t>Gyógyszertár épülete mögött parkoló kialakítása, szennyvíz és csapadékvíz rendszer kiépítése (2020. évről áthúzódó)</t>
  </si>
  <si>
    <t>Bottyán János utcai 1-3 közötti szakaszon ivóvíz vezeték cseréje, valamint a Kossuth L.u.107-121. közötti szakaszon burkolatfelújítás (2020.évről áthúzódó)</t>
  </si>
  <si>
    <t>Nyergesújfalu Tó utcai üzletek közötti terület burkolatfelújítása, csapadékvíz elvezetése (2020. évről áthúzódó)</t>
  </si>
  <si>
    <t>10-es úti gyalogátkelők megvilágításánál lámpatestek elhelyezése (2020. évről áthúzódó)</t>
  </si>
  <si>
    <t>Vadkörtefa utcai lakóterület műszaki ellenőrzése (2020. évről áthúzódó)</t>
  </si>
  <si>
    <t>Polgármesteri Hivatalban tolóajtó beépítés  és beléptető rendszer kialakítása(2020. évről áthúzódó)</t>
  </si>
  <si>
    <t>2020.  évről áthúzódó kötelezettségek</t>
  </si>
  <si>
    <t xml:space="preserve">Idom utca 6. szám alatti 2/9. számú önkormányzati lakásban bejárati ajtó csere </t>
  </si>
  <si>
    <t>Polgármesteri Hivatl emeleti irodáiban műpadló csere</t>
  </si>
  <si>
    <t>Polgármesteri Hivatalban emeleti irodák, tárgyalók, lépcsőházak és a kiállítóterem festése festése</t>
  </si>
  <si>
    <t>Polgármesteri Hivatal egyes irodáiban szalagfüggöny csere</t>
  </si>
  <si>
    <t>Intézményi feladatellátáshoz kapcsolódó ingatlanok felújítási keretösszege</t>
  </si>
  <si>
    <t>Mentőállomás épületében tűzlépcső kialakítása</t>
  </si>
  <si>
    <t>Civilek Házának belső felújítása (8 millió pályázati forrásból)</t>
  </si>
  <si>
    <t>Rendelőintézet közmű hibáinak feltárása, felújítása (elektromos hálózat, ivóvíz)</t>
  </si>
  <si>
    <t>Rendelőintézetnél fedett biciklitáróló kialakítása</t>
  </si>
  <si>
    <t>Rendelőintézet parkolójánál mozgásérzékelő megvilágítás kiépítése</t>
  </si>
  <si>
    <t>Rendelőintézetben elektromos ajtózár kiépítése a háziorvosi rendelőhöz</t>
  </si>
  <si>
    <t>Kölcsey utcai híd és járda kialakítása</t>
  </si>
  <si>
    <t>Napsugár Óvoda kerítés felújítása</t>
  </si>
  <si>
    <t>Napsugár Óvodánál szennyvízátemelőhöz háromfázisú tápellátás kiépítése, szivattyú</t>
  </si>
  <si>
    <t>Új temető kapu felújítása</t>
  </si>
  <si>
    <t>Szentgyörgyi Albert utca menti járda létesítése műszaki ellenőrzése(2020. évről áthúzódó)</t>
  </si>
  <si>
    <t>Benedek Elek Óvoda udvarára udvari játékok telepítése</t>
  </si>
  <si>
    <t>2020.  évről áthúzódó kötelezettségek összesen</t>
  </si>
  <si>
    <t>Hagyományokra építő közösségfejlesztés elnevezésű projekthez kapcsolódó eszközbeszerzés (TOP)</t>
  </si>
  <si>
    <t>Minőségi humán közszolgáltatások fejlesztése elnevezésű projekt eszközbeszerzése (EFOP)</t>
  </si>
  <si>
    <t xml:space="preserve">Rendezvénytámogatás Villa hét projekt eszközbeszerzései </t>
  </si>
  <si>
    <t>Vadkörtafa utcai lakóterület közvilágításának kiépítése</t>
  </si>
  <si>
    <t>Weblap készítése Önkormányzat részére (2020. évről áthúzódó kötelezettség)*</t>
  </si>
  <si>
    <t>789/5 és 789/6 hrsz-ú ingatlanok megvásárlása (Bartók Béla utcában)*</t>
  </si>
  <si>
    <t xml:space="preserve">Bóbita Óvoda és Bölcsőde főépület lapostető csapadékvezeték bélelése </t>
  </si>
  <si>
    <t>Tó utcai útépítés , csapadékvíz elvezető rendszer kialakítása, ivóvízvezeték csere, közvilágítás rekonstrukció (2020. évről áthúzódó)</t>
  </si>
  <si>
    <t>33.</t>
  </si>
  <si>
    <t>34.</t>
  </si>
  <si>
    <t>35.</t>
  </si>
  <si>
    <t>36.</t>
  </si>
  <si>
    <t>37.</t>
  </si>
  <si>
    <t>38.</t>
  </si>
  <si>
    <t>39.</t>
  </si>
  <si>
    <t>40.</t>
  </si>
  <si>
    <t>41.</t>
  </si>
  <si>
    <t>Ady Endre Művelődési Központ  kisértékű eszközbeszerzése (könyvtári könyvek, egyéb kis értékű eszközök)</t>
  </si>
  <si>
    <t>Napsugár Óvoda udvarára udvari játékok telepítése, gumitégla elhelyezése</t>
  </si>
  <si>
    <t>Benedek Elek Óvoda Óvoda informatikai eszközbeszerzése (laptop)</t>
  </si>
  <si>
    <t>Benedek Elek Óvoda  kisértékű eszközbeszerzése (tárolószekrények, mozgásfejlesztő eszközök egyéb eszk.)</t>
  </si>
  <si>
    <t>Benedek Elek Óvoda felújítása (tornaszobai gyermekmosdó, pince lépcső burkolása)</t>
  </si>
  <si>
    <t>Bóbita Óvoda és Bölcsőde informatikai eszközbeszerzése (laptop)</t>
  </si>
  <si>
    <t>Beruházás a Bóbita Óvoda és Bölcsőde épületén és az udvarán (szúnyoghálók elhelyezése, kiskapuk kialakítása)</t>
  </si>
  <si>
    <t>Bóbita Óvoda és Bölcsőde ( székhely épületében felújítási munkák (armatúrák cseréje LED-re, gyermeköltöző burkolása, csoportszoba padlóburkolat javítása)</t>
  </si>
  <si>
    <t>NYERGESÚJFALU VÁROS ÖNKORMÁNYZAT 2021. ÉVI KÖLTSÉGVETÉSE</t>
  </si>
  <si>
    <t>Közterületeken játszótér eszközök elhelyezése, tornapálya, parkberendezési eszközök (2020. évről áthúzódó)</t>
  </si>
  <si>
    <t>Kernstok Iskola Eterniti tagintézménye tornaterem padlózatának felújítása</t>
  </si>
  <si>
    <t>Munkácsy liget - Kölcsey utca sarkánál lévő buszmegálló öböl és peron felújításával kapcsolatos tervdokumentáció elkészítése (2020. évről áthúzódó)</t>
  </si>
  <si>
    <t>TARTALÉKOK</t>
  </si>
  <si>
    <t xml:space="preserve">LIMES látogatóközpont tervezése (tervezői művezetés) </t>
  </si>
  <si>
    <t>Útfelújítások tervezése (Harmat utca, Váci Mihály utca, Tó utca, Búzás-hegy utca-Tó utca összekötés, Diófa utca, Damjanich János utca, Petőfi Sándor utca, Kossuth Lajos utca 2-26.közötti szakasz járda- és kerékpárút) (2020. évről áthúzódó)</t>
  </si>
  <si>
    <t>Vadkörtefa utcai lakóterület közművesítése víuiközmű (2020. évről áthúzódó)</t>
  </si>
  <si>
    <t>Felhalmozási bevételek átcsoportosítása működési bevételek közé</t>
  </si>
  <si>
    <t>HIÁNY FINANSZÍROZÁSA ÖSSZESEN</t>
  </si>
  <si>
    <t>Útfelújítások tervezése</t>
  </si>
  <si>
    <t>Közlekedésbiztonsági feladatok megoldása</t>
  </si>
  <si>
    <t>Utcabútorok vásárlása</t>
  </si>
  <si>
    <t>59.</t>
  </si>
  <si>
    <t>60.</t>
  </si>
  <si>
    <t>61.</t>
  </si>
  <si>
    <t>018020 - Központi költségvetési befizetések</t>
  </si>
  <si>
    <t>Központi költségvetési befizetések</t>
  </si>
  <si>
    <t>Módosított</t>
  </si>
  <si>
    <t>AE.</t>
  </si>
  <si>
    <t>AF.</t>
  </si>
  <si>
    <t>AG.</t>
  </si>
  <si>
    <t>AH.</t>
  </si>
  <si>
    <t>AI.</t>
  </si>
  <si>
    <t>AJ.</t>
  </si>
  <si>
    <t>AK.</t>
  </si>
  <si>
    <t>AL.</t>
  </si>
  <si>
    <t>AM.</t>
  </si>
  <si>
    <t>AN.</t>
  </si>
  <si>
    <t>AO.</t>
  </si>
  <si>
    <t>AP.</t>
  </si>
  <si>
    <t>AQ.</t>
  </si>
  <si>
    <t>AR.</t>
  </si>
  <si>
    <t>AS.</t>
  </si>
  <si>
    <t>AT.</t>
  </si>
  <si>
    <t>AU.</t>
  </si>
  <si>
    <t>AV.</t>
  </si>
  <si>
    <t>AW.</t>
  </si>
  <si>
    <t>AX.</t>
  </si>
  <si>
    <t>AZ.</t>
  </si>
  <si>
    <t>BA.</t>
  </si>
  <si>
    <t>BB.</t>
  </si>
  <si>
    <t>BC.</t>
  </si>
  <si>
    <t>BD.</t>
  </si>
  <si>
    <t>BE.</t>
  </si>
  <si>
    <t>013320 - Köztemető fenntartás és -működtetés</t>
  </si>
  <si>
    <t xml:space="preserve">      013350 - Az önkormányzati vagyonnal való gazdálkodással kapcsolatos feladatok</t>
  </si>
  <si>
    <t xml:space="preserve">  013360 - Más szerv részére végzett pénzügyi-gazdálkodási, üzemeltetési, egyéb szolgáltatások</t>
  </si>
  <si>
    <t>016080 - Kiemelt állami és önkormányzati rendezvények</t>
  </si>
  <si>
    <t>018030 -Támogatási célú finanszírozási műveletek</t>
  </si>
  <si>
    <t>041233 -Hosszabb időtartamú közfoglalkoztatás</t>
  </si>
  <si>
    <t>045160 - Közutak, hidak, alagutak üzemeltetése, fenntartása</t>
  </si>
  <si>
    <t>064010 - Közvilágítás</t>
  </si>
  <si>
    <t>066010 - Zöldterület-kezelés</t>
  </si>
  <si>
    <t>066020 - Város-, községgazdálkodási egyéb szolgáltatások</t>
  </si>
  <si>
    <t>072210 - Járóbetegek gyógyító szakellátása</t>
  </si>
  <si>
    <t>072311 -Fogorvosi alapellátás</t>
  </si>
  <si>
    <t>074031 - Család és nővédelmi egészségügyi gondozás</t>
  </si>
  <si>
    <t>074040 -Fertőző megbetegedések megelőzése, járványügyi ellátás</t>
  </si>
  <si>
    <t>084031-Civil szervezetk működési támogatása</t>
  </si>
  <si>
    <t>091140 -Óvodai nevelés, ellátás, működtetés feladatai</t>
  </si>
  <si>
    <t>107060 -Egyéb szociális pénzbeli és természetbeni ellátások, támogatások</t>
  </si>
  <si>
    <t>011220 - Adó-,vám- és jövedéki igazgatás</t>
  </si>
  <si>
    <t>Táti termelőszövetkezet tulajdonát képező nyergesújfalui ingatlanok megvásárlása</t>
  </si>
  <si>
    <t>Részesedések, befektetési jegyek beszerzése teljesítése</t>
  </si>
  <si>
    <t>Németvölgyi pincesor jogi rendezése érdekében területvásárlás</t>
  </si>
  <si>
    <t>Teniszház villamosenergia ellátásával kapcsolatos csatlakozási díj</t>
  </si>
  <si>
    <t>Tó utcai felújítás I. ütem többlemunkái</t>
  </si>
  <si>
    <t>Tó utca 8. C-D. épülettömbhöz és lépcsőházakhoz vezető járda felújítása</t>
  </si>
  <si>
    <t>3639/2 és 3640 hrsz-ú ingatlanokból területrész vásárlás</t>
  </si>
  <si>
    <t>Május 1. téren és a Liget utcában kialakított játszóterek bekerítése</t>
  </si>
  <si>
    <t>Eternit óvodában kiakapu, kapaszkodó korlát kialakítása</t>
  </si>
  <si>
    <t>Volt tűzoltószertár elbontása, helyén parkoló kialakítása</t>
  </si>
  <si>
    <t>Téli síkosság-mentesítéshez használt anyagok tárolásához konténer vásárlása</t>
  </si>
  <si>
    <t>Napelemes vadkamerák beszerzése</t>
  </si>
  <si>
    <t>62.</t>
  </si>
  <si>
    <t>63.</t>
  </si>
  <si>
    <t>64.</t>
  </si>
  <si>
    <t>65.</t>
  </si>
  <si>
    <t>66.</t>
  </si>
  <si>
    <t>67.</t>
  </si>
  <si>
    <t>68.</t>
  </si>
  <si>
    <t>69.</t>
  </si>
  <si>
    <t>70.</t>
  </si>
  <si>
    <t>71.</t>
  </si>
  <si>
    <t>72.</t>
  </si>
  <si>
    <t>73.</t>
  </si>
  <si>
    <t>74.</t>
  </si>
  <si>
    <t>előirányzat</t>
  </si>
  <si>
    <t>Önkormányzati feladatellátást szolgáló fejlesztésekhez kiírt pályázathoz saját forrás (utak, hidak, alagutak)</t>
  </si>
  <si>
    <t>1.melléklet a 11/2021. (VI.30.)  önkormányzati rendelethez</t>
  </si>
  <si>
    <t>2.melléklet a 11/2021. (VI.30.)  önkormányzati rendelethez</t>
  </si>
  <si>
    <t>3.melléklet a 11/2021. (VI.30.)  önkormányzati rendelethez</t>
  </si>
  <si>
    <t>4.melléklet a 11/2021. (VI.30.)  önkormányzati rendelethez</t>
  </si>
  <si>
    <t>5.melléklet a 11/2021. (VI.30.)  önkormányzati rendelethez</t>
  </si>
  <si>
    <t>6.melléklet a 11/2021. (VI.30.)  önkormányzati rendelethez</t>
  </si>
  <si>
    <t>7.melléklet a 11/2021. (VUI.30.)  önkormányzati rendelethez</t>
  </si>
  <si>
    <t>8.melléklet a 11/2021. (VI.30.)  önkormányzati rendelethez</t>
  </si>
  <si>
    <t>9. melléklet a 11/2021. (VI.30.)  önkormányzati rendelethez</t>
  </si>
  <si>
    <t>10.melléklet a 11/2021. (VI.30.) önkormányzati rendelethez</t>
  </si>
  <si>
    <t>11. melléklet a 11/2021. (VI.30.) önkormányzati rendelethez</t>
  </si>
  <si>
    <t>12. melléklet a 11/2021. (VI.30.) önkormányzati rendelethez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</si>
</sst>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
    <numFmt numFmtId="166" formatCode="0__"/>
  </numFmts>
  <fonts count="45" x14ac:knownFonts="1">
    <font>
      <sz val="11"/>
      <color theme="1"/>
      <name val="Calibri"/>
      <family val="2"/>
      <scheme val="minor"/>
    </font>
    <font>
      <b/>
      <sz val="10"/>
      <name val="Times New Roman"/>
      <family val="1"/>
      <charset val="238"/>
    </font>
    <font>
      <sz val="10"/>
      <name val="Times New Roman"/>
      <family val="1"/>
      <charset val="238"/>
    </font>
    <font>
      <b/>
      <sz val="12"/>
      <name val="Times New Roman"/>
      <family val="1"/>
      <charset val="238"/>
    </font>
    <font>
      <sz val="12"/>
      <name val="Times New Roman"/>
      <family val="1"/>
      <charset val="238"/>
    </font>
    <font>
      <b/>
      <sz val="10"/>
      <name val="MS Sans Serif"/>
      <charset val="238"/>
    </font>
    <font>
      <b/>
      <sz val="10"/>
      <name val="Arial CE"/>
      <charset val="238"/>
    </font>
    <font>
      <sz val="10"/>
      <name val="Arial CE"/>
      <charset val="238"/>
    </font>
    <font>
      <sz val="10"/>
      <color indexed="8"/>
      <name val="Times New Roman"/>
      <family val="1"/>
      <charset val="238"/>
    </font>
    <font>
      <b/>
      <sz val="12"/>
      <color indexed="8"/>
      <name val="Times New Roman"/>
      <family val="1"/>
      <charset val="238"/>
    </font>
    <font>
      <sz val="12"/>
      <name val="MS Sans Serif"/>
      <charset val="238"/>
    </font>
    <font>
      <b/>
      <sz val="10"/>
      <color indexed="8"/>
      <name val="Times New Roman"/>
      <family val="1"/>
      <charset val="238"/>
    </font>
    <font>
      <sz val="10"/>
      <name val="Arial"/>
      <family val="2"/>
      <charset val="238"/>
    </font>
    <font>
      <b/>
      <sz val="10"/>
      <color theme="1"/>
      <name val="Times New Roman"/>
      <family val="1"/>
      <charset val="238"/>
    </font>
    <font>
      <sz val="12"/>
      <color indexed="8"/>
      <name val="Times New Roman"/>
      <family val="1"/>
      <charset val="238"/>
    </font>
    <font>
      <sz val="10"/>
      <name val="MS Sans Serif"/>
      <charset val="238"/>
    </font>
    <font>
      <sz val="10"/>
      <color rgb="FF000000"/>
      <name val="Times New Roman"/>
      <family val="1"/>
      <charset val="238"/>
    </font>
    <font>
      <b/>
      <sz val="10"/>
      <color rgb="FF000000"/>
      <name val="Times New Roman"/>
      <family val="1"/>
      <charset val="238"/>
    </font>
    <font>
      <b/>
      <sz val="9"/>
      <color indexed="8"/>
      <name val="Segoe UI"/>
      <family val="2"/>
      <charset val="238"/>
    </font>
    <font>
      <sz val="9"/>
      <color indexed="8"/>
      <name val="Segoe UI"/>
      <family val="2"/>
      <charset val="238"/>
    </font>
    <font>
      <b/>
      <sz val="9"/>
      <color indexed="81"/>
      <name val="Segoe UI"/>
      <family val="2"/>
      <charset val="238"/>
    </font>
    <font>
      <sz val="9"/>
      <color indexed="81"/>
      <name val="Segoe UI"/>
      <family val="2"/>
      <charset val="238"/>
    </font>
    <font>
      <b/>
      <sz val="11"/>
      <name val="Times New Roman"/>
      <family val="1"/>
      <charset val="238"/>
    </font>
    <font>
      <sz val="11"/>
      <name val="Times New Roman"/>
      <family val="1"/>
      <charset val="238"/>
    </font>
    <font>
      <sz val="11"/>
      <color indexed="8"/>
      <name val="Times New Roman"/>
      <family val="1"/>
      <charset val="238"/>
    </font>
    <font>
      <b/>
      <sz val="11"/>
      <color indexed="8"/>
      <name val="Times New Roman"/>
      <family val="1"/>
      <charset val="238"/>
    </font>
    <font>
      <sz val="11"/>
      <name val="MS Sans Serif"/>
      <charset val="238"/>
    </font>
    <font>
      <b/>
      <sz val="11"/>
      <name val="MS Sans Serif"/>
      <charset val="238"/>
    </font>
    <font>
      <sz val="10"/>
      <color theme="1"/>
      <name val="Times New Roman"/>
      <family val="1"/>
      <charset val="238"/>
    </font>
    <font>
      <b/>
      <sz val="9"/>
      <name val="Times New Roman"/>
      <family val="1"/>
      <charset val="238"/>
    </font>
    <font>
      <sz val="9"/>
      <name val="Times New Roman"/>
      <family val="1"/>
      <charset val="238"/>
    </font>
    <font>
      <sz val="9"/>
      <color rgb="FFFF0000"/>
      <name val="Times New Roman"/>
      <family val="1"/>
      <charset val="238"/>
    </font>
    <font>
      <b/>
      <sz val="9"/>
      <color rgb="FFFF0000"/>
      <name val="Times New Roman"/>
      <family val="1"/>
      <charset val="238"/>
    </font>
    <font>
      <sz val="11"/>
      <name val="Arial CE"/>
      <charset val="238"/>
    </font>
    <font>
      <sz val="10"/>
      <name val="Times New Roman"/>
      <family val="1"/>
    </font>
    <font>
      <b/>
      <sz val="10"/>
      <name val="Times New Roman"/>
      <family val="1"/>
    </font>
    <font>
      <b/>
      <sz val="8"/>
      <name val="Times New Roman"/>
      <family val="1"/>
      <charset val="238"/>
    </font>
    <font>
      <sz val="11"/>
      <color rgb="FFFF0000"/>
      <name val="Times New Roman"/>
      <family val="1"/>
      <charset val="238"/>
    </font>
    <font>
      <b/>
      <sz val="11"/>
      <color rgb="FFFF0000"/>
      <name val="Times New Roman"/>
      <family val="1"/>
      <charset val="238"/>
    </font>
    <font>
      <sz val="10"/>
      <color rgb="FFFF0000"/>
      <name val="Times New Roman"/>
      <family val="1"/>
      <charset val="238"/>
    </font>
    <font>
      <sz val="8"/>
      <name val="Times New Roman"/>
      <family val="1"/>
      <charset val="238"/>
    </font>
    <font>
      <b/>
      <sz val="9"/>
      <color indexed="81"/>
      <name val="Tahoma"/>
      <family val="2"/>
      <charset val="238"/>
    </font>
    <font>
      <sz val="9"/>
      <color indexed="81"/>
      <name val="Tahoma"/>
      <family val="2"/>
      <charset val="238"/>
    </font>
    <font>
      <b/>
      <sz val="11"/>
      <color theme="1"/>
      <name val="Times New Roman"/>
      <family val="1"/>
      <charset val="238"/>
    </font>
    <font>
      <b/>
      <sz val="11"/>
      <color theme="1"/>
      <name val="Calibri"/>
      <family val="2"/>
      <scheme val="minor"/>
    </font>
  </fonts>
  <fills count="12">
    <fill>
      <patternFill patternType="none"/>
    </fill>
    <fill>
      <patternFill patternType="gray125"/>
    </fill>
    <fill>
      <patternFill patternType="solid">
        <fgColor rgb="FFCCFFCC"/>
        <bgColor indexed="64"/>
      </patternFill>
    </fill>
    <fill>
      <patternFill patternType="solid">
        <fgColor rgb="FF99FF99"/>
        <bgColor indexed="64"/>
      </patternFill>
    </fill>
    <fill>
      <patternFill patternType="solid">
        <fgColor rgb="FF00FF00"/>
        <bgColor indexed="64"/>
      </patternFill>
    </fill>
    <fill>
      <patternFill patternType="solid">
        <fgColor rgb="FFCCFF99"/>
        <bgColor indexed="64"/>
      </patternFill>
    </fill>
    <fill>
      <patternFill patternType="solid">
        <fgColor rgb="FFCCFF99"/>
        <bgColor rgb="FF000000"/>
      </patternFill>
    </fill>
    <fill>
      <patternFill patternType="solid">
        <fgColor rgb="FF99FF66"/>
        <bgColor indexed="64"/>
      </patternFill>
    </fill>
    <fill>
      <patternFill patternType="solid">
        <fgColor rgb="FFCCFFCC"/>
        <bgColor rgb="FF000000"/>
      </patternFill>
    </fill>
    <fill>
      <patternFill patternType="solid">
        <fgColor theme="6" tint="0.59999389629810485"/>
        <bgColor indexed="64"/>
      </patternFill>
    </fill>
    <fill>
      <patternFill patternType="solid">
        <fgColor rgb="FFFFFF00"/>
        <bgColor indexed="64"/>
      </patternFill>
    </fill>
    <fill>
      <patternFill patternType="solid">
        <fgColor rgb="FFFFFF00"/>
        <bgColor rgb="FF000000"/>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7" fillId="0" borderId="0"/>
    <xf numFmtId="0" fontId="12" fillId="0" borderId="0"/>
    <xf numFmtId="0" fontId="12" fillId="0" borderId="0"/>
  </cellStyleXfs>
  <cellXfs count="613">
    <xf numFmtId="0" fontId="0" fillId="0" borderId="0" xfId="0"/>
    <xf numFmtId="0" fontId="2" fillId="0" borderId="0" xfId="0" applyFont="1"/>
    <xf numFmtId="0" fontId="4" fillId="0" borderId="0" xfId="0" applyFont="1"/>
    <xf numFmtId="0" fontId="3" fillId="0" borderId="0" xfId="0" applyFont="1"/>
    <xf numFmtId="0" fontId="2" fillId="0" borderId="0" xfId="0" applyFont="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3" fontId="2" fillId="0" borderId="0" xfId="0" applyNumberFormat="1" applyFont="1"/>
    <xf numFmtId="0" fontId="1" fillId="0" borderId="0" xfId="0" applyFont="1"/>
    <xf numFmtId="0" fontId="1" fillId="0" borderId="2" xfId="0" applyFont="1" applyBorder="1" applyAlignment="1">
      <alignment horizontal="center"/>
    </xf>
    <xf numFmtId="3" fontId="1" fillId="0" borderId="2" xfId="0" applyNumberFormat="1" applyFont="1" applyBorder="1" applyAlignment="1">
      <alignment horizontal="center"/>
    </xf>
    <xf numFmtId="0" fontId="1" fillId="0" borderId="0" xfId="0" applyFont="1" applyAlignment="1">
      <alignment horizontal="center"/>
    </xf>
    <xf numFmtId="0" fontId="1" fillId="0" borderId="0" xfId="0" applyFont="1" applyAlignment="1">
      <alignment wrapText="1"/>
    </xf>
    <xf numFmtId="3" fontId="1" fillId="0" borderId="2" xfId="0" applyNumberFormat="1" applyFont="1" applyBorder="1" applyAlignment="1">
      <alignment horizontal="center" wrapText="1"/>
    </xf>
    <xf numFmtId="49" fontId="2" fillId="0" borderId="2" xfId="0" applyNumberFormat="1" applyFont="1" applyBorder="1" applyAlignment="1">
      <alignment horizontal="center"/>
    </xf>
    <xf numFmtId="0" fontId="1" fillId="0" borderId="2" xfId="0" applyFont="1" applyBorder="1" applyAlignment="1">
      <alignment horizontal="left"/>
    </xf>
    <xf numFmtId="3" fontId="2" fillId="0" borderId="2" xfId="0" applyNumberFormat="1" applyFont="1" applyBorder="1" applyAlignment="1"/>
    <xf numFmtId="0" fontId="2" fillId="0" borderId="2" xfId="0" applyFont="1" applyBorder="1"/>
    <xf numFmtId="3" fontId="2" fillId="0" borderId="2" xfId="0" applyNumberFormat="1" applyFont="1" applyBorder="1"/>
    <xf numFmtId="0" fontId="1" fillId="0" borderId="2" xfId="0" applyFont="1" applyBorder="1"/>
    <xf numFmtId="49" fontId="2" fillId="0" borderId="2" xfId="0" applyNumberFormat="1" applyFont="1" applyFill="1" applyBorder="1" applyAlignment="1">
      <alignment horizontal="center"/>
    </xf>
    <xf numFmtId="49" fontId="2" fillId="0" borderId="2" xfId="0" applyNumberFormat="1" applyFont="1" applyFill="1" applyBorder="1"/>
    <xf numFmtId="3" fontId="2" fillId="0" borderId="2" xfId="0" applyNumberFormat="1" applyFont="1" applyFill="1" applyBorder="1"/>
    <xf numFmtId="3" fontId="1" fillId="0" borderId="2" xfId="0" applyNumberFormat="1" applyFont="1" applyFill="1" applyBorder="1"/>
    <xf numFmtId="0" fontId="2" fillId="0" borderId="0" xfId="0" applyFont="1" applyFill="1"/>
    <xf numFmtId="49" fontId="2" fillId="0" borderId="2" xfId="0" applyNumberFormat="1" applyFont="1" applyFill="1" applyBorder="1" applyAlignment="1">
      <alignment wrapText="1"/>
    </xf>
    <xf numFmtId="49" fontId="1" fillId="0" borderId="2" xfId="0" applyNumberFormat="1" applyFont="1" applyFill="1" applyBorder="1"/>
    <xf numFmtId="49" fontId="2" fillId="0" borderId="2" xfId="0" applyNumberFormat="1" applyFont="1" applyBorder="1"/>
    <xf numFmtId="3" fontId="1" fillId="0" borderId="2" xfId="0" applyNumberFormat="1" applyFont="1" applyBorder="1"/>
    <xf numFmtId="49" fontId="1" fillId="0" borderId="2" xfId="0" applyNumberFormat="1" applyFont="1" applyBorder="1"/>
    <xf numFmtId="49" fontId="1" fillId="2" borderId="2" xfId="0" applyNumberFormat="1" applyFont="1" applyFill="1" applyBorder="1"/>
    <xf numFmtId="3" fontId="1" fillId="2" borderId="2" xfId="0" applyNumberFormat="1" applyFont="1" applyFill="1" applyBorder="1"/>
    <xf numFmtId="49" fontId="1" fillId="0" borderId="2" xfId="0" applyNumberFormat="1" applyFont="1" applyBorder="1" applyAlignment="1"/>
    <xf numFmtId="49" fontId="2" fillId="0" borderId="2" xfId="0" applyNumberFormat="1" applyFont="1" applyBorder="1" applyAlignment="1">
      <alignment wrapText="1"/>
    </xf>
    <xf numFmtId="3" fontId="2" fillId="2" borderId="2" xfId="0" applyNumberFormat="1" applyFont="1" applyFill="1" applyBorder="1"/>
    <xf numFmtId="49" fontId="1" fillId="3" borderId="2" xfId="0" applyNumberFormat="1" applyFont="1" applyFill="1" applyBorder="1"/>
    <xf numFmtId="3" fontId="1" fillId="3" borderId="2" xfId="0" applyNumberFormat="1" applyFont="1" applyFill="1" applyBorder="1"/>
    <xf numFmtId="0" fontId="1" fillId="0" borderId="0" xfId="0" applyFont="1" applyFill="1"/>
    <xf numFmtId="49" fontId="1" fillId="4" borderId="2" xfId="0" applyNumberFormat="1" applyFont="1" applyFill="1" applyBorder="1"/>
    <xf numFmtId="3" fontId="1" fillId="4" borderId="2" xfId="0" applyNumberFormat="1" applyFont="1" applyFill="1" applyBorder="1"/>
    <xf numFmtId="49" fontId="2" fillId="0" borderId="0" xfId="0" applyNumberFormat="1" applyFont="1" applyBorder="1" applyAlignment="1">
      <alignment horizontal="center"/>
    </xf>
    <xf numFmtId="49" fontId="1" fillId="0" borderId="0" xfId="0" applyNumberFormat="1" applyFont="1" applyBorder="1"/>
    <xf numFmtId="3" fontId="1" fillId="0" borderId="0" xfId="0" applyNumberFormat="1" applyFont="1" applyBorder="1"/>
    <xf numFmtId="3" fontId="2" fillId="0" borderId="0" xfId="0" applyNumberFormat="1" applyFont="1" applyBorder="1"/>
    <xf numFmtId="0" fontId="1" fillId="0" borderId="0" xfId="0" applyFont="1" applyBorder="1"/>
    <xf numFmtId="0" fontId="2" fillId="0" borderId="0" xfId="0" applyFont="1" applyAlignment="1">
      <alignment wrapText="1"/>
    </xf>
    <xf numFmtId="0" fontId="2" fillId="0" borderId="2" xfId="0" applyFont="1" applyBorder="1" applyAlignment="1">
      <alignment horizontal="center"/>
    </xf>
    <xf numFmtId="49" fontId="2" fillId="2" borderId="2" xfId="0" applyNumberFormat="1" applyFont="1" applyFill="1" applyBorder="1"/>
    <xf numFmtId="0" fontId="2" fillId="0" borderId="2" xfId="0" applyFont="1" applyFill="1" applyBorder="1" applyAlignment="1">
      <alignment horizontal="center"/>
    </xf>
    <xf numFmtId="49" fontId="2" fillId="0" borderId="0" xfId="0" applyNumberFormat="1" applyFont="1" applyBorder="1"/>
    <xf numFmtId="0" fontId="2" fillId="0" borderId="2" xfId="0" applyFont="1" applyBorder="1" applyAlignment="1">
      <alignment horizontal="left"/>
    </xf>
    <xf numFmtId="0" fontId="2" fillId="0" borderId="0" xfId="0" applyFont="1" applyAlignment="1">
      <alignment vertical="center"/>
    </xf>
    <xf numFmtId="3" fontId="1" fillId="0" borderId="4" xfId="0" applyNumberFormat="1" applyFont="1" applyBorder="1" applyAlignment="1">
      <alignment horizontal="center" wrapText="1"/>
    </xf>
    <xf numFmtId="0" fontId="8" fillId="0" borderId="0" xfId="1" applyFont="1" applyFill="1"/>
    <xf numFmtId="0" fontId="1" fillId="0" borderId="0" xfId="0" applyFont="1" applyAlignment="1">
      <alignment horizontal="right"/>
    </xf>
    <xf numFmtId="0" fontId="0" fillId="0" borderId="0" xfId="0" applyAlignment="1"/>
    <xf numFmtId="3" fontId="0" fillId="0" borderId="0" xfId="0" applyNumberFormat="1" applyAlignment="1"/>
    <xf numFmtId="3" fontId="5" fillId="0" borderId="0" xfId="0" applyNumberFormat="1" applyFont="1" applyAlignment="1"/>
    <xf numFmtId="0" fontId="8" fillId="0" borderId="0" xfId="1" applyFont="1" applyFill="1" applyBorder="1"/>
    <xf numFmtId="164" fontId="11" fillId="0" borderId="7" xfId="1" applyNumberFormat="1" applyFont="1" applyFill="1" applyBorder="1" applyAlignment="1">
      <alignment horizontal="center" vertical="center"/>
    </xf>
    <xf numFmtId="0" fontId="2" fillId="0" borderId="8" xfId="1" applyFont="1" applyBorder="1" applyAlignment="1"/>
    <xf numFmtId="3" fontId="2" fillId="0" borderId="8" xfId="1" applyNumberFormat="1" applyFont="1" applyBorder="1" applyAlignment="1"/>
    <xf numFmtId="3" fontId="0" fillId="0" borderId="8" xfId="0" applyNumberFormat="1" applyBorder="1" applyAlignment="1"/>
    <xf numFmtId="3" fontId="5" fillId="0" borderId="8" xfId="0" applyNumberFormat="1" applyFont="1" applyBorder="1" applyAlignment="1"/>
    <xf numFmtId="164" fontId="11" fillId="0" borderId="2" xfId="1" applyNumberFormat="1" applyFont="1" applyFill="1" applyBorder="1" applyAlignment="1">
      <alignment horizontal="center" vertical="center"/>
    </xf>
    <xf numFmtId="0" fontId="1" fillId="0" borderId="2" xfId="1" applyFont="1" applyBorder="1" applyAlignment="1">
      <alignment horizontal="center"/>
    </xf>
    <xf numFmtId="3" fontId="1" fillId="0" borderId="2" xfId="1" applyNumberFormat="1" applyFont="1" applyBorder="1" applyAlignment="1">
      <alignment horizontal="center"/>
    </xf>
    <xf numFmtId="0" fontId="11" fillId="0" borderId="2" xfId="1" applyFont="1" applyFill="1" applyBorder="1" applyAlignment="1">
      <alignment horizontal="center"/>
    </xf>
    <xf numFmtId="0" fontId="11" fillId="0" borderId="0" xfId="1" applyFont="1" applyFill="1" applyAlignment="1">
      <alignment horizontal="center"/>
    </xf>
    <xf numFmtId="0" fontId="11" fillId="0" borderId="0" xfId="1" applyFont="1" applyFill="1" applyAlignment="1">
      <alignment horizontal="center" vertical="center" wrapText="1"/>
    </xf>
    <xf numFmtId="3" fontId="1" fillId="0" borderId="2" xfId="1" applyNumberFormat="1" applyFont="1" applyBorder="1" applyAlignment="1">
      <alignment horizontal="center" vertical="center" wrapText="1"/>
    </xf>
    <xf numFmtId="0" fontId="8" fillId="0" borderId="2" xfId="1" quotePrefix="1" applyFont="1" applyFill="1" applyBorder="1" applyAlignment="1">
      <alignment horizontal="center" vertical="center"/>
    </xf>
    <xf numFmtId="0" fontId="8" fillId="0" borderId="2" xfId="1" applyFont="1" applyFill="1" applyBorder="1" applyAlignment="1">
      <alignment vertical="center" wrapText="1"/>
    </xf>
    <xf numFmtId="0" fontId="8" fillId="0" borderId="2" xfId="1" applyFont="1" applyFill="1" applyBorder="1" applyAlignment="1">
      <alignment horizontal="left" vertical="center"/>
    </xf>
    <xf numFmtId="3" fontId="8" fillId="0" borderId="2" xfId="1" applyNumberFormat="1" applyFont="1" applyFill="1" applyBorder="1" applyAlignment="1">
      <alignment horizontal="right" vertical="center"/>
    </xf>
    <xf numFmtId="3" fontId="11" fillId="0" borderId="2" xfId="1" applyNumberFormat="1" applyFont="1" applyFill="1" applyBorder="1" applyAlignment="1">
      <alignment horizontal="right" vertical="center"/>
    </xf>
    <xf numFmtId="0" fontId="11" fillId="0" borderId="0" xfId="1" applyFont="1" applyFill="1"/>
    <xf numFmtId="0" fontId="8" fillId="0" borderId="2" xfId="1" applyFont="1" applyFill="1" applyBorder="1" applyAlignment="1">
      <alignment horizontal="left" vertical="center" wrapText="1"/>
    </xf>
    <xf numFmtId="3" fontId="8" fillId="0" borderId="2" xfId="1" quotePrefix="1" applyNumberFormat="1" applyFont="1" applyFill="1" applyBorder="1" applyAlignment="1">
      <alignment horizontal="right" vertical="center"/>
    </xf>
    <xf numFmtId="0" fontId="11" fillId="3" borderId="2" xfId="1" quotePrefix="1" applyFont="1" applyFill="1" applyBorder="1" applyAlignment="1">
      <alignment horizontal="center" vertical="center"/>
    </xf>
    <xf numFmtId="0" fontId="11" fillId="3" borderId="2" xfId="1" applyFont="1" applyFill="1" applyBorder="1" applyAlignment="1">
      <alignment horizontal="left" vertical="center" wrapText="1"/>
    </xf>
    <xf numFmtId="0" fontId="11" fillId="3" borderId="2" xfId="1" applyFont="1" applyFill="1" applyBorder="1" applyAlignment="1">
      <alignment horizontal="left" vertical="center"/>
    </xf>
    <xf numFmtId="3" fontId="1" fillId="3" borderId="2" xfId="2" applyNumberFormat="1" applyFont="1" applyFill="1" applyBorder="1" applyAlignment="1">
      <alignment horizontal="right" vertical="center" wrapText="1"/>
    </xf>
    <xf numFmtId="0" fontId="8" fillId="3" borderId="2" xfId="1" quotePrefix="1" applyFont="1" applyFill="1" applyBorder="1" applyAlignment="1">
      <alignment horizontal="center" vertical="center"/>
    </xf>
    <xf numFmtId="0" fontId="8" fillId="3" borderId="2" xfId="1" applyFont="1" applyFill="1" applyBorder="1" applyAlignment="1">
      <alignment horizontal="left" vertical="center" wrapText="1"/>
    </xf>
    <xf numFmtId="0" fontId="8" fillId="3" borderId="2" xfId="1" applyFont="1" applyFill="1" applyBorder="1" applyAlignment="1">
      <alignment horizontal="left" vertical="center"/>
    </xf>
    <xf numFmtId="3" fontId="2" fillId="3" borderId="2" xfId="2" applyNumberFormat="1" applyFont="1" applyFill="1" applyBorder="1" applyAlignment="1">
      <alignment horizontal="right" vertical="center" wrapText="1"/>
    </xf>
    <xf numFmtId="3" fontId="11" fillId="3" borderId="2" xfId="1" applyNumberFormat="1" applyFont="1" applyFill="1" applyBorder="1" applyAlignment="1">
      <alignment horizontal="right" vertical="center"/>
    </xf>
    <xf numFmtId="0" fontId="8" fillId="0" borderId="0" xfId="1" applyFont="1" applyFill="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left" vertical="center" wrapText="1"/>
    </xf>
    <xf numFmtId="0" fontId="8" fillId="2" borderId="2" xfId="1" applyFont="1" applyFill="1" applyBorder="1" applyAlignment="1">
      <alignment horizontal="left" vertical="center"/>
    </xf>
    <xf numFmtId="3" fontId="2" fillId="2" borderId="2" xfId="2" applyNumberFormat="1" applyFont="1" applyFill="1" applyBorder="1" applyAlignment="1">
      <alignment horizontal="right" vertical="center" wrapText="1"/>
    </xf>
    <xf numFmtId="0" fontId="2" fillId="0" borderId="2" xfId="1" applyFont="1" applyFill="1" applyBorder="1" applyAlignment="1">
      <alignment horizontal="left" vertical="center" wrapText="1"/>
    </xf>
    <xf numFmtId="0" fontId="2" fillId="2" borderId="2" xfId="1" applyFont="1" applyFill="1" applyBorder="1" applyAlignment="1">
      <alignment horizontal="left" vertical="center" wrapText="1"/>
    </xf>
    <xf numFmtId="3" fontId="11" fillId="2" borderId="2" xfId="1" applyNumberFormat="1" applyFont="1" applyFill="1" applyBorder="1" applyAlignment="1">
      <alignment horizontal="right" vertical="center"/>
    </xf>
    <xf numFmtId="0" fontId="13" fillId="3" borderId="2" xfId="1" applyFont="1" applyFill="1" applyBorder="1" applyAlignment="1">
      <alignment horizontal="left" vertical="center" wrapText="1"/>
    </xf>
    <xf numFmtId="0" fontId="1" fillId="3" borderId="2" xfId="1" applyFont="1" applyFill="1" applyBorder="1" applyAlignment="1">
      <alignment horizontal="left" vertical="center" wrapText="1"/>
    </xf>
    <xf numFmtId="3" fontId="8" fillId="0" borderId="0" xfId="1" applyNumberFormat="1" applyFont="1" applyFill="1"/>
    <xf numFmtId="3" fontId="11" fillId="0" borderId="0" xfId="1" applyNumberFormat="1" applyFont="1" applyFill="1"/>
    <xf numFmtId="0" fontId="14" fillId="0" borderId="0" xfId="1" applyFont="1" applyFill="1"/>
    <xf numFmtId="164" fontId="9" fillId="0" borderId="0" xfId="1" applyNumberFormat="1" applyFont="1" applyFill="1" applyBorder="1" applyAlignment="1">
      <alignment horizontal="center" vertical="center"/>
    </xf>
    <xf numFmtId="0" fontId="4" fillId="0" borderId="0" xfId="1" applyFont="1" applyBorder="1" applyAlignment="1"/>
    <xf numFmtId="0" fontId="5" fillId="0" borderId="0" xfId="0" applyFont="1" applyAlignment="1"/>
    <xf numFmtId="0" fontId="1" fillId="0" borderId="2" xfId="1" applyFont="1" applyBorder="1" applyAlignment="1">
      <alignment horizontal="center" vertical="center" wrapText="1"/>
    </xf>
    <xf numFmtId="0" fontId="2" fillId="0" borderId="2" xfId="1" applyFont="1" applyFill="1" applyBorder="1" applyAlignment="1">
      <alignment horizontal="left" vertical="center"/>
    </xf>
    <xf numFmtId="0" fontId="2" fillId="3" borderId="2" xfId="1" applyFont="1" applyFill="1" applyBorder="1" applyAlignment="1">
      <alignment horizontal="left" vertical="center" wrapText="1"/>
    </xf>
    <xf numFmtId="0" fontId="2" fillId="3" borderId="2" xfId="1" applyFont="1" applyFill="1" applyBorder="1" applyAlignment="1">
      <alignment horizontal="left" vertical="center"/>
    </xf>
    <xf numFmtId="0" fontId="1" fillId="3" borderId="2" xfId="1" applyFont="1" applyFill="1" applyBorder="1" applyAlignment="1">
      <alignment horizontal="left" vertical="center"/>
    </xf>
    <xf numFmtId="0" fontId="1" fillId="0" borderId="4" xfId="1" applyFont="1" applyBorder="1" applyAlignment="1">
      <alignment horizontal="center" vertical="center" wrapText="1"/>
    </xf>
    <xf numFmtId="164" fontId="8" fillId="0" borderId="0" xfId="1" applyNumberFormat="1" applyFont="1" applyFill="1"/>
    <xf numFmtId="0" fontId="9" fillId="0" borderId="0" xfId="1" applyFont="1" applyFill="1"/>
    <xf numFmtId="0" fontId="15" fillId="0" borderId="0" xfId="0" applyFont="1" applyAlignment="1">
      <alignment horizontal="center"/>
    </xf>
    <xf numFmtId="0" fontId="5" fillId="0" borderId="0" xfId="0" applyFont="1" applyAlignment="1">
      <alignment horizontal="center"/>
    </xf>
    <xf numFmtId="0" fontId="11" fillId="0" borderId="4"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0" xfId="1" applyFont="1" applyFill="1" applyAlignment="1">
      <alignment horizontal="center" wrapText="1"/>
    </xf>
    <xf numFmtId="0" fontId="1" fillId="0" borderId="2" xfId="1" applyFont="1" applyFill="1" applyBorder="1" applyAlignment="1">
      <alignment horizontal="center" vertical="center" wrapText="1"/>
    </xf>
    <xf numFmtId="164" fontId="8" fillId="0" borderId="4" xfId="1" quotePrefix="1" applyNumberFormat="1" applyFont="1" applyFill="1" applyBorder="1" applyAlignment="1">
      <alignment horizontal="center" vertical="center"/>
    </xf>
    <xf numFmtId="0" fontId="8" fillId="0" borderId="4" xfId="1" applyFont="1" applyFill="1" applyBorder="1" applyAlignment="1">
      <alignment vertical="center"/>
    </xf>
    <xf numFmtId="0" fontId="8" fillId="0" borderId="2" xfId="1" applyNumberFormat="1" applyFont="1" applyFill="1" applyBorder="1" applyAlignment="1">
      <alignment vertical="center"/>
    </xf>
    <xf numFmtId="3" fontId="16" fillId="0" borderId="2" xfId="1" applyNumberFormat="1" applyFont="1" applyFill="1" applyBorder="1" applyAlignment="1"/>
    <xf numFmtId="3" fontId="8" fillId="0" borderId="2" xfId="1" applyNumberFormat="1" applyFont="1" applyFill="1" applyBorder="1" applyAlignment="1"/>
    <xf numFmtId="3" fontId="11" fillId="0" borderId="2" xfId="1" applyNumberFormat="1" applyFont="1" applyFill="1" applyBorder="1" applyAlignment="1"/>
    <xf numFmtId="165" fontId="8" fillId="0" borderId="2" xfId="1" applyNumberFormat="1" applyFont="1" applyFill="1" applyBorder="1" applyAlignment="1">
      <alignment vertical="center"/>
    </xf>
    <xf numFmtId="0" fontId="8" fillId="0" borderId="4" xfId="1" applyFont="1" applyFill="1" applyBorder="1" applyAlignment="1">
      <alignment vertical="center" wrapText="1"/>
    </xf>
    <xf numFmtId="0" fontId="8" fillId="0" borderId="4" xfId="1" applyFont="1" applyFill="1" applyBorder="1" applyAlignment="1">
      <alignment horizontal="left" vertical="center" wrapText="1"/>
    </xf>
    <xf numFmtId="3" fontId="2" fillId="0" borderId="2" xfId="3" applyNumberFormat="1" applyFont="1" applyFill="1" applyBorder="1" applyAlignment="1">
      <alignment vertical="center" wrapText="1"/>
    </xf>
    <xf numFmtId="0" fontId="8" fillId="0" borderId="4" xfId="1" applyFont="1" applyFill="1" applyBorder="1" applyAlignment="1">
      <alignment horizontal="left" vertical="center"/>
    </xf>
    <xf numFmtId="164" fontId="11" fillId="5" borderId="4" xfId="1" quotePrefix="1" applyNumberFormat="1" applyFont="1" applyFill="1" applyBorder="1" applyAlignment="1">
      <alignment horizontal="center" vertical="center"/>
    </xf>
    <xf numFmtId="0" fontId="11" fillId="5" borderId="4" xfId="1" applyFont="1" applyFill="1" applyBorder="1" applyAlignment="1">
      <alignment vertical="center" wrapText="1"/>
    </xf>
    <xf numFmtId="165" fontId="11" fillId="5" borderId="2" xfId="1" applyNumberFormat="1" applyFont="1" applyFill="1" applyBorder="1" applyAlignment="1">
      <alignment vertical="center"/>
    </xf>
    <xf numFmtId="3" fontId="11" fillId="5" borderId="2" xfId="1" applyNumberFormat="1" applyFont="1" applyFill="1" applyBorder="1" applyAlignment="1"/>
    <xf numFmtId="0" fontId="11" fillId="5" borderId="4" xfId="1" applyFont="1" applyFill="1" applyBorder="1" applyAlignment="1">
      <alignment horizontal="left" vertical="center" wrapText="1"/>
    </xf>
    <xf numFmtId="3" fontId="17" fillId="5" borderId="2" xfId="1" applyNumberFormat="1" applyFont="1" applyFill="1" applyBorder="1" applyAlignment="1"/>
    <xf numFmtId="3" fontId="8" fillId="5" borderId="2" xfId="1" applyNumberFormat="1" applyFont="1" applyFill="1" applyBorder="1" applyAlignment="1"/>
    <xf numFmtId="3" fontId="17" fillId="0" borderId="2" xfId="1" applyNumberFormat="1" applyFont="1" applyFill="1" applyBorder="1" applyAlignment="1"/>
    <xf numFmtId="3" fontId="1" fillId="6" borderId="2" xfId="3" applyNumberFormat="1" applyFont="1" applyFill="1" applyBorder="1" applyAlignment="1">
      <alignment vertical="center" wrapText="1"/>
    </xf>
    <xf numFmtId="0" fontId="2" fillId="0" borderId="4" xfId="1" applyFont="1" applyFill="1" applyBorder="1" applyAlignment="1">
      <alignment horizontal="left" vertical="center" wrapText="1"/>
    </xf>
    <xf numFmtId="3" fontId="8" fillId="0" borderId="2" xfId="1" applyNumberFormat="1" applyFont="1" applyFill="1" applyBorder="1" applyAlignment="1">
      <alignment vertical="center"/>
    </xf>
    <xf numFmtId="3" fontId="11" fillId="0" borderId="2" xfId="1" applyNumberFormat="1" applyFont="1" applyFill="1" applyBorder="1" applyAlignment="1">
      <alignment vertical="center"/>
    </xf>
    <xf numFmtId="0" fontId="1" fillId="5" borderId="4" xfId="1" applyFont="1" applyFill="1" applyBorder="1" applyAlignment="1">
      <alignment horizontal="left" vertical="center" wrapText="1"/>
    </xf>
    <xf numFmtId="3" fontId="2" fillId="5" borderId="2" xfId="2" applyNumberFormat="1" applyFont="1" applyFill="1" applyBorder="1" applyAlignment="1">
      <alignment vertical="center" wrapText="1"/>
    </xf>
    <xf numFmtId="3" fontId="16" fillId="6" borderId="2" xfId="1" applyNumberFormat="1" applyFont="1" applyFill="1" applyBorder="1" applyAlignment="1"/>
    <xf numFmtId="0" fontId="2" fillId="0" borderId="4" xfId="1" applyFont="1" applyFill="1" applyBorder="1" applyAlignment="1">
      <alignment vertical="center" wrapText="1"/>
    </xf>
    <xf numFmtId="3" fontId="2" fillId="0" borderId="2" xfId="2" applyNumberFormat="1" applyFont="1" applyFill="1" applyBorder="1" applyAlignment="1">
      <alignment vertical="center" wrapText="1"/>
    </xf>
    <xf numFmtId="0" fontId="2" fillId="0" borderId="4" xfId="1" applyFont="1" applyFill="1" applyBorder="1" applyAlignment="1">
      <alignment vertical="center"/>
    </xf>
    <xf numFmtId="164" fontId="11" fillId="0" borderId="4" xfId="1" quotePrefix="1" applyNumberFormat="1" applyFont="1" applyFill="1" applyBorder="1" applyAlignment="1">
      <alignment horizontal="center" vertical="center"/>
    </xf>
    <xf numFmtId="3" fontId="1" fillId="5" borderId="2" xfId="2" applyNumberFormat="1" applyFont="1" applyFill="1" applyBorder="1" applyAlignment="1">
      <alignment vertical="center" wrapText="1"/>
    </xf>
    <xf numFmtId="166" fontId="8" fillId="0" borderId="4" xfId="1" applyNumberFormat="1" applyFont="1" applyFill="1" applyBorder="1" applyAlignment="1">
      <alignment horizontal="left" vertical="center"/>
    </xf>
    <xf numFmtId="3" fontId="17" fillId="0" borderId="2" xfId="1" applyNumberFormat="1" applyFont="1" applyFill="1" applyBorder="1" applyAlignment="1">
      <alignment vertical="center"/>
    </xf>
    <xf numFmtId="0" fontId="11" fillId="5" borderId="4" xfId="1" applyFont="1" applyFill="1" applyBorder="1" applyAlignment="1">
      <alignment horizontal="left" vertical="center"/>
    </xf>
    <xf numFmtId="164" fontId="11" fillId="7" borderId="4" xfId="1" quotePrefix="1" applyNumberFormat="1" applyFont="1" applyFill="1" applyBorder="1" applyAlignment="1">
      <alignment horizontal="center" vertical="center"/>
    </xf>
    <xf numFmtId="0" fontId="11" fillId="7" borderId="4" xfId="1" applyFont="1" applyFill="1" applyBorder="1" applyAlignment="1">
      <alignment horizontal="left" vertical="center"/>
    </xf>
    <xf numFmtId="165" fontId="11" fillId="7" borderId="2" xfId="1" applyNumberFormat="1" applyFont="1" applyFill="1" applyBorder="1" applyAlignment="1">
      <alignment vertical="center"/>
    </xf>
    <xf numFmtId="3" fontId="1" fillId="7" borderId="2" xfId="2" applyNumberFormat="1" applyFont="1" applyFill="1" applyBorder="1" applyAlignment="1">
      <alignment vertical="center" wrapText="1"/>
    </xf>
    <xf numFmtId="0" fontId="8" fillId="0" borderId="0" xfId="1" applyFont="1" applyFill="1" applyAlignment="1">
      <alignment vertical="center"/>
    </xf>
    <xf numFmtId="0" fontId="1" fillId="0" borderId="2" xfId="1" applyFont="1" applyFill="1" applyBorder="1" applyAlignment="1">
      <alignment horizontal="center"/>
    </xf>
    <xf numFmtId="0" fontId="11" fillId="0" borderId="0" xfId="1" applyFont="1" applyFill="1" applyBorder="1" applyAlignment="1">
      <alignment horizontal="center"/>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3" fontId="16" fillId="0" borderId="4" xfId="1" applyNumberFormat="1" applyFont="1" applyFill="1" applyBorder="1" applyAlignment="1">
      <alignment horizontal="right" vertical="center"/>
    </xf>
    <xf numFmtId="3" fontId="11" fillId="0" borderId="2" xfId="1" applyNumberFormat="1" applyFont="1" applyFill="1" applyBorder="1"/>
    <xf numFmtId="3" fontId="2" fillId="0" borderId="4" xfId="2" applyNumberFormat="1" applyFont="1" applyFill="1" applyBorder="1" applyAlignment="1">
      <alignment horizontal="center" vertical="center" wrapText="1"/>
    </xf>
    <xf numFmtId="164" fontId="11" fillId="2" borderId="4" xfId="1" quotePrefix="1" applyNumberFormat="1" applyFont="1" applyFill="1" applyBorder="1" applyAlignment="1">
      <alignment horizontal="center" vertical="center"/>
    </xf>
    <xf numFmtId="0" fontId="11" fillId="2" borderId="4" xfId="1" applyFont="1" applyFill="1" applyBorder="1" applyAlignment="1">
      <alignment vertical="center" wrapText="1"/>
    </xf>
    <xf numFmtId="165" fontId="11" fillId="2" borderId="2" xfId="1" applyNumberFormat="1" applyFont="1" applyFill="1" applyBorder="1" applyAlignment="1">
      <alignment vertical="center"/>
    </xf>
    <xf numFmtId="3" fontId="11" fillId="2" borderId="2" xfId="1" applyNumberFormat="1" applyFont="1" applyFill="1" applyBorder="1"/>
    <xf numFmtId="0" fontId="11" fillId="2" borderId="4" xfId="1" applyFont="1" applyFill="1" applyBorder="1" applyAlignment="1">
      <alignment horizontal="left" vertical="center" wrapText="1"/>
    </xf>
    <xf numFmtId="3" fontId="8" fillId="0" borderId="4" xfId="1" applyNumberFormat="1" applyFont="1" applyFill="1" applyBorder="1" applyAlignment="1">
      <alignment horizontal="right" vertical="center"/>
    </xf>
    <xf numFmtId="0" fontId="8" fillId="0" borderId="2" xfId="1" applyFont="1" applyFill="1" applyBorder="1"/>
    <xf numFmtId="0" fontId="1" fillId="2" borderId="4" xfId="1" applyFont="1" applyFill="1" applyBorder="1" applyAlignment="1">
      <alignment horizontal="left" vertical="center" wrapText="1"/>
    </xf>
    <xf numFmtId="3" fontId="2" fillId="2" borderId="4" xfId="2" applyNumberFormat="1" applyFont="1" applyFill="1" applyBorder="1" applyAlignment="1">
      <alignment horizontal="center" vertical="center" wrapText="1"/>
    </xf>
    <xf numFmtId="0" fontId="8" fillId="2" borderId="2" xfId="1" applyFont="1" applyFill="1" applyBorder="1"/>
    <xf numFmtId="0" fontId="11" fillId="2" borderId="4" xfId="1" applyFont="1" applyFill="1" applyBorder="1" applyAlignment="1">
      <alignment horizontal="left" vertical="center"/>
    </xf>
    <xf numFmtId="3" fontId="1" fillId="2" borderId="4" xfId="2" applyNumberFormat="1" applyFont="1" applyFill="1" applyBorder="1" applyAlignment="1">
      <alignment horizontal="right" vertical="center" wrapText="1"/>
    </xf>
    <xf numFmtId="0" fontId="11" fillId="2" borderId="2" xfId="1" applyFont="1" applyFill="1" applyBorder="1"/>
    <xf numFmtId="0" fontId="11" fillId="0" borderId="2" xfId="1" applyFont="1" applyFill="1" applyBorder="1"/>
    <xf numFmtId="3" fontId="2" fillId="2" borderId="4" xfId="2" applyNumberFormat="1" applyFont="1" applyFill="1" applyBorder="1" applyAlignment="1">
      <alignment horizontal="right" vertical="center" wrapText="1"/>
    </xf>
    <xf numFmtId="164" fontId="11" fillId="3" borderId="4" xfId="1" quotePrefix="1" applyNumberFormat="1" applyFont="1" applyFill="1" applyBorder="1" applyAlignment="1">
      <alignment horizontal="center" vertical="center"/>
    </xf>
    <xf numFmtId="0" fontId="11" fillId="3" borderId="4" xfId="1" applyFont="1" applyFill="1" applyBorder="1" applyAlignment="1">
      <alignment horizontal="left" vertical="center"/>
    </xf>
    <xf numFmtId="165" fontId="11" fillId="3" borderId="2" xfId="1" applyNumberFormat="1" applyFont="1" applyFill="1" applyBorder="1" applyAlignment="1">
      <alignment vertical="center"/>
    </xf>
    <xf numFmtId="3" fontId="1" fillId="3" borderId="4" xfId="2" applyNumberFormat="1" applyFont="1" applyFill="1" applyBorder="1" applyAlignment="1">
      <alignment horizontal="right" vertical="center" wrapText="1"/>
    </xf>
    <xf numFmtId="3" fontId="11" fillId="3" borderId="2" xfId="1" applyNumberFormat="1" applyFont="1" applyFill="1" applyBorder="1"/>
    <xf numFmtId="3" fontId="2" fillId="0" borderId="2" xfId="0" applyNumberFormat="1" applyFont="1" applyFill="1" applyBorder="1" applyAlignment="1">
      <alignment horizontal="right"/>
    </xf>
    <xf numFmtId="3" fontId="8" fillId="0" borderId="2" xfId="1" applyNumberFormat="1" applyFont="1" applyFill="1" applyBorder="1"/>
    <xf numFmtId="0" fontId="2" fillId="0" borderId="2" xfId="0" applyFont="1" applyBorder="1" applyAlignment="1">
      <alignment wrapText="1"/>
    </xf>
    <xf numFmtId="3" fontId="11" fillId="5" borderId="2" xfId="1" applyNumberFormat="1" applyFont="1" applyFill="1" applyBorder="1"/>
    <xf numFmtId="0" fontId="24" fillId="0" borderId="0" xfId="1" applyFont="1" applyFill="1"/>
    <xf numFmtId="1" fontId="22" fillId="0" borderId="0" xfId="0" applyNumberFormat="1" applyFont="1" applyAlignment="1">
      <alignment horizontal="right"/>
    </xf>
    <xf numFmtId="0" fontId="22" fillId="0" borderId="0" xfId="0" applyFont="1" applyAlignment="1">
      <alignment horizontal="right"/>
    </xf>
    <xf numFmtId="0" fontId="23" fillId="0" borderId="0" xfId="0" applyFont="1" applyAlignment="1"/>
    <xf numFmtId="0" fontId="2" fillId="0" borderId="0" xfId="0" applyFont="1" applyAlignment="1"/>
    <xf numFmtId="3" fontId="23" fillId="0" borderId="0" xfId="0" applyNumberFormat="1" applyFont="1" applyAlignment="1"/>
    <xf numFmtId="3" fontId="24" fillId="0" borderId="0" xfId="1" applyNumberFormat="1" applyFont="1" applyFill="1"/>
    <xf numFmtId="3" fontId="24" fillId="0" borderId="0" xfId="1" applyNumberFormat="1" applyFont="1" applyFill="1" applyAlignment="1">
      <alignment horizontal="right"/>
    </xf>
    <xf numFmtId="0" fontId="25" fillId="0" borderId="0" xfId="1" applyFont="1" applyFill="1"/>
    <xf numFmtId="1" fontId="25" fillId="0" borderId="0" xfId="1" applyNumberFormat="1" applyFont="1" applyFill="1" applyAlignment="1">
      <alignment horizontal="center"/>
    </xf>
    <xf numFmtId="0" fontId="25" fillId="0" borderId="0" xfId="1" applyFont="1" applyFill="1" applyAlignment="1">
      <alignment horizontal="center"/>
    </xf>
    <xf numFmtId="0" fontId="23" fillId="0" borderId="0" xfId="0" applyFont="1" applyAlignment="1">
      <alignment horizontal="center"/>
    </xf>
    <xf numFmtId="3" fontId="23" fillId="0" borderId="0" xfId="0" applyNumberFormat="1" applyFont="1" applyAlignment="1">
      <alignment horizontal="center"/>
    </xf>
    <xf numFmtId="3" fontId="25" fillId="0" borderId="0" xfId="1" applyNumberFormat="1" applyFont="1" applyFill="1"/>
    <xf numFmtId="3" fontId="25" fillId="0" borderId="0" xfId="1" applyNumberFormat="1" applyFont="1" applyFill="1" applyAlignment="1">
      <alignment horizontal="right"/>
    </xf>
    <xf numFmtId="1" fontId="25" fillId="0" borderId="2" xfId="1" applyNumberFormat="1" applyFont="1" applyFill="1" applyBorder="1" applyAlignment="1">
      <alignment horizontal="center" vertical="center"/>
    </xf>
    <xf numFmtId="3" fontId="22" fillId="0" borderId="2" xfId="1" applyNumberFormat="1" applyFont="1" applyBorder="1" applyAlignment="1">
      <alignment horizontal="center"/>
    </xf>
    <xf numFmtId="0" fontId="25" fillId="0" borderId="0" xfId="1" applyFont="1" applyFill="1" applyBorder="1" applyAlignment="1">
      <alignment horizontal="center"/>
    </xf>
    <xf numFmtId="1" fontId="23" fillId="0" borderId="2" xfId="0" applyNumberFormat="1" applyFont="1" applyFill="1" applyBorder="1" applyAlignment="1">
      <alignment horizontal="center" vertical="center" wrapText="1"/>
    </xf>
    <xf numFmtId="164" fontId="25" fillId="0" borderId="2" xfId="1" quotePrefix="1" applyNumberFormat="1" applyFont="1" applyFill="1" applyBorder="1" applyAlignment="1">
      <alignment horizontal="left" vertical="center"/>
    </xf>
    <xf numFmtId="0" fontId="23" fillId="0" borderId="2" xfId="0" applyFont="1" applyBorder="1" applyAlignment="1">
      <alignment horizontal="left" vertical="center" wrapText="1"/>
    </xf>
    <xf numFmtId="0" fontId="2" fillId="0" borderId="2" xfId="0" applyFont="1" applyBorder="1" applyAlignment="1">
      <alignment horizontal="center" vertical="center" wrapText="1"/>
    </xf>
    <xf numFmtId="3" fontId="22" fillId="0" borderId="2" xfId="1" applyNumberFormat="1" applyFont="1" applyBorder="1" applyAlignment="1">
      <alignment horizontal="center" vertical="center" wrapText="1"/>
    </xf>
    <xf numFmtId="3" fontId="22" fillId="0" borderId="2" xfId="1" applyNumberFormat="1" applyFont="1" applyFill="1" applyBorder="1" applyAlignment="1">
      <alignment horizontal="right" vertical="center" wrapText="1"/>
    </xf>
    <xf numFmtId="164" fontId="24" fillId="0" borderId="2" xfId="1" quotePrefix="1" applyNumberFormat="1" applyFont="1" applyFill="1" applyBorder="1" applyAlignment="1">
      <alignment horizontal="center" vertical="center"/>
    </xf>
    <xf numFmtId="0" fontId="24" fillId="0" borderId="2" xfId="1" applyFont="1" applyFill="1" applyBorder="1" applyAlignment="1">
      <alignment vertical="center"/>
    </xf>
    <xf numFmtId="0" fontId="8" fillId="0" borderId="2" xfId="1" applyFont="1" applyFill="1" applyBorder="1" applyAlignment="1">
      <alignment horizontal="center" vertical="center"/>
    </xf>
    <xf numFmtId="3" fontId="24" fillId="0" borderId="2" xfId="1" applyNumberFormat="1" applyFont="1" applyFill="1" applyBorder="1" applyAlignment="1">
      <alignment horizontal="right" vertical="center"/>
    </xf>
    <xf numFmtId="3" fontId="24" fillId="0" borderId="2" xfId="1" applyNumberFormat="1" applyFont="1" applyFill="1" applyBorder="1"/>
    <xf numFmtId="3" fontId="25" fillId="0" borderId="2" xfId="1" applyNumberFormat="1" applyFont="1" applyFill="1" applyBorder="1" applyAlignment="1">
      <alignment horizontal="right"/>
    </xf>
    <xf numFmtId="0" fontId="1" fillId="3" borderId="2" xfId="0" applyFont="1" applyFill="1" applyBorder="1" applyAlignment="1">
      <alignment horizontal="left" vertical="center"/>
    </xf>
    <xf numFmtId="3" fontId="22" fillId="3" borderId="2" xfId="2" applyNumberFormat="1" applyFont="1" applyFill="1" applyBorder="1" applyAlignment="1">
      <alignment horizontal="right" vertical="center" wrapText="1"/>
    </xf>
    <xf numFmtId="0" fontId="24" fillId="0" borderId="2" xfId="1" applyFont="1" applyFill="1" applyBorder="1" applyAlignment="1">
      <alignment horizontal="left" vertical="center" wrapText="1"/>
    </xf>
    <xf numFmtId="0" fontId="8" fillId="0" borderId="2" xfId="1" applyFont="1" applyFill="1" applyBorder="1" applyAlignment="1">
      <alignment horizontal="center" vertical="center" wrapText="1"/>
    </xf>
    <xf numFmtId="3" fontId="25" fillId="0" borderId="2" xfId="1" applyNumberFormat="1" applyFont="1" applyFill="1" applyBorder="1"/>
    <xf numFmtId="0" fontId="2" fillId="0" borderId="2" xfId="0" applyFont="1" applyFill="1" applyBorder="1" applyAlignment="1">
      <alignment horizontal="center" vertical="center" wrapText="1"/>
    </xf>
    <xf numFmtId="3" fontId="23" fillId="0" borderId="2" xfId="2" applyNumberFormat="1" applyFont="1" applyFill="1" applyBorder="1" applyAlignment="1">
      <alignment horizontal="right" vertical="center" wrapText="1"/>
    </xf>
    <xf numFmtId="0" fontId="23" fillId="0" borderId="0" xfId="0" applyFont="1" applyFill="1" applyAlignment="1">
      <alignment wrapText="1"/>
    </xf>
    <xf numFmtId="0" fontId="23" fillId="0" borderId="2" xfId="0" applyFont="1" applyFill="1" applyBorder="1" applyAlignment="1">
      <alignment wrapText="1"/>
    </xf>
    <xf numFmtId="0" fontId="2" fillId="3" borderId="2" xfId="0" applyFont="1" applyFill="1" applyBorder="1" applyAlignment="1">
      <alignment horizontal="left" vertical="center"/>
    </xf>
    <xf numFmtId="3" fontId="25" fillId="3" borderId="2" xfId="1" applyNumberFormat="1" applyFont="1" applyFill="1" applyBorder="1" applyAlignment="1">
      <alignment horizontal="right" vertical="center"/>
    </xf>
    <xf numFmtId="0" fontId="24" fillId="0" borderId="2" xfId="1" applyFont="1" applyFill="1" applyBorder="1" applyAlignment="1">
      <alignment vertical="center" wrapText="1"/>
    </xf>
    <xf numFmtId="0" fontId="28" fillId="0" borderId="2" xfId="0" applyFont="1" applyFill="1" applyBorder="1" applyAlignment="1">
      <alignment horizontal="center" wrapText="1"/>
    </xf>
    <xf numFmtId="0" fontId="5" fillId="3" borderId="2" xfId="0" applyFont="1" applyFill="1" applyBorder="1" applyAlignment="1">
      <alignment horizontal="left" vertical="center"/>
    </xf>
    <xf numFmtId="164" fontId="25" fillId="3" borderId="2" xfId="1" quotePrefix="1" applyNumberFormat="1" applyFont="1" applyFill="1" applyBorder="1" applyAlignment="1">
      <alignment horizontal="left" vertical="center"/>
    </xf>
    <xf numFmtId="0" fontId="2" fillId="3" borderId="2" xfId="0" applyFont="1" applyFill="1" applyBorder="1" applyAlignment="1">
      <alignment horizontal="center" vertical="center"/>
    </xf>
    <xf numFmtId="1" fontId="24" fillId="0" borderId="0" xfId="1" applyNumberFormat="1" applyFont="1" applyFill="1"/>
    <xf numFmtId="164" fontId="24" fillId="0" borderId="0" xfId="1" applyNumberFormat="1" applyFont="1" applyFill="1"/>
    <xf numFmtId="0" fontId="26" fillId="0" borderId="0" xfId="0" applyFont="1" applyAlignment="1"/>
    <xf numFmtId="0" fontId="26" fillId="0" borderId="0" xfId="0" applyFont="1" applyAlignment="1">
      <alignment horizontal="center"/>
    </xf>
    <xf numFmtId="0" fontId="25" fillId="0" borderId="0" xfId="1" applyFont="1" applyFill="1" applyAlignment="1">
      <alignment horizontal="center" wrapText="1"/>
    </xf>
    <xf numFmtId="0" fontId="22" fillId="0" borderId="2" xfId="1" applyFont="1" applyBorder="1" applyAlignment="1">
      <alignment horizontal="center" vertical="center" wrapText="1"/>
    </xf>
    <xf numFmtId="164" fontId="24" fillId="0" borderId="4" xfId="1" quotePrefix="1" applyNumberFormat="1" applyFont="1" applyFill="1" applyBorder="1" applyAlignment="1">
      <alignment horizontal="center" vertical="center"/>
    </xf>
    <xf numFmtId="0" fontId="24" fillId="0" borderId="2" xfId="1" applyFont="1" applyFill="1" applyBorder="1"/>
    <xf numFmtId="3" fontId="25" fillId="5" borderId="2" xfId="1" applyNumberFormat="1" applyFont="1" applyFill="1" applyBorder="1" applyAlignment="1">
      <alignment horizontal="right" vertical="center"/>
    </xf>
    <xf numFmtId="3" fontId="25" fillId="5" borderId="2" xfId="1" applyNumberFormat="1" applyFont="1" applyFill="1" applyBorder="1"/>
    <xf numFmtId="3" fontId="24" fillId="0" borderId="4" xfId="1" applyNumberFormat="1" applyFont="1" applyFill="1" applyBorder="1" applyAlignment="1">
      <alignment horizontal="right" vertical="center"/>
    </xf>
    <xf numFmtId="0" fontId="24" fillId="0" borderId="11" xfId="1" applyFont="1" applyFill="1" applyBorder="1" applyAlignment="1">
      <alignment horizontal="left" vertical="center" wrapText="1"/>
    </xf>
    <xf numFmtId="0" fontId="24" fillId="0" borderId="4" xfId="1" applyFont="1" applyFill="1" applyBorder="1"/>
    <xf numFmtId="3" fontId="22" fillId="5" borderId="4" xfId="2" applyNumberFormat="1" applyFont="1" applyFill="1" applyBorder="1" applyAlignment="1">
      <alignment horizontal="right" vertical="center" wrapText="1"/>
    </xf>
    <xf numFmtId="3" fontId="25" fillId="3" borderId="4" xfId="1" applyNumberFormat="1" applyFont="1" applyFill="1" applyBorder="1" applyAlignment="1">
      <alignment horizontal="right" vertical="center"/>
    </xf>
    <xf numFmtId="3" fontId="25" fillId="3" borderId="2" xfId="1" applyNumberFormat="1" applyFont="1" applyFill="1" applyBorder="1"/>
    <xf numFmtId="3" fontId="25" fillId="5" borderId="4" xfId="1" applyNumberFormat="1" applyFont="1" applyFill="1" applyBorder="1" applyAlignment="1">
      <alignment horizontal="right" vertical="center"/>
    </xf>
    <xf numFmtId="0" fontId="25" fillId="5" borderId="2" xfId="1" applyFont="1" applyFill="1" applyBorder="1"/>
    <xf numFmtId="0" fontId="24" fillId="0" borderId="0" xfId="1" applyFont="1" applyFill="1" applyAlignment="1">
      <alignment vertical="center"/>
    </xf>
    <xf numFmtId="3" fontId="0" fillId="0" borderId="2" xfId="1" applyNumberFormat="1" applyFont="1" applyFill="1" applyBorder="1" applyAlignment="1">
      <alignment horizontal="right" vertical="center"/>
    </xf>
    <xf numFmtId="3" fontId="8" fillId="0" borderId="2" xfId="1" applyNumberFormat="1" applyFont="1" applyFill="1" applyBorder="1" applyAlignment="1">
      <alignment horizontal="right"/>
    </xf>
    <xf numFmtId="3" fontId="11" fillId="0" borderId="2" xfId="1" applyNumberFormat="1" applyFont="1" applyFill="1" applyBorder="1" applyAlignment="1">
      <alignment horizontal="right"/>
    </xf>
    <xf numFmtId="3" fontId="8" fillId="2" borderId="2" xfId="1" applyNumberFormat="1" applyFont="1" applyFill="1" applyBorder="1" applyAlignment="1">
      <alignment horizontal="right"/>
    </xf>
    <xf numFmtId="3" fontId="11" fillId="2" borderId="2" xfId="1" applyNumberFormat="1" applyFont="1" applyFill="1" applyBorder="1" applyAlignment="1">
      <alignment horizontal="right"/>
    </xf>
    <xf numFmtId="0" fontId="2" fillId="2" borderId="2" xfId="1" applyFont="1" applyFill="1" applyBorder="1" applyAlignment="1">
      <alignment horizontal="left" vertical="center"/>
    </xf>
    <xf numFmtId="0" fontId="11" fillId="2" borderId="2" xfId="1" quotePrefix="1" applyFont="1" applyFill="1" applyBorder="1" applyAlignment="1">
      <alignment horizontal="center" vertical="center"/>
    </xf>
    <xf numFmtId="0" fontId="1" fillId="2" borderId="2" xfId="1" applyFont="1" applyFill="1" applyBorder="1" applyAlignment="1">
      <alignment horizontal="left" vertical="center"/>
    </xf>
    <xf numFmtId="0" fontId="11" fillId="2" borderId="2" xfId="1" applyFont="1" applyFill="1" applyBorder="1" applyAlignment="1">
      <alignment horizontal="left" vertical="center" wrapText="1"/>
    </xf>
    <xf numFmtId="3" fontId="1" fillId="2" borderId="2" xfId="2" applyNumberFormat="1" applyFont="1" applyFill="1" applyBorder="1" applyAlignment="1">
      <alignment horizontal="right" vertical="center" wrapText="1"/>
    </xf>
    <xf numFmtId="0" fontId="4" fillId="0" borderId="0" xfId="0" applyFont="1" applyAlignment="1">
      <alignment horizontal="center"/>
    </xf>
    <xf numFmtId="0" fontId="29" fillId="0" borderId="2" xfId="0" applyFont="1" applyBorder="1" applyAlignment="1">
      <alignment horizontal="center" vertical="center"/>
    </xf>
    <xf numFmtId="0" fontId="29" fillId="0" borderId="2" xfId="0" applyFont="1" applyBorder="1" applyAlignment="1">
      <alignment horizontal="center"/>
    </xf>
    <xf numFmtId="0" fontId="30" fillId="0" borderId="0" xfId="0" applyFont="1"/>
    <xf numFmtId="0" fontId="1" fillId="0" borderId="6" xfId="0" applyFont="1" applyBorder="1" applyAlignment="1">
      <alignment horizontal="center" vertical="center"/>
    </xf>
    <xf numFmtId="0" fontId="29" fillId="0" borderId="2" xfId="0" applyFont="1" applyBorder="1" applyAlignment="1">
      <alignment horizontal="center" wrapText="1"/>
    </xf>
    <xf numFmtId="0" fontId="30" fillId="0" borderId="2" xfId="0" applyFont="1" applyBorder="1" applyAlignment="1">
      <alignment horizontal="center" vertical="center" wrapText="1"/>
    </xf>
    <xf numFmtId="0" fontId="30" fillId="0" borderId="2" xfId="0" applyFont="1" applyBorder="1" applyAlignment="1">
      <alignment vertical="center" wrapText="1"/>
    </xf>
    <xf numFmtId="0" fontId="30" fillId="0" borderId="2" xfId="0" applyFont="1" applyBorder="1" applyAlignment="1">
      <alignment horizontal="center" wrapText="1"/>
    </xf>
    <xf numFmtId="0" fontId="30" fillId="0" borderId="2" xfId="0" applyFont="1" applyBorder="1" applyAlignment="1">
      <alignment horizontal="center"/>
    </xf>
    <xf numFmtId="0" fontId="30" fillId="0" borderId="2" xfId="0" applyFont="1" applyBorder="1"/>
    <xf numFmtId="0" fontId="31" fillId="0" borderId="2" xfId="0" applyFont="1" applyBorder="1" applyAlignment="1">
      <alignment horizontal="center"/>
    </xf>
    <xf numFmtId="0" fontId="32" fillId="0" borderId="2" xfId="0" applyFont="1" applyBorder="1" applyAlignment="1">
      <alignment horizontal="center"/>
    </xf>
    <xf numFmtId="0" fontId="29" fillId="0" borderId="0" xfId="0" applyFont="1"/>
    <xf numFmtId="0" fontId="30" fillId="0" borderId="2" xfId="0" applyFont="1" applyBorder="1" applyAlignment="1">
      <alignment wrapText="1"/>
    </xf>
    <xf numFmtId="0" fontId="29" fillId="2" borderId="2" xfId="0" applyFont="1" applyFill="1" applyBorder="1" applyAlignment="1">
      <alignment horizontal="center" vertical="center" wrapText="1"/>
    </xf>
    <xf numFmtId="0" fontId="29" fillId="2" borderId="2" xfId="0" applyFont="1" applyFill="1" applyBorder="1"/>
    <xf numFmtId="0" fontId="29" fillId="2" borderId="2" xfId="0" applyFont="1" applyFill="1" applyBorder="1" applyAlignment="1">
      <alignment horizontal="center"/>
    </xf>
    <xf numFmtId="0" fontId="30" fillId="0" borderId="0" xfId="0" applyFont="1" applyBorder="1" applyAlignment="1">
      <alignment horizontal="center"/>
    </xf>
    <xf numFmtId="0" fontId="29" fillId="0" borderId="0" xfId="0" applyFont="1" applyAlignment="1">
      <alignment horizontal="center"/>
    </xf>
    <xf numFmtId="0" fontId="29" fillId="2" borderId="2" xfId="0" applyFont="1" applyFill="1" applyBorder="1" applyAlignment="1">
      <alignment wrapText="1"/>
    </xf>
    <xf numFmtId="0" fontId="30" fillId="0" borderId="0" xfId="0" applyFont="1" applyAlignment="1">
      <alignment horizontal="center"/>
    </xf>
    <xf numFmtId="0" fontId="29" fillId="3" borderId="2" xfId="0" applyFont="1" applyFill="1" applyBorder="1" applyAlignment="1">
      <alignment horizontal="center"/>
    </xf>
    <xf numFmtId="0" fontId="23" fillId="0" borderId="0" xfId="0" applyFont="1"/>
    <xf numFmtId="0" fontId="33" fillId="0" borderId="0" xfId="0" applyFont="1" applyAlignment="1"/>
    <xf numFmtId="0" fontId="33" fillId="0" borderId="0" xfId="0" applyFont="1" applyAlignment="1">
      <alignment horizontal="center"/>
    </xf>
    <xf numFmtId="0" fontId="22" fillId="0" borderId="0" xfId="0" applyFont="1" applyBorder="1" applyAlignment="1">
      <alignment horizontal="center"/>
    </xf>
    <xf numFmtId="0" fontId="22" fillId="0" borderId="2" xfId="0" applyFont="1" applyBorder="1" applyAlignment="1">
      <alignment horizontal="center"/>
    </xf>
    <xf numFmtId="0" fontId="22" fillId="0" borderId="0" xfId="0" applyFont="1"/>
    <xf numFmtId="0" fontId="23" fillId="0" borderId="2" xfId="0" applyFont="1" applyFill="1" applyBorder="1" applyAlignment="1">
      <alignment horizontal="center"/>
    </xf>
    <xf numFmtId="0" fontId="23" fillId="0" borderId="2" xfId="0" applyFont="1" applyFill="1" applyBorder="1"/>
    <xf numFmtId="3" fontId="23" fillId="0" borderId="2" xfId="0" applyNumberFormat="1" applyFont="1" applyFill="1" applyBorder="1"/>
    <xf numFmtId="0" fontId="23" fillId="0" borderId="0" xfId="0" applyFont="1" applyFill="1"/>
    <xf numFmtId="0" fontId="23" fillId="0" borderId="2" xfId="0" applyFont="1" applyFill="1" applyBorder="1" applyAlignment="1">
      <alignment horizontal="left"/>
    </xf>
    <xf numFmtId="49" fontId="23" fillId="0" borderId="2" xfId="0" applyNumberFormat="1" applyFont="1" applyFill="1" applyBorder="1" applyAlignment="1">
      <alignment wrapText="1"/>
    </xf>
    <xf numFmtId="0" fontId="23" fillId="0" borderId="2" xfId="0" applyFont="1" applyBorder="1" applyAlignment="1">
      <alignment horizontal="center"/>
    </xf>
    <xf numFmtId="0" fontId="22" fillId="2" borderId="2" xfId="0" applyFont="1" applyFill="1" applyBorder="1"/>
    <xf numFmtId="3" fontId="22" fillId="2" borderId="2" xfId="0" applyNumberFormat="1" applyFont="1" applyFill="1" applyBorder="1"/>
    <xf numFmtId="3" fontId="22" fillId="0" borderId="2" xfId="0" applyNumberFormat="1" applyFont="1" applyFill="1" applyBorder="1"/>
    <xf numFmtId="0" fontId="22" fillId="3" borderId="2" xfId="0" applyFont="1" applyFill="1" applyBorder="1"/>
    <xf numFmtId="3" fontId="22" fillId="3" borderId="2" xfId="0" applyNumberFormat="1" applyFont="1" applyFill="1" applyBorder="1"/>
    <xf numFmtId="0" fontId="22" fillId="0" borderId="0" xfId="0" applyFont="1" applyBorder="1"/>
    <xf numFmtId="3" fontId="22" fillId="0" borderId="0" xfId="0" applyNumberFormat="1" applyFont="1" applyBorder="1"/>
    <xf numFmtId="0" fontId="22" fillId="0" borderId="0" xfId="0" applyFont="1" applyFill="1" applyBorder="1" applyAlignment="1">
      <alignment horizontal="center"/>
    </xf>
    <xf numFmtId="0" fontId="22" fillId="0" borderId="0" xfId="0" applyFont="1" applyFill="1" applyBorder="1"/>
    <xf numFmtId="3" fontId="22" fillId="0" borderId="0" xfId="0" applyNumberFormat="1" applyFont="1" applyFill="1" applyBorder="1"/>
    <xf numFmtId="0" fontId="23" fillId="0" borderId="0" xfId="0" applyFont="1" applyBorder="1"/>
    <xf numFmtId="0" fontId="22" fillId="0" borderId="2" xfId="0" applyFont="1" applyFill="1" applyBorder="1" applyAlignment="1">
      <alignment horizontal="center"/>
    </xf>
    <xf numFmtId="0" fontId="23" fillId="0" borderId="2" xfId="0" applyFont="1" applyBorder="1"/>
    <xf numFmtId="3" fontId="22" fillId="0" borderId="2" xfId="0" applyNumberFormat="1" applyFont="1" applyBorder="1"/>
    <xf numFmtId="0" fontId="22" fillId="0" borderId="2" xfId="0" applyFont="1" applyFill="1" applyBorder="1"/>
    <xf numFmtId="3" fontId="23" fillId="0" borderId="2" xfId="0" applyNumberFormat="1" applyFont="1" applyBorder="1"/>
    <xf numFmtId="0" fontId="34" fillId="0" borderId="0" xfId="0" applyFont="1" applyAlignment="1">
      <alignment horizontal="center"/>
    </xf>
    <xf numFmtId="0" fontId="0" fillId="0" borderId="0" xfId="0" applyFont="1" applyAlignment="1"/>
    <xf numFmtId="0" fontId="34" fillId="0" borderId="0" xfId="0" applyFont="1"/>
    <xf numFmtId="0" fontId="35" fillId="0" borderId="0" xfId="0" applyFont="1" applyBorder="1" applyAlignment="1">
      <alignment horizontal="right"/>
    </xf>
    <xf numFmtId="0" fontId="34" fillId="0" borderId="0" xfId="0" applyFont="1" applyBorder="1" applyAlignment="1">
      <alignment horizontal="right"/>
    </xf>
    <xf numFmtId="0" fontId="34" fillId="0" borderId="2" xfId="0" applyFont="1" applyBorder="1" applyAlignment="1">
      <alignment horizontal="center"/>
    </xf>
    <xf numFmtId="0" fontId="34" fillId="0" borderId="2" xfId="0" applyFont="1" applyBorder="1"/>
    <xf numFmtId="3" fontId="34" fillId="0" borderId="2" xfId="0" applyNumberFormat="1" applyFont="1" applyBorder="1"/>
    <xf numFmtId="0" fontId="34" fillId="0" borderId="2" xfId="0" applyFont="1" applyBorder="1" applyAlignment="1">
      <alignment wrapText="1"/>
    </xf>
    <xf numFmtId="3" fontId="1" fillId="0" borderId="2" xfId="0" applyNumberFormat="1" applyFont="1" applyBorder="1" applyAlignment="1">
      <alignment horizontal="right"/>
    </xf>
    <xf numFmtId="0" fontId="34" fillId="0" borderId="0" xfId="0" applyFont="1" applyBorder="1" applyAlignment="1">
      <alignment horizontal="center"/>
    </xf>
    <xf numFmtId="0" fontId="34" fillId="0" borderId="0" xfId="0" applyFont="1" applyBorder="1"/>
    <xf numFmtId="3" fontId="34" fillId="0" borderId="0" xfId="0" applyNumberFormat="1" applyFont="1" applyBorder="1"/>
    <xf numFmtId="3" fontId="2" fillId="0" borderId="2" xfId="0" applyNumberFormat="1" applyFont="1" applyBorder="1" applyAlignment="1">
      <alignment horizontal="right"/>
    </xf>
    <xf numFmtId="3" fontId="34" fillId="0" borderId="2" xfId="0" applyNumberFormat="1" applyFont="1" applyBorder="1" applyAlignment="1">
      <alignment horizontal="right"/>
    </xf>
    <xf numFmtId="0" fontId="1" fillId="0" borderId="0" xfId="0" applyFont="1" applyAlignment="1"/>
    <xf numFmtId="3" fontId="1" fillId="0" borderId="0" xfId="0" applyNumberFormat="1" applyFont="1" applyAlignment="1">
      <alignment horizontal="center"/>
    </xf>
    <xf numFmtId="3" fontId="1" fillId="0" borderId="0" xfId="0" applyNumberFormat="1" applyFont="1"/>
    <xf numFmtId="3" fontId="36" fillId="0" borderId="2" xfId="0" applyNumberFormat="1" applyFont="1" applyBorder="1" applyAlignment="1">
      <alignment horizontal="center"/>
    </xf>
    <xf numFmtId="49" fontId="36" fillId="0" borderId="2" xfId="0" applyNumberFormat="1" applyFont="1" applyBorder="1" applyAlignment="1">
      <alignment horizontal="center"/>
    </xf>
    <xf numFmtId="0" fontId="36" fillId="0" borderId="0" xfId="0" applyFont="1"/>
    <xf numFmtId="3" fontId="36" fillId="0" borderId="2" xfId="0" applyNumberFormat="1" applyFont="1" applyBorder="1" applyAlignment="1">
      <alignment horizontal="center" vertical="center" wrapText="1"/>
    </xf>
    <xf numFmtId="0" fontId="2" fillId="0" borderId="2" xfId="0" applyFont="1" applyFill="1" applyBorder="1" applyAlignment="1">
      <alignment horizontal="left" wrapText="1"/>
    </xf>
    <xf numFmtId="3" fontId="2" fillId="0" borderId="2" xfId="0" applyNumberFormat="1" applyFont="1" applyFill="1" applyBorder="1" applyAlignment="1"/>
    <xf numFmtId="3" fontId="1" fillId="0" borderId="2" xfId="0" applyNumberFormat="1" applyFont="1" applyFill="1" applyBorder="1" applyAlignment="1"/>
    <xf numFmtId="0" fontId="2" fillId="0" borderId="2" xfId="0" applyFont="1" applyFill="1" applyBorder="1" applyAlignment="1">
      <alignment wrapText="1"/>
    </xf>
    <xf numFmtId="0" fontId="1" fillId="2" borderId="2" xfId="0" applyFont="1" applyFill="1" applyBorder="1" applyAlignment="1">
      <alignment horizontal="center"/>
    </xf>
    <xf numFmtId="3" fontId="1" fillId="2" borderId="2" xfId="0" applyNumberFormat="1" applyFont="1" applyFill="1" applyBorder="1" applyAlignment="1"/>
    <xf numFmtId="0" fontId="2" fillId="0" borderId="2" xfId="0" applyFont="1" applyFill="1" applyBorder="1" applyAlignment="1">
      <alignment horizontal="center" vertical="center"/>
    </xf>
    <xf numFmtId="3" fontId="2" fillId="0" borderId="2" xfId="0" applyNumberFormat="1" applyFont="1" applyFill="1" applyBorder="1" applyAlignment="1">
      <alignment vertical="center"/>
    </xf>
    <xf numFmtId="3" fontId="1" fillId="0" borderId="2"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1" fillId="0" borderId="0" xfId="0" applyFont="1" applyBorder="1" applyAlignment="1">
      <alignment horizontal="center"/>
    </xf>
    <xf numFmtId="3" fontId="1" fillId="0" borderId="0" xfId="0" applyNumberFormat="1" applyFont="1" applyBorder="1" applyAlignment="1"/>
    <xf numFmtId="0" fontId="1" fillId="3" borderId="2" xfId="0" applyFont="1" applyFill="1" applyBorder="1" applyAlignment="1">
      <alignment wrapText="1"/>
    </xf>
    <xf numFmtId="3" fontId="37" fillId="0" borderId="2" xfId="1" applyNumberFormat="1" applyFont="1" applyFill="1" applyBorder="1" applyAlignment="1">
      <alignment horizontal="right" vertical="center"/>
    </xf>
    <xf numFmtId="3" fontId="37" fillId="0" borderId="2" xfId="1" applyNumberFormat="1" applyFont="1" applyFill="1" applyBorder="1"/>
    <xf numFmtId="3" fontId="38" fillId="0" borderId="2" xfId="1" applyNumberFormat="1" applyFont="1" applyBorder="1" applyAlignment="1">
      <alignment horizontal="center" vertical="center" wrapText="1"/>
    </xf>
    <xf numFmtId="3" fontId="37" fillId="0" borderId="2" xfId="2" applyNumberFormat="1" applyFont="1" applyFill="1" applyBorder="1" applyAlignment="1">
      <alignment horizontal="right" vertical="center" wrapText="1"/>
    </xf>
    <xf numFmtId="3" fontId="23" fillId="0" borderId="2" xfId="1" applyNumberFormat="1" applyFont="1" applyFill="1" applyBorder="1" applyAlignment="1">
      <alignment horizontal="right" vertical="center"/>
    </xf>
    <xf numFmtId="3" fontId="39" fillId="0" borderId="2" xfId="0" applyNumberFormat="1" applyFont="1" applyFill="1" applyBorder="1"/>
    <xf numFmtId="0" fontId="2" fillId="0" borderId="2" xfId="0" applyFont="1" applyBorder="1" applyAlignment="1">
      <alignment horizontal="center" vertical="center" wrapText="1"/>
    </xf>
    <xf numFmtId="0" fontId="23" fillId="0" borderId="2" xfId="1" applyFont="1" applyFill="1" applyBorder="1" applyAlignment="1">
      <alignment horizontal="left" vertical="center" wrapText="1"/>
    </xf>
    <xf numFmtId="0" fontId="4" fillId="0" borderId="2" xfId="0" applyFont="1" applyFill="1" applyBorder="1" applyAlignment="1">
      <alignment wrapText="1"/>
    </xf>
    <xf numFmtId="3" fontId="23" fillId="0" borderId="2" xfId="1" applyNumberFormat="1" applyFont="1" applyBorder="1" applyAlignment="1">
      <alignment horizontal="right" vertical="center" wrapText="1"/>
    </xf>
    <xf numFmtId="3" fontId="23" fillId="0" borderId="2" xfId="1" applyNumberFormat="1" applyFont="1" applyFill="1" applyBorder="1" applyAlignment="1">
      <alignment horizontal="right"/>
    </xf>
    <xf numFmtId="164" fontId="22" fillId="0" borderId="2" xfId="1" quotePrefix="1" applyNumberFormat="1" applyFont="1" applyFill="1" applyBorder="1" applyAlignment="1">
      <alignment horizontal="left" vertical="center"/>
    </xf>
    <xf numFmtId="0" fontId="23" fillId="0" borderId="0" xfId="1" applyFont="1" applyFill="1"/>
    <xf numFmtId="164" fontId="23" fillId="0" borderId="2" xfId="1" quotePrefix="1" applyNumberFormat="1" applyFont="1" applyFill="1" applyBorder="1" applyAlignment="1">
      <alignment horizontal="center" vertical="center"/>
    </xf>
    <xf numFmtId="3" fontId="23" fillId="0" borderId="2" xfId="1" applyNumberFormat="1" applyFont="1" applyFill="1" applyBorder="1"/>
    <xf numFmtId="3" fontId="22" fillId="0" borderId="2" xfId="1" applyNumberFormat="1" applyFont="1" applyFill="1" applyBorder="1" applyAlignment="1">
      <alignment horizontal="right"/>
    </xf>
    <xf numFmtId="0" fontId="2" fillId="0" borderId="2" xfId="1" applyFont="1" applyFill="1" applyBorder="1" applyAlignment="1">
      <alignment horizontal="center" vertical="center" wrapText="1"/>
    </xf>
    <xf numFmtId="0" fontId="2" fillId="0" borderId="2" xfId="0" applyFont="1" applyFill="1" applyBorder="1" applyAlignment="1">
      <alignment horizontal="center" wrapText="1"/>
    </xf>
    <xf numFmtId="0" fontId="23" fillId="0" borderId="0" xfId="0" applyFont="1" applyAlignment="1">
      <alignment wrapText="1"/>
    </xf>
    <xf numFmtId="0" fontId="23" fillId="0" borderId="0" xfId="0" applyFont="1" applyAlignment="1">
      <alignment horizontal="center" wrapText="1"/>
    </xf>
    <xf numFmtId="0" fontId="23" fillId="0" borderId="2" xfId="1" applyFont="1" applyFill="1" applyBorder="1" applyAlignment="1">
      <alignment vertical="center" wrapText="1"/>
    </xf>
    <xf numFmtId="0" fontId="27" fillId="3" borderId="2" xfId="0" applyFont="1" applyFill="1" applyBorder="1" applyAlignment="1">
      <alignment horizontal="left" vertical="center" wrapText="1"/>
    </xf>
    <xf numFmtId="0" fontId="24" fillId="0" borderId="0" xfId="1" applyFont="1" applyFill="1" applyAlignment="1">
      <alignment wrapText="1"/>
    </xf>
    <xf numFmtId="0" fontId="2" fillId="0" borderId="0" xfId="0" applyFont="1" applyAlignment="1">
      <alignment vertical="center" wrapText="1"/>
    </xf>
    <xf numFmtId="3" fontId="22" fillId="0" borderId="2" xfId="1" applyNumberFormat="1" applyFont="1" applyFill="1" applyBorder="1"/>
    <xf numFmtId="0" fontId="22" fillId="0" borderId="0" xfId="1" applyFont="1" applyFill="1"/>
    <xf numFmtId="0" fontId="25" fillId="0" borderId="0" xfId="1" applyFont="1" applyFill="1" applyAlignment="1">
      <alignment horizontal="right" wrapText="1"/>
    </xf>
    <xf numFmtId="0" fontId="2" fillId="0" borderId="2" xfId="0" applyFont="1" applyBorder="1" applyAlignment="1">
      <alignment horizontal="center" vertical="center" wrapText="1"/>
    </xf>
    <xf numFmtId="0" fontId="40" fillId="0" borderId="2" xfId="1" applyFont="1" applyFill="1" applyBorder="1" applyAlignment="1">
      <alignment horizontal="center" vertical="center" wrapText="1"/>
    </xf>
    <xf numFmtId="3" fontId="11" fillId="2" borderId="2" xfId="1" applyNumberFormat="1" applyFont="1" applyFill="1" applyBorder="1" applyAlignment="1">
      <alignment vertical="center"/>
    </xf>
    <xf numFmtId="3" fontId="17" fillId="6" borderId="2" xfId="1" applyNumberFormat="1" applyFont="1" applyFill="1" applyBorder="1" applyAlignment="1">
      <alignment horizontal="right"/>
    </xf>
    <xf numFmtId="3" fontId="17" fillId="6" borderId="4" xfId="1" applyNumberFormat="1" applyFont="1" applyFill="1" applyBorder="1" applyAlignment="1">
      <alignment horizontal="right" vertical="center"/>
    </xf>
    <xf numFmtId="3" fontId="1" fillId="6" borderId="4" xfId="3" applyNumberFormat="1" applyFont="1" applyFill="1" applyBorder="1" applyAlignment="1">
      <alignment horizontal="right" vertical="center" wrapText="1"/>
    </xf>
    <xf numFmtId="3" fontId="16" fillId="0" borderId="2" xfId="1" applyNumberFormat="1" applyFont="1" applyFill="1" applyBorder="1" applyAlignment="1">
      <alignment horizontal="right"/>
    </xf>
    <xf numFmtId="3" fontId="17" fillId="0" borderId="2" xfId="1" applyNumberFormat="1" applyFont="1" applyFill="1" applyBorder="1" applyAlignment="1">
      <alignment horizontal="right"/>
    </xf>
    <xf numFmtId="3" fontId="11" fillId="5" borderId="2" xfId="1" applyNumberFormat="1" applyFont="1" applyFill="1" applyBorder="1" applyAlignment="1">
      <alignment horizontal="right"/>
    </xf>
    <xf numFmtId="3" fontId="8" fillId="9" borderId="2" xfId="1" applyNumberFormat="1" applyFont="1" applyFill="1" applyBorder="1"/>
    <xf numFmtId="0" fontId="25" fillId="0" borderId="0" xfId="1" applyFont="1" applyFill="1" applyAlignment="1">
      <alignment horizontal="center"/>
    </xf>
    <xf numFmtId="0" fontId="26" fillId="0" borderId="0" xfId="0" applyFont="1" applyAlignment="1">
      <alignment horizontal="center"/>
    </xf>
    <xf numFmtId="3" fontId="9" fillId="0" borderId="0" xfId="1" applyNumberFormat="1" applyFont="1" applyFill="1"/>
    <xf numFmtId="0" fontId="4" fillId="0" borderId="0" xfId="1" applyFont="1" applyFill="1"/>
    <xf numFmtId="3" fontId="3" fillId="0" borderId="0" xfId="1" applyNumberFormat="1" applyFont="1" applyFill="1"/>
    <xf numFmtId="0" fontId="3" fillId="0" borderId="0" xfId="1" applyFont="1" applyFill="1"/>
    <xf numFmtId="0" fontId="25" fillId="0" borderId="2" xfId="1" applyFont="1" applyFill="1" applyBorder="1" applyAlignment="1">
      <alignment horizontal="center"/>
    </xf>
    <xf numFmtId="0" fontId="27" fillId="0" borderId="2" xfId="0" applyFont="1" applyBorder="1" applyAlignment="1">
      <alignment horizontal="center"/>
    </xf>
    <xf numFmtId="3" fontId="25" fillId="0" borderId="2" xfId="1" applyNumberFormat="1" applyFont="1" applyFill="1" applyBorder="1" applyAlignment="1">
      <alignment horizontal="center"/>
    </xf>
    <xf numFmtId="0" fontId="23" fillId="0" borderId="4" xfId="1" applyFont="1" applyFill="1" applyBorder="1" applyAlignment="1">
      <alignment horizontal="center" vertical="center" wrapText="1"/>
    </xf>
    <xf numFmtId="0" fontId="24" fillId="0" borderId="2" xfId="1" applyFont="1" applyFill="1" applyBorder="1" applyAlignment="1">
      <alignment horizontal="center" vertical="center"/>
    </xf>
    <xf numFmtId="0" fontId="27" fillId="5" borderId="2" xfId="0" applyFont="1" applyFill="1" applyBorder="1" applyAlignment="1">
      <alignment horizontal="center" vertical="center"/>
    </xf>
    <xf numFmtId="0" fontId="27" fillId="5" borderId="11" xfId="0" applyFont="1" applyFill="1" applyBorder="1" applyAlignment="1">
      <alignment horizontal="center" vertical="center"/>
    </xf>
    <xf numFmtId="0" fontId="27" fillId="3" borderId="11" xfId="0" applyFont="1" applyFill="1" applyBorder="1" applyAlignment="1">
      <alignment horizontal="center" vertical="center"/>
    </xf>
    <xf numFmtId="0" fontId="23" fillId="5" borderId="11" xfId="0" applyFont="1" applyFill="1" applyBorder="1" applyAlignment="1">
      <alignment horizontal="center" vertical="center"/>
    </xf>
    <xf numFmtId="0" fontId="24" fillId="0" borderId="0" xfId="1" applyFont="1" applyFill="1" applyAlignment="1">
      <alignment horizontal="center" vertical="center"/>
    </xf>
    <xf numFmtId="0" fontId="24" fillId="0" borderId="0" xfId="1" applyFont="1" applyFill="1" applyAlignment="1">
      <alignment horizontal="center"/>
    </xf>
    <xf numFmtId="0" fontId="2" fillId="0" borderId="0" xfId="0" applyFont="1" applyAlignment="1">
      <alignment horizontal="center" vertical="center"/>
    </xf>
    <xf numFmtId="0" fontId="24" fillId="0" borderId="2" xfId="1" applyFont="1" applyFill="1" applyBorder="1" applyAlignment="1">
      <alignment horizontal="center" vertical="center" wrapText="1"/>
    </xf>
    <xf numFmtId="3" fontId="2" fillId="0" borderId="2" xfId="2" applyNumberFormat="1" applyFont="1" applyFill="1" applyBorder="1" applyAlignment="1">
      <alignment horizontal="right" vertical="center" wrapText="1"/>
    </xf>
    <xf numFmtId="3" fontId="1" fillId="0" borderId="2" xfId="2" applyNumberFormat="1" applyFont="1" applyFill="1" applyBorder="1" applyAlignment="1">
      <alignment horizontal="right" vertical="center" wrapText="1"/>
    </xf>
    <xf numFmtId="164" fontId="25" fillId="0" borderId="2" xfId="1" quotePrefix="1" applyNumberFormat="1" applyFont="1" applyFill="1" applyBorder="1" applyAlignment="1">
      <alignment horizontal="left" vertical="center"/>
    </xf>
    <xf numFmtId="0" fontId="26" fillId="0" borderId="2" xfId="0" applyFont="1" applyBorder="1" applyAlignment="1"/>
    <xf numFmtId="3" fontId="2" fillId="0" borderId="0" xfId="0" applyNumberFormat="1" applyFont="1" applyFill="1"/>
    <xf numFmtId="3" fontId="23" fillId="0" borderId="2" xfId="0" applyNumberFormat="1" applyFont="1" applyBorder="1" applyAlignment="1">
      <alignment vertical="center"/>
    </xf>
    <xf numFmtId="3" fontId="2" fillId="0" borderId="2" xfId="0" applyNumberFormat="1" applyFont="1" applyFill="1" applyBorder="1" applyAlignment="1">
      <alignment horizontal="right" wrapText="1"/>
    </xf>
    <xf numFmtId="164" fontId="25" fillId="0" borderId="2" xfId="1" quotePrefix="1" applyNumberFormat="1" applyFont="1" applyFill="1" applyBorder="1" applyAlignment="1">
      <alignment horizontal="left" vertical="center"/>
    </xf>
    <xf numFmtId="0" fontId="26" fillId="0" borderId="2" xfId="0" applyFont="1" applyBorder="1" applyAlignment="1"/>
    <xf numFmtId="0" fontId="0" fillId="0" borderId="0" xfId="0" applyAlignment="1"/>
    <xf numFmtId="0" fontId="4" fillId="0" borderId="0" xfId="1" applyFont="1" applyBorder="1" applyAlignment="1"/>
    <xf numFmtId="0" fontId="5" fillId="0" borderId="0" xfId="0" applyFont="1" applyAlignment="1">
      <alignment horizontal="center"/>
    </xf>
    <xf numFmtId="3" fontId="1" fillId="0" borderId="0" xfId="0" applyNumberFormat="1" applyFont="1" applyBorder="1" applyAlignment="1">
      <alignment horizontal="center"/>
    </xf>
    <xf numFmtId="0" fontId="1" fillId="0" borderId="0" xfId="0" applyFont="1" applyBorder="1" applyAlignment="1"/>
    <xf numFmtId="3" fontId="5" fillId="0" borderId="0" xfId="0" applyNumberFormat="1" applyFont="1" applyBorder="1" applyAlignment="1"/>
    <xf numFmtId="0" fontId="0" fillId="0" borderId="0" xfId="0" applyAlignment="1"/>
    <xf numFmtId="0" fontId="5" fillId="0" borderId="0" xfId="0" applyFont="1" applyAlignment="1">
      <alignment horizontal="center"/>
    </xf>
    <xf numFmtId="0" fontId="26" fillId="0" borderId="2" xfId="0" applyFont="1" applyBorder="1" applyAlignment="1"/>
    <xf numFmtId="0" fontId="26" fillId="0" borderId="0" xfId="0" applyFont="1" applyAlignment="1"/>
    <xf numFmtId="0" fontId="26" fillId="0" borderId="0" xfId="0" applyFont="1" applyAlignment="1">
      <alignment horizontal="center"/>
    </xf>
    <xf numFmtId="0" fontId="2" fillId="0" borderId="0" xfId="1" applyFont="1" applyBorder="1" applyAlignment="1"/>
    <xf numFmtId="3" fontId="1" fillId="0" borderId="4" xfId="0" applyNumberFormat="1" applyFont="1" applyBorder="1" applyAlignment="1">
      <alignment horizontal="center" wrapText="1"/>
    </xf>
    <xf numFmtId="0" fontId="1" fillId="0" borderId="2" xfId="0" applyFont="1" applyBorder="1" applyAlignment="1">
      <alignment horizontal="center" vertical="center" wrapText="1"/>
    </xf>
    <xf numFmtId="0" fontId="23" fillId="0" borderId="0" xfId="0" applyFont="1" applyAlignment="1">
      <alignment horizontal="center"/>
    </xf>
    <xf numFmtId="0" fontId="33" fillId="0" borderId="0" xfId="0" applyFont="1" applyAlignment="1"/>
    <xf numFmtId="0" fontId="22" fillId="0" borderId="2" xfId="0" applyFont="1" applyBorder="1" applyAlignment="1">
      <alignment horizontal="center"/>
    </xf>
    <xf numFmtId="0" fontId="35" fillId="0" borderId="6" xfId="0" applyFont="1" applyBorder="1" applyAlignment="1">
      <alignment horizontal="center" vertical="center" wrapText="1"/>
    </xf>
    <xf numFmtId="3" fontId="36" fillId="0" borderId="2" xfId="0" applyNumberFormat="1" applyFont="1" applyBorder="1" applyAlignment="1">
      <alignment horizontal="center" vertical="center" wrapText="1"/>
    </xf>
    <xf numFmtId="0" fontId="2" fillId="0" borderId="0" xfId="0" applyFont="1" applyAlignment="1"/>
    <xf numFmtId="0" fontId="1" fillId="0" borderId="0" xfId="0" applyFont="1" applyAlignment="1">
      <alignment horizontal="center"/>
    </xf>
    <xf numFmtId="3" fontId="17" fillId="8" borderId="2" xfId="1" applyNumberFormat="1" applyFont="1" applyFill="1" applyBorder="1" applyAlignment="1">
      <alignment vertical="center"/>
    </xf>
    <xf numFmtId="3" fontId="11" fillId="10" borderId="2" xfId="1" applyNumberFormat="1" applyFont="1" applyFill="1" applyBorder="1"/>
    <xf numFmtId="3" fontId="25" fillId="0" borderId="2" xfId="1" applyNumberFormat="1" applyFont="1" applyFill="1" applyBorder="1" applyAlignment="1">
      <alignment horizontal="right" vertical="center"/>
    </xf>
    <xf numFmtId="3" fontId="17" fillId="11" borderId="4" xfId="1" applyNumberFormat="1" applyFont="1" applyFill="1" applyBorder="1" applyAlignment="1">
      <alignment horizontal="right" vertical="center"/>
    </xf>
    <xf numFmtId="0" fontId="36" fillId="0" borderId="2" xfId="0" applyFont="1" applyFill="1" applyBorder="1" applyAlignment="1">
      <alignment horizontal="center"/>
    </xf>
    <xf numFmtId="164" fontId="25" fillId="3" borderId="2" xfId="1" quotePrefix="1" applyNumberFormat="1" applyFont="1" applyFill="1" applyBorder="1" applyAlignment="1">
      <alignment horizontal="left" vertical="center"/>
    </xf>
    <xf numFmtId="164" fontId="25" fillId="0" borderId="2" xfId="1" quotePrefix="1" applyNumberFormat="1" applyFont="1" applyFill="1" applyBorder="1" applyAlignment="1">
      <alignment horizontal="left" vertical="center"/>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xf numFmtId="3" fontId="1" fillId="0" borderId="4"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wrapText="1"/>
    </xf>
    <xf numFmtId="0" fontId="1" fillId="0" borderId="1" xfId="0" applyFont="1" applyBorder="1" applyAlignment="1">
      <alignment horizontal="center" vertical="center" wrapText="1"/>
    </xf>
    <xf numFmtId="0" fontId="0" fillId="0" borderId="6" xfId="0" applyBorder="1" applyAlignment="1">
      <alignment horizontal="center" vertical="center" wrapText="1"/>
    </xf>
    <xf numFmtId="3" fontId="1" fillId="0" borderId="4" xfId="0" applyNumberFormat="1" applyFont="1" applyBorder="1" applyAlignment="1">
      <alignment horizontal="center" wrapText="1"/>
    </xf>
    <xf numFmtId="0" fontId="0" fillId="0" borderId="5" xfId="0" applyBorder="1" applyAlignment="1">
      <alignment horizont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0" fillId="0" borderId="6" xfId="0" applyBorder="1" applyAlignment="1">
      <alignment horizontal="center" vertical="center"/>
    </xf>
    <xf numFmtId="0" fontId="1" fillId="0" borderId="4" xfId="0" applyFont="1" applyBorder="1" applyAlignment="1">
      <alignment horizontal="center" vertical="center" wrapText="1"/>
    </xf>
    <xf numFmtId="0" fontId="1" fillId="0" borderId="0" xfId="0" applyFont="1" applyAlignment="1">
      <alignment horizontal="right"/>
    </xf>
    <xf numFmtId="0" fontId="0" fillId="0" borderId="0" xfId="0" applyAlignment="1"/>
    <xf numFmtId="0" fontId="3" fillId="0" borderId="0" xfId="0" applyFont="1" applyBorder="1" applyAlignment="1">
      <alignment horizontal="center"/>
    </xf>
    <xf numFmtId="0" fontId="4" fillId="0" borderId="0" xfId="0" applyFont="1" applyAlignment="1"/>
    <xf numFmtId="0" fontId="3" fillId="0" borderId="0" xfId="0" applyFont="1" applyAlignment="1">
      <alignment horizontal="center"/>
    </xf>
    <xf numFmtId="0" fontId="5" fillId="0" borderId="0" xfId="0" applyFont="1" applyAlignment="1">
      <alignment horizontal="center"/>
    </xf>
    <xf numFmtId="164" fontId="11" fillId="0" borderId="1"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11" fillId="0" borderId="1" xfId="1" applyFont="1" applyFill="1" applyBorder="1" applyAlignment="1">
      <alignment horizontal="center" vertical="center"/>
    </xf>
    <xf numFmtId="0" fontId="2" fillId="0" borderId="3" xfId="0" applyFont="1" applyBorder="1" applyAlignment="1">
      <alignment horizontal="center"/>
    </xf>
    <xf numFmtId="0" fontId="0" fillId="0" borderId="6" xfId="0" applyBorder="1" applyAlignment="1">
      <alignment horizontal="center"/>
    </xf>
    <xf numFmtId="0" fontId="11" fillId="0" borderId="1" xfId="1" applyFont="1" applyFill="1" applyBorder="1" applyAlignment="1">
      <alignment horizontal="center" vertical="center" wrapText="1"/>
    </xf>
    <xf numFmtId="0" fontId="2" fillId="0" borderId="3" xfId="0" applyFont="1" applyBorder="1" applyAlignment="1">
      <alignment horizontal="center" wrapText="1"/>
    </xf>
    <xf numFmtId="0" fontId="0" fillId="0" borderId="6" xfId="0" applyBorder="1" applyAlignment="1">
      <alignment horizontal="center" wrapText="1"/>
    </xf>
    <xf numFmtId="3" fontId="1" fillId="0" borderId="4" xfId="1" applyNumberFormat="1" applyFont="1" applyBorder="1" applyAlignment="1">
      <alignment horizontal="center" vertical="center" wrapText="1"/>
    </xf>
    <xf numFmtId="164" fontId="9" fillId="0" borderId="0" xfId="1" applyNumberFormat="1" applyFont="1" applyFill="1" applyBorder="1" applyAlignment="1">
      <alignment horizontal="center" vertical="center"/>
    </xf>
    <xf numFmtId="0" fontId="4" fillId="0" borderId="0" xfId="1" applyFont="1" applyBorder="1" applyAlignment="1"/>
    <xf numFmtId="0" fontId="10" fillId="0" borderId="0" xfId="0" applyFont="1" applyBorder="1" applyAlignment="1"/>
    <xf numFmtId="0" fontId="1" fillId="0" borderId="4" xfId="1" applyFont="1" applyBorder="1" applyAlignment="1">
      <alignment horizontal="center" vertical="center" wrapText="1"/>
    </xf>
    <xf numFmtId="0" fontId="0" fillId="0" borderId="5" xfId="0" applyBorder="1" applyAlignment="1"/>
    <xf numFmtId="0" fontId="15" fillId="0" borderId="3" xfId="0" applyFont="1" applyFill="1" applyBorder="1" applyAlignment="1">
      <alignment horizontal="center" vertical="center" wrapText="1"/>
    </xf>
    <xf numFmtId="0" fontId="15" fillId="0" borderId="6" xfId="0" applyFont="1" applyBorder="1" applyAlignment="1">
      <alignment horizontal="center" vertical="center" wrapText="1"/>
    </xf>
    <xf numFmtId="0" fontId="1" fillId="0" borderId="4"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0" borderId="0" xfId="1" applyFont="1" applyFill="1" applyAlignment="1">
      <alignment horizontal="center"/>
    </xf>
    <xf numFmtId="0" fontId="10" fillId="0" borderId="0" xfId="0" applyFont="1" applyAlignment="1">
      <alignment horizontal="center"/>
    </xf>
    <xf numFmtId="0" fontId="10" fillId="0" borderId="0" xfId="0" applyFont="1" applyAlignment="1"/>
    <xf numFmtId="0" fontId="15" fillId="0" borderId="6" xfId="0" applyFont="1" applyFill="1" applyBorder="1" applyAlignment="1">
      <alignment horizontal="center" vertical="center" wrapText="1"/>
    </xf>
    <xf numFmtId="0" fontId="11" fillId="0" borderId="2" xfId="1" applyFont="1" applyFill="1" applyBorder="1" applyAlignment="1">
      <alignment horizontal="center" vertical="center" wrapText="1"/>
    </xf>
    <xf numFmtId="0" fontId="0" fillId="0" borderId="2" xfId="0" applyBorder="1" applyAlignment="1">
      <alignment horizontal="center" wrapText="1"/>
    </xf>
    <xf numFmtId="0" fontId="22" fillId="0" borderId="0" xfId="0" applyFont="1" applyBorder="1" applyAlignment="1">
      <alignment horizontal="center"/>
    </xf>
    <xf numFmtId="0" fontId="23" fillId="0" borderId="0" xfId="0" applyFont="1" applyAlignment="1"/>
    <xf numFmtId="0" fontId="25" fillId="0" borderId="0" xfId="1" applyFont="1" applyFill="1" applyAlignment="1">
      <alignment horizontal="center"/>
    </xf>
    <xf numFmtId="0" fontId="23" fillId="0" borderId="0" xfId="0" applyFont="1" applyAlignment="1">
      <alignment horizontal="center"/>
    </xf>
    <xf numFmtId="0" fontId="22" fillId="0" borderId="0" xfId="0" applyFont="1" applyAlignment="1">
      <alignment horizontal="right"/>
    </xf>
    <xf numFmtId="0" fontId="22" fillId="0" borderId="2" xfId="1" applyFont="1" applyFill="1" applyBorder="1" applyAlignment="1">
      <alignment horizontal="center"/>
    </xf>
    <xf numFmtId="0" fontId="23" fillId="0" borderId="2" xfId="0" applyFont="1" applyBorder="1" applyAlignment="1">
      <alignment horizontal="center"/>
    </xf>
    <xf numFmtId="1" fontId="11" fillId="0" borderId="1" xfId="1"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164" fontId="25" fillId="0" borderId="2" xfId="1" quotePrefix="1" applyNumberFormat="1" applyFont="1" applyFill="1" applyBorder="1" applyAlignment="1">
      <alignment horizontal="left" vertical="center"/>
    </xf>
    <xf numFmtId="0" fontId="22" fillId="0" borderId="2" xfId="0" applyFont="1" applyBorder="1" applyAlignment="1">
      <alignment horizontal="left" vertical="center"/>
    </xf>
    <xf numFmtId="0" fontId="26" fillId="0" borderId="2" xfId="0" applyFont="1" applyBorder="1" applyAlignment="1"/>
    <xf numFmtId="0" fontId="0" fillId="0" borderId="2" xfId="0" applyBorder="1" applyAlignment="1"/>
    <xf numFmtId="0" fontId="23" fillId="0" borderId="2" xfId="0" applyFont="1" applyFill="1" applyBorder="1" applyAlignment="1">
      <alignment horizontal="left" vertical="center"/>
    </xf>
    <xf numFmtId="0" fontId="27" fillId="0" borderId="2" xfId="0" applyFont="1" applyBorder="1" applyAlignment="1">
      <alignment horizontal="left" vertical="center"/>
    </xf>
    <xf numFmtId="164" fontId="25" fillId="3" borderId="2" xfId="1" applyNumberFormat="1" applyFont="1" applyFill="1" applyBorder="1" applyAlignment="1">
      <alignment horizontal="center" vertical="center"/>
    </xf>
    <xf numFmtId="0" fontId="23" fillId="3" borderId="2" xfId="0" applyFont="1" applyFill="1" applyBorder="1" applyAlignment="1">
      <alignment horizontal="center" vertical="center"/>
    </xf>
    <xf numFmtId="164" fontId="25" fillId="3" borderId="2" xfId="1" quotePrefix="1" applyNumberFormat="1" applyFont="1" applyFill="1" applyBorder="1" applyAlignment="1">
      <alignment horizontal="left" vertical="center"/>
    </xf>
    <xf numFmtId="0" fontId="22" fillId="3" borderId="2" xfId="0" applyFont="1" applyFill="1" applyBorder="1" applyAlignment="1">
      <alignment horizontal="left" vertical="center"/>
    </xf>
    <xf numFmtId="0" fontId="23" fillId="3" borderId="2" xfId="0" applyFont="1" applyFill="1" applyBorder="1" applyAlignment="1">
      <alignment horizontal="left" vertical="center"/>
    </xf>
    <xf numFmtId="0" fontId="27" fillId="3" borderId="2" xfId="0" applyFont="1" applyFill="1" applyBorder="1" applyAlignment="1">
      <alignment horizontal="left" vertical="center"/>
    </xf>
    <xf numFmtId="3" fontId="22" fillId="0" borderId="4" xfId="1" applyNumberFormat="1" applyFont="1" applyBorder="1" applyAlignment="1">
      <alignment horizontal="center" vertical="center" wrapText="1"/>
    </xf>
    <xf numFmtId="0" fontId="26" fillId="0" borderId="0" xfId="0" applyFont="1" applyAlignment="1"/>
    <xf numFmtId="164" fontId="25" fillId="3" borderId="4" xfId="1" quotePrefix="1" applyNumberFormat="1" applyFont="1" applyFill="1" applyBorder="1" applyAlignment="1">
      <alignment horizontal="center" vertical="center"/>
    </xf>
    <xf numFmtId="0" fontId="27" fillId="3" borderId="11" xfId="0" applyFont="1" applyFill="1" applyBorder="1" applyAlignment="1">
      <alignment vertical="center"/>
    </xf>
    <xf numFmtId="0" fontId="27" fillId="3" borderId="5" xfId="0" applyFont="1" applyFill="1" applyBorder="1" applyAlignment="1">
      <alignment vertical="center"/>
    </xf>
    <xf numFmtId="164" fontId="25" fillId="0" borderId="1" xfId="1" applyNumberFormat="1" applyFont="1" applyFill="1" applyBorder="1" applyAlignment="1">
      <alignment horizontal="center" vertical="center" wrapText="1"/>
    </xf>
    <xf numFmtId="164" fontId="25" fillId="0" borderId="3" xfId="1"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0" fontId="25" fillId="0" borderId="2" xfId="1" applyFont="1" applyFill="1" applyBorder="1" applyAlignment="1">
      <alignment horizontal="center" vertical="center" wrapText="1"/>
    </xf>
    <xf numFmtId="0" fontId="26" fillId="0" borderId="2" xfId="0" applyFont="1" applyBorder="1" applyAlignment="1">
      <alignment horizontal="center" vertical="center" wrapText="1"/>
    </xf>
    <xf numFmtId="164" fontId="25" fillId="5" borderId="2" xfId="1" quotePrefix="1" applyNumberFormat="1" applyFont="1" applyFill="1" applyBorder="1" applyAlignment="1">
      <alignment horizontal="left" vertical="center"/>
    </xf>
    <xf numFmtId="0" fontId="27" fillId="5" borderId="2" xfId="0" applyFont="1" applyFill="1" applyBorder="1" applyAlignment="1">
      <alignment horizontal="left" vertical="center"/>
    </xf>
    <xf numFmtId="164" fontId="25" fillId="5" borderId="4" xfId="1" quotePrefix="1" applyNumberFormat="1" applyFont="1" applyFill="1" applyBorder="1" applyAlignment="1">
      <alignment horizontal="left" vertical="center"/>
    </xf>
    <xf numFmtId="0" fontId="27" fillId="5" borderId="5" xfId="0" applyFont="1" applyFill="1" applyBorder="1" applyAlignment="1">
      <alignment horizontal="left" vertical="center"/>
    </xf>
    <xf numFmtId="164" fontId="25" fillId="3" borderId="4" xfId="1" quotePrefix="1" applyNumberFormat="1" applyFont="1" applyFill="1" applyBorder="1" applyAlignment="1">
      <alignment horizontal="left" vertical="center"/>
    </xf>
    <xf numFmtId="0" fontId="27" fillId="3" borderId="5" xfId="0" applyFont="1" applyFill="1" applyBorder="1" applyAlignment="1">
      <alignment horizontal="left" vertical="center"/>
    </xf>
    <xf numFmtId="0" fontId="22" fillId="0" borderId="1"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6" xfId="0" applyFont="1" applyBorder="1" applyAlignment="1">
      <alignment horizontal="center" vertical="center" wrapText="1"/>
    </xf>
    <xf numFmtId="0" fontId="25" fillId="0" borderId="4" xfId="1" applyFont="1" applyFill="1" applyBorder="1" applyAlignment="1">
      <alignment horizontal="center"/>
    </xf>
    <xf numFmtId="0" fontId="44" fillId="0" borderId="5" xfId="0" applyFont="1" applyBorder="1" applyAlignment="1">
      <alignment horizontal="center"/>
    </xf>
    <xf numFmtId="0" fontId="22" fillId="0" borderId="4" xfId="1" applyFont="1" applyBorder="1" applyAlignment="1">
      <alignment horizontal="center" vertical="center" wrapText="1"/>
    </xf>
    <xf numFmtId="0" fontId="26" fillId="0" borderId="0" xfId="0" applyFont="1" applyAlignment="1">
      <alignment horizontal="center"/>
    </xf>
    <xf numFmtId="164" fontId="11" fillId="0" borderId="0" xfId="1" applyNumberFormat="1" applyFont="1" applyFill="1" applyBorder="1" applyAlignment="1">
      <alignment horizontal="center" vertical="center"/>
    </xf>
    <xf numFmtId="0" fontId="2" fillId="0" borderId="0" xfId="1" applyFont="1" applyBorder="1" applyAlignment="1"/>
    <xf numFmtId="0" fontId="2" fillId="0" borderId="7" xfId="1" applyFont="1" applyBorder="1" applyAlignment="1"/>
    <xf numFmtId="0" fontId="2" fillId="0" borderId="8" xfId="1" applyFont="1" applyBorder="1" applyAlignment="1"/>
    <xf numFmtId="0" fontId="29" fillId="0" borderId="1" xfId="0" applyFont="1" applyBorder="1" applyAlignment="1">
      <alignment horizontal="center" vertical="center"/>
    </xf>
    <xf numFmtId="0" fontId="0" fillId="0" borderId="6" xfId="0" applyBorder="1" applyAlignment="1">
      <alignment vertical="center"/>
    </xf>
    <xf numFmtId="0" fontId="0" fillId="0" borderId="0" xfId="0" applyAlignment="1">
      <alignment horizontal="center"/>
    </xf>
    <xf numFmtId="0" fontId="22" fillId="0" borderId="1" xfId="0" applyFont="1" applyBorder="1" applyAlignment="1">
      <alignment horizontal="center" vertical="center"/>
    </xf>
    <xf numFmtId="0" fontId="33" fillId="0" borderId="0" xfId="0" applyFont="1" applyAlignment="1">
      <alignment horizontal="center"/>
    </xf>
    <xf numFmtId="0" fontId="22" fillId="0" borderId="2" xfId="0" applyFont="1" applyBorder="1" applyAlignment="1">
      <alignment horizontal="center"/>
    </xf>
    <xf numFmtId="0" fontId="22" fillId="0" borderId="4" xfId="0" applyFont="1" applyBorder="1" applyAlignment="1">
      <alignment horizontal="center"/>
    </xf>
    <xf numFmtId="0" fontId="22" fillId="0" borderId="11" xfId="0" applyFont="1"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33" fillId="0" borderId="0" xfId="0" applyFont="1" applyAlignment="1"/>
    <xf numFmtId="0" fontId="22" fillId="3" borderId="2" xfId="0" applyFont="1" applyFill="1" applyBorder="1" applyAlignment="1">
      <alignment horizontal="center"/>
    </xf>
    <xf numFmtId="0" fontId="23" fillId="3" borderId="2" xfId="0" applyFont="1" applyFill="1" applyBorder="1" applyAlignment="1">
      <alignment horizontal="center"/>
    </xf>
    <xf numFmtId="0" fontId="0" fillId="0" borderId="3" xfId="0" applyBorder="1" applyAlignment="1">
      <alignment horizontal="center" vertical="center"/>
    </xf>
    <xf numFmtId="0" fontId="22" fillId="0" borderId="2" xfId="0" applyFont="1" applyFill="1" applyBorder="1" applyAlignment="1">
      <alignment horizontal="center"/>
    </xf>
    <xf numFmtId="0" fontId="22" fillId="0" borderId="0" xfId="0" applyFont="1" applyAlignment="1">
      <alignment horizontal="center"/>
    </xf>
    <xf numFmtId="0" fontId="35" fillId="0" borderId="4" xfId="0" applyFont="1" applyBorder="1" applyAlignment="1"/>
    <xf numFmtId="0" fontId="0" fillId="0" borderId="11" xfId="0" applyBorder="1" applyAlignment="1"/>
    <xf numFmtId="0" fontId="1" fillId="0" borderId="4" xfId="0" applyFont="1" applyBorder="1" applyAlignment="1"/>
    <xf numFmtId="0" fontId="35"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29" fillId="0" borderId="0" xfId="0" applyFont="1" applyAlignment="1">
      <alignment horizontal="right"/>
    </xf>
    <xf numFmtId="0" fontId="0" fillId="0" borderId="0" xfId="0" applyFont="1" applyAlignment="1"/>
    <xf numFmtId="0" fontId="35" fillId="0" borderId="2" xfId="0" applyFont="1" applyBorder="1" applyAlignment="1">
      <alignment horizontal="center" vertical="center"/>
    </xf>
    <xf numFmtId="0" fontId="0" fillId="0" borderId="2" xfId="0" applyBorder="1" applyAlignment="1">
      <alignment horizontal="center" vertical="center"/>
    </xf>
    <xf numFmtId="0" fontId="35" fillId="0" borderId="9" xfId="0" applyFont="1" applyBorder="1" applyAlignment="1">
      <alignment horizontal="center" vertical="center" wrapText="1"/>
    </xf>
    <xf numFmtId="0" fontId="0" fillId="0" borderId="12" xfId="0" applyBorder="1" applyAlignment="1">
      <alignment horizontal="center" vertical="center" wrapText="1"/>
    </xf>
    <xf numFmtId="0" fontId="35" fillId="0" borderId="7" xfId="0" applyFont="1" applyBorder="1" applyAlignment="1">
      <alignment horizontal="center" vertical="center" wrapText="1"/>
    </xf>
    <xf numFmtId="0" fontId="0" fillId="0" borderId="10" xfId="0" applyBorder="1" applyAlignment="1">
      <alignment horizontal="center" vertical="center" wrapText="1"/>
    </xf>
    <xf numFmtId="49" fontId="1" fillId="0" borderId="0" xfId="0" applyNumberFormat="1" applyFont="1" applyAlignment="1">
      <alignment horizontal="right"/>
    </xf>
    <xf numFmtId="0" fontId="2" fillId="0" borderId="0" xfId="0" applyFont="1" applyAlignment="1"/>
    <xf numFmtId="0" fontId="1" fillId="0" borderId="0" xfId="0" applyFont="1" applyAlignment="1">
      <alignment horizontal="center"/>
    </xf>
    <xf numFmtId="3" fontId="36" fillId="0" borderId="9" xfId="0" applyNumberFormat="1" applyFont="1" applyBorder="1" applyAlignment="1">
      <alignment horizontal="center" vertical="center" wrapText="1"/>
    </xf>
    <xf numFmtId="0" fontId="0" fillId="0" borderId="12" xfId="0" applyBorder="1" applyAlignment="1">
      <alignment vertical="center" wrapText="1"/>
    </xf>
    <xf numFmtId="3" fontId="36" fillId="0" borderId="7" xfId="0" applyNumberFormat="1" applyFont="1" applyBorder="1" applyAlignment="1">
      <alignment vertical="center" wrapText="1"/>
    </xf>
    <xf numFmtId="0" fontId="0" fillId="0" borderId="10" xfId="0" applyBorder="1" applyAlignment="1">
      <alignment vertical="center" wrapText="1"/>
    </xf>
    <xf numFmtId="3" fontId="36" fillId="0" borderId="2" xfId="0" applyNumberFormat="1" applyFont="1" applyBorder="1" applyAlignment="1">
      <alignment horizontal="center" vertical="center" wrapText="1"/>
    </xf>
    <xf numFmtId="3" fontId="36" fillId="0" borderId="4" xfId="0" applyNumberFormat="1" applyFont="1" applyBorder="1" applyAlignment="1">
      <alignment horizontal="center" vertical="center" wrapText="1"/>
    </xf>
    <xf numFmtId="3" fontId="36" fillId="0" borderId="9" xfId="0" applyNumberFormat="1" applyFont="1" applyBorder="1" applyAlignment="1">
      <alignment horizontal="center" vertical="center"/>
    </xf>
    <xf numFmtId="0" fontId="0" fillId="0" borderId="12" xfId="0" applyBorder="1" applyAlignment="1">
      <alignment horizontal="center" vertical="center"/>
    </xf>
    <xf numFmtId="0" fontId="36" fillId="0" borderId="7" xfId="0" applyFont="1" applyBorder="1" applyAlignment="1">
      <alignment horizontal="center" vertical="center"/>
    </xf>
    <xf numFmtId="0" fontId="0" fillId="0" borderId="10" xfId="0" applyBorder="1" applyAlignment="1">
      <alignment horizontal="center" vertical="center"/>
    </xf>
    <xf numFmtId="0" fontId="36" fillId="0" borderId="7" xfId="0" applyFont="1" applyBorder="1" applyAlignment="1">
      <alignment horizontal="center" vertical="center" wrapText="1"/>
    </xf>
    <xf numFmtId="0" fontId="0" fillId="0" borderId="12" xfId="0" applyBorder="1" applyAlignment="1">
      <alignment vertical="center"/>
    </xf>
    <xf numFmtId="3" fontId="36" fillId="0" borderId="7" xfId="0" applyNumberFormat="1" applyFont="1" applyBorder="1" applyAlignment="1">
      <alignment vertical="center"/>
    </xf>
    <xf numFmtId="0" fontId="0" fillId="0" borderId="10" xfId="0" applyBorder="1" applyAlignment="1">
      <alignment vertical="center"/>
    </xf>
    <xf numFmtId="0" fontId="36" fillId="0" borderId="9" xfId="0" applyFont="1" applyBorder="1" applyAlignment="1">
      <alignment horizontal="center" vertical="center" wrapText="1"/>
    </xf>
    <xf numFmtId="0" fontId="0" fillId="0" borderId="7" xfId="0" applyBorder="1" applyAlignment="1">
      <alignment horizontal="center" vertical="center" wrapText="1"/>
    </xf>
    <xf numFmtId="0" fontId="36" fillId="0" borderId="7" xfId="0" applyFont="1" applyBorder="1" applyAlignment="1">
      <alignment vertical="center" wrapText="1"/>
    </xf>
    <xf numFmtId="0" fontId="36"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 xfId="0" applyFont="1" applyBorder="1" applyAlignment="1">
      <alignment horizontal="center" vertical="center"/>
    </xf>
    <xf numFmtId="0" fontId="36" fillId="0" borderId="3" xfId="0" applyFont="1" applyBorder="1" applyAlignment="1">
      <alignment horizontal="center" vertical="center"/>
    </xf>
    <xf numFmtId="0" fontId="1" fillId="0" borderId="0" xfId="0" applyFont="1" applyBorder="1" applyAlignment="1">
      <alignment horizontal="left"/>
    </xf>
    <xf numFmtId="0" fontId="1" fillId="0" borderId="0" xfId="0" applyFont="1" applyAlignment="1">
      <alignment horizontal="left"/>
    </xf>
    <xf numFmtId="3" fontId="17" fillId="5" borderId="2" xfId="1" applyNumberFormat="1" applyFont="1" applyFill="1" applyBorder="1" applyAlignment="1">
      <alignment horizontal="right"/>
    </xf>
    <xf numFmtId="0" fontId="23" fillId="0" borderId="2" xfId="0" applyFont="1" applyFill="1" applyBorder="1" applyAlignment="1">
      <alignment horizontal="left" vertical="center" wrapText="1"/>
    </xf>
    <xf numFmtId="3" fontId="23" fillId="0" borderId="2" xfId="1" applyNumberFormat="1" applyFont="1" applyFill="1" applyBorder="1" applyAlignment="1">
      <alignment horizontal="right" vertical="center" wrapText="1"/>
    </xf>
    <xf numFmtId="3" fontId="22" fillId="0" borderId="2" xfId="1" applyNumberFormat="1" applyFont="1" applyFill="1" applyBorder="1" applyAlignment="1">
      <alignment horizontal="center" vertical="center" wrapText="1"/>
    </xf>
    <xf numFmtId="3" fontId="38" fillId="0" borderId="2" xfId="1" applyNumberFormat="1" applyFont="1" applyFill="1" applyBorder="1" applyAlignment="1">
      <alignment horizontal="center" vertical="center" wrapText="1"/>
    </xf>
    <xf numFmtId="0" fontId="27" fillId="0" borderId="2" xfId="0" applyFont="1" applyFill="1" applyBorder="1" applyAlignment="1">
      <alignment horizontal="left" vertical="center"/>
    </xf>
    <xf numFmtId="0" fontId="23" fillId="3" borderId="2" xfId="0" applyFont="1" applyFill="1" applyBorder="1" applyAlignment="1">
      <alignment horizontal="left" vertical="center" wrapText="1"/>
    </xf>
    <xf numFmtId="0" fontId="24" fillId="0" borderId="11" xfId="1" applyFont="1" applyFill="1" applyBorder="1" applyAlignment="1">
      <alignment vertical="center" wrapText="1"/>
    </xf>
    <xf numFmtId="164" fontId="25" fillId="5" borderId="11" xfId="1" quotePrefix="1" applyNumberFormat="1" applyFont="1" applyFill="1" applyBorder="1" applyAlignment="1">
      <alignment horizontal="left" vertical="center"/>
    </xf>
    <xf numFmtId="0" fontId="23" fillId="5" borderId="5" xfId="0" applyFont="1" applyFill="1" applyBorder="1" applyAlignment="1">
      <alignment horizontal="left" vertical="center"/>
    </xf>
    <xf numFmtId="0" fontId="30" fillId="0" borderId="2" xfId="0" applyFont="1" applyFill="1" applyBorder="1" applyAlignment="1">
      <alignment horizontal="center" vertical="center" wrapText="1"/>
    </xf>
    <xf numFmtId="0" fontId="30" fillId="0" borderId="2" xfId="0" applyFont="1" applyFill="1" applyBorder="1" applyAlignment="1">
      <alignment wrapText="1"/>
    </xf>
    <xf numFmtId="0" fontId="30" fillId="0" borderId="2" xfId="0" applyFont="1" applyFill="1" applyBorder="1" applyAlignment="1">
      <alignment horizontal="center"/>
    </xf>
    <xf numFmtId="0" fontId="29" fillId="0" borderId="2" xfId="0" applyFont="1" applyFill="1" applyBorder="1" applyAlignment="1">
      <alignment horizontal="center"/>
    </xf>
    <xf numFmtId="0" fontId="30" fillId="0" borderId="0" xfId="0" applyFont="1" applyFill="1"/>
  </cellXfs>
  <cellStyles count="4">
    <cellStyle name="Normál" xfId="0" builtinId="0"/>
    <cellStyle name="Normál 2" xfId="1"/>
    <cellStyle name="Normál_12dmelléklet" xfId="2"/>
    <cellStyle name="Normál_12dmelléklet 2" xfId="3"/>
  </cellStyles>
  <dxfs count="0"/>
  <tableStyles count="0" defaultTableStyle="TableStyleMedium2" defaultPivotStyle="PivotStyleMedium9"/>
  <colors>
    <mruColors>
      <color rgb="FFCCFF99"/>
      <color rgb="FF99FF99"/>
      <color rgb="FFCCFFCC"/>
      <color rgb="FF00FF00"/>
      <color rgb="FF66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B108"/>
  <sheetViews>
    <sheetView workbookViewId="0">
      <selection activeCell="E8" sqref="E7:F8"/>
    </sheetView>
  </sheetViews>
  <sheetFormatPr defaultRowHeight="12.75" x14ac:dyDescent="0.2"/>
  <cols>
    <col min="1" max="1" width="7.5703125" style="5" customWidth="1"/>
    <col min="2" max="2" width="51.28515625" style="1" customWidth="1"/>
    <col min="3" max="4" width="16" style="7" customWidth="1"/>
    <col min="5" max="6" width="18.140625" style="1" customWidth="1"/>
    <col min="7" max="8" width="15.7109375" style="1" customWidth="1"/>
    <col min="9" max="10" width="17.7109375" style="8" customWidth="1"/>
    <col min="11" max="12" width="15.28515625" style="1" customWidth="1"/>
    <col min="13" max="14" width="16.7109375" style="1" customWidth="1"/>
    <col min="15" max="15" width="16.5703125" style="1" customWidth="1"/>
    <col min="16" max="16" width="16" style="1" customWidth="1"/>
    <col min="17" max="17" width="13.7109375" style="1" customWidth="1"/>
    <col min="18" max="255" width="9.140625" style="1"/>
    <col min="256" max="256" width="7.5703125" style="1" customWidth="1"/>
    <col min="257" max="257" width="51.85546875" style="1" customWidth="1"/>
    <col min="258" max="258" width="16" style="1" customWidth="1"/>
    <col min="259" max="259" width="15.7109375" style="1" customWidth="1"/>
    <col min="260" max="260" width="15.5703125" style="1" customWidth="1"/>
    <col min="261" max="261" width="15.28515625" style="1" customWidth="1"/>
    <col min="262" max="262" width="14.85546875" style="1" customWidth="1"/>
    <col min="263" max="263" width="14.5703125" style="1" customWidth="1"/>
    <col min="264" max="264" width="15" style="1" customWidth="1"/>
    <col min="265" max="267" width="10.85546875" style="1" bestFit="1" customWidth="1"/>
    <col min="268" max="269" width="9.85546875" style="1" bestFit="1" customWidth="1"/>
    <col min="270" max="271" width="12.28515625" style="1" bestFit="1" customWidth="1"/>
    <col min="272" max="511" width="9.140625" style="1"/>
    <col min="512" max="512" width="7.5703125" style="1" customWidth="1"/>
    <col min="513" max="513" width="51.85546875" style="1" customWidth="1"/>
    <col min="514" max="514" width="16" style="1" customWidth="1"/>
    <col min="515" max="515" width="15.7109375" style="1" customWidth="1"/>
    <col min="516" max="516" width="15.5703125" style="1" customWidth="1"/>
    <col min="517" max="517" width="15.28515625" style="1" customWidth="1"/>
    <col min="518" max="518" width="14.85546875" style="1" customWidth="1"/>
    <col min="519" max="519" width="14.5703125" style="1" customWidth="1"/>
    <col min="520" max="520" width="15" style="1" customWidth="1"/>
    <col min="521" max="523" width="10.85546875" style="1" bestFit="1" customWidth="1"/>
    <col min="524" max="525" width="9.85546875" style="1" bestFit="1" customWidth="1"/>
    <col min="526" max="527" width="12.28515625" style="1" bestFit="1" customWidth="1"/>
    <col min="528" max="767" width="9.140625" style="1"/>
    <col min="768" max="768" width="7.5703125" style="1" customWidth="1"/>
    <col min="769" max="769" width="51.85546875" style="1" customWidth="1"/>
    <col min="770" max="770" width="16" style="1" customWidth="1"/>
    <col min="771" max="771" width="15.7109375" style="1" customWidth="1"/>
    <col min="772" max="772" width="15.5703125" style="1" customWidth="1"/>
    <col min="773" max="773" width="15.28515625" style="1" customWidth="1"/>
    <col min="774" max="774" width="14.85546875" style="1" customWidth="1"/>
    <col min="775" max="775" width="14.5703125" style="1" customWidth="1"/>
    <col min="776" max="776" width="15" style="1" customWidth="1"/>
    <col min="777" max="779" width="10.85546875" style="1" bestFit="1" customWidth="1"/>
    <col min="780" max="781" width="9.85546875" style="1" bestFit="1" customWidth="1"/>
    <col min="782" max="783" width="12.28515625" style="1" bestFit="1" customWidth="1"/>
    <col min="784" max="1023" width="9.140625" style="1"/>
    <col min="1024" max="1024" width="7.5703125" style="1" customWidth="1"/>
    <col min="1025" max="1025" width="51.85546875" style="1" customWidth="1"/>
    <col min="1026" max="1026" width="16" style="1" customWidth="1"/>
    <col min="1027" max="1027" width="15.7109375" style="1" customWidth="1"/>
    <col min="1028" max="1028" width="15.5703125" style="1" customWidth="1"/>
    <col min="1029" max="1029" width="15.28515625" style="1" customWidth="1"/>
    <col min="1030" max="1030" width="14.85546875" style="1" customWidth="1"/>
    <col min="1031" max="1031" width="14.5703125" style="1" customWidth="1"/>
    <col min="1032" max="1032" width="15" style="1" customWidth="1"/>
    <col min="1033" max="1035" width="10.85546875" style="1" bestFit="1" customWidth="1"/>
    <col min="1036" max="1037" width="9.85546875" style="1" bestFit="1" customWidth="1"/>
    <col min="1038" max="1039" width="12.28515625" style="1" bestFit="1" customWidth="1"/>
    <col min="1040" max="1279" width="9.140625" style="1"/>
    <col min="1280" max="1280" width="7.5703125" style="1" customWidth="1"/>
    <col min="1281" max="1281" width="51.85546875" style="1" customWidth="1"/>
    <col min="1282" max="1282" width="16" style="1" customWidth="1"/>
    <col min="1283" max="1283" width="15.7109375" style="1" customWidth="1"/>
    <col min="1284" max="1284" width="15.5703125" style="1" customWidth="1"/>
    <col min="1285" max="1285" width="15.28515625" style="1" customWidth="1"/>
    <col min="1286" max="1286" width="14.85546875" style="1" customWidth="1"/>
    <col min="1287" max="1287" width="14.5703125" style="1" customWidth="1"/>
    <col min="1288" max="1288" width="15" style="1" customWidth="1"/>
    <col min="1289" max="1291" width="10.85546875" style="1" bestFit="1" customWidth="1"/>
    <col min="1292" max="1293" width="9.85546875" style="1" bestFit="1" customWidth="1"/>
    <col min="1294" max="1295" width="12.28515625" style="1" bestFit="1" customWidth="1"/>
    <col min="1296" max="1535" width="9.140625" style="1"/>
    <col min="1536" max="1536" width="7.5703125" style="1" customWidth="1"/>
    <col min="1537" max="1537" width="51.85546875" style="1" customWidth="1"/>
    <col min="1538" max="1538" width="16" style="1" customWidth="1"/>
    <col min="1539" max="1539" width="15.7109375" style="1" customWidth="1"/>
    <col min="1540" max="1540" width="15.5703125" style="1" customWidth="1"/>
    <col min="1541" max="1541" width="15.28515625" style="1" customWidth="1"/>
    <col min="1542" max="1542" width="14.85546875" style="1" customWidth="1"/>
    <col min="1543" max="1543" width="14.5703125" style="1" customWidth="1"/>
    <col min="1544" max="1544" width="15" style="1" customWidth="1"/>
    <col min="1545" max="1547" width="10.85546875" style="1" bestFit="1" customWidth="1"/>
    <col min="1548" max="1549" width="9.85546875" style="1" bestFit="1" customWidth="1"/>
    <col min="1550" max="1551" width="12.28515625" style="1" bestFit="1" customWidth="1"/>
    <col min="1552" max="1791" width="9.140625" style="1"/>
    <col min="1792" max="1792" width="7.5703125" style="1" customWidth="1"/>
    <col min="1793" max="1793" width="51.85546875" style="1" customWidth="1"/>
    <col min="1794" max="1794" width="16" style="1" customWidth="1"/>
    <col min="1795" max="1795" width="15.7109375" style="1" customWidth="1"/>
    <col min="1796" max="1796" width="15.5703125" style="1" customWidth="1"/>
    <col min="1797" max="1797" width="15.28515625" style="1" customWidth="1"/>
    <col min="1798" max="1798" width="14.85546875" style="1" customWidth="1"/>
    <col min="1799" max="1799" width="14.5703125" style="1" customWidth="1"/>
    <col min="1800" max="1800" width="15" style="1" customWidth="1"/>
    <col min="1801" max="1803" width="10.85546875" style="1" bestFit="1" customWidth="1"/>
    <col min="1804" max="1805" width="9.85546875" style="1" bestFit="1" customWidth="1"/>
    <col min="1806" max="1807" width="12.28515625" style="1" bestFit="1" customWidth="1"/>
    <col min="1808" max="2047" width="9.140625" style="1"/>
    <col min="2048" max="2048" width="7.5703125" style="1" customWidth="1"/>
    <col min="2049" max="2049" width="51.85546875" style="1" customWidth="1"/>
    <col min="2050" max="2050" width="16" style="1" customWidth="1"/>
    <col min="2051" max="2051" width="15.7109375" style="1" customWidth="1"/>
    <col min="2052" max="2052" width="15.5703125" style="1" customWidth="1"/>
    <col min="2053" max="2053" width="15.28515625" style="1" customWidth="1"/>
    <col min="2054" max="2054" width="14.85546875" style="1" customWidth="1"/>
    <col min="2055" max="2055" width="14.5703125" style="1" customWidth="1"/>
    <col min="2056" max="2056" width="15" style="1" customWidth="1"/>
    <col min="2057" max="2059" width="10.85546875" style="1" bestFit="1" customWidth="1"/>
    <col min="2060" max="2061" width="9.85546875" style="1" bestFit="1" customWidth="1"/>
    <col min="2062" max="2063" width="12.28515625" style="1" bestFit="1" customWidth="1"/>
    <col min="2064" max="2303" width="9.140625" style="1"/>
    <col min="2304" max="2304" width="7.5703125" style="1" customWidth="1"/>
    <col min="2305" max="2305" width="51.85546875" style="1" customWidth="1"/>
    <col min="2306" max="2306" width="16" style="1" customWidth="1"/>
    <col min="2307" max="2307" width="15.7109375" style="1" customWidth="1"/>
    <col min="2308" max="2308" width="15.5703125" style="1" customWidth="1"/>
    <col min="2309" max="2309" width="15.28515625" style="1" customWidth="1"/>
    <col min="2310" max="2310" width="14.85546875" style="1" customWidth="1"/>
    <col min="2311" max="2311" width="14.5703125" style="1" customWidth="1"/>
    <col min="2312" max="2312" width="15" style="1" customWidth="1"/>
    <col min="2313" max="2315" width="10.85546875" style="1" bestFit="1" customWidth="1"/>
    <col min="2316" max="2317" width="9.85546875" style="1" bestFit="1" customWidth="1"/>
    <col min="2318" max="2319" width="12.28515625" style="1" bestFit="1" customWidth="1"/>
    <col min="2320" max="2559" width="9.140625" style="1"/>
    <col min="2560" max="2560" width="7.5703125" style="1" customWidth="1"/>
    <col min="2561" max="2561" width="51.85546875" style="1" customWidth="1"/>
    <col min="2562" max="2562" width="16" style="1" customWidth="1"/>
    <col min="2563" max="2563" width="15.7109375" style="1" customWidth="1"/>
    <col min="2564" max="2564" width="15.5703125" style="1" customWidth="1"/>
    <col min="2565" max="2565" width="15.28515625" style="1" customWidth="1"/>
    <col min="2566" max="2566" width="14.85546875" style="1" customWidth="1"/>
    <col min="2567" max="2567" width="14.5703125" style="1" customWidth="1"/>
    <col min="2568" max="2568" width="15" style="1" customWidth="1"/>
    <col min="2569" max="2571" width="10.85546875" style="1" bestFit="1" customWidth="1"/>
    <col min="2572" max="2573" width="9.85546875" style="1" bestFit="1" customWidth="1"/>
    <col min="2574" max="2575" width="12.28515625" style="1" bestFit="1" customWidth="1"/>
    <col min="2576" max="2815" width="9.140625" style="1"/>
    <col min="2816" max="2816" width="7.5703125" style="1" customWidth="1"/>
    <col min="2817" max="2817" width="51.85546875" style="1" customWidth="1"/>
    <col min="2818" max="2818" width="16" style="1" customWidth="1"/>
    <col min="2819" max="2819" width="15.7109375" style="1" customWidth="1"/>
    <col min="2820" max="2820" width="15.5703125" style="1" customWidth="1"/>
    <col min="2821" max="2821" width="15.28515625" style="1" customWidth="1"/>
    <col min="2822" max="2822" width="14.85546875" style="1" customWidth="1"/>
    <col min="2823" max="2823" width="14.5703125" style="1" customWidth="1"/>
    <col min="2824" max="2824" width="15" style="1" customWidth="1"/>
    <col min="2825" max="2827" width="10.85546875" style="1" bestFit="1" customWidth="1"/>
    <col min="2828" max="2829" width="9.85546875" style="1" bestFit="1" customWidth="1"/>
    <col min="2830" max="2831" width="12.28515625" style="1" bestFit="1" customWidth="1"/>
    <col min="2832" max="3071" width="9.140625" style="1"/>
    <col min="3072" max="3072" width="7.5703125" style="1" customWidth="1"/>
    <col min="3073" max="3073" width="51.85546875" style="1" customWidth="1"/>
    <col min="3074" max="3074" width="16" style="1" customWidth="1"/>
    <col min="3075" max="3075" width="15.7109375" style="1" customWidth="1"/>
    <col min="3076" max="3076" width="15.5703125" style="1" customWidth="1"/>
    <col min="3077" max="3077" width="15.28515625" style="1" customWidth="1"/>
    <col min="3078" max="3078" width="14.85546875" style="1" customWidth="1"/>
    <col min="3079" max="3079" width="14.5703125" style="1" customWidth="1"/>
    <col min="3080" max="3080" width="15" style="1" customWidth="1"/>
    <col min="3081" max="3083" width="10.85546875" style="1" bestFit="1" customWidth="1"/>
    <col min="3084" max="3085" width="9.85546875" style="1" bestFit="1" customWidth="1"/>
    <col min="3086" max="3087" width="12.28515625" style="1" bestFit="1" customWidth="1"/>
    <col min="3088" max="3327" width="9.140625" style="1"/>
    <col min="3328" max="3328" width="7.5703125" style="1" customWidth="1"/>
    <col min="3329" max="3329" width="51.85546875" style="1" customWidth="1"/>
    <col min="3330" max="3330" width="16" style="1" customWidth="1"/>
    <col min="3331" max="3331" width="15.7109375" style="1" customWidth="1"/>
    <col min="3332" max="3332" width="15.5703125" style="1" customWidth="1"/>
    <col min="3333" max="3333" width="15.28515625" style="1" customWidth="1"/>
    <col min="3334" max="3334" width="14.85546875" style="1" customWidth="1"/>
    <col min="3335" max="3335" width="14.5703125" style="1" customWidth="1"/>
    <col min="3336" max="3336" width="15" style="1" customWidth="1"/>
    <col min="3337" max="3339" width="10.85546875" style="1" bestFit="1" customWidth="1"/>
    <col min="3340" max="3341" width="9.85546875" style="1" bestFit="1" customWidth="1"/>
    <col min="3342" max="3343" width="12.28515625" style="1" bestFit="1" customWidth="1"/>
    <col min="3344" max="3583" width="9.140625" style="1"/>
    <col min="3584" max="3584" width="7.5703125" style="1" customWidth="1"/>
    <col min="3585" max="3585" width="51.85546875" style="1" customWidth="1"/>
    <col min="3586" max="3586" width="16" style="1" customWidth="1"/>
    <col min="3587" max="3587" width="15.7109375" style="1" customWidth="1"/>
    <col min="3588" max="3588" width="15.5703125" style="1" customWidth="1"/>
    <col min="3589" max="3589" width="15.28515625" style="1" customWidth="1"/>
    <col min="3590" max="3590" width="14.85546875" style="1" customWidth="1"/>
    <col min="3591" max="3591" width="14.5703125" style="1" customWidth="1"/>
    <col min="3592" max="3592" width="15" style="1" customWidth="1"/>
    <col min="3593" max="3595" width="10.85546875" style="1" bestFit="1" customWidth="1"/>
    <col min="3596" max="3597" width="9.85546875" style="1" bestFit="1" customWidth="1"/>
    <col min="3598" max="3599" width="12.28515625" style="1" bestFit="1" customWidth="1"/>
    <col min="3600" max="3839" width="9.140625" style="1"/>
    <col min="3840" max="3840" width="7.5703125" style="1" customWidth="1"/>
    <col min="3841" max="3841" width="51.85546875" style="1" customWidth="1"/>
    <col min="3842" max="3842" width="16" style="1" customWidth="1"/>
    <col min="3843" max="3843" width="15.7109375" style="1" customWidth="1"/>
    <col min="3844" max="3844" width="15.5703125" style="1" customWidth="1"/>
    <col min="3845" max="3845" width="15.28515625" style="1" customWidth="1"/>
    <col min="3846" max="3846" width="14.85546875" style="1" customWidth="1"/>
    <col min="3847" max="3847" width="14.5703125" style="1" customWidth="1"/>
    <col min="3848" max="3848" width="15" style="1" customWidth="1"/>
    <col min="3849" max="3851" width="10.85546875" style="1" bestFit="1" customWidth="1"/>
    <col min="3852" max="3853" width="9.85546875" style="1" bestFit="1" customWidth="1"/>
    <col min="3854" max="3855" width="12.28515625" style="1" bestFit="1" customWidth="1"/>
    <col min="3856" max="4095" width="9.140625" style="1"/>
    <col min="4096" max="4096" width="7.5703125" style="1" customWidth="1"/>
    <col min="4097" max="4097" width="51.85546875" style="1" customWidth="1"/>
    <col min="4098" max="4098" width="16" style="1" customWidth="1"/>
    <col min="4099" max="4099" width="15.7109375" style="1" customWidth="1"/>
    <col min="4100" max="4100" width="15.5703125" style="1" customWidth="1"/>
    <col min="4101" max="4101" width="15.28515625" style="1" customWidth="1"/>
    <col min="4102" max="4102" width="14.85546875" style="1" customWidth="1"/>
    <col min="4103" max="4103" width="14.5703125" style="1" customWidth="1"/>
    <col min="4104" max="4104" width="15" style="1" customWidth="1"/>
    <col min="4105" max="4107" width="10.85546875" style="1" bestFit="1" customWidth="1"/>
    <col min="4108" max="4109" width="9.85546875" style="1" bestFit="1" customWidth="1"/>
    <col min="4110" max="4111" width="12.28515625" style="1" bestFit="1" customWidth="1"/>
    <col min="4112" max="4351" width="9.140625" style="1"/>
    <col min="4352" max="4352" width="7.5703125" style="1" customWidth="1"/>
    <col min="4353" max="4353" width="51.85546875" style="1" customWidth="1"/>
    <col min="4354" max="4354" width="16" style="1" customWidth="1"/>
    <col min="4355" max="4355" width="15.7109375" style="1" customWidth="1"/>
    <col min="4356" max="4356" width="15.5703125" style="1" customWidth="1"/>
    <col min="4357" max="4357" width="15.28515625" style="1" customWidth="1"/>
    <col min="4358" max="4358" width="14.85546875" style="1" customWidth="1"/>
    <col min="4359" max="4359" width="14.5703125" style="1" customWidth="1"/>
    <col min="4360" max="4360" width="15" style="1" customWidth="1"/>
    <col min="4361" max="4363" width="10.85546875" style="1" bestFit="1" customWidth="1"/>
    <col min="4364" max="4365" width="9.85546875" style="1" bestFit="1" customWidth="1"/>
    <col min="4366" max="4367" width="12.28515625" style="1" bestFit="1" customWidth="1"/>
    <col min="4368" max="4607" width="9.140625" style="1"/>
    <col min="4608" max="4608" width="7.5703125" style="1" customWidth="1"/>
    <col min="4609" max="4609" width="51.85546875" style="1" customWidth="1"/>
    <col min="4610" max="4610" width="16" style="1" customWidth="1"/>
    <col min="4611" max="4611" width="15.7109375" style="1" customWidth="1"/>
    <col min="4612" max="4612" width="15.5703125" style="1" customWidth="1"/>
    <col min="4613" max="4613" width="15.28515625" style="1" customWidth="1"/>
    <col min="4614" max="4614" width="14.85546875" style="1" customWidth="1"/>
    <col min="4615" max="4615" width="14.5703125" style="1" customWidth="1"/>
    <col min="4616" max="4616" width="15" style="1" customWidth="1"/>
    <col min="4617" max="4619" width="10.85546875" style="1" bestFit="1" customWidth="1"/>
    <col min="4620" max="4621" width="9.85546875" style="1" bestFit="1" customWidth="1"/>
    <col min="4622" max="4623" width="12.28515625" style="1" bestFit="1" customWidth="1"/>
    <col min="4624" max="4863" width="9.140625" style="1"/>
    <col min="4864" max="4864" width="7.5703125" style="1" customWidth="1"/>
    <col min="4865" max="4865" width="51.85546875" style="1" customWidth="1"/>
    <col min="4866" max="4866" width="16" style="1" customWidth="1"/>
    <col min="4867" max="4867" width="15.7109375" style="1" customWidth="1"/>
    <col min="4868" max="4868" width="15.5703125" style="1" customWidth="1"/>
    <col min="4869" max="4869" width="15.28515625" style="1" customWidth="1"/>
    <col min="4870" max="4870" width="14.85546875" style="1" customWidth="1"/>
    <col min="4871" max="4871" width="14.5703125" style="1" customWidth="1"/>
    <col min="4872" max="4872" width="15" style="1" customWidth="1"/>
    <col min="4873" max="4875" width="10.85546875" style="1" bestFit="1" customWidth="1"/>
    <col min="4876" max="4877" width="9.85546875" style="1" bestFit="1" customWidth="1"/>
    <col min="4878" max="4879" width="12.28515625" style="1" bestFit="1" customWidth="1"/>
    <col min="4880" max="5119" width="9.140625" style="1"/>
    <col min="5120" max="5120" width="7.5703125" style="1" customWidth="1"/>
    <col min="5121" max="5121" width="51.85546875" style="1" customWidth="1"/>
    <col min="5122" max="5122" width="16" style="1" customWidth="1"/>
    <col min="5123" max="5123" width="15.7109375" style="1" customWidth="1"/>
    <col min="5124" max="5124" width="15.5703125" style="1" customWidth="1"/>
    <col min="5125" max="5125" width="15.28515625" style="1" customWidth="1"/>
    <col min="5126" max="5126" width="14.85546875" style="1" customWidth="1"/>
    <col min="5127" max="5127" width="14.5703125" style="1" customWidth="1"/>
    <col min="5128" max="5128" width="15" style="1" customWidth="1"/>
    <col min="5129" max="5131" width="10.85546875" style="1" bestFit="1" customWidth="1"/>
    <col min="5132" max="5133" width="9.85546875" style="1" bestFit="1" customWidth="1"/>
    <col min="5134" max="5135" width="12.28515625" style="1" bestFit="1" customWidth="1"/>
    <col min="5136" max="5375" width="9.140625" style="1"/>
    <col min="5376" max="5376" width="7.5703125" style="1" customWidth="1"/>
    <col min="5377" max="5377" width="51.85546875" style="1" customWidth="1"/>
    <col min="5378" max="5378" width="16" style="1" customWidth="1"/>
    <col min="5379" max="5379" width="15.7109375" style="1" customWidth="1"/>
    <col min="5380" max="5380" width="15.5703125" style="1" customWidth="1"/>
    <col min="5381" max="5381" width="15.28515625" style="1" customWidth="1"/>
    <col min="5382" max="5382" width="14.85546875" style="1" customWidth="1"/>
    <col min="5383" max="5383" width="14.5703125" style="1" customWidth="1"/>
    <col min="5384" max="5384" width="15" style="1" customWidth="1"/>
    <col min="5385" max="5387" width="10.85546875" style="1" bestFit="1" customWidth="1"/>
    <col min="5388" max="5389" width="9.85546875" style="1" bestFit="1" customWidth="1"/>
    <col min="5390" max="5391" width="12.28515625" style="1" bestFit="1" customWidth="1"/>
    <col min="5392" max="5631" width="9.140625" style="1"/>
    <col min="5632" max="5632" width="7.5703125" style="1" customWidth="1"/>
    <col min="5633" max="5633" width="51.85546875" style="1" customWidth="1"/>
    <col min="5634" max="5634" width="16" style="1" customWidth="1"/>
    <col min="5635" max="5635" width="15.7109375" style="1" customWidth="1"/>
    <col min="5636" max="5636" width="15.5703125" style="1" customWidth="1"/>
    <col min="5637" max="5637" width="15.28515625" style="1" customWidth="1"/>
    <col min="5638" max="5638" width="14.85546875" style="1" customWidth="1"/>
    <col min="5639" max="5639" width="14.5703125" style="1" customWidth="1"/>
    <col min="5640" max="5640" width="15" style="1" customWidth="1"/>
    <col min="5641" max="5643" width="10.85546875" style="1" bestFit="1" customWidth="1"/>
    <col min="5644" max="5645" width="9.85546875" style="1" bestFit="1" customWidth="1"/>
    <col min="5646" max="5647" width="12.28515625" style="1" bestFit="1" customWidth="1"/>
    <col min="5648" max="5887" width="9.140625" style="1"/>
    <col min="5888" max="5888" width="7.5703125" style="1" customWidth="1"/>
    <col min="5889" max="5889" width="51.85546875" style="1" customWidth="1"/>
    <col min="5890" max="5890" width="16" style="1" customWidth="1"/>
    <col min="5891" max="5891" width="15.7109375" style="1" customWidth="1"/>
    <col min="5892" max="5892" width="15.5703125" style="1" customWidth="1"/>
    <col min="5893" max="5893" width="15.28515625" style="1" customWidth="1"/>
    <col min="5894" max="5894" width="14.85546875" style="1" customWidth="1"/>
    <col min="5895" max="5895" width="14.5703125" style="1" customWidth="1"/>
    <col min="5896" max="5896" width="15" style="1" customWidth="1"/>
    <col min="5897" max="5899" width="10.85546875" style="1" bestFit="1" customWidth="1"/>
    <col min="5900" max="5901" width="9.85546875" style="1" bestFit="1" customWidth="1"/>
    <col min="5902" max="5903" width="12.28515625" style="1" bestFit="1" customWidth="1"/>
    <col min="5904" max="6143" width="9.140625" style="1"/>
    <col min="6144" max="6144" width="7.5703125" style="1" customWidth="1"/>
    <col min="6145" max="6145" width="51.85546875" style="1" customWidth="1"/>
    <col min="6146" max="6146" width="16" style="1" customWidth="1"/>
    <col min="6147" max="6147" width="15.7109375" style="1" customWidth="1"/>
    <col min="6148" max="6148" width="15.5703125" style="1" customWidth="1"/>
    <col min="6149" max="6149" width="15.28515625" style="1" customWidth="1"/>
    <col min="6150" max="6150" width="14.85546875" style="1" customWidth="1"/>
    <col min="6151" max="6151" width="14.5703125" style="1" customWidth="1"/>
    <col min="6152" max="6152" width="15" style="1" customWidth="1"/>
    <col min="6153" max="6155" width="10.85546875" style="1" bestFit="1" customWidth="1"/>
    <col min="6156" max="6157" width="9.85546875" style="1" bestFit="1" customWidth="1"/>
    <col min="6158" max="6159" width="12.28515625" style="1" bestFit="1" customWidth="1"/>
    <col min="6160" max="6399" width="9.140625" style="1"/>
    <col min="6400" max="6400" width="7.5703125" style="1" customWidth="1"/>
    <col min="6401" max="6401" width="51.85546875" style="1" customWidth="1"/>
    <col min="6402" max="6402" width="16" style="1" customWidth="1"/>
    <col min="6403" max="6403" width="15.7109375" style="1" customWidth="1"/>
    <col min="6404" max="6404" width="15.5703125" style="1" customWidth="1"/>
    <col min="6405" max="6405" width="15.28515625" style="1" customWidth="1"/>
    <col min="6406" max="6406" width="14.85546875" style="1" customWidth="1"/>
    <col min="6407" max="6407" width="14.5703125" style="1" customWidth="1"/>
    <col min="6408" max="6408" width="15" style="1" customWidth="1"/>
    <col min="6409" max="6411" width="10.85546875" style="1" bestFit="1" customWidth="1"/>
    <col min="6412" max="6413" width="9.85546875" style="1" bestFit="1" customWidth="1"/>
    <col min="6414" max="6415" width="12.28515625" style="1" bestFit="1" customWidth="1"/>
    <col min="6416" max="6655" width="9.140625" style="1"/>
    <col min="6656" max="6656" width="7.5703125" style="1" customWidth="1"/>
    <col min="6657" max="6657" width="51.85546875" style="1" customWidth="1"/>
    <col min="6658" max="6658" width="16" style="1" customWidth="1"/>
    <col min="6659" max="6659" width="15.7109375" style="1" customWidth="1"/>
    <col min="6660" max="6660" width="15.5703125" style="1" customWidth="1"/>
    <col min="6661" max="6661" width="15.28515625" style="1" customWidth="1"/>
    <col min="6662" max="6662" width="14.85546875" style="1" customWidth="1"/>
    <col min="6663" max="6663" width="14.5703125" style="1" customWidth="1"/>
    <col min="6664" max="6664" width="15" style="1" customWidth="1"/>
    <col min="6665" max="6667" width="10.85546875" style="1" bestFit="1" customWidth="1"/>
    <col min="6668" max="6669" width="9.85546875" style="1" bestFit="1" customWidth="1"/>
    <col min="6670" max="6671" width="12.28515625" style="1" bestFit="1" customWidth="1"/>
    <col min="6672" max="6911" width="9.140625" style="1"/>
    <col min="6912" max="6912" width="7.5703125" style="1" customWidth="1"/>
    <col min="6913" max="6913" width="51.85546875" style="1" customWidth="1"/>
    <col min="6914" max="6914" width="16" style="1" customWidth="1"/>
    <col min="6915" max="6915" width="15.7109375" style="1" customWidth="1"/>
    <col min="6916" max="6916" width="15.5703125" style="1" customWidth="1"/>
    <col min="6917" max="6917" width="15.28515625" style="1" customWidth="1"/>
    <col min="6918" max="6918" width="14.85546875" style="1" customWidth="1"/>
    <col min="6919" max="6919" width="14.5703125" style="1" customWidth="1"/>
    <col min="6920" max="6920" width="15" style="1" customWidth="1"/>
    <col min="6921" max="6923" width="10.85546875" style="1" bestFit="1" customWidth="1"/>
    <col min="6924" max="6925" width="9.85546875" style="1" bestFit="1" customWidth="1"/>
    <col min="6926" max="6927" width="12.28515625" style="1" bestFit="1" customWidth="1"/>
    <col min="6928" max="7167" width="9.140625" style="1"/>
    <col min="7168" max="7168" width="7.5703125" style="1" customWidth="1"/>
    <col min="7169" max="7169" width="51.85546875" style="1" customWidth="1"/>
    <col min="7170" max="7170" width="16" style="1" customWidth="1"/>
    <col min="7171" max="7171" width="15.7109375" style="1" customWidth="1"/>
    <col min="7172" max="7172" width="15.5703125" style="1" customWidth="1"/>
    <col min="7173" max="7173" width="15.28515625" style="1" customWidth="1"/>
    <col min="7174" max="7174" width="14.85546875" style="1" customWidth="1"/>
    <col min="7175" max="7175" width="14.5703125" style="1" customWidth="1"/>
    <col min="7176" max="7176" width="15" style="1" customWidth="1"/>
    <col min="7177" max="7179" width="10.85546875" style="1" bestFit="1" customWidth="1"/>
    <col min="7180" max="7181" width="9.85546875" style="1" bestFit="1" customWidth="1"/>
    <col min="7182" max="7183" width="12.28515625" style="1" bestFit="1" customWidth="1"/>
    <col min="7184" max="7423" width="9.140625" style="1"/>
    <col min="7424" max="7424" width="7.5703125" style="1" customWidth="1"/>
    <col min="7425" max="7425" width="51.85546875" style="1" customWidth="1"/>
    <col min="7426" max="7426" width="16" style="1" customWidth="1"/>
    <col min="7427" max="7427" width="15.7109375" style="1" customWidth="1"/>
    <col min="7428" max="7428" width="15.5703125" style="1" customWidth="1"/>
    <col min="7429" max="7429" width="15.28515625" style="1" customWidth="1"/>
    <col min="7430" max="7430" width="14.85546875" style="1" customWidth="1"/>
    <col min="7431" max="7431" width="14.5703125" style="1" customWidth="1"/>
    <col min="7432" max="7432" width="15" style="1" customWidth="1"/>
    <col min="7433" max="7435" width="10.85546875" style="1" bestFit="1" customWidth="1"/>
    <col min="7436" max="7437" width="9.85546875" style="1" bestFit="1" customWidth="1"/>
    <col min="7438" max="7439" width="12.28515625" style="1" bestFit="1" customWidth="1"/>
    <col min="7440" max="7679" width="9.140625" style="1"/>
    <col min="7680" max="7680" width="7.5703125" style="1" customWidth="1"/>
    <col min="7681" max="7681" width="51.85546875" style="1" customWidth="1"/>
    <col min="7682" max="7682" width="16" style="1" customWidth="1"/>
    <col min="7683" max="7683" width="15.7109375" style="1" customWidth="1"/>
    <col min="7684" max="7684" width="15.5703125" style="1" customWidth="1"/>
    <col min="7685" max="7685" width="15.28515625" style="1" customWidth="1"/>
    <col min="7686" max="7686" width="14.85546875" style="1" customWidth="1"/>
    <col min="7687" max="7687" width="14.5703125" style="1" customWidth="1"/>
    <col min="7688" max="7688" width="15" style="1" customWidth="1"/>
    <col min="7689" max="7691" width="10.85546875" style="1" bestFit="1" customWidth="1"/>
    <col min="7692" max="7693" width="9.85546875" style="1" bestFit="1" customWidth="1"/>
    <col min="7694" max="7695" width="12.28515625" style="1" bestFit="1" customWidth="1"/>
    <col min="7696" max="7935" width="9.140625" style="1"/>
    <col min="7936" max="7936" width="7.5703125" style="1" customWidth="1"/>
    <col min="7937" max="7937" width="51.85546875" style="1" customWidth="1"/>
    <col min="7938" max="7938" width="16" style="1" customWidth="1"/>
    <col min="7939" max="7939" width="15.7109375" style="1" customWidth="1"/>
    <col min="7940" max="7940" width="15.5703125" style="1" customWidth="1"/>
    <col min="7941" max="7941" width="15.28515625" style="1" customWidth="1"/>
    <col min="7942" max="7942" width="14.85546875" style="1" customWidth="1"/>
    <col min="7943" max="7943" width="14.5703125" style="1" customWidth="1"/>
    <col min="7944" max="7944" width="15" style="1" customWidth="1"/>
    <col min="7945" max="7947" width="10.85546875" style="1" bestFit="1" customWidth="1"/>
    <col min="7948" max="7949" width="9.85546875" style="1" bestFit="1" customWidth="1"/>
    <col min="7950" max="7951" width="12.28515625" style="1" bestFit="1" customWidth="1"/>
    <col min="7952" max="8191" width="9.140625" style="1"/>
    <col min="8192" max="8192" width="7.5703125" style="1" customWidth="1"/>
    <col min="8193" max="8193" width="51.85546875" style="1" customWidth="1"/>
    <col min="8194" max="8194" width="16" style="1" customWidth="1"/>
    <col min="8195" max="8195" width="15.7109375" style="1" customWidth="1"/>
    <col min="8196" max="8196" width="15.5703125" style="1" customWidth="1"/>
    <col min="8197" max="8197" width="15.28515625" style="1" customWidth="1"/>
    <col min="8198" max="8198" width="14.85546875" style="1" customWidth="1"/>
    <col min="8199" max="8199" width="14.5703125" style="1" customWidth="1"/>
    <col min="8200" max="8200" width="15" style="1" customWidth="1"/>
    <col min="8201" max="8203" width="10.85546875" style="1" bestFit="1" customWidth="1"/>
    <col min="8204" max="8205" width="9.85546875" style="1" bestFit="1" customWidth="1"/>
    <col min="8206" max="8207" width="12.28515625" style="1" bestFit="1" customWidth="1"/>
    <col min="8208" max="8447" width="9.140625" style="1"/>
    <col min="8448" max="8448" width="7.5703125" style="1" customWidth="1"/>
    <col min="8449" max="8449" width="51.85546875" style="1" customWidth="1"/>
    <col min="8450" max="8450" width="16" style="1" customWidth="1"/>
    <col min="8451" max="8451" width="15.7109375" style="1" customWidth="1"/>
    <col min="8452" max="8452" width="15.5703125" style="1" customWidth="1"/>
    <col min="8453" max="8453" width="15.28515625" style="1" customWidth="1"/>
    <col min="8454" max="8454" width="14.85546875" style="1" customWidth="1"/>
    <col min="8455" max="8455" width="14.5703125" style="1" customWidth="1"/>
    <col min="8456" max="8456" width="15" style="1" customWidth="1"/>
    <col min="8457" max="8459" width="10.85546875" style="1" bestFit="1" customWidth="1"/>
    <col min="8460" max="8461" width="9.85546875" style="1" bestFit="1" customWidth="1"/>
    <col min="8462" max="8463" width="12.28515625" style="1" bestFit="1" customWidth="1"/>
    <col min="8464" max="8703" width="9.140625" style="1"/>
    <col min="8704" max="8704" width="7.5703125" style="1" customWidth="1"/>
    <col min="8705" max="8705" width="51.85546875" style="1" customWidth="1"/>
    <col min="8706" max="8706" width="16" style="1" customWidth="1"/>
    <col min="8707" max="8707" width="15.7109375" style="1" customWidth="1"/>
    <col min="8708" max="8708" width="15.5703125" style="1" customWidth="1"/>
    <col min="8709" max="8709" width="15.28515625" style="1" customWidth="1"/>
    <col min="8710" max="8710" width="14.85546875" style="1" customWidth="1"/>
    <col min="8711" max="8711" width="14.5703125" style="1" customWidth="1"/>
    <col min="8712" max="8712" width="15" style="1" customWidth="1"/>
    <col min="8713" max="8715" width="10.85546875" style="1" bestFit="1" customWidth="1"/>
    <col min="8716" max="8717" width="9.85546875" style="1" bestFit="1" customWidth="1"/>
    <col min="8718" max="8719" width="12.28515625" style="1" bestFit="1" customWidth="1"/>
    <col min="8720" max="8959" width="9.140625" style="1"/>
    <col min="8960" max="8960" width="7.5703125" style="1" customWidth="1"/>
    <col min="8961" max="8961" width="51.85546875" style="1" customWidth="1"/>
    <col min="8962" max="8962" width="16" style="1" customWidth="1"/>
    <col min="8963" max="8963" width="15.7109375" style="1" customWidth="1"/>
    <col min="8964" max="8964" width="15.5703125" style="1" customWidth="1"/>
    <col min="8965" max="8965" width="15.28515625" style="1" customWidth="1"/>
    <col min="8966" max="8966" width="14.85546875" style="1" customWidth="1"/>
    <col min="8967" max="8967" width="14.5703125" style="1" customWidth="1"/>
    <col min="8968" max="8968" width="15" style="1" customWidth="1"/>
    <col min="8969" max="8971" width="10.85546875" style="1" bestFit="1" customWidth="1"/>
    <col min="8972" max="8973" width="9.85546875" style="1" bestFit="1" customWidth="1"/>
    <col min="8974" max="8975" width="12.28515625" style="1" bestFit="1" customWidth="1"/>
    <col min="8976" max="9215" width="9.140625" style="1"/>
    <col min="9216" max="9216" width="7.5703125" style="1" customWidth="1"/>
    <col min="9217" max="9217" width="51.85546875" style="1" customWidth="1"/>
    <col min="9218" max="9218" width="16" style="1" customWidth="1"/>
    <col min="9219" max="9219" width="15.7109375" style="1" customWidth="1"/>
    <col min="9220" max="9220" width="15.5703125" style="1" customWidth="1"/>
    <col min="9221" max="9221" width="15.28515625" style="1" customWidth="1"/>
    <col min="9222" max="9222" width="14.85546875" style="1" customWidth="1"/>
    <col min="9223" max="9223" width="14.5703125" style="1" customWidth="1"/>
    <col min="9224" max="9224" width="15" style="1" customWidth="1"/>
    <col min="9225" max="9227" width="10.85546875" style="1" bestFit="1" customWidth="1"/>
    <col min="9228" max="9229" width="9.85546875" style="1" bestFit="1" customWidth="1"/>
    <col min="9230" max="9231" width="12.28515625" style="1" bestFit="1" customWidth="1"/>
    <col min="9232" max="9471" width="9.140625" style="1"/>
    <col min="9472" max="9472" width="7.5703125" style="1" customWidth="1"/>
    <col min="9473" max="9473" width="51.85546875" style="1" customWidth="1"/>
    <col min="9474" max="9474" width="16" style="1" customWidth="1"/>
    <col min="9475" max="9475" width="15.7109375" style="1" customWidth="1"/>
    <col min="9476" max="9476" width="15.5703125" style="1" customWidth="1"/>
    <col min="9477" max="9477" width="15.28515625" style="1" customWidth="1"/>
    <col min="9478" max="9478" width="14.85546875" style="1" customWidth="1"/>
    <col min="9479" max="9479" width="14.5703125" style="1" customWidth="1"/>
    <col min="9480" max="9480" width="15" style="1" customWidth="1"/>
    <col min="9481" max="9483" width="10.85546875" style="1" bestFit="1" customWidth="1"/>
    <col min="9484" max="9485" width="9.85546875" style="1" bestFit="1" customWidth="1"/>
    <col min="9486" max="9487" width="12.28515625" style="1" bestFit="1" customWidth="1"/>
    <col min="9488" max="9727" width="9.140625" style="1"/>
    <col min="9728" max="9728" width="7.5703125" style="1" customWidth="1"/>
    <col min="9729" max="9729" width="51.85546875" style="1" customWidth="1"/>
    <col min="9730" max="9730" width="16" style="1" customWidth="1"/>
    <col min="9731" max="9731" width="15.7109375" style="1" customWidth="1"/>
    <col min="9732" max="9732" width="15.5703125" style="1" customWidth="1"/>
    <col min="9733" max="9733" width="15.28515625" style="1" customWidth="1"/>
    <col min="9734" max="9734" width="14.85546875" style="1" customWidth="1"/>
    <col min="9735" max="9735" width="14.5703125" style="1" customWidth="1"/>
    <col min="9736" max="9736" width="15" style="1" customWidth="1"/>
    <col min="9737" max="9739" width="10.85546875" style="1" bestFit="1" customWidth="1"/>
    <col min="9740" max="9741" width="9.85546875" style="1" bestFit="1" customWidth="1"/>
    <col min="9742" max="9743" width="12.28515625" style="1" bestFit="1" customWidth="1"/>
    <col min="9744" max="9983" width="9.140625" style="1"/>
    <col min="9984" max="9984" width="7.5703125" style="1" customWidth="1"/>
    <col min="9985" max="9985" width="51.85546875" style="1" customWidth="1"/>
    <col min="9986" max="9986" width="16" style="1" customWidth="1"/>
    <col min="9987" max="9987" width="15.7109375" style="1" customWidth="1"/>
    <col min="9988" max="9988" width="15.5703125" style="1" customWidth="1"/>
    <col min="9989" max="9989" width="15.28515625" style="1" customWidth="1"/>
    <col min="9990" max="9990" width="14.85546875" style="1" customWidth="1"/>
    <col min="9991" max="9991" width="14.5703125" style="1" customWidth="1"/>
    <col min="9992" max="9992" width="15" style="1" customWidth="1"/>
    <col min="9993" max="9995" width="10.85546875" style="1" bestFit="1" customWidth="1"/>
    <col min="9996" max="9997" width="9.85546875" style="1" bestFit="1" customWidth="1"/>
    <col min="9998" max="9999" width="12.28515625" style="1" bestFit="1" customWidth="1"/>
    <col min="10000" max="10239" width="9.140625" style="1"/>
    <col min="10240" max="10240" width="7.5703125" style="1" customWidth="1"/>
    <col min="10241" max="10241" width="51.85546875" style="1" customWidth="1"/>
    <col min="10242" max="10242" width="16" style="1" customWidth="1"/>
    <col min="10243" max="10243" width="15.7109375" style="1" customWidth="1"/>
    <col min="10244" max="10244" width="15.5703125" style="1" customWidth="1"/>
    <col min="10245" max="10245" width="15.28515625" style="1" customWidth="1"/>
    <col min="10246" max="10246" width="14.85546875" style="1" customWidth="1"/>
    <col min="10247" max="10247" width="14.5703125" style="1" customWidth="1"/>
    <col min="10248" max="10248" width="15" style="1" customWidth="1"/>
    <col min="10249" max="10251" width="10.85546875" style="1" bestFit="1" customWidth="1"/>
    <col min="10252" max="10253" width="9.85546875" style="1" bestFit="1" customWidth="1"/>
    <col min="10254" max="10255" width="12.28515625" style="1" bestFit="1" customWidth="1"/>
    <col min="10256" max="10495" width="9.140625" style="1"/>
    <col min="10496" max="10496" width="7.5703125" style="1" customWidth="1"/>
    <col min="10497" max="10497" width="51.85546875" style="1" customWidth="1"/>
    <col min="10498" max="10498" width="16" style="1" customWidth="1"/>
    <col min="10499" max="10499" width="15.7109375" style="1" customWidth="1"/>
    <col min="10500" max="10500" width="15.5703125" style="1" customWidth="1"/>
    <col min="10501" max="10501" width="15.28515625" style="1" customWidth="1"/>
    <col min="10502" max="10502" width="14.85546875" style="1" customWidth="1"/>
    <col min="10503" max="10503" width="14.5703125" style="1" customWidth="1"/>
    <col min="10504" max="10504" width="15" style="1" customWidth="1"/>
    <col min="10505" max="10507" width="10.85546875" style="1" bestFit="1" customWidth="1"/>
    <col min="10508" max="10509" width="9.85546875" style="1" bestFit="1" customWidth="1"/>
    <col min="10510" max="10511" width="12.28515625" style="1" bestFit="1" customWidth="1"/>
    <col min="10512" max="10751" width="9.140625" style="1"/>
    <col min="10752" max="10752" width="7.5703125" style="1" customWidth="1"/>
    <col min="10753" max="10753" width="51.85546875" style="1" customWidth="1"/>
    <col min="10754" max="10754" width="16" style="1" customWidth="1"/>
    <col min="10755" max="10755" width="15.7109375" style="1" customWidth="1"/>
    <col min="10756" max="10756" width="15.5703125" style="1" customWidth="1"/>
    <col min="10757" max="10757" width="15.28515625" style="1" customWidth="1"/>
    <col min="10758" max="10758" width="14.85546875" style="1" customWidth="1"/>
    <col min="10759" max="10759" width="14.5703125" style="1" customWidth="1"/>
    <col min="10760" max="10760" width="15" style="1" customWidth="1"/>
    <col min="10761" max="10763" width="10.85546875" style="1" bestFit="1" customWidth="1"/>
    <col min="10764" max="10765" width="9.85546875" style="1" bestFit="1" customWidth="1"/>
    <col min="10766" max="10767" width="12.28515625" style="1" bestFit="1" customWidth="1"/>
    <col min="10768" max="11007" width="9.140625" style="1"/>
    <col min="11008" max="11008" width="7.5703125" style="1" customWidth="1"/>
    <col min="11009" max="11009" width="51.85546875" style="1" customWidth="1"/>
    <col min="11010" max="11010" width="16" style="1" customWidth="1"/>
    <col min="11011" max="11011" width="15.7109375" style="1" customWidth="1"/>
    <col min="11012" max="11012" width="15.5703125" style="1" customWidth="1"/>
    <col min="11013" max="11013" width="15.28515625" style="1" customWidth="1"/>
    <col min="11014" max="11014" width="14.85546875" style="1" customWidth="1"/>
    <col min="11015" max="11015" width="14.5703125" style="1" customWidth="1"/>
    <col min="11016" max="11016" width="15" style="1" customWidth="1"/>
    <col min="11017" max="11019" width="10.85546875" style="1" bestFit="1" customWidth="1"/>
    <col min="11020" max="11021" width="9.85546875" style="1" bestFit="1" customWidth="1"/>
    <col min="11022" max="11023" width="12.28515625" style="1" bestFit="1" customWidth="1"/>
    <col min="11024" max="11263" width="9.140625" style="1"/>
    <col min="11264" max="11264" width="7.5703125" style="1" customWidth="1"/>
    <col min="11265" max="11265" width="51.85546875" style="1" customWidth="1"/>
    <col min="11266" max="11266" width="16" style="1" customWidth="1"/>
    <col min="11267" max="11267" width="15.7109375" style="1" customWidth="1"/>
    <col min="11268" max="11268" width="15.5703125" style="1" customWidth="1"/>
    <col min="11269" max="11269" width="15.28515625" style="1" customWidth="1"/>
    <col min="11270" max="11270" width="14.85546875" style="1" customWidth="1"/>
    <col min="11271" max="11271" width="14.5703125" style="1" customWidth="1"/>
    <col min="11272" max="11272" width="15" style="1" customWidth="1"/>
    <col min="11273" max="11275" width="10.85546875" style="1" bestFit="1" customWidth="1"/>
    <col min="11276" max="11277" width="9.85546875" style="1" bestFit="1" customWidth="1"/>
    <col min="11278" max="11279" width="12.28515625" style="1" bestFit="1" customWidth="1"/>
    <col min="11280" max="11519" width="9.140625" style="1"/>
    <col min="11520" max="11520" width="7.5703125" style="1" customWidth="1"/>
    <col min="11521" max="11521" width="51.85546875" style="1" customWidth="1"/>
    <col min="11522" max="11522" width="16" style="1" customWidth="1"/>
    <col min="11523" max="11523" width="15.7109375" style="1" customWidth="1"/>
    <col min="11524" max="11524" width="15.5703125" style="1" customWidth="1"/>
    <col min="11525" max="11525" width="15.28515625" style="1" customWidth="1"/>
    <col min="11526" max="11526" width="14.85546875" style="1" customWidth="1"/>
    <col min="11527" max="11527" width="14.5703125" style="1" customWidth="1"/>
    <col min="11528" max="11528" width="15" style="1" customWidth="1"/>
    <col min="11529" max="11531" width="10.85546875" style="1" bestFit="1" customWidth="1"/>
    <col min="11532" max="11533" width="9.85546875" style="1" bestFit="1" customWidth="1"/>
    <col min="11534" max="11535" width="12.28515625" style="1" bestFit="1" customWidth="1"/>
    <col min="11536" max="11775" width="9.140625" style="1"/>
    <col min="11776" max="11776" width="7.5703125" style="1" customWidth="1"/>
    <col min="11777" max="11777" width="51.85546875" style="1" customWidth="1"/>
    <col min="11778" max="11778" width="16" style="1" customWidth="1"/>
    <col min="11779" max="11779" width="15.7109375" style="1" customWidth="1"/>
    <col min="11780" max="11780" width="15.5703125" style="1" customWidth="1"/>
    <col min="11781" max="11781" width="15.28515625" style="1" customWidth="1"/>
    <col min="11782" max="11782" width="14.85546875" style="1" customWidth="1"/>
    <col min="11783" max="11783" width="14.5703125" style="1" customWidth="1"/>
    <col min="11784" max="11784" width="15" style="1" customWidth="1"/>
    <col min="11785" max="11787" width="10.85546875" style="1" bestFit="1" customWidth="1"/>
    <col min="11788" max="11789" width="9.85546875" style="1" bestFit="1" customWidth="1"/>
    <col min="11790" max="11791" width="12.28515625" style="1" bestFit="1" customWidth="1"/>
    <col min="11792" max="12031" width="9.140625" style="1"/>
    <col min="12032" max="12032" width="7.5703125" style="1" customWidth="1"/>
    <col min="12033" max="12033" width="51.85546875" style="1" customWidth="1"/>
    <col min="12034" max="12034" width="16" style="1" customWidth="1"/>
    <col min="12035" max="12035" width="15.7109375" style="1" customWidth="1"/>
    <col min="12036" max="12036" width="15.5703125" style="1" customWidth="1"/>
    <col min="12037" max="12037" width="15.28515625" style="1" customWidth="1"/>
    <col min="12038" max="12038" width="14.85546875" style="1" customWidth="1"/>
    <col min="12039" max="12039" width="14.5703125" style="1" customWidth="1"/>
    <col min="12040" max="12040" width="15" style="1" customWidth="1"/>
    <col min="12041" max="12043" width="10.85546875" style="1" bestFit="1" customWidth="1"/>
    <col min="12044" max="12045" width="9.85546875" style="1" bestFit="1" customWidth="1"/>
    <col min="12046" max="12047" width="12.28515625" style="1" bestFit="1" customWidth="1"/>
    <col min="12048" max="12287" width="9.140625" style="1"/>
    <col min="12288" max="12288" width="7.5703125" style="1" customWidth="1"/>
    <col min="12289" max="12289" width="51.85546875" style="1" customWidth="1"/>
    <col min="12290" max="12290" width="16" style="1" customWidth="1"/>
    <col min="12291" max="12291" width="15.7109375" style="1" customWidth="1"/>
    <col min="12292" max="12292" width="15.5703125" style="1" customWidth="1"/>
    <col min="12293" max="12293" width="15.28515625" style="1" customWidth="1"/>
    <col min="12294" max="12294" width="14.85546875" style="1" customWidth="1"/>
    <col min="12295" max="12295" width="14.5703125" style="1" customWidth="1"/>
    <col min="12296" max="12296" width="15" style="1" customWidth="1"/>
    <col min="12297" max="12299" width="10.85546875" style="1" bestFit="1" customWidth="1"/>
    <col min="12300" max="12301" width="9.85546875" style="1" bestFit="1" customWidth="1"/>
    <col min="12302" max="12303" width="12.28515625" style="1" bestFit="1" customWidth="1"/>
    <col min="12304" max="12543" width="9.140625" style="1"/>
    <col min="12544" max="12544" width="7.5703125" style="1" customWidth="1"/>
    <col min="12545" max="12545" width="51.85546875" style="1" customWidth="1"/>
    <col min="12546" max="12546" width="16" style="1" customWidth="1"/>
    <col min="12547" max="12547" width="15.7109375" style="1" customWidth="1"/>
    <col min="12548" max="12548" width="15.5703125" style="1" customWidth="1"/>
    <col min="12549" max="12549" width="15.28515625" style="1" customWidth="1"/>
    <col min="12550" max="12550" width="14.85546875" style="1" customWidth="1"/>
    <col min="12551" max="12551" width="14.5703125" style="1" customWidth="1"/>
    <col min="12552" max="12552" width="15" style="1" customWidth="1"/>
    <col min="12553" max="12555" width="10.85546875" style="1" bestFit="1" customWidth="1"/>
    <col min="12556" max="12557" width="9.85546875" style="1" bestFit="1" customWidth="1"/>
    <col min="12558" max="12559" width="12.28515625" style="1" bestFit="1" customWidth="1"/>
    <col min="12560" max="12799" width="9.140625" style="1"/>
    <col min="12800" max="12800" width="7.5703125" style="1" customWidth="1"/>
    <col min="12801" max="12801" width="51.85546875" style="1" customWidth="1"/>
    <col min="12802" max="12802" width="16" style="1" customWidth="1"/>
    <col min="12803" max="12803" width="15.7109375" style="1" customWidth="1"/>
    <col min="12804" max="12804" width="15.5703125" style="1" customWidth="1"/>
    <col min="12805" max="12805" width="15.28515625" style="1" customWidth="1"/>
    <col min="12806" max="12806" width="14.85546875" style="1" customWidth="1"/>
    <col min="12807" max="12807" width="14.5703125" style="1" customWidth="1"/>
    <col min="12808" max="12808" width="15" style="1" customWidth="1"/>
    <col min="12809" max="12811" width="10.85546875" style="1" bestFit="1" customWidth="1"/>
    <col min="12812" max="12813" width="9.85546875" style="1" bestFit="1" customWidth="1"/>
    <col min="12814" max="12815" width="12.28515625" style="1" bestFit="1" customWidth="1"/>
    <col min="12816" max="13055" width="9.140625" style="1"/>
    <col min="13056" max="13056" width="7.5703125" style="1" customWidth="1"/>
    <col min="13057" max="13057" width="51.85546875" style="1" customWidth="1"/>
    <col min="13058" max="13058" width="16" style="1" customWidth="1"/>
    <col min="13059" max="13059" width="15.7109375" style="1" customWidth="1"/>
    <col min="13060" max="13060" width="15.5703125" style="1" customWidth="1"/>
    <col min="13061" max="13061" width="15.28515625" style="1" customWidth="1"/>
    <col min="13062" max="13062" width="14.85546875" style="1" customWidth="1"/>
    <col min="13063" max="13063" width="14.5703125" style="1" customWidth="1"/>
    <col min="13064" max="13064" width="15" style="1" customWidth="1"/>
    <col min="13065" max="13067" width="10.85546875" style="1" bestFit="1" customWidth="1"/>
    <col min="13068" max="13069" width="9.85546875" style="1" bestFit="1" customWidth="1"/>
    <col min="13070" max="13071" width="12.28515625" style="1" bestFit="1" customWidth="1"/>
    <col min="13072" max="13311" width="9.140625" style="1"/>
    <col min="13312" max="13312" width="7.5703125" style="1" customWidth="1"/>
    <col min="13313" max="13313" width="51.85546875" style="1" customWidth="1"/>
    <col min="13314" max="13314" width="16" style="1" customWidth="1"/>
    <col min="13315" max="13315" width="15.7109375" style="1" customWidth="1"/>
    <col min="13316" max="13316" width="15.5703125" style="1" customWidth="1"/>
    <col min="13317" max="13317" width="15.28515625" style="1" customWidth="1"/>
    <col min="13318" max="13318" width="14.85546875" style="1" customWidth="1"/>
    <col min="13319" max="13319" width="14.5703125" style="1" customWidth="1"/>
    <col min="13320" max="13320" width="15" style="1" customWidth="1"/>
    <col min="13321" max="13323" width="10.85546875" style="1" bestFit="1" customWidth="1"/>
    <col min="13324" max="13325" width="9.85546875" style="1" bestFit="1" customWidth="1"/>
    <col min="13326" max="13327" width="12.28515625" style="1" bestFit="1" customWidth="1"/>
    <col min="13328" max="13567" width="9.140625" style="1"/>
    <col min="13568" max="13568" width="7.5703125" style="1" customWidth="1"/>
    <col min="13569" max="13569" width="51.85546875" style="1" customWidth="1"/>
    <col min="13570" max="13570" width="16" style="1" customWidth="1"/>
    <col min="13571" max="13571" width="15.7109375" style="1" customWidth="1"/>
    <col min="13572" max="13572" width="15.5703125" style="1" customWidth="1"/>
    <col min="13573" max="13573" width="15.28515625" style="1" customWidth="1"/>
    <col min="13574" max="13574" width="14.85546875" style="1" customWidth="1"/>
    <col min="13575" max="13575" width="14.5703125" style="1" customWidth="1"/>
    <col min="13576" max="13576" width="15" style="1" customWidth="1"/>
    <col min="13577" max="13579" width="10.85546875" style="1" bestFit="1" customWidth="1"/>
    <col min="13580" max="13581" width="9.85546875" style="1" bestFit="1" customWidth="1"/>
    <col min="13582" max="13583" width="12.28515625" style="1" bestFit="1" customWidth="1"/>
    <col min="13584" max="13823" width="9.140625" style="1"/>
    <col min="13824" max="13824" width="7.5703125" style="1" customWidth="1"/>
    <col min="13825" max="13825" width="51.85546875" style="1" customWidth="1"/>
    <col min="13826" max="13826" width="16" style="1" customWidth="1"/>
    <col min="13827" max="13827" width="15.7109375" style="1" customWidth="1"/>
    <col min="13828" max="13828" width="15.5703125" style="1" customWidth="1"/>
    <col min="13829" max="13829" width="15.28515625" style="1" customWidth="1"/>
    <col min="13830" max="13830" width="14.85546875" style="1" customWidth="1"/>
    <col min="13831" max="13831" width="14.5703125" style="1" customWidth="1"/>
    <col min="13832" max="13832" width="15" style="1" customWidth="1"/>
    <col min="13833" max="13835" width="10.85546875" style="1" bestFit="1" customWidth="1"/>
    <col min="13836" max="13837" width="9.85546875" style="1" bestFit="1" customWidth="1"/>
    <col min="13838" max="13839" width="12.28515625" style="1" bestFit="1" customWidth="1"/>
    <col min="13840" max="14079" width="9.140625" style="1"/>
    <col min="14080" max="14080" width="7.5703125" style="1" customWidth="1"/>
    <col min="14081" max="14081" width="51.85546875" style="1" customWidth="1"/>
    <col min="14082" max="14082" width="16" style="1" customWidth="1"/>
    <col min="14083" max="14083" width="15.7109375" style="1" customWidth="1"/>
    <col min="14084" max="14084" width="15.5703125" style="1" customWidth="1"/>
    <col min="14085" max="14085" width="15.28515625" style="1" customWidth="1"/>
    <col min="14086" max="14086" width="14.85546875" style="1" customWidth="1"/>
    <col min="14087" max="14087" width="14.5703125" style="1" customWidth="1"/>
    <col min="14088" max="14088" width="15" style="1" customWidth="1"/>
    <col min="14089" max="14091" width="10.85546875" style="1" bestFit="1" customWidth="1"/>
    <col min="14092" max="14093" width="9.85546875" style="1" bestFit="1" customWidth="1"/>
    <col min="14094" max="14095" width="12.28515625" style="1" bestFit="1" customWidth="1"/>
    <col min="14096" max="14335" width="9.140625" style="1"/>
    <col min="14336" max="14336" width="7.5703125" style="1" customWidth="1"/>
    <col min="14337" max="14337" width="51.85546875" style="1" customWidth="1"/>
    <col min="14338" max="14338" width="16" style="1" customWidth="1"/>
    <col min="14339" max="14339" width="15.7109375" style="1" customWidth="1"/>
    <col min="14340" max="14340" width="15.5703125" style="1" customWidth="1"/>
    <col min="14341" max="14341" width="15.28515625" style="1" customWidth="1"/>
    <col min="14342" max="14342" width="14.85546875" style="1" customWidth="1"/>
    <col min="14343" max="14343" width="14.5703125" style="1" customWidth="1"/>
    <col min="14344" max="14344" width="15" style="1" customWidth="1"/>
    <col min="14345" max="14347" width="10.85546875" style="1" bestFit="1" customWidth="1"/>
    <col min="14348" max="14349" width="9.85546875" style="1" bestFit="1" customWidth="1"/>
    <col min="14350" max="14351" width="12.28515625" style="1" bestFit="1" customWidth="1"/>
    <col min="14352" max="14591" width="9.140625" style="1"/>
    <col min="14592" max="14592" width="7.5703125" style="1" customWidth="1"/>
    <col min="14593" max="14593" width="51.85546875" style="1" customWidth="1"/>
    <col min="14594" max="14594" width="16" style="1" customWidth="1"/>
    <col min="14595" max="14595" width="15.7109375" style="1" customWidth="1"/>
    <col min="14596" max="14596" width="15.5703125" style="1" customWidth="1"/>
    <col min="14597" max="14597" width="15.28515625" style="1" customWidth="1"/>
    <col min="14598" max="14598" width="14.85546875" style="1" customWidth="1"/>
    <col min="14599" max="14599" width="14.5703125" style="1" customWidth="1"/>
    <col min="14600" max="14600" width="15" style="1" customWidth="1"/>
    <col min="14601" max="14603" width="10.85546875" style="1" bestFit="1" customWidth="1"/>
    <col min="14604" max="14605" width="9.85546875" style="1" bestFit="1" customWidth="1"/>
    <col min="14606" max="14607" width="12.28515625" style="1" bestFit="1" customWidth="1"/>
    <col min="14608" max="14847" width="9.140625" style="1"/>
    <col min="14848" max="14848" width="7.5703125" style="1" customWidth="1"/>
    <col min="14849" max="14849" width="51.85546875" style="1" customWidth="1"/>
    <col min="14850" max="14850" width="16" style="1" customWidth="1"/>
    <col min="14851" max="14851" width="15.7109375" style="1" customWidth="1"/>
    <col min="14852" max="14852" width="15.5703125" style="1" customWidth="1"/>
    <col min="14853" max="14853" width="15.28515625" style="1" customWidth="1"/>
    <col min="14854" max="14854" width="14.85546875" style="1" customWidth="1"/>
    <col min="14855" max="14855" width="14.5703125" style="1" customWidth="1"/>
    <col min="14856" max="14856" width="15" style="1" customWidth="1"/>
    <col min="14857" max="14859" width="10.85546875" style="1" bestFit="1" customWidth="1"/>
    <col min="14860" max="14861" width="9.85546875" style="1" bestFit="1" customWidth="1"/>
    <col min="14862" max="14863" width="12.28515625" style="1" bestFit="1" customWidth="1"/>
    <col min="14864" max="15103" width="9.140625" style="1"/>
    <col min="15104" max="15104" width="7.5703125" style="1" customWidth="1"/>
    <col min="15105" max="15105" width="51.85546875" style="1" customWidth="1"/>
    <col min="15106" max="15106" width="16" style="1" customWidth="1"/>
    <col min="15107" max="15107" width="15.7109375" style="1" customWidth="1"/>
    <col min="15108" max="15108" width="15.5703125" style="1" customWidth="1"/>
    <col min="15109" max="15109" width="15.28515625" style="1" customWidth="1"/>
    <col min="15110" max="15110" width="14.85546875" style="1" customWidth="1"/>
    <col min="15111" max="15111" width="14.5703125" style="1" customWidth="1"/>
    <col min="15112" max="15112" width="15" style="1" customWidth="1"/>
    <col min="15113" max="15115" width="10.85546875" style="1" bestFit="1" customWidth="1"/>
    <col min="15116" max="15117" width="9.85546875" style="1" bestFit="1" customWidth="1"/>
    <col min="15118" max="15119" width="12.28515625" style="1" bestFit="1" customWidth="1"/>
    <col min="15120" max="15359" width="9.140625" style="1"/>
    <col min="15360" max="15360" width="7.5703125" style="1" customWidth="1"/>
    <col min="15361" max="15361" width="51.85546875" style="1" customWidth="1"/>
    <col min="15362" max="15362" width="16" style="1" customWidth="1"/>
    <col min="15363" max="15363" width="15.7109375" style="1" customWidth="1"/>
    <col min="15364" max="15364" width="15.5703125" style="1" customWidth="1"/>
    <col min="15365" max="15365" width="15.28515625" style="1" customWidth="1"/>
    <col min="15366" max="15366" width="14.85546875" style="1" customWidth="1"/>
    <col min="15367" max="15367" width="14.5703125" style="1" customWidth="1"/>
    <col min="15368" max="15368" width="15" style="1" customWidth="1"/>
    <col min="15369" max="15371" width="10.85546875" style="1" bestFit="1" customWidth="1"/>
    <col min="15372" max="15373" width="9.85546875" style="1" bestFit="1" customWidth="1"/>
    <col min="15374" max="15375" width="12.28515625" style="1" bestFit="1" customWidth="1"/>
    <col min="15376" max="15615" width="9.140625" style="1"/>
    <col min="15616" max="15616" width="7.5703125" style="1" customWidth="1"/>
    <col min="15617" max="15617" width="51.85546875" style="1" customWidth="1"/>
    <col min="15618" max="15618" width="16" style="1" customWidth="1"/>
    <col min="15619" max="15619" width="15.7109375" style="1" customWidth="1"/>
    <col min="15620" max="15620" width="15.5703125" style="1" customWidth="1"/>
    <col min="15621" max="15621" width="15.28515625" style="1" customWidth="1"/>
    <col min="15622" max="15622" width="14.85546875" style="1" customWidth="1"/>
    <col min="15623" max="15623" width="14.5703125" style="1" customWidth="1"/>
    <col min="15624" max="15624" width="15" style="1" customWidth="1"/>
    <col min="15625" max="15627" width="10.85546875" style="1" bestFit="1" customWidth="1"/>
    <col min="15628" max="15629" width="9.85546875" style="1" bestFit="1" customWidth="1"/>
    <col min="15630" max="15631" width="12.28515625" style="1" bestFit="1" customWidth="1"/>
    <col min="15632" max="15871" width="9.140625" style="1"/>
    <col min="15872" max="15872" width="7.5703125" style="1" customWidth="1"/>
    <col min="15873" max="15873" width="51.85546875" style="1" customWidth="1"/>
    <col min="15874" max="15874" width="16" style="1" customWidth="1"/>
    <col min="15875" max="15875" width="15.7109375" style="1" customWidth="1"/>
    <col min="15876" max="15876" width="15.5703125" style="1" customWidth="1"/>
    <col min="15877" max="15877" width="15.28515625" style="1" customWidth="1"/>
    <col min="15878" max="15878" width="14.85546875" style="1" customWidth="1"/>
    <col min="15879" max="15879" width="14.5703125" style="1" customWidth="1"/>
    <col min="15880" max="15880" width="15" style="1" customWidth="1"/>
    <col min="15881" max="15883" width="10.85546875" style="1" bestFit="1" customWidth="1"/>
    <col min="15884" max="15885" width="9.85546875" style="1" bestFit="1" customWidth="1"/>
    <col min="15886" max="15887" width="12.28515625" style="1" bestFit="1" customWidth="1"/>
    <col min="15888" max="16127" width="9.140625" style="1"/>
    <col min="16128" max="16128" width="7.5703125" style="1" customWidth="1"/>
    <col min="16129" max="16129" width="51.85546875" style="1" customWidth="1"/>
    <col min="16130" max="16130" width="16" style="1" customWidth="1"/>
    <col min="16131" max="16131" width="15.7109375" style="1" customWidth="1"/>
    <col min="16132" max="16132" width="15.5703125" style="1" customWidth="1"/>
    <col min="16133" max="16133" width="15.28515625" style="1" customWidth="1"/>
    <col min="16134" max="16134" width="14.85546875" style="1" customWidth="1"/>
    <col min="16135" max="16135" width="14.5703125" style="1" customWidth="1"/>
    <col min="16136" max="16136" width="15" style="1" customWidth="1"/>
    <col min="16137" max="16139" width="10.85546875" style="1" bestFit="1" customWidth="1"/>
    <col min="16140" max="16141" width="9.85546875" style="1" bestFit="1" customWidth="1"/>
    <col min="16142" max="16143" width="12.28515625" style="1" bestFit="1" customWidth="1"/>
    <col min="16144" max="16384" width="9.140625" style="1"/>
  </cols>
  <sheetData>
    <row r="1" spans="1:28" ht="14.1" customHeight="1" x14ac:dyDescent="0.25">
      <c r="A1" s="458" t="s">
        <v>964</v>
      </c>
      <c r="B1" s="459"/>
      <c r="C1" s="459"/>
      <c r="D1" s="459"/>
      <c r="E1" s="459"/>
      <c r="F1" s="459"/>
      <c r="G1" s="459"/>
      <c r="H1" s="459"/>
      <c r="I1" s="459"/>
      <c r="J1" s="459"/>
      <c r="K1" s="459"/>
      <c r="L1" s="459"/>
      <c r="M1" s="459"/>
      <c r="N1" s="459"/>
      <c r="O1" s="459"/>
      <c r="P1" s="459"/>
    </row>
    <row r="2" spans="1:28" s="2" customFormat="1" ht="15.75" x14ac:dyDescent="0.25">
      <c r="A2" s="460" t="s">
        <v>874</v>
      </c>
      <c r="B2" s="461"/>
      <c r="C2" s="461"/>
      <c r="D2" s="461"/>
      <c r="E2" s="461"/>
      <c r="F2" s="461"/>
      <c r="G2" s="461"/>
      <c r="H2" s="461"/>
      <c r="I2" s="461"/>
      <c r="J2" s="461"/>
      <c r="K2" s="459"/>
      <c r="L2" s="459"/>
      <c r="M2" s="459"/>
      <c r="N2" s="459"/>
      <c r="O2" s="459"/>
      <c r="P2" s="459"/>
    </row>
    <row r="3" spans="1:28" s="3" customFormat="1" ht="14.1" customHeight="1" x14ac:dyDescent="0.25">
      <c r="A3" s="462" t="s">
        <v>0</v>
      </c>
      <c r="B3" s="463"/>
      <c r="C3" s="463"/>
      <c r="D3" s="463"/>
      <c r="E3" s="463"/>
      <c r="F3" s="463"/>
      <c r="G3" s="463"/>
      <c r="H3" s="463"/>
      <c r="I3" s="463"/>
      <c r="J3" s="463"/>
      <c r="K3" s="459"/>
      <c r="L3" s="459"/>
      <c r="M3" s="459"/>
      <c r="N3" s="459"/>
      <c r="O3" s="459"/>
      <c r="P3" s="459"/>
    </row>
    <row r="4" spans="1:28" ht="14.1" customHeight="1" x14ac:dyDescent="0.2">
      <c r="A4" s="4"/>
      <c r="B4" s="5"/>
      <c r="C4" s="6"/>
      <c r="D4" s="6"/>
    </row>
    <row r="5" spans="1:28" s="436" customFormat="1" ht="14.1" customHeight="1" x14ac:dyDescent="0.25">
      <c r="A5" s="454" t="s">
        <v>1</v>
      </c>
      <c r="B5" s="9" t="s">
        <v>2</v>
      </c>
      <c r="C5" s="10" t="s">
        <v>3</v>
      </c>
      <c r="D5" s="10" t="s">
        <v>4</v>
      </c>
      <c r="E5" s="10" t="s">
        <v>5</v>
      </c>
      <c r="F5" s="10" t="s">
        <v>6</v>
      </c>
      <c r="G5" s="10" t="s">
        <v>7</v>
      </c>
      <c r="H5" s="10" t="s">
        <v>8</v>
      </c>
      <c r="I5" s="10" t="s">
        <v>9</v>
      </c>
      <c r="J5" s="10" t="s">
        <v>10</v>
      </c>
      <c r="K5" s="10" t="s">
        <v>11</v>
      </c>
      <c r="L5" s="10" t="s">
        <v>12</v>
      </c>
      <c r="M5" s="10" t="s">
        <v>13</v>
      </c>
      <c r="N5" s="10" t="s">
        <v>14</v>
      </c>
      <c r="O5" s="9" t="s">
        <v>15</v>
      </c>
      <c r="P5" s="9" t="s">
        <v>16</v>
      </c>
      <c r="S5" s="458"/>
      <c r="T5" s="459"/>
      <c r="U5" s="459"/>
      <c r="V5" s="459"/>
      <c r="W5" s="459"/>
      <c r="X5" s="459"/>
      <c r="Y5" s="459"/>
      <c r="Z5" s="459"/>
      <c r="AA5" s="459"/>
      <c r="AB5" s="459"/>
    </row>
    <row r="6" spans="1:28" s="12" customFormat="1" ht="45" customHeight="1" x14ac:dyDescent="0.25">
      <c r="A6" s="455"/>
      <c r="B6" s="429" t="s">
        <v>17</v>
      </c>
      <c r="C6" s="447" t="s">
        <v>18</v>
      </c>
      <c r="D6" s="448"/>
      <c r="E6" s="457" t="s">
        <v>19</v>
      </c>
      <c r="F6" s="448"/>
      <c r="G6" s="457" t="s">
        <v>20</v>
      </c>
      <c r="H6" s="448"/>
      <c r="I6" s="457" t="s">
        <v>21</v>
      </c>
      <c r="J6" s="448"/>
      <c r="K6" s="457" t="s">
        <v>22</v>
      </c>
      <c r="L6" s="448"/>
      <c r="M6" s="447" t="s">
        <v>23</v>
      </c>
      <c r="N6" s="448"/>
      <c r="O6" s="444" t="s">
        <v>24</v>
      </c>
      <c r="P6" s="449"/>
    </row>
    <row r="7" spans="1:28" s="8" customFormat="1" ht="14.1" customHeight="1" x14ac:dyDescent="0.2">
      <c r="A7" s="455"/>
      <c r="B7" s="454" t="s">
        <v>25</v>
      </c>
      <c r="C7" s="428" t="s">
        <v>27</v>
      </c>
      <c r="D7" s="428" t="s">
        <v>892</v>
      </c>
      <c r="E7" s="428" t="s">
        <v>27</v>
      </c>
      <c r="F7" s="428" t="s">
        <v>892</v>
      </c>
      <c r="G7" s="428" t="s">
        <v>27</v>
      </c>
      <c r="H7" s="428" t="s">
        <v>892</v>
      </c>
      <c r="I7" s="428" t="s">
        <v>27</v>
      </c>
      <c r="J7" s="428" t="s">
        <v>892</v>
      </c>
      <c r="K7" s="428" t="s">
        <v>27</v>
      </c>
      <c r="L7" s="428" t="s">
        <v>892</v>
      </c>
      <c r="M7" s="428" t="s">
        <v>27</v>
      </c>
      <c r="N7" s="428" t="s">
        <v>892</v>
      </c>
      <c r="O7" s="428" t="s">
        <v>27</v>
      </c>
      <c r="P7" s="13" t="s">
        <v>892</v>
      </c>
    </row>
    <row r="8" spans="1:28" s="8" customFormat="1" ht="14.1" customHeight="1" x14ac:dyDescent="0.25">
      <c r="A8" s="456"/>
      <c r="B8" s="456"/>
      <c r="C8" s="452" t="s">
        <v>26</v>
      </c>
      <c r="D8" s="453"/>
      <c r="E8" s="452" t="s">
        <v>26</v>
      </c>
      <c r="F8" s="453"/>
      <c r="G8" s="452" t="s">
        <v>26</v>
      </c>
      <c r="H8" s="453"/>
      <c r="I8" s="452" t="s">
        <v>26</v>
      </c>
      <c r="J8" s="453"/>
      <c r="K8" s="452" t="s">
        <v>26</v>
      </c>
      <c r="L8" s="453"/>
      <c r="M8" s="452" t="s">
        <v>26</v>
      </c>
      <c r="N8" s="453"/>
      <c r="O8" s="452" t="s">
        <v>26</v>
      </c>
      <c r="P8" s="453"/>
    </row>
    <row r="9" spans="1:28" ht="14.1" customHeight="1" x14ac:dyDescent="0.2">
      <c r="A9" s="14" t="s">
        <v>28</v>
      </c>
      <c r="B9" s="15" t="s">
        <v>29</v>
      </c>
      <c r="C9" s="16"/>
      <c r="D9" s="16"/>
      <c r="E9" s="17"/>
      <c r="F9" s="17"/>
      <c r="G9" s="17"/>
      <c r="H9" s="17"/>
      <c r="I9" s="17"/>
      <c r="J9" s="17"/>
      <c r="K9" s="17"/>
      <c r="L9" s="17"/>
      <c r="M9" s="18"/>
      <c r="N9" s="18"/>
      <c r="O9" s="19"/>
      <c r="P9" s="19"/>
    </row>
    <row r="10" spans="1:28" s="24" customFormat="1" ht="14.1" customHeight="1" x14ac:dyDescent="0.2">
      <c r="A10" s="20" t="s">
        <v>30</v>
      </c>
      <c r="B10" s="21" t="s">
        <v>31</v>
      </c>
      <c r="C10" s="22">
        <v>168266000</v>
      </c>
      <c r="D10" s="22">
        <v>168266000</v>
      </c>
      <c r="E10" s="22">
        <v>1905000</v>
      </c>
      <c r="F10" s="22">
        <v>1905000</v>
      </c>
      <c r="G10" s="22">
        <v>1778000</v>
      </c>
      <c r="H10" s="22">
        <v>1778000</v>
      </c>
      <c r="I10" s="22">
        <v>2159000</v>
      </c>
      <c r="J10" s="22">
        <v>2159000</v>
      </c>
      <c r="K10" s="22">
        <v>2921000</v>
      </c>
      <c r="L10" s="22">
        <v>2921000</v>
      </c>
      <c r="M10" s="22">
        <v>10305000</v>
      </c>
      <c r="N10" s="22">
        <v>10305000</v>
      </c>
      <c r="O10" s="23">
        <f t="shared" ref="O10:P25" si="0">C10+E10+M10+G10+I10+K10</f>
        <v>187334000</v>
      </c>
      <c r="P10" s="23">
        <f t="shared" si="0"/>
        <v>187334000</v>
      </c>
    </row>
    <row r="11" spans="1:28" s="24" customFormat="1" ht="14.1" customHeight="1" x14ac:dyDescent="0.2">
      <c r="A11" s="20" t="s">
        <v>32</v>
      </c>
      <c r="B11" s="25" t="s">
        <v>33</v>
      </c>
      <c r="C11" s="22">
        <v>507331919</v>
      </c>
      <c r="D11" s="22">
        <v>507331919</v>
      </c>
      <c r="E11" s="22"/>
      <c r="F11" s="22"/>
      <c r="G11" s="22"/>
      <c r="H11" s="22"/>
      <c r="I11" s="22"/>
      <c r="J11" s="22"/>
      <c r="K11" s="22"/>
      <c r="L11" s="22"/>
      <c r="M11" s="22"/>
      <c r="N11" s="22"/>
      <c r="O11" s="23">
        <f t="shared" si="0"/>
        <v>507331919</v>
      </c>
      <c r="P11" s="23">
        <f t="shared" si="0"/>
        <v>507331919</v>
      </c>
    </row>
    <row r="12" spans="1:28" s="24" customFormat="1" ht="14.1" customHeight="1" x14ac:dyDescent="0.2">
      <c r="A12" s="20" t="s">
        <v>34</v>
      </c>
      <c r="B12" s="21" t="s">
        <v>35</v>
      </c>
      <c r="C12" s="22">
        <v>179300000</v>
      </c>
      <c r="D12" s="22">
        <v>179300000</v>
      </c>
      <c r="E12" s="22"/>
      <c r="F12" s="22"/>
      <c r="G12" s="22"/>
      <c r="H12" s="22"/>
      <c r="I12" s="22"/>
      <c r="J12" s="22"/>
      <c r="K12" s="22"/>
      <c r="L12" s="22"/>
      <c r="M12" s="22"/>
      <c r="N12" s="22"/>
      <c r="O12" s="23">
        <f t="shared" si="0"/>
        <v>179300000</v>
      </c>
      <c r="P12" s="23">
        <f t="shared" si="0"/>
        <v>179300000</v>
      </c>
    </row>
    <row r="13" spans="1:28" s="24" customFormat="1" ht="14.1" customHeight="1" x14ac:dyDescent="0.2">
      <c r="A13" s="20" t="s">
        <v>36</v>
      </c>
      <c r="B13" s="21" t="s">
        <v>37</v>
      </c>
      <c r="C13" s="22"/>
      <c r="D13" s="22"/>
      <c r="E13" s="23"/>
      <c r="F13" s="23"/>
      <c r="G13" s="23"/>
      <c r="H13" s="23"/>
      <c r="I13" s="23"/>
      <c r="J13" s="23"/>
      <c r="K13" s="23"/>
      <c r="L13" s="23"/>
      <c r="M13" s="23"/>
      <c r="N13" s="23"/>
      <c r="O13" s="23">
        <f t="shared" si="0"/>
        <v>0</v>
      </c>
      <c r="P13" s="23">
        <f t="shared" si="0"/>
        <v>0</v>
      </c>
    </row>
    <row r="14" spans="1:28" s="24" customFormat="1" ht="14.1" customHeight="1" x14ac:dyDescent="0.2">
      <c r="A14" s="20" t="s">
        <v>38</v>
      </c>
      <c r="B14" s="21" t="s">
        <v>39</v>
      </c>
      <c r="C14" s="22">
        <v>947040000</v>
      </c>
      <c r="D14" s="22">
        <v>947040000</v>
      </c>
      <c r="E14" s="22"/>
      <c r="F14" s="22"/>
      <c r="G14" s="22"/>
      <c r="H14" s="22"/>
      <c r="I14" s="22"/>
      <c r="J14" s="22"/>
      <c r="K14" s="22"/>
      <c r="L14" s="22"/>
      <c r="M14" s="22"/>
      <c r="N14" s="22"/>
      <c r="O14" s="23">
        <f t="shared" si="0"/>
        <v>947040000</v>
      </c>
      <c r="P14" s="23">
        <f t="shared" si="0"/>
        <v>947040000</v>
      </c>
    </row>
    <row r="15" spans="1:28" ht="14.1" customHeight="1" x14ac:dyDescent="0.2">
      <c r="A15" s="20" t="s">
        <v>40</v>
      </c>
      <c r="B15" s="26" t="s">
        <v>41</v>
      </c>
      <c r="C15" s="23">
        <f>SUM(C10:C14)</f>
        <v>1801937919</v>
      </c>
      <c r="D15" s="23">
        <f>SUM(D10:D14)</f>
        <v>1801937919</v>
      </c>
      <c r="E15" s="23">
        <f t="shared" ref="E15:N15" si="1">SUM(E10:E14)</f>
        <v>1905000</v>
      </c>
      <c r="F15" s="23">
        <f t="shared" si="1"/>
        <v>1905000</v>
      </c>
      <c r="G15" s="23">
        <f>SUM(G10:G14)</f>
        <v>1778000</v>
      </c>
      <c r="H15" s="23">
        <f>SUM(H10:H14)</f>
        <v>1778000</v>
      </c>
      <c r="I15" s="23">
        <f t="shared" si="1"/>
        <v>2159000</v>
      </c>
      <c r="J15" s="23">
        <f t="shared" si="1"/>
        <v>2159000</v>
      </c>
      <c r="K15" s="23">
        <f t="shared" si="1"/>
        <v>2921000</v>
      </c>
      <c r="L15" s="23">
        <f t="shared" si="1"/>
        <v>2921000</v>
      </c>
      <c r="M15" s="23">
        <f t="shared" si="1"/>
        <v>10305000</v>
      </c>
      <c r="N15" s="23">
        <f t="shared" si="1"/>
        <v>10305000</v>
      </c>
      <c r="O15" s="23">
        <f t="shared" si="0"/>
        <v>1821005919</v>
      </c>
      <c r="P15" s="23">
        <f t="shared" si="0"/>
        <v>1821005919</v>
      </c>
    </row>
    <row r="16" spans="1:28" ht="14.1" customHeight="1" x14ac:dyDescent="0.2">
      <c r="A16" s="20" t="s">
        <v>42</v>
      </c>
      <c r="B16" s="27" t="s">
        <v>43</v>
      </c>
      <c r="C16" s="18"/>
      <c r="D16" s="18"/>
      <c r="E16" s="28"/>
      <c r="F16" s="28"/>
      <c r="G16" s="28"/>
      <c r="H16" s="28"/>
      <c r="I16" s="28"/>
      <c r="J16" s="28"/>
      <c r="K16" s="28"/>
      <c r="L16" s="28"/>
      <c r="M16" s="28"/>
      <c r="N16" s="28"/>
      <c r="O16" s="28">
        <f t="shared" si="0"/>
        <v>0</v>
      </c>
      <c r="P16" s="28">
        <f t="shared" si="0"/>
        <v>0</v>
      </c>
    </row>
    <row r="17" spans="1:16" ht="14.1" customHeight="1" x14ac:dyDescent="0.2">
      <c r="A17" s="20" t="s">
        <v>44</v>
      </c>
      <c r="B17" s="27" t="s">
        <v>45</v>
      </c>
      <c r="C17" s="18"/>
      <c r="D17" s="18"/>
      <c r="E17" s="18"/>
      <c r="F17" s="18"/>
      <c r="G17" s="18"/>
      <c r="H17" s="18"/>
      <c r="I17" s="18"/>
      <c r="J17" s="18"/>
      <c r="K17" s="18"/>
      <c r="L17" s="18"/>
      <c r="M17" s="18"/>
      <c r="N17" s="18"/>
      <c r="O17" s="28">
        <f t="shared" si="0"/>
        <v>0</v>
      </c>
      <c r="P17" s="28">
        <f t="shared" si="0"/>
        <v>0</v>
      </c>
    </row>
    <row r="18" spans="1:16" ht="14.1" customHeight="1" x14ac:dyDescent="0.2">
      <c r="A18" s="20" t="s">
        <v>46</v>
      </c>
      <c r="B18" s="29" t="s">
        <v>47</v>
      </c>
      <c r="C18" s="28"/>
      <c r="D18" s="28"/>
      <c r="E18" s="28"/>
      <c r="F18" s="28"/>
      <c r="G18" s="28"/>
      <c r="H18" s="28"/>
      <c r="I18" s="28"/>
      <c r="J18" s="28"/>
      <c r="K18" s="28"/>
      <c r="L18" s="28"/>
      <c r="M18" s="28"/>
      <c r="N18" s="28"/>
      <c r="O18" s="28">
        <f t="shared" si="0"/>
        <v>0</v>
      </c>
      <c r="P18" s="28">
        <f t="shared" si="0"/>
        <v>0</v>
      </c>
    </row>
    <row r="19" spans="1:16" ht="14.1" customHeight="1" x14ac:dyDescent="0.2">
      <c r="A19" s="20" t="s">
        <v>48</v>
      </c>
      <c r="B19" s="30" t="s">
        <v>41</v>
      </c>
      <c r="C19" s="31">
        <f>C15+C18+C16</f>
        <v>1801937919</v>
      </c>
      <c r="D19" s="31">
        <f>D15+D18+D16</f>
        <v>1801937919</v>
      </c>
      <c r="E19" s="31">
        <f t="shared" ref="E19:N19" si="2">E15+E18</f>
        <v>1905000</v>
      </c>
      <c r="F19" s="31">
        <f t="shared" si="2"/>
        <v>1905000</v>
      </c>
      <c r="G19" s="31">
        <f>G15+G18</f>
        <v>1778000</v>
      </c>
      <c r="H19" s="31">
        <f>H15+H18</f>
        <v>1778000</v>
      </c>
      <c r="I19" s="31">
        <f t="shared" si="2"/>
        <v>2159000</v>
      </c>
      <c r="J19" s="31">
        <f t="shared" si="2"/>
        <v>2159000</v>
      </c>
      <c r="K19" s="31">
        <f t="shared" si="2"/>
        <v>2921000</v>
      </c>
      <c r="L19" s="31">
        <f t="shared" si="2"/>
        <v>2921000</v>
      </c>
      <c r="M19" s="31">
        <f t="shared" si="2"/>
        <v>10305000</v>
      </c>
      <c r="N19" s="31">
        <f t="shared" si="2"/>
        <v>10305000</v>
      </c>
      <c r="O19" s="31">
        <f t="shared" si="0"/>
        <v>1821005919</v>
      </c>
      <c r="P19" s="31">
        <f t="shared" si="0"/>
        <v>1821005919</v>
      </c>
    </row>
    <row r="20" spans="1:16" ht="14.1" customHeight="1" x14ac:dyDescent="0.2">
      <c r="A20" s="20" t="s">
        <v>49</v>
      </c>
      <c r="B20" s="32" t="s">
        <v>50</v>
      </c>
      <c r="C20" s="16"/>
      <c r="D20" s="16"/>
      <c r="E20" s="18"/>
      <c r="F20" s="18"/>
      <c r="G20" s="18"/>
      <c r="H20" s="18"/>
      <c r="I20" s="18"/>
      <c r="J20" s="18"/>
      <c r="K20" s="18"/>
      <c r="L20" s="18"/>
      <c r="M20" s="18"/>
      <c r="N20" s="18"/>
      <c r="O20" s="28">
        <f t="shared" si="0"/>
        <v>0</v>
      </c>
      <c r="P20" s="28">
        <f t="shared" si="0"/>
        <v>0</v>
      </c>
    </row>
    <row r="21" spans="1:16" s="24" customFormat="1" ht="14.1" customHeight="1" x14ac:dyDescent="0.2">
      <c r="A21" s="20" t="s">
        <v>51</v>
      </c>
      <c r="B21" s="21" t="s">
        <v>52</v>
      </c>
      <c r="C21" s="22">
        <v>226692614</v>
      </c>
      <c r="D21" s="22">
        <v>238306799</v>
      </c>
      <c r="E21" s="22"/>
      <c r="F21" s="22"/>
      <c r="G21" s="22"/>
      <c r="H21" s="22"/>
      <c r="I21" s="22"/>
      <c r="J21" s="22"/>
      <c r="K21" s="22"/>
      <c r="L21" s="22"/>
      <c r="M21" s="22"/>
      <c r="N21" s="22"/>
      <c r="O21" s="23">
        <f t="shared" si="0"/>
        <v>226692614</v>
      </c>
      <c r="P21" s="23">
        <f t="shared" si="0"/>
        <v>238306799</v>
      </c>
    </row>
    <row r="22" spans="1:16" ht="27.75" customHeight="1" x14ac:dyDescent="0.2">
      <c r="A22" s="20" t="s">
        <v>53</v>
      </c>
      <c r="B22" s="33" t="s">
        <v>54</v>
      </c>
      <c r="C22" s="18"/>
      <c r="D22" s="18"/>
      <c r="E22" s="18"/>
      <c r="F22" s="18"/>
      <c r="G22" s="18"/>
      <c r="H22" s="18"/>
      <c r="I22" s="18"/>
      <c r="J22" s="18"/>
      <c r="K22" s="18"/>
      <c r="L22" s="18"/>
      <c r="M22" s="18"/>
      <c r="N22" s="18"/>
      <c r="O22" s="28">
        <f t="shared" si="0"/>
        <v>0</v>
      </c>
      <c r="P22" s="28">
        <f t="shared" si="0"/>
        <v>0</v>
      </c>
    </row>
    <row r="23" spans="1:16" ht="14.1" customHeight="1" x14ac:dyDescent="0.2">
      <c r="A23" s="20" t="s">
        <v>55</v>
      </c>
      <c r="B23" s="27" t="s">
        <v>56</v>
      </c>
      <c r="C23" s="18">
        <v>33020000</v>
      </c>
      <c r="D23" s="18">
        <v>33020000</v>
      </c>
      <c r="E23" s="28"/>
      <c r="F23" s="28"/>
      <c r="G23" s="28"/>
      <c r="H23" s="28"/>
      <c r="I23" s="28"/>
      <c r="J23" s="28"/>
      <c r="K23" s="28"/>
      <c r="L23" s="28"/>
      <c r="M23" s="28"/>
      <c r="N23" s="28"/>
      <c r="O23" s="28">
        <f t="shared" si="0"/>
        <v>33020000</v>
      </c>
      <c r="P23" s="28">
        <f t="shared" si="0"/>
        <v>33020000</v>
      </c>
    </row>
    <row r="24" spans="1:16" ht="14.1" customHeight="1" x14ac:dyDescent="0.2">
      <c r="A24" s="20" t="s">
        <v>57</v>
      </c>
      <c r="B24" s="27" t="s">
        <v>58</v>
      </c>
      <c r="C24" s="18"/>
      <c r="D24" s="18"/>
      <c r="E24" s="18"/>
      <c r="F24" s="18"/>
      <c r="G24" s="18"/>
      <c r="H24" s="18"/>
      <c r="I24" s="18"/>
      <c r="J24" s="18"/>
      <c r="K24" s="18"/>
      <c r="L24" s="18"/>
      <c r="M24" s="18"/>
      <c r="N24" s="18"/>
      <c r="O24" s="28">
        <f t="shared" si="0"/>
        <v>0</v>
      </c>
      <c r="P24" s="28">
        <f t="shared" si="0"/>
        <v>0</v>
      </c>
    </row>
    <row r="25" spans="1:16" ht="14.1" customHeight="1" x14ac:dyDescent="0.2">
      <c r="A25" s="20" t="s">
        <v>59</v>
      </c>
      <c r="B25" s="30" t="s">
        <v>60</v>
      </c>
      <c r="C25" s="31">
        <f>SUM(C21:C24)</f>
        <v>259712614</v>
      </c>
      <c r="D25" s="31">
        <f>SUM(D21:D24)</f>
        <v>271326799</v>
      </c>
      <c r="E25" s="34"/>
      <c r="F25" s="34"/>
      <c r="G25" s="34"/>
      <c r="H25" s="34"/>
      <c r="I25" s="34"/>
      <c r="J25" s="34"/>
      <c r="K25" s="34"/>
      <c r="L25" s="34"/>
      <c r="M25" s="34"/>
      <c r="N25" s="34"/>
      <c r="O25" s="31">
        <f t="shared" si="0"/>
        <v>259712614</v>
      </c>
      <c r="P25" s="31">
        <f t="shared" si="0"/>
        <v>271326799</v>
      </c>
    </row>
    <row r="26" spans="1:16" s="8" customFormat="1" ht="14.1" customHeight="1" x14ac:dyDescent="0.2">
      <c r="A26" s="20" t="s">
        <v>61</v>
      </c>
      <c r="B26" s="35" t="s">
        <v>62</v>
      </c>
      <c r="C26" s="36">
        <f>C19+C25</f>
        <v>2061650533</v>
      </c>
      <c r="D26" s="36">
        <f>D19+D25</f>
        <v>2073264718</v>
      </c>
      <c r="E26" s="36">
        <f t="shared" ref="E26:N26" si="3">E19+E25</f>
        <v>1905000</v>
      </c>
      <c r="F26" s="36">
        <f t="shared" si="3"/>
        <v>1905000</v>
      </c>
      <c r="G26" s="36">
        <f>G19+G25</f>
        <v>1778000</v>
      </c>
      <c r="H26" s="36">
        <f>H19+H25</f>
        <v>1778000</v>
      </c>
      <c r="I26" s="36">
        <f t="shared" si="3"/>
        <v>2159000</v>
      </c>
      <c r="J26" s="36">
        <f t="shared" si="3"/>
        <v>2159000</v>
      </c>
      <c r="K26" s="36">
        <f t="shared" si="3"/>
        <v>2921000</v>
      </c>
      <c r="L26" s="36">
        <f t="shared" si="3"/>
        <v>2921000</v>
      </c>
      <c r="M26" s="36">
        <f t="shared" si="3"/>
        <v>10305000</v>
      </c>
      <c r="N26" s="36">
        <f t="shared" si="3"/>
        <v>10305000</v>
      </c>
      <c r="O26" s="36">
        <f>O19+O25</f>
        <v>2080718533</v>
      </c>
      <c r="P26" s="36">
        <f>P19+P25</f>
        <v>2092332718</v>
      </c>
    </row>
    <row r="27" spans="1:16" s="37" customFormat="1" ht="14.1" customHeight="1" x14ac:dyDescent="0.2">
      <c r="A27" s="20" t="s">
        <v>63</v>
      </c>
      <c r="B27" s="21" t="s">
        <v>64</v>
      </c>
      <c r="C27" s="22">
        <v>1626914601</v>
      </c>
      <c r="D27" s="22">
        <v>1626914601</v>
      </c>
      <c r="E27" s="23"/>
      <c r="F27" s="23"/>
      <c r="G27" s="23"/>
      <c r="H27" s="23"/>
      <c r="I27" s="23"/>
      <c r="J27" s="23"/>
      <c r="K27" s="23"/>
      <c r="L27" s="23"/>
      <c r="M27" s="23"/>
      <c r="N27" s="23"/>
      <c r="O27" s="23">
        <f>C27+E27+G27+I27+K27+M27</f>
        <v>1626914601</v>
      </c>
      <c r="P27" s="23">
        <f>D27+F27+H27+J27+L27+N27</f>
        <v>1626914601</v>
      </c>
    </row>
    <row r="28" spans="1:16" s="24" customFormat="1" ht="14.1" customHeight="1" x14ac:dyDescent="0.2">
      <c r="A28" s="20" t="s">
        <v>65</v>
      </c>
      <c r="B28" s="21" t="s">
        <v>66</v>
      </c>
      <c r="C28" s="22">
        <v>368471078</v>
      </c>
      <c r="D28" s="22">
        <v>556881893</v>
      </c>
      <c r="E28" s="22">
        <v>1738134</v>
      </c>
      <c r="F28" s="22">
        <v>1738134</v>
      </c>
      <c r="G28" s="22">
        <v>1871610</v>
      </c>
      <c r="H28" s="22">
        <v>1871610</v>
      </c>
      <c r="I28" s="22">
        <v>2581280</v>
      </c>
      <c r="J28" s="22">
        <v>2581280</v>
      </c>
      <c r="K28" s="22">
        <v>1949555</v>
      </c>
      <c r="L28" s="22">
        <v>1949555</v>
      </c>
      <c r="M28" s="22">
        <v>593705</v>
      </c>
      <c r="N28" s="22">
        <v>593705</v>
      </c>
      <c r="O28" s="23">
        <f>C28+E28+G28+I28+K28+M28</f>
        <v>377205362</v>
      </c>
      <c r="P28" s="23">
        <f>D28+F28+H28+J28+L28+N28</f>
        <v>565616177</v>
      </c>
    </row>
    <row r="29" spans="1:16" s="24" customFormat="1" ht="14.1" customHeight="1" x14ac:dyDescent="0.2">
      <c r="A29" s="20" t="s">
        <v>67</v>
      </c>
      <c r="B29" s="21" t="s">
        <v>68</v>
      </c>
      <c r="C29" s="22"/>
      <c r="D29" s="22">
        <v>34384676</v>
      </c>
      <c r="E29" s="22"/>
      <c r="F29" s="22"/>
      <c r="G29" s="22"/>
      <c r="H29" s="22"/>
      <c r="I29" s="22"/>
      <c r="J29" s="22"/>
      <c r="K29" s="22"/>
      <c r="L29" s="22"/>
      <c r="M29" s="22"/>
      <c r="N29" s="22"/>
      <c r="O29" s="23"/>
      <c r="P29" s="23">
        <f>D29+F29+H29+J29+L29+N29</f>
        <v>34384676</v>
      </c>
    </row>
    <row r="30" spans="1:16" s="24" customFormat="1" ht="14.1" customHeight="1" x14ac:dyDescent="0.2">
      <c r="A30" s="20" t="s">
        <v>69</v>
      </c>
      <c r="B30" s="21" t="s">
        <v>70</v>
      </c>
      <c r="C30" s="22"/>
      <c r="D30" s="22"/>
      <c r="E30" s="22">
        <v>253751066</v>
      </c>
      <c r="F30" s="22">
        <v>256799066</v>
      </c>
      <c r="G30" s="22">
        <v>109311390</v>
      </c>
      <c r="H30" s="22">
        <v>109311390</v>
      </c>
      <c r="I30" s="22">
        <v>125018370</v>
      </c>
      <c r="J30" s="22">
        <v>125018370</v>
      </c>
      <c r="K30" s="22">
        <v>207311445</v>
      </c>
      <c r="L30" s="22">
        <v>207311445</v>
      </c>
      <c r="M30" s="22">
        <v>66905200</v>
      </c>
      <c r="N30" s="22">
        <v>66905200</v>
      </c>
      <c r="O30" s="23">
        <f>C30+E30+G30+I30+K30+M30</f>
        <v>762297471</v>
      </c>
      <c r="P30" s="23">
        <f>D30+F30+H30+J30+L30+N30</f>
        <v>765345471</v>
      </c>
    </row>
    <row r="31" spans="1:16" s="8" customFormat="1" ht="14.1" customHeight="1" x14ac:dyDescent="0.2">
      <c r="A31" s="20" t="s">
        <v>71</v>
      </c>
      <c r="B31" s="35" t="s">
        <v>72</v>
      </c>
      <c r="C31" s="36">
        <f>C27+C28+C30</f>
        <v>1995385679</v>
      </c>
      <c r="D31" s="36">
        <f>D27+D28+D30+D29</f>
        <v>2218181170</v>
      </c>
      <c r="E31" s="36">
        <f t="shared" ref="E31:N31" si="4">E27+E28+E30</f>
        <v>255489200</v>
      </c>
      <c r="F31" s="36">
        <f t="shared" si="4"/>
        <v>258537200</v>
      </c>
      <c r="G31" s="36">
        <f>G27+G28+G30</f>
        <v>111183000</v>
      </c>
      <c r="H31" s="36">
        <f>H27+H28+H30</f>
        <v>111183000</v>
      </c>
      <c r="I31" s="36">
        <f t="shared" si="4"/>
        <v>127599650</v>
      </c>
      <c r="J31" s="36">
        <f t="shared" si="4"/>
        <v>127599650</v>
      </c>
      <c r="K31" s="36">
        <f t="shared" si="4"/>
        <v>209261000</v>
      </c>
      <c r="L31" s="36">
        <f t="shared" si="4"/>
        <v>209261000</v>
      </c>
      <c r="M31" s="36">
        <f t="shared" si="4"/>
        <v>67498905</v>
      </c>
      <c r="N31" s="36">
        <f t="shared" si="4"/>
        <v>67498905</v>
      </c>
      <c r="O31" s="36">
        <f>O27+O28+O30</f>
        <v>2766417434</v>
      </c>
      <c r="P31" s="36">
        <f>P27+P28+P30+P29</f>
        <v>2992260925</v>
      </c>
    </row>
    <row r="32" spans="1:16" s="24" customFormat="1" ht="14.1" customHeight="1" x14ac:dyDescent="0.2">
      <c r="A32" s="20" t="s">
        <v>73</v>
      </c>
      <c r="B32" s="38" t="s">
        <v>74</v>
      </c>
      <c r="C32" s="39">
        <f>C26+C31</f>
        <v>4057036212</v>
      </c>
      <c r="D32" s="39">
        <f>D26+D31</f>
        <v>4291445888</v>
      </c>
      <c r="E32" s="39">
        <f t="shared" ref="E32:N32" si="5">E26+E31</f>
        <v>257394200</v>
      </c>
      <c r="F32" s="39">
        <f t="shared" si="5"/>
        <v>260442200</v>
      </c>
      <c r="G32" s="39">
        <f>G26+G31</f>
        <v>112961000</v>
      </c>
      <c r="H32" s="39">
        <f>H26+H31</f>
        <v>112961000</v>
      </c>
      <c r="I32" s="39">
        <f t="shared" si="5"/>
        <v>129758650</v>
      </c>
      <c r="J32" s="39">
        <f t="shared" si="5"/>
        <v>129758650</v>
      </c>
      <c r="K32" s="39">
        <f t="shared" si="5"/>
        <v>212182000</v>
      </c>
      <c r="L32" s="39">
        <f t="shared" si="5"/>
        <v>212182000</v>
      </c>
      <c r="M32" s="39">
        <f t="shared" si="5"/>
        <v>77803905</v>
      </c>
      <c r="N32" s="39">
        <f t="shared" si="5"/>
        <v>77803905</v>
      </c>
      <c r="O32" s="39">
        <f>C32+E32+G32+I32+K32+M32</f>
        <v>4847135967</v>
      </c>
      <c r="P32" s="39">
        <f>D32+F32+H32+J32+L32+N32</f>
        <v>5084593643</v>
      </c>
    </row>
    <row r="33" spans="1:16" ht="14.1" customHeight="1" x14ac:dyDescent="0.2">
      <c r="A33" s="40"/>
      <c r="B33" s="41"/>
      <c r="C33" s="42"/>
      <c r="D33" s="42"/>
      <c r="E33" s="42"/>
      <c r="F33" s="42"/>
      <c r="G33" s="42"/>
      <c r="H33" s="42"/>
      <c r="I33" s="42"/>
      <c r="J33" s="42"/>
      <c r="K33" s="42"/>
      <c r="L33" s="42"/>
      <c r="M33" s="42"/>
      <c r="N33" s="42"/>
      <c r="O33" s="42"/>
    </row>
    <row r="34" spans="1:16" ht="14.1" customHeight="1" x14ac:dyDescent="0.2">
      <c r="A34" s="4"/>
      <c r="B34" s="41"/>
      <c r="C34" s="42"/>
      <c r="D34" s="42"/>
      <c r="E34" s="42"/>
      <c r="F34" s="42"/>
      <c r="G34" s="42"/>
      <c r="H34" s="42"/>
      <c r="I34" s="42"/>
      <c r="J34" s="42"/>
      <c r="K34" s="42"/>
      <c r="L34" s="42"/>
      <c r="M34" s="43"/>
      <c r="N34" s="43"/>
      <c r="O34" s="44"/>
    </row>
    <row r="35" spans="1:16" x14ac:dyDescent="0.2">
      <c r="A35" s="454" t="s">
        <v>1</v>
      </c>
      <c r="B35" s="9" t="s">
        <v>2</v>
      </c>
      <c r="C35" s="10" t="s">
        <v>3</v>
      </c>
      <c r="D35" s="10" t="s">
        <v>4</v>
      </c>
      <c r="E35" s="10" t="s">
        <v>5</v>
      </c>
      <c r="F35" s="10" t="s">
        <v>6</v>
      </c>
      <c r="G35" s="10" t="s">
        <v>7</v>
      </c>
      <c r="H35" s="10" t="s">
        <v>8</v>
      </c>
      <c r="I35" s="10" t="s">
        <v>9</v>
      </c>
      <c r="J35" s="10" t="s">
        <v>10</v>
      </c>
      <c r="K35" s="10" t="s">
        <v>11</v>
      </c>
      <c r="L35" s="10" t="s">
        <v>12</v>
      </c>
      <c r="M35" s="10" t="s">
        <v>13</v>
      </c>
      <c r="N35" s="10" t="s">
        <v>14</v>
      </c>
      <c r="O35" s="9" t="s">
        <v>15</v>
      </c>
      <c r="P35" s="9" t="s">
        <v>16</v>
      </c>
    </row>
    <row r="36" spans="1:16" s="45" customFormat="1" ht="42.75" customHeight="1" x14ac:dyDescent="0.25">
      <c r="A36" s="455"/>
      <c r="B36" s="429" t="s">
        <v>17</v>
      </c>
      <c r="C36" s="447" t="s">
        <v>18</v>
      </c>
      <c r="D36" s="448"/>
      <c r="E36" s="457" t="s">
        <v>19</v>
      </c>
      <c r="F36" s="448"/>
      <c r="G36" s="457" t="s">
        <v>20</v>
      </c>
      <c r="H36" s="448"/>
      <c r="I36" s="457" t="s">
        <v>21</v>
      </c>
      <c r="J36" s="448"/>
      <c r="K36" s="457" t="s">
        <v>22</v>
      </c>
      <c r="L36" s="448"/>
      <c r="M36" s="447" t="s">
        <v>23</v>
      </c>
      <c r="N36" s="448"/>
      <c r="O36" s="444" t="s">
        <v>24</v>
      </c>
      <c r="P36" s="449"/>
    </row>
    <row r="37" spans="1:16" s="45" customFormat="1" x14ac:dyDescent="0.2">
      <c r="A37" s="455"/>
      <c r="B37" s="450" t="s">
        <v>75</v>
      </c>
      <c r="C37" s="428" t="s">
        <v>27</v>
      </c>
      <c r="D37" s="428" t="s">
        <v>892</v>
      </c>
      <c r="E37" s="428" t="s">
        <v>27</v>
      </c>
      <c r="F37" s="428" t="s">
        <v>892</v>
      </c>
      <c r="G37" s="428" t="s">
        <v>27</v>
      </c>
      <c r="H37" s="428" t="s">
        <v>892</v>
      </c>
      <c r="I37" s="428" t="s">
        <v>27</v>
      </c>
      <c r="J37" s="428" t="s">
        <v>892</v>
      </c>
      <c r="K37" s="428" t="s">
        <v>27</v>
      </c>
      <c r="L37" s="428" t="s">
        <v>892</v>
      </c>
      <c r="M37" s="428" t="s">
        <v>27</v>
      </c>
      <c r="N37" s="428" t="s">
        <v>892</v>
      </c>
      <c r="O37" s="428" t="s">
        <v>27</v>
      </c>
      <c r="P37" s="13" t="s">
        <v>892</v>
      </c>
    </row>
    <row r="38" spans="1:16" s="45" customFormat="1" ht="15" x14ac:dyDescent="0.25">
      <c r="A38" s="456"/>
      <c r="B38" s="451"/>
      <c r="C38" s="452" t="s">
        <v>26</v>
      </c>
      <c r="D38" s="453"/>
      <c r="E38" s="452" t="s">
        <v>26</v>
      </c>
      <c r="F38" s="453"/>
      <c r="G38" s="452" t="s">
        <v>26</v>
      </c>
      <c r="H38" s="453"/>
      <c r="I38" s="452" t="s">
        <v>26</v>
      </c>
      <c r="J38" s="453"/>
      <c r="K38" s="452" t="s">
        <v>26</v>
      </c>
      <c r="L38" s="453"/>
      <c r="M38" s="452" t="s">
        <v>26</v>
      </c>
      <c r="N38" s="453"/>
      <c r="O38" s="452" t="s">
        <v>26</v>
      </c>
      <c r="P38" s="453"/>
    </row>
    <row r="39" spans="1:16" ht="14.1" customHeight="1" x14ac:dyDescent="0.2">
      <c r="A39" s="46" t="s">
        <v>28</v>
      </c>
      <c r="B39" s="35" t="s">
        <v>76</v>
      </c>
      <c r="C39" s="36">
        <f>C40+C44</f>
        <v>1107618648</v>
      </c>
      <c r="D39" s="36">
        <f>D40+D44</f>
        <v>1324833590</v>
      </c>
      <c r="E39" s="36">
        <f t="shared" ref="E39:N39" si="6">E40+E44</f>
        <v>252657100</v>
      </c>
      <c r="F39" s="36">
        <f t="shared" si="6"/>
        <v>255705100</v>
      </c>
      <c r="G39" s="36">
        <f t="shared" si="6"/>
        <v>111056000</v>
      </c>
      <c r="H39" s="36">
        <f t="shared" si="6"/>
        <v>111056000</v>
      </c>
      <c r="I39" s="36">
        <f t="shared" si="6"/>
        <v>126869400</v>
      </c>
      <c r="J39" s="36">
        <f t="shared" si="6"/>
        <v>126869400</v>
      </c>
      <c r="K39" s="36">
        <f t="shared" si="6"/>
        <v>209388000</v>
      </c>
      <c r="L39" s="36">
        <f t="shared" si="6"/>
        <v>209388000</v>
      </c>
      <c r="M39" s="36">
        <f t="shared" si="6"/>
        <v>75390905</v>
      </c>
      <c r="N39" s="36">
        <f t="shared" si="6"/>
        <v>75390905</v>
      </c>
      <c r="O39" s="36">
        <f t="shared" ref="O39:P49" si="7">C39+E39+M39+G39+I39+K39</f>
        <v>1882980053</v>
      </c>
      <c r="P39" s="36">
        <f t="shared" si="7"/>
        <v>2103242995</v>
      </c>
    </row>
    <row r="40" spans="1:16" ht="14.1" customHeight="1" x14ac:dyDescent="0.2">
      <c r="A40" s="46" t="s">
        <v>30</v>
      </c>
      <c r="B40" s="47" t="s">
        <v>77</v>
      </c>
      <c r="C40" s="34"/>
      <c r="D40" s="34"/>
      <c r="E40" s="34"/>
      <c r="F40" s="34"/>
      <c r="G40" s="34">
        <f t="shared" ref="G40:N40" si="8">G41+G42+G43</f>
        <v>111056000</v>
      </c>
      <c r="H40" s="34">
        <f t="shared" si="8"/>
        <v>111056000</v>
      </c>
      <c r="I40" s="34">
        <f t="shared" si="8"/>
        <v>126869400</v>
      </c>
      <c r="J40" s="34">
        <f t="shared" si="8"/>
        <v>126869400</v>
      </c>
      <c r="K40" s="34">
        <f t="shared" si="8"/>
        <v>209388000</v>
      </c>
      <c r="L40" s="34">
        <f t="shared" si="8"/>
        <v>209388000</v>
      </c>
      <c r="M40" s="34">
        <f t="shared" si="8"/>
        <v>75390905</v>
      </c>
      <c r="N40" s="34">
        <f t="shared" si="8"/>
        <v>75390905</v>
      </c>
      <c r="O40" s="31">
        <f t="shared" si="7"/>
        <v>522704305</v>
      </c>
      <c r="P40" s="31">
        <f t="shared" si="7"/>
        <v>522704305</v>
      </c>
    </row>
    <row r="41" spans="1:16" s="24" customFormat="1" ht="14.1" customHeight="1" x14ac:dyDescent="0.2">
      <c r="A41" s="48" t="s">
        <v>32</v>
      </c>
      <c r="B41" s="21" t="s">
        <v>78</v>
      </c>
      <c r="C41" s="22"/>
      <c r="D41" s="22"/>
      <c r="E41" s="22"/>
      <c r="F41" s="22"/>
      <c r="G41" s="22">
        <v>75260000</v>
      </c>
      <c r="H41" s="22">
        <v>75260000</v>
      </c>
      <c r="I41" s="22">
        <v>83918400</v>
      </c>
      <c r="J41" s="22">
        <v>83918400</v>
      </c>
      <c r="K41" s="22">
        <v>134805000</v>
      </c>
      <c r="L41" s="22">
        <v>134805000</v>
      </c>
      <c r="M41" s="22">
        <v>34851000</v>
      </c>
      <c r="N41" s="22">
        <v>34851000</v>
      </c>
      <c r="O41" s="23">
        <f t="shared" si="7"/>
        <v>328834400</v>
      </c>
      <c r="P41" s="23">
        <f t="shared" si="7"/>
        <v>328834400</v>
      </c>
    </row>
    <row r="42" spans="1:16" s="24" customFormat="1" ht="14.1" customHeight="1" x14ac:dyDescent="0.2">
      <c r="A42" s="20" t="s">
        <v>34</v>
      </c>
      <c r="B42" s="21" t="s">
        <v>79</v>
      </c>
      <c r="C42" s="22"/>
      <c r="D42" s="22"/>
      <c r="E42" s="22"/>
      <c r="F42" s="22"/>
      <c r="G42" s="22">
        <v>12080000</v>
      </c>
      <c r="H42" s="22">
        <v>12080000</v>
      </c>
      <c r="I42" s="22">
        <v>13500000</v>
      </c>
      <c r="J42" s="22">
        <v>13500000</v>
      </c>
      <c r="K42" s="22">
        <v>25000000</v>
      </c>
      <c r="L42" s="22">
        <v>25000000</v>
      </c>
      <c r="M42" s="22">
        <v>5701905</v>
      </c>
      <c r="N42" s="22">
        <v>5701905</v>
      </c>
      <c r="O42" s="23">
        <f t="shared" si="7"/>
        <v>56281905</v>
      </c>
      <c r="P42" s="23">
        <f t="shared" si="7"/>
        <v>56281905</v>
      </c>
    </row>
    <row r="43" spans="1:16" s="24" customFormat="1" ht="14.1" customHeight="1" x14ac:dyDescent="0.2">
      <c r="A43" s="48" t="s">
        <v>36</v>
      </c>
      <c r="B43" s="21" t="s">
        <v>80</v>
      </c>
      <c r="C43" s="22"/>
      <c r="D43" s="22"/>
      <c r="E43" s="22"/>
      <c r="F43" s="22"/>
      <c r="G43" s="22">
        <v>23716000</v>
      </c>
      <c r="H43" s="22">
        <v>23716000</v>
      </c>
      <c r="I43" s="22">
        <v>29451000</v>
      </c>
      <c r="J43" s="22">
        <v>29451000</v>
      </c>
      <c r="K43" s="22">
        <v>49583000</v>
      </c>
      <c r="L43" s="22">
        <v>49583000</v>
      </c>
      <c r="M43" s="22">
        <v>34838000</v>
      </c>
      <c r="N43" s="22">
        <v>34838000</v>
      </c>
      <c r="O43" s="23">
        <f t="shared" si="7"/>
        <v>137588000</v>
      </c>
      <c r="P43" s="23">
        <f t="shared" si="7"/>
        <v>137588000</v>
      </c>
    </row>
    <row r="44" spans="1:16" ht="14.1" customHeight="1" x14ac:dyDescent="0.2">
      <c r="A44" s="46" t="s">
        <v>38</v>
      </c>
      <c r="B44" s="47" t="s">
        <v>81</v>
      </c>
      <c r="C44" s="34">
        <f>C45+C46+C47+C48+C49+C51+C52+C54</f>
        <v>1107618648</v>
      </c>
      <c r="D44" s="34">
        <f>D45+D46+D47+D48+D49+D51+D52+D54+D53</f>
        <v>1324833590</v>
      </c>
      <c r="E44" s="34">
        <f>E45+E46+E47+E48+E49+E51+E52</f>
        <v>252657100</v>
      </c>
      <c r="F44" s="34">
        <f>F45+F46+F47+F48+F49+F51+F52</f>
        <v>255705100</v>
      </c>
      <c r="G44" s="34"/>
      <c r="H44" s="34"/>
      <c r="I44" s="34"/>
      <c r="J44" s="34"/>
      <c r="K44" s="34"/>
      <c r="L44" s="34"/>
      <c r="M44" s="34"/>
      <c r="N44" s="34"/>
      <c r="O44" s="31">
        <f t="shared" si="7"/>
        <v>1360275748</v>
      </c>
      <c r="P44" s="31">
        <f>D44+F44+N44+H44+J44+L44</f>
        <v>1580538690</v>
      </c>
    </row>
    <row r="45" spans="1:16" s="24" customFormat="1" ht="14.1" customHeight="1" x14ac:dyDescent="0.2">
      <c r="A45" s="48" t="s">
        <v>40</v>
      </c>
      <c r="B45" s="21" t="s">
        <v>78</v>
      </c>
      <c r="C45" s="22">
        <v>130163330</v>
      </c>
      <c r="D45" s="22">
        <v>136172039</v>
      </c>
      <c r="E45" s="22">
        <v>186577000</v>
      </c>
      <c r="F45" s="22">
        <v>186577000</v>
      </c>
      <c r="G45" s="22"/>
      <c r="H45" s="22"/>
      <c r="I45" s="22"/>
      <c r="J45" s="22"/>
      <c r="K45" s="22"/>
      <c r="L45" s="22"/>
      <c r="M45" s="22"/>
      <c r="N45" s="22"/>
      <c r="O45" s="23">
        <f t="shared" si="7"/>
        <v>316740330</v>
      </c>
      <c r="P45" s="23">
        <f t="shared" si="7"/>
        <v>322749039</v>
      </c>
    </row>
    <row r="46" spans="1:16" s="24" customFormat="1" ht="14.1" customHeight="1" x14ac:dyDescent="0.2">
      <c r="A46" s="48" t="s">
        <v>42</v>
      </c>
      <c r="B46" s="21" t="s">
        <v>79</v>
      </c>
      <c r="C46" s="22">
        <v>29217977</v>
      </c>
      <c r="D46" s="22">
        <v>29552768</v>
      </c>
      <c r="E46" s="22">
        <v>34935000</v>
      </c>
      <c r="F46" s="22">
        <v>34935000</v>
      </c>
      <c r="G46" s="22"/>
      <c r="H46" s="22"/>
      <c r="I46" s="22"/>
      <c r="J46" s="22"/>
      <c r="K46" s="22"/>
      <c r="L46" s="22"/>
      <c r="M46" s="22"/>
      <c r="N46" s="22"/>
      <c r="O46" s="23">
        <f t="shared" si="7"/>
        <v>64152977</v>
      </c>
      <c r="P46" s="23">
        <f t="shared" si="7"/>
        <v>64487768</v>
      </c>
    </row>
    <row r="47" spans="1:16" s="24" customFormat="1" ht="14.1" customHeight="1" x14ac:dyDescent="0.2">
      <c r="A47" s="48" t="s">
        <v>44</v>
      </c>
      <c r="B47" s="21" t="s">
        <v>80</v>
      </c>
      <c r="C47" s="22">
        <v>649229724</v>
      </c>
      <c r="D47" s="22">
        <v>654385866</v>
      </c>
      <c r="E47" s="22">
        <v>31145100</v>
      </c>
      <c r="F47" s="22">
        <v>34193100</v>
      </c>
      <c r="G47" s="22"/>
      <c r="H47" s="22"/>
      <c r="I47" s="22"/>
      <c r="J47" s="22"/>
      <c r="K47" s="22"/>
      <c r="L47" s="22"/>
      <c r="M47" s="22"/>
      <c r="N47" s="22"/>
      <c r="O47" s="23">
        <f t="shared" si="7"/>
        <v>680374824</v>
      </c>
      <c r="P47" s="23">
        <f t="shared" si="7"/>
        <v>688578966</v>
      </c>
    </row>
    <row r="48" spans="1:16" s="24" customFormat="1" ht="14.1" customHeight="1" x14ac:dyDescent="0.2">
      <c r="A48" s="48" t="s">
        <v>46</v>
      </c>
      <c r="B48" s="21" t="s">
        <v>82</v>
      </c>
      <c r="C48" s="22">
        <v>38271948</v>
      </c>
      <c r="D48" s="22">
        <v>38271948</v>
      </c>
      <c r="E48" s="22"/>
      <c r="F48" s="22"/>
      <c r="G48" s="22"/>
      <c r="H48" s="22"/>
      <c r="I48" s="22"/>
      <c r="J48" s="22"/>
      <c r="K48" s="22"/>
      <c r="L48" s="22"/>
      <c r="M48" s="22"/>
      <c r="N48" s="22"/>
      <c r="O48" s="23">
        <f t="shared" si="7"/>
        <v>38271948</v>
      </c>
      <c r="P48" s="23">
        <f t="shared" si="7"/>
        <v>38271948</v>
      </c>
    </row>
    <row r="49" spans="1:16" s="24" customFormat="1" ht="14.1" customHeight="1" x14ac:dyDescent="0.2">
      <c r="A49" s="48" t="s">
        <v>48</v>
      </c>
      <c r="B49" s="21" t="s">
        <v>83</v>
      </c>
      <c r="C49" s="22">
        <v>10040155</v>
      </c>
      <c r="D49" s="22">
        <v>10040155</v>
      </c>
      <c r="E49" s="22"/>
      <c r="F49" s="22"/>
      <c r="G49" s="22"/>
      <c r="H49" s="22"/>
      <c r="I49" s="22"/>
      <c r="J49" s="22"/>
      <c r="K49" s="22"/>
      <c r="L49" s="22"/>
      <c r="M49" s="22"/>
      <c r="N49" s="22"/>
      <c r="O49" s="23">
        <f t="shared" si="7"/>
        <v>10040155</v>
      </c>
      <c r="P49" s="23">
        <f t="shared" si="7"/>
        <v>10040155</v>
      </c>
    </row>
    <row r="50" spans="1:16" s="24" customFormat="1" ht="25.5" x14ac:dyDescent="0.2">
      <c r="A50" s="48" t="s">
        <v>49</v>
      </c>
      <c r="B50" s="25" t="s">
        <v>84</v>
      </c>
      <c r="C50" s="22"/>
      <c r="D50" s="22"/>
      <c r="E50" s="22"/>
      <c r="F50" s="22"/>
      <c r="G50" s="22"/>
      <c r="H50" s="22"/>
      <c r="I50" s="22"/>
      <c r="J50" s="22"/>
      <c r="K50" s="22"/>
      <c r="L50" s="22"/>
      <c r="M50" s="22"/>
      <c r="N50" s="22"/>
      <c r="O50" s="23"/>
      <c r="P50" s="23"/>
    </row>
    <row r="51" spans="1:16" s="24" customFormat="1" ht="14.1" customHeight="1" x14ac:dyDescent="0.2">
      <c r="A51" s="48" t="s">
        <v>51</v>
      </c>
      <c r="B51" s="21" t="s">
        <v>85</v>
      </c>
      <c r="C51" s="22">
        <v>14300000</v>
      </c>
      <c r="D51" s="22">
        <v>14300000</v>
      </c>
      <c r="E51" s="22"/>
      <c r="F51" s="22"/>
      <c r="G51" s="22"/>
      <c r="H51" s="22"/>
      <c r="I51" s="22"/>
      <c r="J51" s="22"/>
      <c r="K51" s="22"/>
      <c r="L51" s="22"/>
      <c r="M51" s="22"/>
      <c r="N51" s="22"/>
      <c r="O51" s="23">
        <f>C51+E51+M51+G51+I51+K51</f>
        <v>14300000</v>
      </c>
      <c r="P51" s="23">
        <f>D51+F51+N51+H51+J51+L51</f>
        <v>14300000</v>
      </c>
    </row>
    <row r="52" spans="1:16" s="24" customFormat="1" ht="14.1" customHeight="1" x14ac:dyDescent="0.2">
      <c r="A52" s="48" t="s">
        <v>53</v>
      </c>
      <c r="B52" s="21" t="s">
        <v>86</v>
      </c>
      <c r="C52" s="22">
        <v>1280000</v>
      </c>
      <c r="D52" s="22">
        <v>1280000</v>
      </c>
      <c r="E52" s="22"/>
      <c r="F52" s="22"/>
      <c r="G52" s="22"/>
      <c r="H52" s="22"/>
      <c r="I52" s="22"/>
      <c r="J52" s="22"/>
      <c r="K52" s="22"/>
      <c r="L52" s="22"/>
      <c r="M52" s="22"/>
      <c r="N52" s="22"/>
      <c r="O52" s="23">
        <f>C52+E52+M52+G52+I52+K52</f>
        <v>1280000</v>
      </c>
      <c r="P52" s="23">
        <f>D52+F52+N52+H52+J52+L52</f>
        <v>1280000</v>
      </c>
    </row>
    <row r="53" spans="1:16" s="24" customFormat="1" ht="25.5" x14ac:dyDescent="0.2">
      <c r="A53" s="48" t="s">
        <v>55</v>
      </c>
      <c r="B53" s="25" t="s">
        <v>87</v>
      </c>
      <c r="C53" s="22"/>
      <c r="D53" s="22">
        <v>520517</v>
      </c>
      <c r="E53" s="22"/>
      <c r="F53" s="22"/>
      <c r="G53" s="22"/>
      <c r="H53" s="22"/>
      <c r="I53" s="22"/>
      <c r="J53" s="22"/>
      <c r="K53" s="22"/>
      <c r="L53" s="22"/>
      <c r="M53" s="22"/>
      <c r="N53" s="22"/>
      <c r="O53" s="23"/>
      <c r="P53" s="23">
        <f>D53+F53+N53+H53+J53+L53</f>
        <v>520517</v>
      </c>
    </row>
    <row r="54" spans="1:16" s="24" customFormat="1" ht="14.1" customHeight="1" x14ac:dyDescent="0.2">
      <c r="A54" s="48" t="s">
        <v>57</v>
      </c>
      <c r="B54" s="21" t="s">
        <v>88</v>
      </c>
      <c r="C54" s="22">
        <v>235115514</v>
      </c>
      <c r="D54" s="22">
        <v>440310297</v>
      </c>
      <c r="E54" s="22"/>
      <c r="F54" s="22"/>
      <c r="G54" s="22"/>
      <c r="H54" s="22"/>
      <c r="I54" s="22"/>
      <c r="J54" s="22"/>
      <c r="K54" s="22"/>
      <c r="L54" s="22"/>
      <c r="M54" s="22"/>
      <c r="N54" s="22"/>
      <c r="O54" s="23">
        <f>C54+E54+M54+G54+I54+K54</f>
        <v>235115514</v>
      </c>
      <c r="P54" s="23">
        <f>D54+F54+N54+H54+J54+L54</f>
        <v>440310297</v>
      </c>
    </row>
    <row r="55" spans="1:16" s="24" customFormat="1" ht="14.1" customHeight="1" x14ac:dyDescent="0.2">
      <c r="A55" s="48" t="s">
        <v>59</v>
      </c>
      <c r="B55" s="21" t="s">
        <v>878</v>
      </c>
      <c r="C55" s="22">
        <v>684367699</v>
      </c>
      <c r="D55" s="22">
        <v>843468928</v>
      </c>
      <c r="E55" s="22"/>
      <c r="F55" s="22"/>
      <c r="G55" s="22"/>
      <c r="H55" s="22"/>
      <c r="I55" s="22"/>
      <c r="J55" s="22"/>
      <c r="K55" s="22"/>
      <c r="L55" s="22"/>
      <c r="M55" s="22"/>
      <c r="N55" s="22"/>
      <c r="O55" s="23">
        <f>C55+E55+M55+G55+I55+K55</f>
        <v>684367699</v>
      </c>
      <c r="P55" s="23">
        <f>D55+F55+N55+H55+J55+L55</f>
        <v>843468928</v>
      </c>
    </row>
    <row r="56" spans="1:16" ht="14.1" customHeight="1" x14ac:dyDescent="0.2">
      <c r="A56" s="48" t="s">
        <v>61</v>
      </c>
      <c r="B56" s="35" t="s">
        <v>90</v>
      </c>
      <c r="C56" s="36">
        <f>C57+C58+C59+C60</f>
        <v>1502752394</v>
      </c>
      <c r="D56" s="36">
        <f>D57+D58+D59+D60</f>
        <v>1323413223</v>
      </c>
      <c r="E56" s="36">
        <f t="shared" ref="E56:N56" si="9">E57+E58+E60+E59</f>
        <v>4737100</v>
      </c>
      <c r="F56" s="36">
        <f t="shared" si="9"/>
        <v>4737100</v>
      </c>
      <c r="G56" s="36">
        <f t="shared" si="9"/>
        <v>1905000</v>
      </c>
      <c r="H56" s="36">
        <f t="shared" si="9"/>
        <v>1905000</v>
      </c>
      <c r="I56" s="36">
        <f t="shared" si="9"/>
        <v>2889250</v>
      </c>
      <c r="J56" s="36">
        <f t="shared" si="9"/>
        <v>2889250</v>
      </c>
      <c r="K56" s="36">
        <f t="shared" si="9"/>
        <v>2794000</v>
      </c>
      <c r="L56" s="36">
        <f t="shared" si="9"/>
        <v>2794000</v>
      </c>
      <c r="M56" s="36">
        <f t="shared" si="9"/>
        <v>2413000</v>
      </c>
      <c r="N56" s="36">
        <f t="shared" si="9"/>
        <v>2413000</v>
      </c>
      <c r="O56" s="36">
        <f>O57+O58+O60+O59</f>
        <v>1517490744</v>
      </c>
      <c r="P56" s="36">
        <f>P57+P58+P60+P59</f>
        <v>1338151573</v>
      </c>
    </row>
    <row r="57" spans="1:16" s="24" customFormat="1" ht="14.1" customHeight="1" x14ac:dyDescent="0.2">
      <c r="A57" s="48" t="s">
        <v>63</v>
      </c>
      <c r="B57" s="21" t="s">
        <v>91</v>
      </c>
      <c r="C57" s="22">
        <v>1436928015</v>
      </c>
      <c r="D57" s="22">
        <v>1242968753</v>
      </c>
      <c r="E57" s="22">
        <v>4737100</v>
      </c>
      <c r="F57" s="22">
        <v>4737100</v>
      </c>
      <c r="G57" s="22">
        <v>1905000</v>
      </c>
      <c r="H57" s="22">
        <v>1905000</v>
      </c>
      <c r="I57" s="22">
        <v>2889250</v>
      </c>
      <c r="J57" s="22">
        <v>2889250</v>
      </c>
      <c r="K57" s="22">
        <v>2794000</v>
      </c>
      <c r="L57" s="22">
        <v>2794000</v>
      </c>
      <c r="M57" s="22">
        <v>2413000</v>
      </c>
      <c r="N57" s="22">
        <v>2413000</v>
      </c>
      <c r="O57" s="23">
        <f t="shared" ref="O57:P61" si="10">C57+E57+M57+G57+I57+K57</f>
        <v>1451666365</v>
      </c>
      <c r="P57" s="23">
        <f t="shared" si="10"/>
        <v>1257707103</v>
      </c>
    </row>
    <row r="58" spans="1:16" s="24" customFormat="1" ht="14.1" customHeight="1" x14ac:dyDescent="0.2">
      <c r="A58" s="48" t="s">
        <v>65</v>
      </c>
      <c r="B58" s="21" t="s">
        <v>92</v>
      </c>
      <c r="C58" s="22">
        <v>65824379</v>
      </c>
      <c r="D58" s="22">
        <v>80444470</v>
      </c>
      <c r="E58" s="22"/>
      <c r="F58" s="22"/>
      <c r="G58" s="22"/>
      <c r="H58" s="22"/>
      <c r="I58" s="22"/>
      <c r="J58" s="22"/>
      <c r="K58" s="22"/>
      <c r="L58" s="22"/>
      <c r="M58" s="22"/>
      <c r="N58" s="22"/>
      <c r="O58" s="23">
        <f t="shared" si="10"/>
        <v>65824379</v>
      </c>
      <c r="P58" s="23">
        <f t="shared" si="10"/>
        <v>80444470</v>
      </c>
    </row>
    <row r="59" spans="1:16" s="24" customFormat="1" ht="14.1" customHeight="1" x14ac:dyDescent="0.2">
      <c r="A59" s="48" t="s">
        <v>67</v>
      </c>
      <c r="B59" s="21" t="s">
        <v>93</v>
      </c>
      <c r="C59" s="22"/>
      <c r="D59" s="22"/>
      <c r="E59" s="356"/>
      <c r="F59" s="356"/>
      <c r="G59" s="356"/>
      <c r="H59" s="356"/>
      <c r="I59" s="356"/>
      <c r="J59" s="356"/>
      <c r="K59" s="356"/>
      <c r="L59" s="356"/>
      <c r="M59" s="356"/>
      <c r="N59" s="356"/>
      <c r="O59" s="23">
        <f t="shared" si="10"/>
        <v>0</v>
      </c>
      <c r="P59" s="23">
        <f t="shared" si="10"/>
        <v>0</v>
      </c>
    </row>
    <row r="60" spans="1:16" s="24" customFormat="1" ht="14.1" customHeight="1" x14ac:dyDescent="0.2">
      <c r="A60" s="48" t="s">
        <v>69</v>
      </c>
      <c r="B60" s="21" t="s">
        <v>94</v>
      </c>
      <c r="C60" s="22"/>
      <c r="D60" s="22"/>
      <c r="E60" s="22"/>
      <c r="F60" s="22"/>
      <c r="G60" s="22"/>
      <c r="H60" s="22"/>
      <c r="I60" s="22"/>
      <c r="J60" s="22"/>
      <c r="K60" s="22"/>
      <c r="L60" s="22"/>
      <c r="M60" s="22"/>
      <c r="N60" s="22"/>
      <c r="O60" s="23">
        <f t="shared" si="10"/>
        <v>0</v>
      </c>
      <c r="P60" s="23">
        <f t="shared" si="10"/>
        <v>0</v>
      </c>
    </row>
    <row r="61" spans="1:16" ht="14.1" customHeight="1" x14ac:dyDescent="0.2">
      <c r="A61" s="48" t="s">
        <v>71</v>
      </c>
      <c r="B61" s="35" t="s">
        <v>95</v>
      </c>
      <c r="C61" s="36">
        <f>C64</f>
        <v>762297471</v>
      </c>
      <c r="D61" s="36">
        <f>D64+D63</f>
        <v>799730147</v>
      </c>
      <c r="E61" s="36"/>
      <c r="F61" s="36"/>
      <c r="G61" s="36"/>
      <c r="H61" s="36"/>
      <c r="I61" s="36"/>
      <c r="J61" s="36"/>
      <c r="K61" s="36"/>
      <c r="L61" s="36"/>
      <c r="M61" s="36"/>
      <c r="N61" s="36"/>
      <c r="O61" s="36">
        <f t="shared" si="10"/>
        <v>762297471</v>
      </c>
      <c r="P61" s="36">
        <f t="shared" si="10"/>
        <v>799730147</v>
      </c>
    </row>
    <row r="62" spans="1:16" s="24" customFormat="1" ht="14.1" customHeight="1" x14ac:dyDescent="0.2">
      <c r="A62" s="48" t="s">
        <v>73</v>
      </c>
      <c r="B62" s="21" t="s">
        <v>96</v>
      </c>
      <c r="C62" s="22"/>
      <c r="D62" s="22"/>
      <c r="E62" s="22"/>
      <c r="F62" s="22"/>
      <c r="G62" s="22"/>
      <c r="H62" s="22"/>
      <c r="I62" s="22"/>
      <c r="J62" s="22"/>
      <c r="K62" s="22"/>
      <c r="L62" s="22"/>
      <c r="M62" s="22"/>
      <c r="N62" s="22"/>
      <c r="O62" s="22"/>
      <c r="P62" s="22"/>
    </row>
    <row r="63" spans="1:16" s="24" customFormat="1" ht="14.1" customHeight="1" x14ac:dyDescent="0.2">
      <c r="A63" s="48" t="s">
        <v>97</v>
      </c>
      <c r="B63" s="21" t="s">
        <v>98</v>
      </c>
      <c r="C63" s="22"/>
      <c r="D63" s="22">
        <v>34384676</v>
      </c>
      <c r="E63" s="22"/>
      <c r="F63" s="22"/>
      <c r="G63" s="22"/>
      <c r="H63" s="22"/>
      <c r="I63" s="22"/>
      <c r="J63" s="22"/>
      <c r="K63" s="22"/>
      <c r="L63" s="22"/>
      <c r="M63" s="22"/>
      <c r="N63" s="22"/>
      <c r="O63" s="22"/>
      <c r="P63" s="23">
        <v>34384676</v>
      </c>
    </row>
    <row r="64" spans="1:16" s="24" customFormat="1" ht="14.1" customHeight="1" x14ac:dyDescent="0.2">
      <c r="A64" s="48" t="s">
        <v>99</v>
      </c>
      <c r="B64" s="21" t="s">
        <v>100</v>
      </c>
      <c r="C64" s="22">
        <v>762297471</v>
      </c>
      <c r="D64" s="22">
        <v>765345471</v>
      </c>
      <c r="E64" s="22"/>
      <c r="F64" s="22"/>
      <c r="G64" s="22"/>
      <c r="H64" s="22"/>
      <c r="I64" s="22"/>
      <c r="J64" s="22"/>
      <c r="K64" s="22"/>
      <c r="L64" s="22"/>
      <c r="M64" s="22"/>
      <c r="N64" s="22"/>
      <c r="O64" s="23">
        <f>C64+E64+M64+G64+I64+K64</f>
        <v>762297471</v>
      </c>
      <c r="P64" s="23">
        <f>D64+F64+N64+H64+J64+L64</f>
        <v>765345471</v>
      </c>
    </row>
    <row r="65" spans="1:17" s="24" customFormat="1" ht="14.1" customHeight="1" x14ac:dyDescent="0.2">
      <c r="A65" s="48" t="s">
        <v>101</v>
      </c>
      <c r="B65" s="38" t="s">
        <v>102</v>
      </c>
      <c r="C65" s="39">
        <f>C39+C56+C61+C55</f>
        <v>4057036212</v>
      </c>
      <c r="D65" s="39">
        <f>D39+D56+D61+D55</f>
        <v>4291445888</v>
      </c>
      <c r="E65" s="39">
        <f t="shared" ref="E65:N65" si="11">E39+E56+E61+E55</f>
        <v>257394200</v>
      </c>
      <c r="F65" s="39">
        <f t="shared" si="11"/>
        <v>260442200</v>
      </c>
      <c r="G65" s="39">
        <f t="shared" si="11"/>
        <v>112961000</v>
      </c>
      <c r="H65" s="39">
        <f t="shared" si="11"/>
        <v>112961000</v>
      </c>
      <c r="I65" s="39">
        <f t="shared" si="11"/>
        <v>129758650</v>
      </c>
      <c r="J65" s="39"/>
      <c r="K65" s="39">
        <f t="shared" si="11"/>
        <v>212182000</v>
      </c>
      <c r="L65" s="39">
        <f t="shared" si="11"/>
        <v>212182000</v>
      </c>
      <c r="M65" s="39">
        <f t="shared" si="11"/>
        <v>77803905</v>
      </c>
      <c r="N65" s="39">
        <f t="shared" si="11"/>
        <v>77803905</v>
      </c>
      <c r="O65" s="39">
        <f>O39+O56+O61+O55</f>
        <v>4847135967</v>
      </c>
      <c r="P65" s="39">
        <f>P39+P56+P61+P55</f>
        <v>5084593643</v>
      </c>
      <c r="Q65" s="411"/>
    </row>
    <row r="66" spans="1:17" ht="14.1" customHeight="1" x14ac:dyDescent="0.2">
      <c r="A66" s="4"/>
      <c r="B66" s="49"/>
      <c r="C66" s="43"/>
      <c r="D66" s="43"/>
      <c r="I66" s="1"/>
      <c r="J66" s="1"/>
      <c r="M66" s="7"/>
      <c r="N66" s="7"/>
      <c r="O66" s="8"/>
    </row>
    <row r="67" spans="1:17" ht="14.1" customHeight="1" x14ac:dyDescent="0.2">
      <c r="I67" s="1"/>
      <c r="J67" s="1"/>
      <c r="M67" s="7"/>
      <c r="N67" s="7"/>
      <c r="O67" s="8"/>
    </row>
    <row r="68" spans="1:17" ht="14.1" customHeight="1" x14ac:dyDescent="0.2">
      <c r="A68" s="444" t="s">
        <v>1</v>
      </c>
      <c r="B68" s="9" t="s">
        <v>2</v>
      </c>
      <c r="C68" s="10" t="s">
        <v>3</v>
      </c>
      <c r="D68" s="419"/>
      <c r="I68" s="1"/>
      <c r="J68" s="1"/>
      <c r="M68" s="7"/>
      <c r="N68" s="7"/>
      <c r="O68" s="8"/>
    </row>
    <row r="69" spans="1:17" ht="14.1" customHeight="1" x14ac:dyDescent="0.2">
      <c r="A69" s="445"/>
      <c r="B69" s="9" t="s">
        <v>17</v>
      </c>
      <c r="C69" s="10" t="s">
        <v>26</v>
      </c>
      <c r="D69" s="419"/>
      <c r="I69" s="1"/>
      <c r="J69" s="1"/>
      <c r="M69" s="7"/>
      <c r="N69" s="7"/>
      <c r="O69" s="8"/>
    </row>
    <row r="70" spans="1:17" ht="14.1" customHeight="1" x14ac:dyDescent="0.2">
      <c r="A70" s="46" t="s">
        <v>28</v>
      </c>
      <c r="B70" s="446" t="s">
        <v>103</v>
      </c>
      <c r="C70" s="446"/>
      <c r="D70" s="420"/>
      <c r="I70" s="1"/>
      <c r="J70" s="1"/>
      <c r="M70" s="7"/>
      <c r="N70" s="7"/>
      <c r="O70" s="8"/>
    </row>
    <row r="71" spans="1:17" ht="14.1" customHeight="1" x14ac:dyDescent="0.2">
      <c r="A71" s="46" t="s">
        <v>30</v>
      </c>
      <c r="B71" s="50" t="s">
        <v>104</v>
      </c>
      <c r="C71" s="18">
        <f>P26</f>
        <v>2092332718</v>
      </c>
      <c r="D71" s="43"/>
      <c r="I71" s="1"/>
      <c r="J71" s="1"/>
      <c r="M71" s="7"/>
      <c r="N71" s="7"/>
      <c r="O71" s="8"/>
    </row>
    <row r="72" spans="1:17" ht="14.1" customHeight="1" x14ac:dyDescent="0.2">
      <c r="A72" s="46" t="s">
        <v>32</v>
      </c>
      <c r="B72" s="17" t="s">
        <v>102</v>
      </c>
      <c r="C72" s="18">
        <f>P39+P56</f>
        <v>3441394568</v>
      </c>
      <c r="D72" s="43"/>
      <c r="I72" s="1"/>
      <c r="J72" s="1"/>
      <c r="M72" s="7"/>
      <c r="N72" s="7"/>
      <c r="O72" s="8"/>
    </row>
    <row r="73" spans="1:17" ht="14.1" customHeight="1" x14ac:dyDescent="0.2">
      <c r="A73" s="46" t="s">
        <v>34</v>
      </c>
      <c r="B73" s="19" t="s">
        <v>883</v>
      </c>
      <c r="C73" s="28">
        <f>C71-C72</f>
        <v>-1349061850</v>
      </c>
      <c r="D73" s="42"/>
      <c r="I73" s="1"/>
      <c r="J73" s="1"/>
      <c r="M73" s="7"/>
      <c r="N73" s="7"/>
      <c r="O73" s="8"/>
    </row>
    <row r="74" spans="1:17" ht="14.1" customHeight="1" x14ac:dyDescent="0.2"/>
    <row r="75" spans="1:17" ht="14.1" customHeight="1" x14ac:dyDescent="0.2"/>
    <row r="76" spans="1:17" ht="14.1" customHeight="1" x14ac:dyDescent="0.2">
      <c r="B76" s="51"/>
    </row>
    <row r="77" spans="1:17" ht="14.1" customHeight="1" x14ac:dyDescent="0.2">
      <c r="B77" s="51"/>
    </row>
    <row r="78" spans="1:17" ht="14.1" customHeight="1" x14ac:dyDescent="0.2"/>
    <row r="79" spans="1:17" ht="14.1" customHeight="1" x14ac:dyDescent="0.2"/>
    <row r="80" spans="1:17"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sheetData>
  <mergeCells count="38">
    <mergeCell ref="A1:P1"/>
    <mergeCell ref="A2:P2"/>
    <mergeCell ref="A3:P3"/>
    <mergeCell ref="A5:A8"/>
    <mergeCell ref="S5:AB5"/>
    <mergeCell ref="C6:D6"/>
    <mergeCell ref="E6:F6"/>
    <mergeCell ref="G6:H6"/>
    <mergeCell ref="I6:J6"/>
    <mergeCell ref="K6:L6"/>
    <mergeCell ref="I36:J36"/>
    <mergeCell ref="K36:L36"/>
    <mergeCell ref="M6:N6"/>
    <mergeCell ref="O6:P6"/>
    <mergeCell ref="B7:B8"/>
    <mergeCell ref="C8:D8"/>
    <mergeCell ref="E8:F8"/>
    <mergeCell ref="G8:H8"/>
    <mergeCell ref="I8:J8"/>
    <mergeCell ref="K8:L8"/>
    <mergeCell ref="M8:N8"/>
    <mergeCell ref="O8:P8"/>
    <mergeCell ref="A68:A69"/>
    <mergeCell ref="B70:C70"/>
    <mergeCell ref="M36:N36"/>
    <mergeCell ref="O36:P36"/>
    <mergeCell ref="B37:B38"/>
    <mergeCell ref="C38:D38"/>
    <mergeCell ref="E38:F38"/>
    <mergeCell ref="G38:H38"/>
    <mergeCell ref="I38:J38"/>
    <mergeCell ref="K38:L38"/>
    <mergeCell ref="M38:N38"/>
    <mergeCell ref="O38:P38"/>
    <mergeCell ref="A35:A38"/>
    <mergeCell ref="C36:D36"/>
    <mergeCell ref="E36:F36"/>
    <mergeCell ref="G36:H36"/>
  </mergeCells>
  <pageMargins left="0.70866141732283472" right="0.70866141732283472" top="0.74803149606299213" bottom="0.74803149606299213" header="0.31496062992125984" footer="0.31496062992125984"/>
  <pageSetup paperSize="8"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J46"/>
  <sheetViews>
    <sheetView workbookViewId="0">
      <selection activeCell="D21" sqref="D20:D21"/>
    </sheetView>
  </sheetViews>
  <sheetFormatPr defaultRowHeight="15" x14ac:dyDescent="0.25"/>
  <cols>
    <col min="1" max="1" width="8.7109375" style="199" bestFit="1" customWidth="1"/>
    <col min="2" max="2" width="56" style="286" customWidth="1"/>
    <col min="3" max="4" width="20.42578125" style="286" customWidth="1"/>
    <col min="5" max="5" width="8.7109375" style="286" bestFit="1" customWidth="1"/>
    <col min="6" max="6" width="58.28515625" style="286" bestFit="1" customWidth="1"/>
    <col min="7" max="7" width="17" style="286" customWidth="1"/>
    <col min="8" max="8" width="18.28515625" style="286" customWidth="1"/>
    <col min="9" max="255" width="9.140625" style="286"/>
    <col min="256" max="256" width="8.7109375" style="286" bestFit="1" customWidth="1"/>
    <col min="257" max="257" width="56" style="286" customWidth="1"/>
    <col min="258" max="258" width="20.42578125" style="286" customWidth="1"/>
    <col min="259" max="259" width="14.28515625" style="286" bestFit="1" customWidth="1"/>
    <col min="260" max="260" width="8.7109375" style="286" bestFit="1" customWidth="1"/>
    <col min="261" max="261" width="58.28515625" style="286" bestFit="1" customWidth="1"/>
    <col min="262" max="263" width="14.28515625" style="286" bestFit="1" customWidth="1"/>
    <col min="264" max="511" width="9.140625" style="286"/>
    <col min="512" max="512" width="8.7109375" style="286" bestFit="1" customWidth="1"/>
    <col min="513" max="513" width="56" style="286" customWidth="1"/>
    <col min="514" max="514" width="20.42578125" style="286" customWidth="1"/>
    <col min="515" max="515" width="14.28515625" style="286" bestFit="1" customWidth="1"/>
    <col min="516" max="516" width="8.7109375" style="286" bestFit="1" customWidth="1"/>
    <col min="517" max="517" width="58.28515625" style="286" bestFit="1" customWidth="1"/>
    <col min="518" max="519" width="14.28515625" style="286" bestFit="1" customWidth="1"/>
    <col min="520" max="767" width="9.140625" style="286"/>
    <col min="768" max="768" width="8.7109375" style="286" bestFit="1" customWidth="1"/>
    <col min="769" max="769" width="56" style="286" customWidth="1"/>
    <col min="770" max="770" width="20.42578125" style="286" customWidth="1"/>
    <col min="771" max="771" width="14.28515625" style="286" bestFit="1" customWidth="1"/>
    <col min="772" max="772" width="8.7109375" style="286" bestFit="1" customWidth="1"/>
    <col min="773" max="773" width="58.28515625" style="286" bestFit="1" customWidth="1"/>
    <col min="774" max="775" width="14.28515625" style="286" bestFit="1" customWidth="1"/>
    <col min="776" max="1023" width="9.140625" style="286"/>
    <col min="1024" max="1024" width="8.7109375" style="286" bestFit="1" customWidth="1"/>
    <col min="1025" max="1025" width="56" style="286" customWidth="1"/>
    <col min="1026" max="1026" width="20.42578125" style="286" customWidth="1"/>
    <col min="1027" max="1027" width="14.28515625" style="286" bestFit="1" customWidth="1"/>
    <col min="1028" max="1028" width="8.7109375" style="286" bestFit="1" customWidth="1"/>
    <col min="1029" max="1029" width="58.28515625" style="286" bestFit="1" customWidth="1"/>
    <col min="1030" max="1031" width="14.28515625" style="286" bestFit="1" customWidth="1"/>
    <col min="1032" max="1279" width="9.140625" style="286"/>
    <col min="1280" max="1280" width="8.7109375" style="286" bestFit="1" customWidth="1"/>
    <col min="1281" max="1281" width="56" style="286" customWidth="1"/>
    <col min="1282" max="1282" width="20.42578125" style="286" customWidth="1"/>
    <col min="1283" max="1283" width="14.28515625" style="286" bestFit="1" customWidth="1"/>
    <col min="1284" max="1284" width="8.7109375" style="286" bestFit="1" customWidth="1"/>
    <col min="1285" max="1285" width="58.28515625" style="286" bestFit="1" customWidth="1"/>
    <col min="1286" max="1287" width="14.28515625" style="286" bestFit="1" customWidth="1"/>
    <col min="1288" max="1535" width="9.140625" style="286"/>
    <col min="1536" max="1536" width="8.7109375" style="286" bestFit="1" customWidth="1"/>
    <col min="1537" max="1537" width="56" style="286" customWidth="1"/>
    <col min="1538" max="1538" width="20.42578125" style="286" customWidth="1"/>
    <col min="1539" max="1539" width="14.28515625" style="286" bestFit="1" customWidth="1"/>
    <col min="1540" max="1540" width="8.7109375" style="286" bestFit="1" customWidth="1"/>
    <col min="1541" max="1541" width="58.28515625" style="286" bestFit="1" customWidth="1"/>
    <col min="1542" max="1543" width="14.28515625" style="286" bestFit="1" customWidth="1"/>
    <col min="1544" max="1791" width="9.140625" style="286"/>
    <col min="1792" max="1792" width="8.7109375" style="286" bestFit="1" customWidth="1"/>
    <col min="1793" max="1793" width="56" style="286" customWidth="1"/>
    <col min="1794" max="1794" width="20.42578125" style="286" customWidth="1"/>
    <col min="1795" max="1795" width="14.28515625" style="286" bestFit="1" customWidth="1"/>
    <col min="1796" max="1796" width="8.7109375" style="286" bestFit="1" customWidth="1"/>
    <col min="1797" max="1797" width="58.28515625" style="286" bestFit="1" customWidth="1"/>
    <col min="1798" max="1799" width="14.28515625" style="286" bestFit="1" customWidth="1"/>
    <col min="1800" max="2047" width="9.140625" style="286"/>
    <col min="2048" max="2048" width="8.7109375" style="286" bestFit="1" customWidth="1"/>
    <col min="2049" max="2049" width="56" style="286" customWidth="1"/>
    <col min="2050" max="2050" width="20.42578125" style="286" customWidth="1"/>
    <col min="2051" max="2051" width="14.28515625" style="286" bestFit="1" customWidth="1"/>
    <col min="2052" max="2052" width="8.7109375" style="286" bestFit="1" customWidth="1"/>
    <col min="2053" max="2053" width="58.28515625" style="286" bestFit="1" customWidth="1"/>
    <col min="2054" max="2055" width="14.28515625" style="286" bestFit="1" customWidth="1"/>
    <col min="2056" max="2303" width="9.140625" style="286"/>
    <col min="2304" max="2304" width="8.7109375" style="286" bestFit="1" customWidth="1"/>
    <col min="2305" max="2305" width="56" style="286" customWidth="1"/>
    <col min="2306" max="2306" width="20.42578125" style="286" customWidth="1"/>
    <col min="2307" max="2307" width="14.28515625" style="286" bestFit="1" customWidth="1"/>
    <col min="2308" max="2308" width="8.7109375" style="286" bestFit="1" customWidth="1"/>
    <col min="2309" max="2309" width="58.28515625" style="286" bestFit="1" customWidth="1"/>
    <col min="2310" max="2311" width="14.28515625" style="286" bestFit="1" customWidth="1"/>
    <col min="2312" max="2559" width="9.140625" style="286"/>
    <col min="2560" max="2560" width="8.7109375" style="286" bestFit="1" customWidth="1"/>
    <col min="2561" max="2561" width="56" style="286" customWidth="1"/>
    <col min="2562" max="2562" width="20.42578125" style="286" customWidth="1"/>
    <col min="2563" max="2563" width="14.28515625" style="286" bestFit="1" customWidth="1"/>
    <col min="2564" max="2564" width="8.7109375" style="286" bestFit="1" customWidth="1"/>
    <col min="2565" max="2565" width="58.28515625" style="286" bestFit="1" customWidth="1"/>
    <col min="2566" max="2567" width="14.28515625" style="286" bestFit="1" customWidth="1"/>
    <col min="2568" max="2815" width="9.140625" style="286"/>
    <col min="2816" max="2816" width="8.7109375" style="286" bestFit="1" customWidth="1"/>
    <col min="2817" max="2817" width="56" style="286" customWidth="1"/>
    <col min="2818" max="2818" width="20.42578125" style="286" customWidth="1"/>
    <col min="2819" max="2819" width="14.28515625" style="286" bestFit="1" customWidth="1"/>
    <col min="2820" max="2820" width="8.7109375" style="286" bestFit="1" customWidth="1"/>
    <col min="2821" max="2821" width="58.28515625" style="286" bestFit="1" customWidth="1"/>
    <col min="2822" max="2823" width="14.28515625" style="286" bestFit="1" customWidth="1"/>
    <col min="2824" max="3071" width="9.140625" style="286"/>
    <col min="3072" max="3072" width="8.7109375" style="286" bestFit="1" customWidth="1"/>
    <col min="3073" max="3073" width="56" style="286" customWidth="1"/>
    <col min="3074" max="3074" width="20.42578125" style="286" customWidth="1"/>
    <col min="3075" max="3075" width="14.28515625" style="286" bestFit="1" customWidth="1"/>
    <col min="3076" max="3076" width="8.7109375" style="286" bestFit="1" customWidth="1"/>
    <col min="3077" max="3077" width="58.28515625" style="286" bestFit="1" customWidth="1"/>
    <col min="3078" max="3079" width="14.28515625" style="286" bestFit="1" customWidth="1"/>
    <col min="3080" max="3327" width="9.140625" style="286"/>
    <col min="3328" max="3328" width="8.7109375" style="286" bestFit="1" customWidth="1"/>
    <col min="3329" max="3329" width="56" style="286" customWidth="1"/>
    <col min="3330" max="3330" width="20.42578125" style="286" customWidth="1"/>
    <col min="3331" max="3331" width="14.28515625" style="286" bestFit="1" customWidth="1"/>
    <col min="3332" max="3332" width="8.7109375" style="286" bestFit="1" customWidth="1"/>
    <col min="3333" max="3333" width="58.28515625" style="286" bestFit="1" customWidth="1"/>
    <col min="3334" max="3335" width="14.28515625" style="286" bestFit="1" customWidth="1"/>
    <col min="3336" max="3583" width="9.140625" style="286"/>
    <col min="3584" max="3584" width="8.7109375" style="286" bestFit="1" customWidth="1"/>
    <col min="3585" max="3585" width="56" style="286" customWidth="1"/>
    <col min="3586" max="3586" width="20.42578125" style="286" customWidth="1"/>
    <col min="3587" max="3587" width="14.28515625" style="286" bestFit="1" customWidth="1"/>
    <col min="3588" max="3588" width="8.7109375" style="286" bestFit="1" customWidth="1"/>
    <col min="3589" max="3589" width="58.28515625" style="286" bestFit="1" customWidth="1"/>
    <col min="3590" max="3591" width="14.28515625" style="286" bestFit="1" customWidth="1"/>
    <col min="3592" max="3839" width="9.140625" style="286"/>
    <col min="3840" max="3840" width="8.7109375" style="286" bestFit="1" customWidth="1"/>
    <col min="3841" max="3841" width="56" style="286" customWidth="1"/>
    <col min="3842" max="3842" width="20.42578125" style="286" customWidth="1"/>
    <col min="3843" max="3843" width="14.28515625" style="286" bestFit="1" customWidth="1"/>
    <col min="3844" max="3844" width="8.7109375" style="286" bestFit="1" customWidth="1"/>
    <col min="3845" max="3845" width="58.28515625" style="286" bestFit="1" customWidth="1"/>
    <col min="3846" max="3847" width="14.28515625" style="286" bestFit="1" customWidth="1"/>
    <col min="3848" max="4095" width="9.140625" style="286"/>
    <col min="4096" max="4096" width="8.7109375" style="286" bestFit="1" customWidth="1"/>
    <col min="4097" max="4097" width="56" style="286" customWidth="1"/>
    <col min="4098" max="4098" width="20.42578125" style="286" customWidth="1"/>
    <col min="4099" max="4099" width="14.28515625" style="286" bestFit="1" customWidth="1"/>
    <col min="4100" max="4100" width="8.7109375" style="286" bestFit="1" customWidth="1"/>
    <col min="4101" max="4101" width="58.28515625" style="286" bestFit="1" customWidth="1"/>
    <col min="4102" max="4103" width="14.28515625" style="286" bestFit="1" customWidth="1"/>
    <col min="4104" max="4351" width="9.140625" style="286"/>
    <col min="4352" max="4352" width="8.7109375" style="286" bestFit="1" customWidth="1"/>
    <col min="4353" max="4353" width="56" style="286" customWidth="1"/>
    <col min="4354" max="4354" width="20.42578125" style="286" customWidth="1"/>
    <col min="4355" max="4355" width="14.28515625" style="286" bestFit="1" customWidth="1"/>
    <col min="4356" max="4356" width="8.7109375" style="286" bestFit="1" customWidth="1"/>
    <col min="4357" max="4357" width="58.28515625" style="286" bestFit="1" customWidth="1"/>
    <col min="4358" max="4359" width="14.28515625" style="286" bestFit="1" customWidth="1"/>
    <col min="4360" max="4607" width="9.140625" style="286"/>
    <col min="4608" max="4608" width="8.7109375" style="286" bestFit="1" customWidth="1"/>
    <col min="4609" max="4609" width="56" style="286" customWidth="1"/>
    <col min="4610" max="4610" width="20.42578125" style="286" customWidth="1"/>
    <col min="4611" max="4611" width="14.28515625" style="286" bestFit="1" customWidth="1"/>
    <col min="4612" max="4612" width="8.7109375" style="286" bestFit="1" customWidth="1"/>
    <col min="4613" max="4613" width="58.28515625" style="286" bestFit="1" customWidth="1"/>
    <col min="4614" max="4615" width="14.28515625" style="286" bestFit="1" customWidth="1"/>
    <col min="4616" max="4863" width="9.140625" style="286"/>
    <col min="4864" max="4864" width="8.7109375" style="286" bestFit="1" customWidth="1"/>
    <col min="4865" max="4865" width="56" style="286" customWidth="1"/>
    <col min="4866" max="4866" width="20.42578125" style="286" customWidth="1"/>
    <col min="4867" max="4867" width="14.28515625" style="286" bestFit="1" customWidth="1"/>
    <col min="4868" max="4868" width="8.7109375" style="286" bestFit="1" customWidth="1"/>
    <col min="4869" max="4869" width="58.28515625" style="286" bestFit="1" customWidth="1"/>
    <col min="4870" max="4871" width="14.28515625" style="286" bestFit="1" customWidth="1"/>
    <col min="4872" max="5119" width="9.140625" style="286"/>
    <col min="5120" max="5120" width="8.7109375" style="286" bestFit="1" customWidth="1"/>
    <col min="5121" max="5121" width="56" style="286" customWidth="1"/>
    <col min="5122" max="5122" width="20.42578125" style="286" customWidth="1"/>
    <col min="5123" max="5123" width="14.28515625" style="286" bestFit="1" customWidth="1"/>
    <col min="5124" max="5124" width="8.7109375" style="286" bestFit="1" customWidth="1"/>
    <col min="5125" max="5125" width="58.28515625" style="286" bestFit="1" customWidth="1"/>
    <col min="5126" max="5127" width="14.28515625" style="286" bestFit="1" customWidth="1"/>
    <col min="5128" max="5375" width="9.140625" style="286"/>
    <col min="5376" max="5376" width="8.7109375" style="286" bestFit="1" customWidth="1"/>
    <col min="5377" max="5377" width="56" style="286" customWidth="1"/>
    <col min="5378" max="5378" width="20.42578125" style="286" customWidth="1"/>
    <col min="5379" max="5379" width="14.28515625" style="286" bestFit="1" customWidth="1"/>
    <col min="5380" max="5380" width="8.7109375" style="286" bestFit="1" customWidth="1"/>
    <col min="5381" max="5381" width="58.28515625" style="286" bestFit="1" customWidth="1"/>
    <col min="5382" max="5383" width="14.28515625" style="286" bestFit="1" customWidth="1"/>
    <col min="5384" max="5631" width="9.140625" style="286"/>
    <col min="5632" max="5632" width="8.7109375" style="286" bestFit="1" customWidth="1"/>
    <col min="5633" max="5633" width="56" style="286" customWidth="1"/>
    <col min="5634" max="5634" width="20.42578125" style="286" customWidth="1"/>
    <col min="5635" max="5635" width="14.28515625" style="286" bestFit="1" customWidth="1"/>
    <col min="5636" max="5636" width="8.7109375" style="286" bestFit="1" customWidth="1"/>
    <col min="5637" max="5637" width="58.28515625" style="286" bestFit="1" customWidth="1"/>
    <col min="5638" max="5639" width="14.28515625" style="286" bestFit="1" customWidth="1"/>
    <col min="5640" max="5887" width="9.140625" style="286"/>
    <col min="5888" max="5888" width="8.7109375" style="286" bestFit="1" customWidth="1"/>
    <col min="5889" max="5889" width="56" style="286" customWidth="1"/>
    <col min="5890" max="5890" width="20.42578125" style="286" customWidth="1"/>
    <col min="5891" max="5891" width="14.28515625" style="286" bestFit="1" customWidth="1"/>
    <col min="5892" max="5892" width="8.7109375" style="286" bestFit="1" customWidth="1"/>
    <col min="5893" max="5893" width="58.28515625" style="286" bestFit="1" customWidth="1"/>
    <col min="5894" max="5895" width="14.28515625" style="286" bestFit="1" customWidth="1"/>
    <col min="5896" max="6143" width="9.140625" style="286"/>
    <col min="6144" max="6144" width="8.7109375" style="286" bestFit="1" customWidth="1"/>
    <col min="6145" max="6145" width="56" style="286" customWidth="1"/>
    <col min="6146" max="6146" width="20.42578125" style="286" customWidth="1"/>
    <col min="6147" max="6147" width="14.28515625" style="286" bestFit="1" customWidth="1"/>
    <col min="6148" max="6148" width="8.7109375" style="286" bestFit="1" customWidth="1"/>
    <col min="6149" max="6149" width="58.28515625" style="286" bestFit="1" customWidth="1"/>
    <col min="6150" max="6151" width="14.28515625" style="286" bestFit="1" customWidth="1"/>
    <col min="6152" max="6399" width="9.140625" style="286"/>
    <col min="6400" max="6400" width="8.7109375" style="286" bestFit="1" customWidth="1"/>
    <col min="6401" max="6401" width="56" style="286" customWidth="1"/>
    <col min="6402" max="6402" width="20.42578125" style="286" customWidth="1"/>
    <col min="6403" max="6403" width="14.28515625" style="286" bestFit="1" customWidth="1"/>
    <col min="6404" max="6404" width="8.7109375" style="286" bestFit="1" customWidth="1"/>
    <col min="6405" max="6405" width="58.28515625" style="286" bestFit="1" customWidth="1"/>
    <col min="6406" max="6407" width="14.28515625" style="286" bestFit="1" customWidth="1"/>
    <col min="6408" max="6655" width="9.140625" style="286"/>
    <col min="6656" max="6656" width="8.7109375" style="286" bestFit="1" customWidth="1"/>
    <col min="6657" max="6657" width="56" style="286" customWidth="1"/>
    <col min="6658" max="6658" width="20.42578125" style="286" customWidth="1"/>
    <col min="6659" max="6659" width="14.28515625" style="286" bestFit="1" customWidth="1"/>
    <col min="6660" max="6660" width="8.7109375" style="286" bestFit="1" customWidth="1"/>
    <col min="6661" max="6661" width="58.28515625" style="286" bestFit="1" customWidth="1"/>
    <col min="6662" max="6663" width="14.28515625" style="286" bestFit="1" customWidth="1"/>
    <col min="6664" max="6911" width="9.140625" style="286"/>
    <col min="6912" max="6912" width="8.7109375" style="286" bestFit="1" customWidth="1"/>
    <col min="6913" max="6913" width="56" style="286" customWidth="1"/>
    <col min="6914" max="6914" width="20.42578125" style="286" customWidth="1"/>
    <col min="6915" max="6915" width="14.28515625" style="286" bestFit="1" customWidth="1"/>
    <col min="6916" max="6916" width="8.7109375" style="286" bestFit="1" customWidth="1"/>
    <col min="6917" max="6917" width="58.28515625" style="286" bestFit="1" customWidth="1"/>
    <col min="6918" max="6919" width="14.28515625" style="286" bestFit="1" customWidth="1"/>
    <col min="6920" max="7167" width="9.140625" style="286"/>
    <col min="7168" max="7168" width="8.7109375" style="286" bestFit="1" customWidth="1"/>
    <col min="7169" max="7169" width="56" style="286" customWidth="1"/>
    <col min="7170" max="7170" width="20.42578125" style="286" customWidth="1"/>
    <col min="7171" max="7171" width="14.28515625" style="286" bestFit="1" customWidth="1"/>
    <col min="7172" max="7172" width="8.7109375" style="286" bestFit="1" customWidth="1"/>
    <col min="7173" max="7173" width="58.28515625" style="286" bestFit="1" customWidth="1"/>
    <col min="7174" max="7175" width="14.28515625" style="286" bestFit="1" customWidth="1"/>
    <col min="7176" max="7423" width="9.140625" style="286"/>
    <col min="7424" max="7424" width="8.7109375" style="286" bestFit="1" customWidth="1"/>
    <col min="7425" max="7425" width="56" style="286" customWidth="1"/>
    <col min="7426" max="7426" width="20.42578125" style="286" customWidth="1"/>
    <col min="7427" max="7427" width="14.28515625" style="286" bestFit="1" customWidth="1"/>
    <col min="7428" max="7428" width="8.7109375" style="286" bestFit="1" customWidth="1"/>
    <col min="7429" max="7429" width="58.28515625" style="286" bestFit="1" customWidth="1"/>
    <col min="7430" max="7431" width="14.28515625" style="286" bestFit="1" customWidth="1"/>
    <col min="7432" max="7679" width="9.140625" style="286"/>
    <col min="7680" max="7680" width="8.7109375" style="286" bestFit="1" customWidth="1"/>
    <col min="7681" max="7681" width="56" style="286" customWidth="1"/>
    <col min="7682" max="7682" width="20.42578125" style="286" customWidth="1"/>
    <col min="7683" max="7683" width="14.28515625" style="286" bestFit="1" customWidth="1"/>
    <col min="7684" max="7684" width="8.7109375" style="286" bestFit="1" customWidth="1"/>
    <col min="7685" max="7685" width="58.28515625" style="286" bestFit="1" customWidth="1"/>
    <col min="7686" max="7687" width="14.28515625" style="286" bestFit="1" customWidth="1"/>
    <col min="7688" max="7935" width="9.140625" style="286"/>
    <col min="7936" max="7936" width="8.7109375" style="286" bestFit="1" customWidth="1"/>
    <col min="7937" max="7937" width="56" style="286" customWidth="1"/>
    <col min="7938" max="7938" width="20.42578125" style="286" customWidth="1"/>
    <col min="7939" max="7939" width="14.28515625" style="286" bestFit="1" customWidth="1"/>
    <col min="7940" max="7940" width="8.7109375" style="286" bestFit="1" customWidth="1"/>
    <col min="7941" max="7941" width="58.28515625" style="286" bestFit="1" customWidth="1"/>
    <col min="7942" max="7943" width="14.28515625" style="286" bestFit="1" customWidth="1"/>
    <col min="7944" max="8191" width="9.140625" style="286"/>
    <col min="8192" max="8192" width="8.7109375" style="286" bestFit="1" customWidth="1"/>
    <col min="8193" max="8193" width="56" style="286" customWidth="1"/>
    <col min="8194" max="8194" width="20.42578125" style="286" customWidth="1"/>
    <col min="8195" max="8195" width="14.28515625" style="286" bestFit="1" customWidth="1"/>
    <col min="8196" max="8196" width="8.7109375" style="286" bestFit="1" customWidth="1"/>
    <col min="8197" max="8197" width="58.28515625" style="286" bestFit="1" customWidth="1"/>
    <col min="8198" max="8199" width="14.28515625" style="286" bestFit="1" customWidth="1"/>
    <col min="8200" max="8447" width="9.140625" style="286"/>
    <col min="8448" max="8448" width="8.7109375" style="286" bestFit="1" customWidth="1"/>
    <col min="8449" max="8449" width="56" style="286" customWidth="1"/>
    <col min="8450" max="8450" width="20.42578125" style="286" customWidth="1"/>
    <col min="8451" max="8451" width="14.28515625" style="286" bestFit="1" customWidth="1"/>
    <col min="8452" max="8452" width="8.7109375" style="286" bestFit="1" customWidth="1"/>
    <col min="8453" max="8453" width="58.28515625" style="286" bestFit="1" customWidth="1"/>
    <col min="8454" max="8455" width="14.28515625" style="286" bestFit="1" customWidth="1"/>
    <col min="8456" max="8703" width="9.140625" style="286"/>
    <col min="8704" max="8704" width="8.7109375" style="286" bestFit="1" customWidth="1"/>
    <col min="8705" max="8705" width="56" style="286" customWidth="1"/>
    <col min="8706" max="8706" width="20.42578125" style="286" customWidth="1"/>
    <col min="8707" max="8707" width="14.28515625" style="286" bestFit="1" customWidth="1"/>
    <col min="8708" max="8708" width="8.7109375" style="286" bestFit="1" customWidth="1"/>
    <col min="8709" max="8709" width="58.28515625" style="286" bestFit="1" customWidth="1"/>
    <col min="8710" max="8711" width="14.28515625" style="286" bestFit="1" customWidth="1"/>
    <col min="8712" max="8959" width="9.140625" style="286"/>
    <col min="8960" max="8960" width="8.7109375" style="286" bestFit="1" customWidth="1"/>
    <col min="8961" max="8961" width="56" style="286" customWidth="1"/>
    <col min="8962" max="8962" width="20.42578125" style="286" customWidth="1"/>
    <col min="8963" max="8963" width="14.28515625" style="286" bestFit="1" customWidth="1"/>
    <col min="8964" max="8964" width="8.7109375" style="286" bestFit="1" customWidth="1"/>
    <col min="8965" max="8965" width="58.28515625" style="286" bestFit="1" customWidth="1"/>
    <col min="8966" max="8967" width="14.28515625" style="286" bestFit="1" customWidth="1"/>
    <col min="8968" max="9215" width="9.140625" style="286"/>
    <col min="9216" max="9216" width="8.7109375" style="286" bestFit="1" customWidth="1"/>
    <col min="9217" max="9217" width="56" style="286" customWidth="1"/>
    <col min="9218" max="9218" width="20.42578125" style="286" customWidth="1"/>
    <col min="9219" max="9219" width="14.28515625" style="286" bestFit="1" customWidth="1"/>
    <col min="9220" max="9220" width="8.7109375" style="286" bestFit="1" customWidth="1"/>
    <col min="9221" max="9221" width="58.28515625" style="286" bestFit="1" customWidth="1"/>
    <col min="9222" max="9223" width="14.28515625" style="286" bestFit="1" customWidth="1"/>
    <col min="9224" max="9471" width="9.140625" style="286"/>
    <col min="9472" max="9472" width="8.7109375" style="286" bestFit="1" customWidth="1"/>
    <col min="9473" max="9473" width="56" style="286" customWidth="1"/>
    <col min="9474" max="9474" width="20.42578125" style="286" customWidth="1"/>
    <col min="9475" max="9475" width="14.28515625" style="286" bestFit="1" customWidth="1"/>
    <col min="9476" max="9476" width="8.7109375" style="286" bestFit="1" customWidth="1"/>
    <col min="9477" max="9477" width="58.28515625" style="286" bestFit="1" customWidth="1"/>
    <col min="9478" max="9479" width="14.28515625" style="286" bestFit="1" customWidth="1"/>
    <col min="9480" max="9727" width="9.140625" style="286"/>
    <col min="9728" max="9728" width="8.7109375" style="286" bestFit="1" customWidth="1"/>
    <col min="9729" max="9729" width="56" style="286" customWidth="1"/>
    <col min="9730" max="9730" width="20.42578125" style="286" customWidth="1"/>
    <col min="9731" max="9731" width="14.28515625" style="286" bestFit="1" customWidth="1"/>
    <col min="9732" max="9732" width="8.7109375" style="286" bestFit="1" customWidth="1"/>
    <col min="9733" max="9733" width="58.28515625" style="286" bestFit="1" customWidth="1"/>
    <col min="9734" max="9735" width="14.28515625" style="286" bestFit="1" customWidth="1"/>
    <col min="9736" max="9983" width="9.140625" style="286"/>
    <col min="9984" max="9984" width="8.7109375" style="286" bestFit="1" customWidth="1"/>
    <col min="9985" max="9985" width="56" style="286" customWidth="1"/>
    <col min="9986" max="9986" width="20.42578125" style="286" customWidth="1"/>
    <col min="9987" max="9987" width="14.28515625" style="286" bestFit="1" customWidth="1"/>
    <col min="9988" max="9988" width="8.7109375" style="286" bestFit="1" customWidth="1"/>
    <col min="9989" max="9989" width="58.28515625" style="286" bestFit="1" customWidth="1"/>
    <col min="9990" max="9991" width="14.28515625" style="286" bestFit="1" customWidth="1"/>
    <col min="9992" max="10239" width="9.140625" style="286"/>
    <col min="10240" max="10240" width="8.7109375" style="286" bestFit="1" customWidth="1"/>
    <col min="10241" max="10241" width="56" style="286" customWidth="1"/>
    <col min="10242" max="10242" width="20.42578125" style="286" customWidth="1"/>
    <col min="10243" max="10243" width="14.28515625" style="286" bestFit="1" customWidth="1"/>
    <col min="10244" max="10244" width="8.7109375" style="286" bestFit="1" customWidth="1"/>
    <col min="10245" max="10245" width="58.28515625" style="286" bestFit="1" customWidth="1"/>
    <col min="10246" max="10247" width="14.28515625" style="286" bestFit="1" customWidth="1"/>
    <col min="10248" max="10495" width="9.140625" style="286"/>
    <col min="10496" max="10496" width="8.7109375" style="286" bestFit="1" customWidth="1"/>
    <col min="10497" max="10497" width="56" style="286" customWidth="1"/>
    <col min="10498" max="10498" width="20.42578125" style="286" customWidth="1"/>
    <col min="10499" max="10499" width="14.28515625" style="286" bestFit="1" customWidth="1"/>
    <col min="10500" max="10500" width="8.7109375" style="286" bestFit="1" customWidth="1"/>
    <col min="10501" max="10501" width="58.28515625" style="286" bestFit="1" customWidth="1"/>
    <col min="10502" max="10503" width="14.28515625" style="286" bestFit="1" customWidth="1"/>
    <col min="10504" max="10751" width="9.140625" style="286"/>
    <col min="10752" max="10752" width="8.7109375" style="286" bestFit="1" customWidth="1"/>
    <col min="10753" max="10753" width="56" style="286" customWidth="1"/>
    <col min="10754" max="10754" width="20.42578125" style="286" customWidth="1"/>
    <col min="10755" max="10755" width="14.28515625" style="286" bestFit="1" customWidth="1"/>
    <col min="10756" max="10756" width="8.7109375" style="286" bestFit="1" customWidth="1"/>
    <col min="10757" max="10757" width="58.28515625" style="286" bestFit="1" customWidth="1"/>
    <col min="10758" max="10759" width="14.28515625" style="286" bestFit="1" customWidth="1"/>
    <col min="10760" max="11007" width="9.140625" style="286"/>
    <col min="11008" max="11008" width="8.7109375" style="286" bestFit="1" customWidth="1"/>
    <col min="11009" max="11009" width="56" style="286" customWidth="1"/>
    <col min="11010" max="11010" width="20.42578125" style="286" customWidth="1"/>
    <col min="11011" max="11011" width="14.28515625" style="286" bestFit="1" customWidth="1"/>
    <col min="11012" max="11012" width="8.7109375" style="286" bestFit="1" customWidth="1"/>
    <col min="11013" max="11013" width="58.28515625" style="286" bestFit="1" customWidth="1"/>
    <col min="11014" max="11015" width="14.28515625" style="286" bestFit="1" customWidth="1"/>
    <col min="11016" max="11263" width="9.140625" style="286"/>
    <col min="11264" max="11264" width="8.7109375" style="286" bestFit="1" customWidth="1"/>
    <col min="11265" max="11265" width="56" style="286" customWidth="1"/>
    <col min="11266" max="11266" width="20.42578125" style="286" customWidth="1"/>
    <col min="11267" max="11267" width="14.28515625" style="286" bestFit="1" customWidth="1"/>
    <col min="11268" max="11268" width="8.7109375" style="286" bestFit="1" customWidth="1"/>
    <col min="11269" max="11269" width="58.28515625" style="286" bestFit="1" customWidth="1"/>
    <col min="11270" max="11271" width="14.28515625" style="286" bestFit="1" customWidth="1"/>
    <col min="11272" max="11519" width="9.140625" style="286"/>
    <col min="11520" max="11520" width="8.7109375" style="286" bestFit="1" customWidth="1"/>
    <col min="11521" max="11521" width="56" style="286" customWidth="1"/>
    <col min="11522" max="11522" width="20.42578125" style="286" customWidth="1"/>
    <col min="11523" max="11523" width="14.28515625" style="286" bestFit="1" customWidth="1"/>
    <col min="11524" max="11524" width="8.7109375" style="286" bestFit="1" customWidth="1"/>
    <col min="11525" max="11525" width="58.28515625" style="286" bestFit="1" customWidth="1"/>
    <col min="11526" max="11527" width="14.28515625" style="286" bestFit="1" customWidth="1"/>
    <col min="11528" max="11775" width="9.140625" style="286"/>
    <col min="11776" max="11776" width="8.7109375" style="286" bestFit="1" customWidth="1"/>
    <col min="11777" max="11777" width="56" style="286" customWidth="1"/>
    <col min="11778" max="11778" width="20.42578125" style="286" customWidth="1"/>
    <col min="11779" max="11779" width="14.28515625" style="286" bestFit="1" customWidth="1"/>
    <col min="11780" max="11780" width="8.7109375" style="286" bestFit="1" customWidth="1"/>
    <col min="11781" max="11781" width="58.28515625" style="286" bestFit="1" customWidth="1"/>
    <col min="11782" max="11783" width="14.28515625" style="286" bestFit="1" customWidth="1"/>
    <col min="11784" max="12031" width="9.140625" style="286"/>
    <col min="12032" max="12032" width="8.7109375" style="286" bestFit="1" customWidth="1"/>
    <col min="12033" max="12033" width="56" style="286" customWidth="1"/>
    <col min="12034" max="12034" width="20.42578125" style="286" customWidth="1"/>
    <col min="12035" max="12035" width="14.28515625" style="286" bestFit="1" customWidth="1"/>
    <col min="12036" max="12036" width="8.7109375" style="286" bestFit="1" customWidth="1"/>
    <col min="12037" max="12037" width="58.28515625" style="286" bestFit="1" customWidth="1"/>
    <col min="12038" max="12039" width="14.28515625" style="286" bestFit="1" customWidth="1"/>
    <col min="12040" max="12287" width="9.140625" style="286"/>
    <col min="12288" max="12288" width="8.7109375" style="286" bestFit="1" customWidth="1"/>
    <col min="12289" max="12289" width="56" style="286" customWidth="1"/>
    <col min="12290" max="12290" width="20.42578125" style="286" customWidth="1"/>
    <col min="12291" max="12291" width="14.28515625" style="286" bestFit="1" customWidth="1"/>
    <col min="12292" max="12292" width="8.7109375" style="286" bestFit="1" customWidth="1"/>
    <col min="12293" max="12293" width="58.28515625" style="286" bestFit="1" customWidth="1"/>
    <col min="12294" max="12295" width="14.28515625" style="286" bestFit="1" customWidth="1"/>
    <col min="12296" max="12543" width="9.140625" style="286"/>
    <col min="12544" max="12544" width="8.7109375" style="286" bestFit="1" customWidth="1"/>
    <col min="12545" max="12545" width="56" style="286" customWidth="1"/>
    <col min="12546" max="12546" width="20.42578125" style="286" customWidth="1"/>
    <col min="12547" max="12547" width="14.28515625" style="286" bestFit="1" customWidth="1"/>
    <col min="12548" max="12548" width="8.7109375" style="286" bestFit="1" customWidth="1"/>
    <col min="12549" max="12549" width="58.28515625" style="286" bestFit="1" customWidth="1"/>
    <col min="12550" max="12551" width="14.28515625" style="286" bestFit="1" customWidth="1"/>
    <col min="12552" max="12799" width="9.140625" style="286"/>
    <col min="12800" max="12800" width="8.7109375" style="286" bestFit="1" customWidth="1"/>
    <col min="12801" max="12801" width="56" style="286" customWidth="1"/>
    <col min="12802" max="12802" width="20.42578125" style="286" customWidth="1"/>
    <col min="12803" max="12803" width="14.28515625" style="286" bestFit="1" customWidth="1"/>
    <col min="12804" max="12804" width="8.7109375" style="286" bestFit="1" customWidth="1"/>
    <col min="12805" max="12805" width="58.28515625" style="286" bestFit="1" customWidth="1"/>
    <col min="12806" max="12807" width="14.28515625" style="286" bestFit="1" customWidth="1"/>
    <col min="12808" max="13055" width="9.140625" style="286"/>
    <col min="13056" max="13056" width="8.7109375" style="286" bestFit="1" customWidth="1"/>
    <col min="13057" max="13057" width="56" style="286" customWidth="1"/>
    <col min="13058" max="13058" width="20.42578125" style="286" customWidth="1"/>
    <col min="13059" max="13059" width="14.28515625" style="286" bestFit="1" customWidth="1"/>
    <col min="13060" max="13060" width="8.7109375" style="286" bestFit="1" customWidth="1"/>
    <col min="13061" max="13061" width="58.28515625" style="286" bestFit="1" customWidth="1"/>
    <col min="13062" max="13063" width="14.28515625" style="286" bestFit="1" customWidth="1"/>
    <col min="13064" max="13311" width="9.140625" style="286"/>
    <col min="13312" max="13312" width="8.7109375" style="286" bestFit="1" customWidth="1"/>
    <col min="13313" max="13313" width="56" style="286" customWidth="1"/>
    <col min="13314" max="13314" width="20.42578125" style="286" customWidth="1"/>
    <col min="13315" max="13315" width="14.28515625" style="286" bestFit="1" customWidth="1"/>
    <col min="13316" max="13316" width="8.7109375" style="286" bestFit="1" customWidth="1"/>
    <col min="13317" max="13317" width="58.28515625" style="286" bestFit="1" customWidth="1"/>
    <col min="13318" max="13319" width="14.28515625" style="286" bestFit="1" customWidth="1"/>
    <col min="13320" max="13567" width="9.140625" style="286"/>
    <col min="13568" max="13568" width="8.7109375" style="286" bestFit="1" customWidth="1"/>
    <col min="13569" max="13569" width="56" style="286" customWidth="1"/>
    <col min="13570" max="13570" width="20.42578125" style="286" customWidth="1"/>
    <col min="13571" max="13571" width="14.28515625" style="286" bestFit="1" customWidth="1"/>
    <col min="13572" max="13572" width="8.7109375" style="286" bestFit="1" customWidth="1"/>
    <col min="13573" max="13573" width="58.28515625" style="286" bestFit="1" customWidth="1"/>
    <col min="13574" max="13575" width="14.28515625" style="286" bestFit="1" customWidth="1"/>
    <col min="13576" max="13823" width="9.140625" style="286"/>
    <col min="13824" max="13824" width="8.7109375" style="286" bestFit="1" customWidth="1"/>
    <col min="13825" max="13825" width="56" style="286" customWidth="1"/>
    <col min="13826" max="13826" width="20.42578125" style="286" customWidth="1"/>
    <col min="13827" max="13827" width="14.28515625" style="286" bestFit="1" customWidth="1"/>
    <col min="13828" max="13828" width="8.7109375" style="286" bestFit="1" customWidth="1"/>
    <col min="13829" max="13829" width="58.28515625" style="286" bestFit="1" customWidth="1"/>
    <col min="13830" max="13831" width="14.28515625" style="286" bestFit="1" customWidth="1"/>
    <col min="13832" max="14079" width="9.140625" style="286"/>
    <col min="14080" max="14080" width="8.7109375" style="286" bestFit="1" customWidth="1"/>
    <col min="14081" max="14081" width="56" style="286" customWidth="1"/>
    <col min="14082" max="14082" width="20.42578125" style="286" customWidth="1"/>
    <col min="14083" max="14083" width="14.28515625" style="286" bestFit="1" customWidth="1"/>
    <col min="14084" max="14084" width="8.7109375" style="286" bestFit="1" customWidth="1"/>
    <col min="14085" max="14085" width="58.28515625" style="286" bestFit="1" customWidth="1"/>
    <col min="14086" max="14087" width="14.28515625" style="286" bestFit="1" customWidth="1"/>
    <col min="14088" max="14335" width="9.140625" style="286"/>
    <col min="14336" max="14336" width="8.7109375" style="286" bestFit="1" customWidth="1"/>
    <col min="14337" max="14337" width="56" style="286" customWidth="1"/>
    <col min="14338" max="14338" width="20.42578125" style="286" customWidth="1"/>
    <col min="14339" max="14339" width="14.28515625" style="286" bestFit="1" customWidth="1"/>
    <col min="14340" max="14340" width="8.7109375" style="286" bestFit="1" customWidth="1"/>
    <col min="14341" max="14341" width="58.28515625" style="286" bestFit="1" customWidth="1"/>
    <col min="14342" max="14343" width="14.28515625" style="286" bestFit="1" customWidth="1"/>
    <col min="14344" max="14591" width="9.140625" style="286"/>
    <col min="14592" max="14592" width="8.7109375" style="286" bestFit="1" customWidth="1"/>
    <col min="14593" max="14593" width="56" style="286" customWidth="1"/>
    <col min="14594" max="14594" width="20.42578125" style="286" customWidth="1"/>
    <col min="14595" max="14595" width="14.28515625" style="286" bestFit="1" customWidth="1"/>
    <col min="14596" max="14596" width="8.7109375" style="286" bestFit="1" customWidth="1"/>
    <col min="14597" max="14597" width="58.28515625" style="286" bestFit="1" customWidth="1"/>
    <col min="14598" max="14599" width="14.28515625" style="286" bestFit="1" customWidth="1"/>
    <col min="14600" max="14847" width="9.140625" style="286"/>
    <col min="14848" max="14848" width="8.7109375" style="286" bestFit="1" customWidth="1"/>
    <col min="14849" max="14849" width="56" style="286" customWidth="1"/>
    <col min="14850" max="14850" width="20.42578125" style="286" customWidth="1"/>
    <col min="14851" max="14851" width="14.28515625" style="286" bestFit="1" customWidth="1"/>
    <col min="14852" max="14852" width="8.7109375" style="286" bestFit="1" customWidth="1"/>
    <col min="14853" max="14853" width="58.28515625" style="286" bestFit="1" customWidth="1"/>
    <col min="14854" max="14855" width="14.28515625" style="286" bestFit="1" customWidth="1"/>
    <col min="14856" max="15103" width="9.140625" style="286"/>
    <col min="15104" max="15104" width="8.7109375" style="286" bestFit="1" customWidth="1"/>
    <col min="15105" max="15105" width="56" style="286" customWidth="1"/>
    <col min="15106" max="15106" width="20.42578125" style="286" customWidth="1"/>
    <col min="15107" max="15107" width="14.28515625" style="286" bestFit="1" customWidth="1"/>
    <col min="15108" max="15108" width="8.7109375" style="286" bestFit="1" customWidth="1"/>
    <col min="15109" max="15109" width="58.28515625" style="286" bestFit="1" customWidth="1"/>
    <col min="15110" max="15111" width="14.28515625" style="286" bestFit="1" customWidth="1"/>
    <col min="15112" max="15359" width="9.140625" style="286"/>
    <col min="15360" max="15360" width="8.7109375" style="286" bestFit="1" customWidth="1"/>
    <col min="15361" max="15361" width="56" style="286" customWidth="1"/>
    <col min="15362" max="15362" width="20.42578125" style="286" customWidth="1"/>
    <col min="15363" max="15363" width="14.28515625" style="286" bestFit="1" customWidth="1"/>
    <col min="15364" max="15364" width="8.7109375" style="286" bestFit="1" customWidth="1"/>
    <col min="15365" max="15365" width="58.28515625" style="286" bestFit="1" customWidth="1"/>
    <col min="15366" max="15367" width="14.28515625" style="286" bestFit="1" customWidth="1"/>
    <col min="15368" max="15615" width="9.140625" style="286"/>
    <col min="15616" max="15616" width="8.7109375" style="286" bestFit="1" customWidth="1"/>
    <col min="15617" max="15617" width="56" style="286" customWidth="1"/>
    <col min="15618" max="15618" width="20.42578125" style="286" customWidth="1"/>
    <col min="15619" max="15619" width="14.28515625" style="286" bestFit="1" customWidth="1"/>
    <col min="15620" max="15620" width="8.7109375" style="286" bestFit="1" customWidth="1"/>
    <col min="15621" max="15621" width="58.28515625" style="286" bestFit="1" customWidth="1"/>
    <col min="15622" max="15623" width="14.28515625" style="286" bestFit="1" customWidth="1"/>
    <col min="15624" max="15871" width="9.140625" style="286"/>
    <col min="15872" max="15872" width="8.7109375" style="286" bestFit="1" customWidth="1"/>
    <col min="15873" max="15873" width="56" style="286" customWidth="1"/>
    <col min="15874" max="15874" width="20.42578125" style="286" customWidth="1"/>
    <col min="15875" max="15875" width="14.28515625" style="286" bestFit="1" customWidth="1"/>
    <col min="15876" max="15876" width="8.7109375" style="286" bestFit="1" customWidth="1"/>
    <col min="15877" max="15877" width="58.28515625" style="286" bestFit="1" customWidth="1"/>
    <col min="15878" max="15879" width="14.28515625" style="286" bestFit="1" customWidth="1"/>
    <col min="15880" max="16127" width="9.140625" style="286"/>
    <col min="16128" max="16128" width="8.7109375" style="286" bestFit="1" customWidth="1"/>
    <col min="16129" max="16129" width="56" style="286" customWidth="1"/>
    <col min="16130" max="16130" width="20.42578125" style="286" customWidth="1"/>
    <col min="16131" max="16131" width="14.28515625" style="286" bestFit="1" customWidth="1"/>
    <col min="16132" max="16132" width="8.7109375" style="286" bestFit="1" customWidth="1"/>
    <col min="16133" max="16133" width="58.28515625" style="286" bestFit="1" customWidth="1"/>
    <col min="16134" max="16135" width="14.28515625" style="286" bestFit="1" customWidth="1"/>
    <col min="16136" max="16384" width="9.140625" style="286"/>
  </cols>
  <sheetData>
    <row r="1" spans="1:10" x14ac:dyDescent="0.25">
      <c r="A1" s="492" t="s">
        <v>973</v>
      </c>
      <c r="B1" s="549"/>
      <c r="C1" s="549"/>
      <c r="D1" s="549"/>
      <c r="E1" s="549"/>
      <c r="F1" s="549"/>
      <c r="G1" s="459"/>
      <c r="H1" s="459"/>
      <c r="I1" s="191"/>
      <c r="J1" s="191"/>
    </row>
    <row r="2" spans="1:10" x14ac:dyDescent="0.25">
      <c r="A2" s="190"/>
      <c r="B2" s="287"/>
      <c r="C2" s="287"/>
      <c r="D2" s="431"/>
      <c r="E2" s="287"/>
      <c r="F2" s="287"/>
      <c r="G2" s="287"/>
      <c r="H2" s="191"/>
      <c r="I2" s="191"/>
      <c r="J2" s="191"/>
    </row>
    <row r="3" spans="1:10" ht="15.75" x14ac:dyDescent="0.25">
      <c r="A3" s="460" t="s">
        <v>874</v>
      </c>
      <c r="B3" s="459"/>
      <c r="C3" s="459"/>
      <c r="D3" s="459"/>
      <c r="E3" s="459"/>
      <c r="F3" s="459"/>
      <c r="G3" s="459"/>
      <c r="H3" s="459"/>
      <c r="I3" s="191"/>
      <c r="J3" s="191"/>
    </row>
    <row r="4" spans="1:10" x14ac:dyDescent="0.25">
      <c r="A4" s="554" t="s">
        <v>719</v>
      </c>
      <c r="B4" s="543"/>
      <c r="C4" s="543"/>
      <c r="D4" s="543"/>
      <c r="E4" s="543"/>
      <c r="F4" s="543"/>
      <c r="G4" s="541"/>
      <c r="H4" s="459"/>
    </row>
    <row r="5" spans="1:10" x14ac:dyDescent="0.25">
      <c r="A5" s="488"/>
      <c r="B5" s="543"/>
      <c r="C5" s="543"/>
      <c r="D5" s="543"/>
      <c r="E5" s="543"/>
      <c r="F5" s="543"/>
      <c r="G5" s="288"/>
    </row>
    <row r="6" spans="1:10" x14ac:dyDescent="0.25">
      <c r="A6" s="289"/>
      <c r="B6" s="199"/>
      <c r="C6" s="199"/>
      <c r="D6" s="430"/>
      <c r="E6" s="199"/>
      <c r="F6" s="199"/>
      <c r="G6" s="199"/>
    </row>
    <row r="7" spans="1:10" s="291" customFormat="1" x14ac:dyDescent="0.25">
      <c r="A7" s="545" t="s">
        <v>720</v>
      </c>
      <c r="B7" s="546"/>
      <c r="C7" s="546"/>
      <c r="D7" s="547"/>
      <c r="E7" s="544" t="s">
        <v>721</v>
      </c>
      <c r="F7" s="544"/>
      <c r="G7" s="544"/>
      <c r="H7" s="503"/>
    </row>
    <row r="8" spans="1:10" s="291" customFormat="1" ht="14.25" x14ac:dyDescent="0.2">
      <c r="A8" s="542" t="s">
        <v>1</v>
      </c>
      <c r="B8" s="290" t="s">
        <v>2</v>
      </c>
      <c r="C8" s="432" t="s">
        <v>3</v>
      </c>
      <c r="D8" s="432" t="s">
        <v>4</v>
      </c>
      <c r="E8" s="542" t="s">
        <v>1</v>
      </c>
      <c r="F8" s="290" t="s">
        <v>2</v>
      </c>
      <c r="G8" s="432" t="s">
        <v>3</v>
      </c>
      <c r="H8" s="432" t="s">
        <v>4</v>
      </c>
    </row>
    <row r="9" spans="1:10" s="291" customFormat="1" ht="14.25" x14ac:dyDescent="0.2">
      <c r="A9" s="552"/>
      <c r="B9" s="542" t="s">
        <v>17</v>
      </c>
      <c r="C9" s="432" t="s">
        <v>27</v>
      </c>
      <c r="D9" s="432" t="s">
        <v>892</v>
      </c>
      <c r="E9" s="552"/>
      <c r="F9" s="542" t="s">
        <v>17</v>
      </c>
      <c r="G9" s="432" t="s">
        <v>27</v>
      </c>
      <c r="H9" s="432" t="s">
        <v>892</v>
      </c>
    </row>
    <row r="10" spans="1:10" s="291" customFormat="1" x14ac:dyDescent="0.25">
      <c r="A10" s="456"/>
      <c r="B10" s="456"/>
      <c r="C10" s="544" t="s">
        <v>26</v>
      </c>
      <c r="D10" s="548"/>
      <c r="E10" s="456"/>
      <c r="F10" s="456"/>
      <c r="G10" s="544" t="s">
        <v>26</v>
      </c>
      <c r="H10" s="548"/>
    </row>
    <row r="11" spans="1:10" s="295" customFormat="1" ht="30" x14ac:dyDescent="0.25">
      <c r="A11" s="292" t="s">
        <v>28</v>
      </c>
      <c r="B11" s="293" t="s">
        <v>29</v>
      </c>
      <c r="C11" s="294">
        <v>187334000</v>
      </c>
      <c r="D11" s="294">
        <v>187334000</v>
      </c>
      <c r="E11" s="292" t="s">
        <v>28</v>
      </c>
      <c r="F11" s="226" t="s">
        <v>722</v>
      </c>
      <c r="G11" s="294">
        <v>522704305</v>
      </c>
      <c r="H11" s="294">
        <v>522704305</v>
      </c>
    </row>
    <row r="12" spans="1:10" s="295" customFormat="1" x14ac:dyDescent="0.25">
      <c r="A12" s="292" t="s">
        <v>30</v>
      </c>
      <c r="B12" s="293" t="s">
        <v>33</v>
      </c>
      <c r="C12" s="294">
        <v>507331919</v>
      </c>
      <c r="D12" s="294">
        <v>507331919</v>
      </c>
      <c r="E12" s="292" t="s">
        <v>30</v>
      </c>
      <c r="F12" s="226" t="s">
        <v>81</v>
      </c>
      <c r="G12" s="294">
        <v>1360275748</v>
      </c>
      <c r="H12" s="294">
        <v>1580538690</v>
      </c>
    </row>
    <row r="13" spans="1:10" s="295" customFormat="1" x14ac:dyDescent="0.25">
      <c r="A13" s="292" t="s">
        <v>32</v>
      </c>
      <c r="B13" s="296" t="s">
        <v>723</v>
      </c>
      <c r="C13" s="294"/>
      <c r="D13" s="294"/>
      <c r="E13" s="292" t="s">
        <v>32</v>
      </c>
      <c r="F13" s="293" t="s">
        <v>89</v>
      </c>
      <c r="G13" s="294">
        <v>684367699</v>
      </c>
      <c r="H13" s="294">
        <v>843468928</v>
      </c>
    </row>
    <row r="14" spans="1:10" s="295" customFormat="1" x14ac:dyDescent="0.25">
      <c r="A14" s="292" t="s">
        <v>34</v>
      </c>
      <c r="B14" s="297" t="s">
        <v>35</v>
      </c>
      <c r="C14" s="294">
        <v>179300000</v>
      </c>
      <c r="D14" s="294">
        <v>179300000</v>
      </c>
      <c r="E14" s="292" t="s">
        <v>34</v>
      </c>
      <c r="F14" s="293"/>
      <c r="G14" s="294"/>
      <c r="H14" s="294"/>
    </row>
    <row r="15" spans="1:10" s="295" customFormat="1" x14ac:dyDescent="0.25">
      <c r="A15" s="292" t="s">
        <v>36</v>
      </c>
      <c r="B15" s="293" t="s">
        <v>39</v>
      </c>
      <c r="C15" s="294">
        <v>947040000</v>
      </c>
      <c r="D15" s="294">
        <v>947040000</v>
      </c>
      <c r="E15" s="292" t="s">
        <v>36</v>
      </c>
      <c r="F15" s="293"/>
      <c r="G15" s="294"/>
      <c r="H15" s="294"/>
    </row>
    <row r="16" spans="1:10" x14ac:dyDescent="0.25">
      <c r="A16" s="298" t="s">
        <v>38</v>
      </c>
      <c r="B16" s="299" t="s">
        <v>41</v>
      </c>
      <c r="C16" s="300">
        <f>SUM(C11:C15)</f>
        <v>1821005919</v>
      </c>
      <c r="D16" s="300">
        <f>SUM(D11:D15)</f>
        <v>1821005919</v>
      </c>
      <c r="E16" s="292" t="s">
        <v>38</v>
      </c>
      <c r="F16" s="299" t="s">
        <v>724</v>
      </c>
      <c r="G16" s="300">
        <f>SUM(G11:G15)</f>
        <v>2567347752</v>
      </c>
      <c r="H16" s="300">
        <f>SUM(H11:H15)</f>
        <v>2946711923</v>
      </c>
    </row>
    <row r="17" spans="1:8" s="295" customFormat="1" x14ac:dyDescent="0.25">
      <c r="A17" s="292" t="s">
        <v>40</v>
      </c>
      <c r="B17" s="293" t="s">
        <v>725</v>
      </c>
      <c r="C17" s="294">
        <v>377205362</v>
      </c>
      <c r="D17" s="294">
        <v>377205362</v>
      </c>
      <c r="E17" s="292" t="s">
        <v>40</v>
      </c>
      <c r="F17" s="293" t="s">
        <v>726</v>
      </c>
      <c r="G17" s="301"/>
      <c r="H17" s="301"/>
    </row>
    <row r="18" spans="1:8" s="295" customFormat="1" x14ac:dyDescent="0.25">
      <c r="A18" s="292" t="s">
        <v>42</v>
      </c>
      <c r="B18" s="293" t="s">
        <v>66</v>
      </c>
      <c r="C18" s="294"/>
      <c r="D18" s="294"/>
      <c r="E18" s="292" t="s">
        <v>42</v>
      </c>
      <c r="F18" s="293" t="s">
        <v>727</v>
      </c>
      <c r="G18" s="294">
        <v>747559121</v>
      </c>
      <c r="H18" s="294">
        <v>750607121</v>
      </c>
    </row>
    <row r="19" spans="1:8" s="295" customFormat="1" x14ac:dyDescent="0.25">
      <c r="A19" s="292" t="s">
        <v>44</v>
      </c>
      <c r="B19" s="293" t="s">
        <v>728</v>
      </c>
      <c r="C19" s="294">
        <v>747559121</v>
      </c>
      <c r="D19" s="294">
        <v>750607121</v>
      </c>
      <c r="E19" s="292" t="s">
        <v>44</v>
      </c>
      <c r="F19" s="293" t="s">
        <v>729</v>
      </c>
      <c r="G19" s="294"/>
      <c r="H19" s="294">
        <v>34384676</v>
      </c>
    </row>
    <row r="20" spans="1:8" s="295" customFormat="1" x14ac:dyDescent="0.25">
      <c r="A20" s="292" t="s">
        <v>46</v>
      </c>
      <c r="B20" s="293" t="s">
        <v>68</v>
      </c>
      <c r="C20" s="294"/>
      <c r="D20" s="294">
        <v>34384676</v>
      </c>
      <c r="E20" s="292" t="s">
        <v>46</v>
      </c>
      <c r="F20" s="293"/>
      <c r="G20" s="294"/>
      <c r="H20" s="294"/>
    </row>
    <row r="21" spans="1:8" s="295" customFormat="1" x14ac:dyDescent="0.25">
      <c r="A21" s="292" t="s">
        <v>48</v>
      </c>
      <c r="B21" s="293" t="s">
        <v>882</v>
      </c>
      <c r="C21" s="294">
        <v>369136471</v>
      </c>
      <c r="D21" s="294">
        <v>748500642</v>
      </c>
      <c r="E21" s="292" t="s">
        <v>48</v>
      </c>
      <c r="F21" s="293"/>
      <c r="G21" s="294"/>
      <c r="H21" s="294"/>
    </row>
    <row r="22" spans="1:8" x14ac:dyDescent="0.25">
      <c r="A22" s="298" t="s">
        <v>49</v>
      </c>
      <c r="B22" s="299" t="s">
        <v>730</v>
      </c>
      <c r="C22" s="300">
        <f>SUM(C17:C21)</f>
        <v>1493900954</v>
      </c>
      <c r="D22" s="300">
        <f>SUM(D17:D21)</f>
        <v>1910697801</v>
      </c>
      <c r="E22" s="292" t="s">
        <v>49</v>
      </c>
      <c r="F22" s="299" t="s">
        <v>731</v>
      </c>
      <c r="G22" s="300">
        <f>SUM(G17:G19)</f>
        <v>747559121</v>
      </c>
      <c r="H22" s="300">
        <f>SUM(H17:H19)</f>
        <v>784991797</v>
      </c>
    </row>
    <row r="23" spans="1:8" x14ac:dyDescent="0.25">
      <c r="A23" s="298" t="s">
        <v>51</v>
      </c>
      <c r="B23" s="302" t="s">
        <v>732</v>
      </c>
      <c r="C23" s="303">
        <f>C16+C22</f>
        <v>3314906873</v>
      </c>
      <c r="D23" s="303">
        <f>D16+D22</f>
        <v>3731703720</v>
      </c>
      <c r="E23" s="292" t="s">
        <v>51</v>
      </c>
      <c r="F23" s="302" t="s">
        <v>733</v>
      </c>
      <c r="G23" s="303">
        <f>G16+G22</f>
        <v>3314906873</v>
      </c>
      <c r="H23" s="303">
        <f>H16+H22</f>
        <v>3731703720</v>
      </c>
    </row>
    <row r="24" spans="1:8" x14ac:dyDescent="0.25">
      <c r="A24" s="289"/>
      <c r="B24" s="304"/>
      <c r="C24" s="305"/>
      <c r="D24" s="305"/>
      <c r="E24" s="306"/>
      <c r="F24" s="307"/>
      <c r="G24" s="308"/>
    </row>
    <row r="25" spans="1:8" s="309" customFormat="1" x14ac:dyDescent="0.25">
      <c r="A25" s="289"/>
      <c r="B25" s="304"/>
      <c r="C25" s="305"/>
      <c r="D25" s="305"/>
      <c r="E25" s="306"/>
      <c r="F25" s="307"/>
      <c r="G25" s="308"/>
    </row>
    <row r="26" spans="1:8" s="291" customFormat="1" x14ac:dyDescent="0.25">
      <c r="A26" s="545" t="s">
        <v>734</v>
      </c>
      <c r="B26" s="546"/>
      <c r="C26" s="546"/>
      <c r="D26" s="547"/>
      <c r="E26" s="553" t="s">
        <v>735</v>
      </c>
      <c r="F26" s="553"/>
      <c r="G26" s="553"/>
      <c r="H26" s="503"/>
    </row>
    <row r="27" spans="1:8" s="291" customFormat="1" ht="14.25" customHeight="1" x14ac:dyDescent="0.2">
      <c r="A27" s="542" t="s">
        <v>1</v>
      </c>
      <c r="B27" s="290" t="s">
        <v>2</v>
      </c>
      <c r="C27" s="432" t="s">
        <v>3</v>
      </c>
      <c r="D27" s="432" t="s">
        <v>4</v>
      </c>
      <c r="E27" s="542" t="s">
        <v>1</v>
      </c>
      <c r="F27" s="310" t="s">
        <v>2</v>
      </c>
      <c r="G27" s="432" t="s">
        <v>3</v>
      </c>
      <c r="H27" s="432" t="s">
        <v>4</v>
      </c>
    </row>
    <row r="28" spans="1:8" s="291" customFormat="1" ht="14.25" x14ac:dyDescent="0.2">
      <c r="A28" s="552"/>
      <c r="B28" s="542" t="s">
        <v>17</v>
      </c>
      <c r="C28" s="432" t="s">
        <v>27</v>
      </c>
      <c r="D28" s="432" t="s">
        <v>892</v>
      </c>
      <c r="E28" s="552"/>
      <c r="F28" s="542" t="s">
        <v>17</v>
      </c>
      <c r="G28" s="432" t="s">
        <v>27</v>
      </c>
      <c r="H28" s="432" t="s">
        <v>892</v>
      </c>
    </row>
    <row r="29" spans="1:8" s="291" customFormat="1" ht="14.25" customHeight="1" x14ac:dyDescent="0.25">
      <c r="A29" s="456"/>
      <c r="B29" s="456"/>
      <c r="C29" s="544" t="s">
        <v>26</v>
      </c>
      <c r="D29" s="548"/>
      <c r="E29" s="456"/>
      <c r="F29" s="456"/>
      <c r="G29" s="544" t="s">
        <v>26</v>
      </c>
      <c r="H29" s="548"/>
    </row>
    <row r="30" spans="1:8" s="295" customFormat="1" x14ac:dyDescent="0.25">
      <c r="A30" s="292" t="s">
        <v>28</v>
      </c>
      <c r="B30" s="293" t="s">
        <v>50</v>
      </c>
      <c r="C30" s="294">
        <v>226692614</v>
      </c>
      <c r="D30" s="294">
        <v>238306799</v>
      </c>
      <c r="E30" s="292" t="s">
        <v>28</v>
      </c>
      <c r="F30" s="293" t="s">
        <v>736</v>
      </c>
      <c r="G30" s="294">
        <v>1451666365</v>
      </c>
      <c r="H30" s="294">
        <v>1257707103</v>
      </c>
    </row>
    <row r="31" spans="1:8" s="295" customFormat="1" x14ac:dyDescent="0.25">
      <c r="A31" s="292" t="s">
        <v>30</v>
      </c>
      <c r="B31" s="297" t="s">
        <v>737</v>
      </c>
      <c r="C31" s="294">
        <v>33020000</v>
      </c>
      <c r="D31" s="294">
        <v>33020000</v>
      </c>
      <c r="E31" s="292" t="s">
        <v>30</v>
      </c>
      <c r="F31" s="293" t="s">
        <v>738</v>
      </c>
      <c r="G31" s="294">
        <v>65824379</v>
      </c>
      <c r="H31" s="294">
        <v>80444470</v>
      </c>
    </row>
    <row r="32" spans="1:8" s="295" customFormat="1" x14ac:dyDescent="0.25">
      <c r="A32" s="292" t="s">
        <v>32</v>
      </c>
      <c r="B32" s="293" t="s">
        <v>739</v>
      </c>
      <c r="C32" s="294"/>
      <c r="D32" s="294"/>
      <c r="E32" s="292" t="s">
        <v>32</v>
      </c>
      <c r="F32" s="293" t="s">
        <v>740</v>
      </c>
      <c r="G32" s="294"/>
      <c r="H32" s="294"/>
    </row>
    <row r="33" spans="1:8" x14ac:dyDescent="0.25">
      <c r="A33" s="298" t="s">
        <v>34</v>
      </c>
      <c r="B33" s="311" t="s">
        <v>741</v>
      </c>
      <c r="C33" s="312"/>
      <c r="D33" s="312"/>
      <c r="E33" s="292" t="s">
        <v>34</v>
      </c>
      <c r="F33" s="313"/>
      <c r="G33" s="301"/>
      <c r="H33" s="301"/>
    </row>
    <row r="34" spans="1:8" x14ac:dyDescent="0.25">
      <c r="A34" s="298" t="s">
        <v>36</v>
      </c>
      <c r="B34" s="299" t="s">
        <v>742</v>
      </c>
      <c r="C34" s="300">
        <f>SUM(C30:C33)</f>
        <v>259712614</v>
      </c>
      <c r="D34" s="300">
        <f>SUM(D30:D33)</f>
        <v>271326799</v>
      </c>
      <c r="E34" s="292" t="s">
        <v>36</v>
      </c>
      <c r="F34" s="299" t="s">
        <v>743</v>
      </c>
      <c r="G34" s="300">
        <f>SUM(G30:G33)</f>
        <v>1517490744</v>
      </c>
      <c r="H34" s="300">
        <f>SUM(H30:H33)</f>
        <v>1338151573</v>
      </c>
    </row>
    <row r="35" spans="1:8" s="295" customFormat="1" x14ac:dyDescent="0.25">
      <c r="A35" s="292" t="s">
        <v>38</v>
      </c>
      <c r="B35" s="293" t="s">
        <v>725</v>
      </c>
      <c r="C35" s="294">
        <v>1249709239</v>
      </c>
      <c r="D35" s="294">
        <v>1249709239</v>
      </c>
      <c r="E35" s="292" t="s">
        <v>38</v>
      </c>
      <c r="F35" s="293" t="s">
        <v>744</v>
      </c>
      <c r="G35" s="294">
        <v>14738350</v>
      </c>
      <c r="H35" s="294">
        <v>14738350</v>
      </c>
    </row>
    <row r="36" spans="1:8" s="295" customFormat="1" x14ac:dyDescent="0.25">
      <c r="A36" s="292" t="s">
        <v>40</v>
      </c>
      <c r="B36" s="293" t="s">
        <v>66</v>
      </c>
      <c r="C36" s="294">
        <v>377205362</v>
      </c>
      <c r="D36" s="294">
        <v>565616177</v>
      </c>
      <c r="E36" s="292" t="s">
        <v>40</v>
      </c>
      <c r="F36" s="293"/>
      <c r="G36" s="294"/>
      <c r="H36" s="294"/>
    </row>
    <row r="37" spans="1:8" x14ac:dyDescent="0.25">
      <c r="A37" s="298" t="s">
        <v>42</v>
      </c>
      <c r="B37" s="311" t="s">
        <v>745</v>
      </c>
      <c r="C37" s="314">
        <v>14738350</v>
      </c>
      <c r="D37" s="314">
        <v>14738350</v>
      </c>
      <c r="E37" s="298" t="s">
        <v>42</v>
      </c>
      <c r="F37" s="311"/>
      <c r="G37" s="314"/>
      <c r="H37" s="314"/>
    </row>
    <row r="38" spans="1:8" x14ac:dyDescent="0.25">
      <c r="A38" s="298" t="s">
        <v>44</v>
      </c>
      <c r="B38" s="293" t="s">
        <v>882</v>
      </c>
      <c r="C38" s="314">
        <v>-369136471</v>
      </c>
      <c r="D38" s="314">
        <v>-748500642</v>
      </c>
      <c r="E38" s="298" t="s">
        <v>44</v>
      </c>
      <c r="F38" s="311"/>
      <c r="G38" s="312"/>
      <c r="H38" s="312"/>
    </row>
    <row r="39" spans="1:8" s="291" customFormat="1" x14ac:dyDescent="0.25">
      <c r="A39" s="298" t="s">
        <v>46</v>
      </c>
      <c r="B39" s="299" t="s">
        <v>746</v>
      </c>
      <c r="C39" s="300">
        <f>SUM(C35:C38)</f>
        <v>1272516480</v>
      </c>
      <c r="D39" s="300">
        <f>SUM(D35:D38)</f>
        <v>1081563124</v>
      </c>
      <c r="E39" s="298" t="s">
        <v>46</v>
      </c>
      <c r="F39" s="299" t="s">
        <v>747</v>
      </c>
      <c r="G39" s="300">
        <f>SUM(G35:G38)</f>
        <v>14738350</v>
      </c>
      <c r="H39" s="300">
        <f>SUM(H35:H38)</f>
        <v>14738350</v>
      </c>
    </row>
    <row r="40" spans="1:8" x14ac:dyDescent="0.25">
      <c r="A40" s="550" t="s">
        <v>748</v>
      </c>
      <c r="B40" s="551"/>
      <c r="C40" s="303">
        <f>C23+C34+C39</f>
        <v>4847135967</v>
      </c>
      <c r="D40" s="303">
        <f>D23+D34+D39</f>
        <v>5084593643</v>
      </c>
      <c r="E40" s="550" t="s">
        <v>749</v>
      </c>
      <c r="F40" s="551"/>
      <c r="G40" s="303">
        <f>G23+G34+G39</f>
        <v>4847135967</v>
      </c>
      <c r="H40" s="303">
        <f>H23+H34+H39</f>
        <v>5084593643</v>
      </c>
    </row>
    <row r="45" spans="1:8" x14ac:dyDescent="0.25">
      <c r="B45" s="51"/>
    </row>
    <row r="46" spans="1:8" x14ac:dyDescent="0.25">
      <c r="B46" s="51"/>
    </row>
  </sheetData>
  <mergeCells count="22">
    <mergeCell ref="A1:H1"/>
    <mergeCell ref="A3:H3"/>
    <mergeCell ref="A40:B40"/>
    <mergeCell ref="E40:F40"/>
    <mergeCell ref="A27:A29"/>
    <mergeCell ref="E27:E29"/>
    <mergeCell ref="B28:B29"/>
    <mergeCell ref="F28:F29"/>
    <mergeCell ref="E26:H26"/>
    <mergeCell ref="A26:D26"/>
    <mergeCell ref="C29:D29"/>
    <mergeCell ref="G29:H29"/>
    <mergeCell ref="A4:H4"/>
    <mergeCell ref="A8:A10"/>
    <mergeCell ref="E8:E10"/>
    <mergeCell ref="B9:B10"/>
    <mergeCell ref="F9:F10"/>
    <mergeCell ref="A5:F5"/>
    <mergeCell ref="E7:H7"/>
    <mergeCell ref="A7:D7"/>
    <mergeCell ref="C10:D10"/>
    <mergeCell ref="G10:H10"/>
  </mergeCells>
  <pageMargins left="0.70866141732283472" right="0.70866141732283472" top="0.74803149606299213" bottom="0.74803149606299213" header="0.31496062992125984" footer="0.31496062992125984"/>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K26"/>
  <sheetViews>
    <sheetView workbookViewId="0">
      <selection activeCell="B1" sqref="B1:G1"/>
    </sheetView>
  </sheetViews>
  <sheetFormatPr defaultRowHeight="12.75" x14ac:dyDescent="0.2"/>
  <cols>
    <col min="1" max="1" width="7.85546875" style="315" customWidth="1"/>
    <col min="2" max="2" width="82.42578125" style="317" customWidth="1"/>
    <col min="3" max="3" width="12.28515625" style="317" bestFit="1" customWidth="1"/>
    <col min="4" max="4" width="12.28515625" style="317" customWidth="1"/>
    <col min="5" max="7" width="12.28515625" style="317" bestFit="1" customWidth="1"/>
    <col min="8" max="257" width="9.140625" style="317"/>
    <col min="258" max="258" width="7.85546875" style="317" customWidth="1"/>
    <col min="259" max="259" width="82.42578125" style="317" customWidth="1"/>
    <col min="260" max="263" width="12.28515625" style="317" bestFit="1" customWidth="1"/>
    <col min="264" max="513" width="9.140625" style="317"/>
    <col min="514" max="514" width="7.85546875" style="317" customWidth="1"/>
    <col min="515" max="515" width="82.42578125" style="317" customWidth="1"/>
    <col min="516" max="519" width="12.28515625" style="317" bestFit="1" customWidth="1"/>
    <col min="520" max="769" width="9.140625" style="317"/>
    <col min="770" max="770" width="7.85546875" style="317" customWidth="1"/>
    <col min="771" max="771" width="82.42578125" style="317" customWidth="1"/>
    <col min="772" max="775" width="12.28515625" style="317" bestFit="1" customWidth="1"/>
    <col min="776" max="1025" width="9.140625" style="317"/>
    <col min="1026" max="1026" width="7.85546875" style="317" customWidth="1"/>
    <col min="1027" max="1027" width="82.42578125" style="317" customWidth="1"/>
    <col min="1028" max="1031" width="12.28515625" style="317" bestFit="1" customWidth="1"/>
    <col min="1032" max="1281" width="9.140625" style="317"/>
    <col min="1282" max="1282" width="7.85546875" style="317" customWidth="1"/>
    <col min="1283" max="1283" width="82.42578125" style="317" customWidth="1"/>
    <col min="1284" max="1287" width="12.28515625" style="317" bestFit="1" customWidth="1"/>
    <col min="1288" max="1537" width="9.140625" style="317"/>
    <col min="1538" max="1538" width="7.85546875" style="317" customWidth="1"/>
    <col min="1539" max="1539" width="82.42578125" style="317" customWidth="1"/>
    <col min="1540" max="1543" width="12.28515625" style="317" bestFit="1" customWidth="1"/>
    <col min="1544" max="1793" width="9.140625" style="317"/>
    <col min="1794" max="1794" width="7.85546875" style="317" customWidth="1"/>
    <col min="1795" max="1795" width="82.42578125" style="317" customWidth="1"/>
    <col min="1796" max="1799" width="12.28515625" style="317" bestFit="1" customWidth="1"/>
    <col min="1800" max="2049" width="9.140625" style="317"/>
    <col min="2050" max="2050" width="7.85546875" style="317" customWidth="1"/>
    <col min="2051" max="2051" width="82.42578125" style="317" customWidth="1"/>
    <col min="2052" max="2055" width="12.28515625" style="317" bestFit="1" customWidth="1"/>
    <col min="2056" max="2305" width="9.140625" style="317"/>
    <col min="2306" max="2306" width="7.85546875" style="317" customWidth="1"/>
    <col min="2307" max="2307" width="82.42578125" style="317" customWidth="1"/>
    <col min="2308" max="2311" width="12.28515625" style="317" bestFit="1" customWidth="1"/>
    <col min="2312" max="2561" width="9.140625" style="317"/>
    <col min="2562" max="2562" width="7.85546875" style="317" customWidth="1"/>
    <col min="2563" max="2563" width="82.42578125" style="317" customWidth="1"/>
    <col min="2564" max="2567" width="12.28515625" style="317" bestFit="1" customWidth="1"/>
    <col min="2568" max="2817" width="9.140625" style="317"/>
    <col min="2818" max="2818" width="7.85546875" style="317" customWidth="1"/>
    <col min="2819" max="2819" width="82.42578125" style="317" customWidth="1"/>
    <col min="2820" max="2823" width="12.28515625" style="317" bestFit="1" customWidth="1"/>
    <col min="2824" max="3073" width="9.140625" style="317"/>
    <col min="3074" max="3074" width="7.85546875" style="317" customWidth="1"/>
    <col min="3075" max="3075" width="82.42578125" style="317" customWidth="1"/>
    <col min="3076" max="3079" width="12.28515625" style="317" bestFit="1" customWidth="1"/>
    <col min="3080" max="3329" width="9.140625" style="317"/>
    <col min="3330" max="3330" width="7.85546875" style="317" customWidth="1"/>
    <col min="3331" max="3331" width="82.42578125" style="317" customWidth="1"/>
    <col min="3332" max="3335" width="12.28515625" style="317" bestFit="1" customWidth="1"/>
    <col min="3336" max="3585" width="9.140625" style="317"/>
    <col min="3586" max="3586" width="7.85546875" style="317" customWidth="1"/>
    <col min="3587" max="3587" width="82.42578125" style="317" customWidth="1"/>
    <col min="3588" max="3591" width="12.28515625" style="317" bestFit="1" customWidth="1"/>
    <col min="3592" max="3841" width="9.140625" style="317"/>
    <col min="3842" max="3842" width="7.85546875" style="317" customWidth="1"/>
    <col min="3843" max="3843" width="82.42578125" style="317" customWidth="1"/>
    <col min="3844" max="3847" width="12.28515625" style="317" bestFit="1" customWidth="1"/>
    <col min="3848" max="4097" width="9.140625" style="317"/>
    <col min="4098" max="4098" width="7.85546875" style="317" customWidth="1"/>
    <col min="4099" max="4099" width="82.42578125" style="317" customWidth="1"/>
    <col min="4100" max="4103" width="12.28515625" style="317" bestFit="1" customWidth="1"/>
    <col min="4104" max="4353" width="9.140625" style="317"/>
    <col min="4354" max="4354" width="7.85546875" style="317" customWidth="1"/>
    <col min="4355" max="4355" width="82.42578125" style="317" customWidth="1"/>
    <col min="4356" max="4359" width="12.28515625" style="317" bestFit="1" customWidth="1"/>
    <col min="4360" max="4609" width="9.140625" style="317"/>
    <col min="4610" max="4610" width="7.85546875" style="317" customWidth="1"/>
    <col min="4611" max="4611" width="82.42578125" style="317" customWidth="1"/>
    <col min="4612" max="4615" width="12.28515625" style="317" bestFit="1" customWidth="1"/>
    <col min="4616" max="4865" width="9.140625" style="317"/>
    <col min="4866" max="4866" width="7.85546875" style="317" customWidth="1"/>
    <col min="4867" max="4867" width="82.42578125" style="317" customWidth="1"/>
    <col min="4868" max="4871" width="12.28515625" style="317" bestFit="1" customWidth="1"/>
    <col min="4872" max="5121" width="9.140625" style="317"/>
    <col min="5122" max="5122" width="7.85546875" style="317" customWidth="1"/>
    <col min="5123" max="5123" width="82.42578125" style="317" customWidth="1"/>
    <col min="5124" max="5127" width="12.28515625" style="317" bestFit="1" customWidth="1"/>
    <col min="5128" max="5377" width="9.140625" style="317"/>
    <col min="5378" max="5378" width="7.85546875" style="317" customWidth="1"/>
    <col min="5379" max="5379" width="82.42578125" style="317" customWidth="1"/>
    <col min="5380" max="5383" width="12.28515625" style="317" bestFit="1" customWidth="1"/>
    <col min="5384" max="5633" width="9.140625" style="317"/>
    <col min="5634" max="5634" width="7.85546875" style="317" customWidth="1"/>
    <col min="5635" max="5635" width="82.42578125" style="317" customWidth="1"/>
    <col min="5636" max="5639" width="12.28515625" style="317" bestFit="1" customWidth="1"/>
    <col min="5640" max="5889" width="9.140625" style="317"/>
    <col min="5890" max="5890" width="7.85546875" style="317" customWidth="1"/>
    <col min="5891" max="5891" width="82.42578125" style="317" customWidth="1"/>
    <col min="5892" max="5895" width="12.28515625" style="317" bestFit="1" customWidth="1"/>
    <col min="5896" max="6145" width="9.140625" style="317"/>
    <col min="6146" max="6146" width="7.85546875" style="317" customWidth="1"/>
    <col min="6147" max="6147" width="82.42578125" style="317" customWidth="1"/>
    <col min="6148" max="6151" width="12.28515625" style="317" bestFit="1" customWidth="1"/>
    <col min="6152" max="6401" width="9.140625" style="317"/>
    <col min="6402" max="6402" width="7.85546875" style="317" customWidth="1"/>
    <col min="6403" max="6403" width="82.42578125" style="317" customWidth="1"/>
    <col min="6404" max="6407" width="12.28515625" style="317" bestFit="1" customWidth="1"/>
    <col min="6408" max="6657" width="9.140625" style="317"/>
    <col min="6658" max="6658" width="7.85546875" style="317" customWidth="1"/>
    <col min="6659" max="6659" width="82.42578125" style="317" customWidth="1"/>
    <col min="6660" max="6663" width="12.28515625" style="317" bestFit="1" customWidth="1"/>
    <col min="6664" max="6913" width="9.140625" style="317"/>
    <col min="6914" max="6914" width="7.85546875" style="317" customWidth="1"/>
    <col min="6915" max="6915" width="82.42578125" style="317" customWidth="1"/>
    <col min="6916" max="6919" width="12.28515625" style="317" bestFit="1" customWidth="1"/>
    <col min="6920" max="7169" width="9.140625" style="317"/>
    <col min="7170" max="7170" width="7.85546875" style="317" customWidth="1"/>
    <col min="7171" max="7171" width="82.42578125" style="317" customWidth="1"/>
    <col min="7172" max="7175" width="12.28515625" style="317" bestFit="1" customWidth="1"/>
    <col min="7176" max="7425" width="9.140625" style="317"/>
    <col min="7426" max="7426" width="7.85546875" style="317" customWidth="1"/>
    <col min="7427" max="7427" width="82.42578125" style="317" customWidth="1"/>
    <col min="7428" max="7431" width="12.28515625" style="317" bestFit="1" customWidth="1"/>
    <col min="7432" max="7681" width="9.140625" style="317"/>
    <col min="7682" max="7682" width="7.85546875" style="317" customWidth="1"/>
    <col min="7683" max="7683" width="82.42578125" style="317" customWidth="1"/>
    <col min="7684" max="7687" width="12.28515625" style="317" bestFit="1" customWidth="1"/>
    <col min="7688" max="7937" width="9.140625" style="317"/>
    <col min="7938" max="7938" width="7.85546875" style="317" customWidth="1"/>
    <col min="7939" max="7939" width="82.42578125" style="317" customWidth="1"/>
    <col min="7940" max="7943" width="12.28515625" style="317" bestFit="1" customWidth="1"/>
    <col min="7944" max="8193" width="9.140625" style="317"/>
    <col min="8194" max="8194" width="7.85546875" style="317" customWidth="1"/>
    <col min="8195" max="8195" width="82.42578125" style="317" customWidth="1"/>
    <col min="8196" max="8199" width="12.28515625" style="317" bestFit="1" customWidth="1"/>
    <col min="8200" max="8449" width="9.140625" style="317"/>
    <col min="8450" max="8450" width="7.85546875" style="317" customWidth="1"/>
    <col min="8451" max="8451" width="82.42578125" style="317" customWidth="1"/>
    <col min="8452" max="8455" width="12.28515625" style="317" bestFit="1" customWidth="1"/>
    <col min="8456" max="8705" width="9.140625" style="317"/>
    <col min="8706" max="8706" width="7.85546875" style="317" customWidth="1"/>
    <col min="8707" max="8707" width="82.42578125" style="317" customWidth="1"/>
    <col min="8708" max="8711" width="12.28515625" style="317" bestFit="1" customWidth="1"/>
    <col min="8712" max="8961" width="9.140625" style="317"/>
    <col min="8962" max="8962" width="7.85546875" style="317" customWidth="1"/>
    <col min="8963" max="8963" width="82.42578125" style="317" customWidth="1"/>
    <col min="8964" max="8967" width="12.28515625" style="317" bestFit="1" customWidth="1"/>
    <col min="8968" max="9217" width="9.140625" style="317"/>
    <col min="9218" max="9218" width="7.85546875" style="317" customWidth="1"/>
    <col min="9219" max="9219" width="82.42578125" style="317" customWidth="1"/>
    <col min="9220" max="9223" width="12.28515625" style="317" bestFit="1" customWidth="1"/>
    <col min="9224" max="9473" width="9.140625" style="317"/>
    <col min="9474" max="9474" width="7.85546875" style="317" customWidth="1"/>
    <col min="9475" max="9475" width="82.42578125" style="317" customWidth="1"/>
    <col min="9476" max="9479" width="12.28515625" style="317" bestFit="1" customWidth="1"/>
    <col min="9480" max="9729" width="9.140625" style="317"/>
    <col min="9730" max="9730" width="7.85546875" style="317" customWidth="1"/>
    <col min="9731" max="9731" width="82.42578125" style="317" customWidth="1"/>
    <col min="9732" max="9735" width="12.28515625" style="317" bestFit="1" customWidth="1"/>
    <col min="9736" max="9985" width="9.140625" style="317"/>
    <col min="9986" max="9986" width="7.85546875" style="317" customWidth="1"/>
    <col min="9987" max="9987" width="82.42578125" style="317" customWidth="1"/>
    <col min="9988" max="9991" width="12.28515625" style="317" bestFit="1" customWidth="1"/>
    <col min="9992" max="10241" width="9.140625" style="317"/>
    <col min="10242" max="10242" width="7.85546875" style="317" customWidth="1"/>
    <col min="10243" max="10243" width="82.42578125" style="317" customWidth="1"/>
    <col min="10244" max="10247" width="12.28515625" style="317" bestFit="1" customWidth="1"/>
    <col min="10248" max="10497" width="9.140625" style="317"/>
    <col min="10498" max="10498" width="7.85546875" style="317" customWidth="1"/>
    <col min="10499" max="10499" width="82.42578125" style="317" customWidth="1"/>
    <col min="10500" max="10503" width="12.28515625" style="317" bestFit="1" customWidth="1"/>
    <col min="10504" max="10753" width="9.140625" style="317"/>
    <col min="10754" max="10754" width="7.85546875" style="317" customWidth="1"/>
    <col min="10755" max="10755" width="82.42578125" style="317" customWidth="1"/>
    <col min="10756" max="10759" width="12.28515625" style="317" bestFit="1" customWidth="1"/>
    <col min="10760" max="11009" width="9.140625" style="317"/>
    <col min="11010" max="11010" width="7.85546875" style="317" customWidth="1"/>
    <col min="11011" max="11011" width="82.42578125" style="317" customWidth="1"/>
    <col min="11012" max="11015" width="12.28515625" style="317" bestFit="1" customWidth="1"/>
    <col min="11016" max="11265" width="9.140625" style="317"/>
    <col min="11266" max="11266" width="7.85546875" style="317" customWidth="1"/>
    <col min="11267" max="11267" width="82.42578125" style="317" customWidth="1"/>
    <col min="11268" max="11271" width="12.28515625" style="317" bestFit="1" customWidth="1"/>
    <col min="11272" max="11521" width="9.140625" style="317"/>
    <col min="11522" max="11522" width="7.85546875" style="317" customWidth="1"/>
    <col min="11523" max="11523" width="82.42578125" style="317" customWidth="1"/>
    <col min="11524" max="11527" width="12.28515625" style="317" bestFit="1" customWidth="1"/>
    <col min="11528" max="11777" width="9.140625" style="317"/>
    <col min="11778" max="11778" width="7.85546875" style="317" customWidth="1"/>
    <col min="11779" max="11779" width="82.42578125" style="317" customWidth="1"/>
    <col min="11780" max="11783" width="12.28515625" style="317" bestFit="1" customWidth="1"/>
    <col min="11784" max="12033" width="9.140625" style="317"/>
    <col min="12034" max="12034" width="7.85546875" style="317" customWidth="1"/>
    <col min="12035" max="12035" width="82.42578125" style="317" customWidth="1"/>
    <col min="12036" max="12039" width="12.28515625" style="317" bestFit="1" customWidth="1"/>
    <col min="12040" max="12289" width="9.140625" style="317"/>
    <col min="12290" max="12290" width="7.85546875" style="317" customWidth="1"/>
    <col min="12291" max="12291" width="82.42578125" style="317" customWidth="1"/>
    <col min="12292" max="12295" width="12.28515625" style="317" bestFit="1" customWidth="1"/>
    <col min="12296" max="12545" width="9.140625" style="317"/>
    <col min="12546" max="12546" width="7.85546875" style="317" customWidth="1"/>
    <col min="12547" max="12547" width="82.42578125" style="317" customWidth="1"/>
    <col min="12548" max="12551" width="12.28515625" style="317" bestFit="1" customWidth="1"/>
    <col min="12552" max="12801" width="9.140625" style="317"/>
    <col min="12802" max="12802" width="7.85546875" style="317" customWidth="1"/>
    <col min="12803" max="12803" width="82.42578125" style="317" customWidth="1"/>
    <col min="12804" max="12807" width="12.28515625" style="317" bestFit="1" customWidth="1"/>
    <col min="12808" max="13057" width="9.140625" style="317"/>
    <col min="13058" max="13058" width="7.85546875" style="317" customWidth="1"/>
    <col min="13059" max="13059" width="82.42578125" style="317" customWidth="1"/>
    <col min="13060" max="13063" width="12.28515625" style="317" bestFit="1" customWidth="1"/>
    <col min="13064" max="13313" width="9.140625" style="317"/>
    <col min="13314" max="13314" width="7.85546875" style="317" customWidth="1"/>
    <col min="13315" max="13315" width="82.42578125" style="317" customWidth="1"/>
    <col min="13316" max="13319" width="12.28515625" style="317" bestFit="1" customWidth="1"/>
    <col min="13320" max="13569" width="9.140625" style="317"/>
    <col min="13570" max="13570" width="7.85546875" style="317" customWidth="1"/>
    <col min="13571" max="13571" width="82.42578125" style="317" customWidth="1"/>
    <col min="13572" max="13575" width="12.28515625" style="317" bestFit="1" customWidth="1"/>
    <col min="13576" max="13825" width="9.140625" style="317"/>
    <col min="13826" max="13826" width="7.85546875" style="317" customWidth="1"/>
    <col min="13827" max="13827" width="82.42578125" style="317" customWidth="1"/>
    <col min="13828" max="13831" width="12.28515625" style="317" bestFit="1" customWidth="1"/>
    <col min="13832" max="14081" width="9.140625" style="317"/>
    <col min="14082" max="14082" width="7.85546875" style="317" customWidth="1"/>
    <col min="14083" max="14083" width="82.42578125" style="317" customWidth="1"/>
    <col min="14084" max="14087" width="12.28515625" style="317" bestFit="1" customWidth="1"/>
    <col min="14088" max="14337" width="9.140625" style="317"/>
    <col min="14338" max="14338" width="7.85546875" style="317" customWidth="1"/>
    <col min="14339" max="14339" width="82.42578125" style="317" customWidth="1"/>
    <col min="14340" max="14343" width="12.28515625" style="317" bestFit="1" customWidth="1"/>
    <col min="14344" max="14593" width="9.140625" style="317"/>
    <col min="14594" max="14594" width="7.85546875" style="317" customWidth="1"/>
    <col min="14595" max="14595" width="82.42578125" style="317" customWidth="1"/>
    <col min="14596" max="14599" width="12.28515625" style="317" bestFit="1" customWidth="1"/>
    <col min="14600" max="14849" width="9.140625" style="317"/>
    <col min="14850" max="14850" width="7.85546875" style="317" customWidth="1"/>
    <col min="14851" max="14851" width="82.42578125" style="317" customWidth="1"/>
    <col min="14852" max="14855" width="12.28515625" style="317" bestFit="1" customWidth="1"/>
    <col min="14856" max="15105" width="9.140625" style="317"/>
    <col min="15106" max="15106" width="7.85546875" style="317" customWidth="1"/>
    <col min="15107" max="15107" width="82.42578125" style="317" customWidth="1"/>
    <col min="15108" max="15111" width="12.28515625" style="317" bestFit="1" customWidth="1"/>
    <col min="15112" max="15361" width="9.140625" style="317"/>
    <col min="15362" max="15362" width="7.85546875" style="317" customWidth="1"/>
    <col min="15363" max="15363" width="82.42578125" style="317" customWidth="1"/>
    <col min="15364" max="15367" width="12.28515625" style="317" bestFit="1" customWidth="1"/>
    <col min="15368" max="15617" width="9.140625" style="317"/>
    <col min="15618" max="15618" width="7.85546875" style="317" customWidth="1"/>
    <col min="15619" max="15619" width="82.42578125" style="317" customWidth="1"/>
    <col min="15620" max="15623" width="12.28515625" style="317" bestFit="1" customWidth="1"/>
    <col min="15624" max="15873" width="9.140625" style="317"/>
    <col min="15874" max="15874" width="7.85546875" style="317" customWidth="1"/>
    <col min="15875" max="15875" width="82.42578125" style="317" customWidth="1"/>
    <col min="15876" max="15879" width="12.28515625" style="317" bestFit="1" customWidth="1"/>
    <col min="15880" max="16129" width="9.140625" style="317"/>
    <col min="16130" max="16130" width="7.85546875" style="317" customWidth="1"/>
    <col min="16131" max="16131" width="82.42578125" style="317" customWidth="1"/>
    <col min="16132" max="16135" width="12.28515625" style="317" bestFit="1" customWidth="1"/>
    <col min="16136" max="16384" width="9.140625" style="317"/>
  </cols>
  <sheetData>
    <row r="1" spans="1:11" ht="15" x14ac:dyDescent="0.25">
      <c r="B1" s="564" t="s">
        <v>974</v>
      </c>
      <c r="C1" s="565"/>
      <c r="D1" s="565"/>
      <c r="E1" s="565"/>
      <c r="F1" s="565"/>
      <c r="G1" s="565"/>
      <c r="H1" s="316"/>
      <c r="I1" s="316"/>
      <c r="J1" s="316"/>
      <c r="K1" s="316"/>
    </row>
    <row r="2" spans="1:11" x14ac:dyDescent="0.2">
      <c r="E2" s="318"/>
      <c r="F2" s="319"/>
      <c r="G2" s="319"/>
    </row>
    <row r="3" spans="1:11" x14ac:dyDescent="0.2">
      <c r="A3" s="566" t="s">
        <v>820</v>
      </c>
      <c r="B3" s="567"/>
      <c r="C3" s="567"/>
      <c r="D3" s="567"/>
      <c r="E3" s="567"/>
      <c r="F3" s="567"/>
      <c r="G3" s="567"/>
    </row>
    <row r="4" spans="1:11" x14ac:dyDescent="0.2">
      <c r="A4" s="567"/>
      <c r="B4" s="567"/>
      <c r="C4" s="567"/>
      <c r="D4" s="567"/>
      <c r="E4" s="567"/>
      <c r="F4" s="567"/>
      <c r="G4" s="567"/>
    </row>
    <row r="5" spans="1:11" x14ac:dyDescent="0.2">
      <c r="A5" s="454" t="s">
        <v>1</v>
      </c>
      <c r="B5" s="559" t="s">
        <v>17</v>
      </c>
      <c r="C5" s="568" t="s">
        <v>750</v>
      </c>
      <c r="D5" s="569"/>
      <c r="E5" s="559" t="s">
        <v>751</v>
      </c>
      <c r="F5" s="559" t="s">
        <v>752</v>
      </c>
      <c r="G5" s="559" t="s">
        <v>770</v>
      </c>
    </row>
    <row r="6" spans="1:11" ht="12.75" customHeight="1" x14ac:dyDescent="0.2">
      <c r="A6" s="455"/>
      <c r="B6" s="561"/>
      <c r="C6" s="570"/>
      <c r="D6" s="571"/>
      <c r="E6" s="560"/>
      <c r="F6" s="560"/>
      <c r="G6" s="562"/>
    </row>
    <row r="7" spans="1:11" ht="12.75" customHeight="1" x14ac:dyDescent="0.2">
      <c r="A7" s="552"/>
      <c r="B7" s="561"/>
      <c r="C7" s="433" t="s">
        <v>27</v>
      </c>
      <c r="D7" s="433" t="s">
        <v>892</v>
      </c>
      <c r="E7" s="561"/>
      <c r="F7" s="561"/>
      <c r="G7" s="562"/>
    </row>
    <row r="8" spans="1:11" ht="12.75" customHeight="1" x14ac:dyDescent="0.2">
      <c r="A8" s="456"/>
      <c r="B8" s="451"/>
      <c r="C8" s="558" t="s">
        <v>962</v>
      </c>
      <c r="D8" s="448"/>
      <c r="E8" s="451"/>
      <c r="F8" s="451"/>
      <c r="G8" s="563"/>
    </row>
    <row r="9" spans="1:11" ht="15" x14ac:dyDescent="0.25">
      <c r="A9" s="320" t="s">
        <v>28</v>
      </c>
      <c r="B9" s="555" t="s">
        <v>753</v>
      </c>
      <c r="C9" s="556"/>
      <c r="D9" s="556"/>
      <c r="E9" s="556"/>
      <c r="F9" s="556"/>
      <c r="G9" s="477"/>
    </row>
    <row r="10" spans="1:11" x14ac:dyDescent="0.2">
      <c r="A10" s="320" t="s">
        <v>30</v>
      </c>
      <c r="B10" s="321" t="s">
        <v>754</v>
      </c>
      <c r="C10" s="322">
        <v>947040000</v>
      </c>
      <c r="D10" s="322">
        <v>947040000</v>
      </c>
      <c r="E10" s="322">
        <v>1100000000</v>
      </c>
      <c r="F10" s="322">
        <v>1200000000</v>
      </c>
      <c r="G10" s="322">
        <v>1300000000</v>
      </c>
    </row>
    <row r="11" spans="1:11" ht="25.5" x14ac:dyDescent="0.2">
      <c r="A11" s="320" t="s">
        <v>32</v>
      </c>
      <c r="B11" s="323" t="s">
        <v>755</v>
      </c>
      <c r="C11" s="322">
        <v>226692614</v>
      </c>
      <c r="D11" s="322">
        <v>238306799</v>
      </c>
      <c r="E11" s="322">
        <v>30000000</v>
      </c>
      <c r="F11" s="322">
        <v>35000000</v>
      </c>
      <c r="G11" s="322">
        <v>35000000</v>
      </c>
    </row>
    <row r="12" spans="1:11" x14ac:dyDescent="0.2">
      <c r="A12" s="320" t="s">
        <v>34</v>
      </c>
      <c r="B12" s="321" t="s">
        <v>756</v>
      </c>
      <c r="C12" s="322"/>
      <c r="D12" s="322"/>
      <c r="E12" s="322"/>
      <c r="F12" s="322"/>
      <c r="G12" s="322"/>
    </row>
    <row r="13" spans="1:11" ht="25.5" x14ac:dyDescent="0.2">
      <c r="A13" s="320" t="s">
        <v>36</v>
      </c>
      <c r="B13" s="323" t="s">
        <v>757</v>
      </c>
      <c r="C13" s="322"/>
      <c r="D13" s="322"/>
      <c r="E13" s="322"/>
      <c r="F13" s="322"/>
      <c r="G13" s="322"/>
    </row>
    <row r="14" spans="1:11" x14ac:dyDescent="0.2">
      <c r="A14" s="320" t="s">
        <v>38</v>
      </c>
      <c r="B14" s="321" t="s">
        <v>758</v>
      </c>
      <c r="C14" s="322"/>
      <c r="D14" s="322"/>
      <c r="E14" s="322"/>
      <c r="F14" s="322"/>
      <c r="G14" s="322"/>
    </row>
    <row r="15" spans="1:11" x14ac:dyDescent="0.2">
      <c r="A15" s="320" t="s">
        <v>40</v>
      </c>
      <c r="B15" s="321" t="s">
        <v>759</v>
      </c>
      <c r="C15" s="322"/>
      <c r="D15" s="322"/>
      <c r="E15" s="322"/>
      <c r="F15" s="322"/>
      <c r="G15" s="322"/>
    </row>
    <row r="16" spans="1:11" s="8" customFormat="1" x14ac:dyDescent="0.2">
      <c r="A16" s="320" t="s">
        <v>42</v>
      </c>
      <c r="B16" s="19" t="s">
        <v>760</v>
      </c>
      <c r="C16" s="324">
        <f>SUM(C10:C15)</f>
        <v>1173732614</v>
      </c>
      <c r="D16" s="324">
        <f>SUM(D10:D15)</f>
        <v>1185346799</v>
      </c>
      <c r="E16" s="324">
        <f>SUM(E10:E15)</f>
        <v>1130000000</v>
      </c>
      <c r="F16" s="324">
        <f>SUM(F10:F15)</f>
        <v>1235000000</v>
      </c>
      <c r="G16" s="324">
        <f>SUM(G10:G15)</f>
        <v>1335000000</v>
      </c>
    </row>
    <row r="17" spans="1:7" s="326" customFormat="1" x14ac:dyDescent="0.2">
      <c r="A17" s="325"/>
      <c r="C17" s="327"/>
      <c r="D17" s="327"/>
      <c r="E17" s="327"/>
      <c r="F17" s="327"/>
      <c r="G17" s="327"/>
    </row>
    <row r="18" spans="1:7" s="8" customFormat="1" ht="15" x14ac:dyDescent="0.25">
      <c r="A18" s="46" t="s">
        <v>28</v>
      </c>
      <c r="B18" s="557" t="s">
        <v>761</v>
      </c>
      <c r="C18" s="556"/>
      <c r="D18" s="556"/>
      <c r="E18" s="556"/>
      <c r="F18" s="556"/>
      <c r="G18" s="477"/>
    </row>
    <row r="19" spans="1:7" ht="25.5" x14ac:dyDescent="0.2">
      <c r="A19" s="46" t="s">
        <v>30</v>
      </c>
      <c r="B19" s="323" t="s">
        <v>762</v>
      </c>
      <c r="C19" s="322"/>
      <c r="D19" s="322"/>
      <c r="E19" s="322"/>
      <c r="F19" s="322"/>
      <c r="G19" s="322"/>
    </row>
    <row r="20" spans="1:7" s="1" customFormat="1" x14ac:dyDescent="0.2">
      <c r="A20" s="46" t="s">
        <v>32</v>
      </c>
      <c r="B20" s="17" t="s">
        <v>763</v>
      </c>
      <c r="C20" s="328"/>
      <c r="D20" s="328"/>
      <c r="E20" s="18"/>
      <c r="F20" s="18"/>
      <c r="G20" s="18"/>
    </row>
    <row r="21" spans="1:7" s="1" customFormat="1" x14ac:dyDescent="0.2">
      <c r="A21" s="46" t="s">
        <v>34</v>
      </c>
      <c r="B21" s="17" t="s">
        <v>764</v>
      </c>
      <c r="C21" s="328"/>
      <c r="D21" s="328"/>
      <c r="E21" s="18"/>
      <c r="F21" s="18"/>
      <c r="G21" s="18"/>
    </row>
    <row r="22" spans="1:7" s="1" customFormat="1" x14ac:dyDescent="0.2">
      <c r="A22" s="46" t="s">
        <v>36</v>
      </c>
      <c r="B22" s="17" t="s">
        <v>765</v>
      </c>
      <c r="C22" s="328"/>
      <c r="D22" s="328"/>
      <c r="E22" s="18"/>
      <c r="F22" s="18"/>
      <c r="G22" s="18"/>
    </row>
    <row r="23" spans="1:7" s="1" customFormat="1" x14ac:dyDescent="0.2">
      <c r="A23" s="46" t="s">
        <v>38</v>
      </c>
      <c r="B23" s="17" t="s">
        <v>766</v>
      </c>
      <c r="C23" s="328"/>
      <c r="D23" s="328"/>
      <c r="E23" s="328"/>
      <c r="F23" s="328"/>
      <c r="G23" s="328"/>
    </row>
    <row r="24" spans="1:7" x14ac:dyDescent="0.2">
      <c r="A24" s="46" t="s">
        <v>40</v>
      </c>
      <c r="B24" s="321" t="s">
        <v>767</v>
      </c>
      <c r="C24" s="329"/>
      <c r="D24" s="329"/>
      <c r="E24" s="322"/>
      <c r="F24" s="322"/>
      <c r="G24" s="322"/>
    </row>
    <row r="25" spans="1:7" x14ac:dyDescent="0.2">
      <c r="A25" s="46" t="s">
        <v>42</v>
      </c>
      <c r="B25" s="321" t="s">
        <v>768</v>
      </c>
      <c r="C25" s="322"/>
      <c r="D25" s="322"/>
      <c r="E25" s="322"/>
      <c r="F25" s="322"/>
      <c r="G25" s="322"/>
    </row>
    <row r="26" spans="1:7" s="8" customFormat="1" x14ac:dyDescent="0.2">
      <c r="A26" s="46" t="s">
        <v>44</v>
      </c>
      <c r="B26" s="19" t="s">
        <v>769</v>
      </c>
      <c r="C26" s="28">
        <f>SUM(C19:C25)</f>
        <v>0</v>
      </c>
      <c r="D26" s="28">
        <f>SUM(D19:D25)</f>
        <v>0</v>
      </c>
      <c r="E26" s="28">
        <f>SUM(E19:E25)</f>
        <v>0</v>
      </c>
      <c r="F26" s="28">
        <f>SUM(F19:F25)</f>
        <v>0</v>
      </c>
      <c r="G26" s="28">
        <f>SUM(G19:G25)</f>
        <v>0</v>
      </c>
    </row>
  </sheetData>
  <mergeCells count="11">
    <mergeCell ref="A5:A8"/>
    <mergeCell ref="B5:B8"/>
    <mergeCell ref="B1:G1"/>
    <mergeCell ref="A3:G4"/>
    <mergeCell ref="C5:D6"/>
    <mergeCell ref="B9:G9"/>
    <mergeCell ref="B18:G18"/>
    <mergeCell ref="C8:D8"/>
    <mergeCell ref="E5:E8"/>
    <mergeCell ref="F5:F8"/>
    <mergeCell ref="G5:G8"/>
  </mergeCells>
  <pageMargins left="0.70866141732283472" right="0.70866141732283472" top="0.74803149606299213" bottom="0.74803149606299213" header="0.31496062992125984" footer="0.31496062992125984"/>
  <pageSetup paperSize="9" scale="8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AD69"/>
  <sheetViews>
    <sheetView tabSelected="1" topLeftCell="Q34" zoomScaleNormal="100" workbookViewId="0">
      <selection activeCell="AG21" sqref="AG21"/>
    </sheetView>
  </sheetViews>
  <sheetFormatPr defaultRowHeight="12.75" x14ac:dyDescent="0.2"/>
  <cols>
    <col min="1" max="1" width="7.5703125" style="1" customWidth="1"/>
    <col min="2" max="2" width="56.140625" style="1" customWidth="1"/>
    <col min="3" max="4" width="11.85546875" style="7" customWidth="1"/>
    <col min="5" max="6" width="11.5703125" style="7" customWidth="1"/>
    <col min="7" max="8" width="12.85546875" style="7" customWidth="1"/>
    <col min="9" max="10" width="13.42578125" style="7" customWidth="1"/>
    <col min="11" max="12" width="12.42578125" style="7" customWidth="1"/>
    <col min="13" max="14" width="12.140625" style="7" customWidth="1"/>
    <col min="15" max="16" width="13.140625" style="332" customWidth="1"/>
    <col min="17" max="17" width="12.28515625" style="1" bestFit="1" customWidth="1"/>
    <col min="18" max="18" width="12.28515625" style="1" customWidth="1"/>
    <col min="19" max="19" width="12.28515625" style="1" bestFit="1" customWidth="1"/>
    <col min="20" max="20" width="12.28515625" style="1" customWidth="1"/>
    <col min="21" max="21" width="12.28515625" style="1" bestFit="1" customWidth="1"/>
    <col min="22" max="22" width="12.28515625" style="1" customWidth="1"/>
    <col min="23" max="24" width="10.5703125" style="1" customWidth="1"/>
    <col min="25" max="25" width="12.28515625" style="1" bestFit="1" customWidth="1"/>
    <col min="26" max="26" width="12.28515625" style="1" customWidth="1"/>
    <col min="27" max="28" width="16.5703125" style="1" customWidth="1"/>
    <col min="29" max="29" width="15.5703125" style="1" bestFit="1" customWidth="1"/>
    <col min="30" max="30" width="13.7109375" style="1" customWidth="1"/>
    <col min="31" max="249" width="9.140625" style="1"/>
    <col min="250" max="250" width="7.5703125" style="1" customWidth="1"/>
    <col min="251" max="251" width="56.140625" style="1" customWidth="1"/>
    <col min="252" max="252" width="11.85546875" style="1" customWidth="1"/>
    <col min="253" max="253" width="12.42578125" style="1" customWidth="1"/>
    <col min="254" max="254" width="11.5703125" style="1" customWidth="1"/>
    <col min="255" max="255" width="14" style="1" customWidth="1"/>
    <col min="256" max="256" width="14.5703125" style="1" customWidth="1"/>
    <col min="257" max="257" width="11.140625" style="1" customWidth="1"/>
    <col min="258" max="259" width="11.85546875" style="1" customWidth="1"/>
    <col min="260" max="260" width="12.42578125" style="1" customWidth="1"/>
    <col min="261" max="261" width="12.28515625" style="1" customWidth="1"/>
    <col min="262" max="262" width="10.42578125" style="1" customWidth="1"/>
    <col min="263" max="263" width="11.5703125" style="1" customWidth="1"/>
    <col min="264" max="264" width="12.140625" style="1" customWidth="1"/>
    <col min="265" max="265" width="12.28515625" style="1" customWidth="1"/>
    <col min="266" max="266" width="13.140625" style="1" customWidth="1"/>
    <col min="267" max="267" width="9.140625" style="1"/>
    <col min="268" max="268" width="9.85546875" style="1" bestFit="1" customWidth="1"/>
    <col min="269" max="269" width="10.85546875" style="1" bestFit="1" customWidth="1"/>
    <col min="270" max="273" width="12.28515625" style="1" bestFit="1" customWidth="1"/>
    <col min="274" max="275" width="9.85546875" style="1" bestFit="1" customWidth="1"/>
    <col min="276" max="276" width="9.140625" style="1"/>
    <col min="277" max="277" width="9.85546875" style="1" bestFit="1" customWidth="1"/>
    <col min="278" max="278" width="10.85546875" style="1" bestFit="1" customWidth="1"/>
    <col min="279" max="283" width="12.28515625" style="1" bestFit="1" customWidth="1"/>
    <col min="284" max="505" width="9.140625" style="1"/>
    <col min="506" max="506" width="7.5703125" style="1" customWidth="1"/>
    <col min="507" max="507" width="56.140625" style="1" customWidth="1"/>
    <col min="508" max="508" width="11.85546875" style="1" customWidth="1"/>
    <col min="509" max="509" width="12.42578125" style="1" customWidth="1"/>
    <col min="510" max="510" width="11.5703125" style="1" customWidth="1"/>
    <col min="511" max="511" width="14" style="1" customWidth="1"/>
    <col min="512" max="512" width="14.5703125" style="1" customWidth="1"/>
    <col min="513" max="513" width="11.140625" style="1" customWidth="1"/>
    <col min="514" max="515" width="11.85546875" style="1" customWidth="1"/>
    <col min="516" max="516" width="12.42578125" style="1" customWidth="1"/>
    <col min="517" max="517" width="12.28515625" style="1" customWidth="1"/>
    <col min="518" max="518" width="10.42578125" style="1" customWidth="1"/>
    <col min="519" max="519" width="11.5703125" style="1" customWidth="1"/>
    <col min="520" max="520" width="12.140625" style="1" customWidth="1"/>
    <col min="521" max="521" width="12.28515625" style="1" customWidth="1"/>
    <col min="522" max="522" width="13.140625" style="1" customWidth="1"/>
    <col min="523" max="523" width="9.140625" style="1"/>
    <col min="524" max="524" width="9.85546875" style="1" bestFit="1" customWidth="1"/>
    <col min="525" max="525" width="10.85546875" style="1" bestFit="1" customWidth="1"/>
    <col min="526" max="529" width="12.28515625" style="1" bestFit="1" customWidth="1"/>
    <col min="530" max="531" width="9.85546875" style="1" bestFit="1" customWidth="1"/>
    <col min="532" max="532" width="9.140625" style="1"/>
    <col min="533" max="533" width="9.85546875" style="1" bestFit="1" customWidth="1"/>
    <col min="534" max="534" width="10.85546875" style="1" bestFit="1" customWidth="1"/>
    <col min="535" max="539" width="12.28515625" style="1" bestFit="1" customWidth="1"/>
    <col min="540" max="761" width="9.140625" style="1"/>
    <col min="762" max="762" width="7.5703125" style="1" customWidth="1"/>
    <col min="763" max="763" width="56.140625" style="1" customWidth="1"/>
    <col min="764" max="764" width="11.85546875" style="1" customWidth="1"/>
    <col min="765" max="765" width="12.42578125" style="1" customWidth="1"/>
    <col min="766" max="766" width="11.5703125" style="1" customWidth="1"/>
    <col min="767" max="767" width="14" style="1" customWidth="1"/>
    <col min="768" max="768" width="14.5703125" style="1" customWidth="1"/>
    <col min="769" max="769" width="11.140625" style="1" customWidth="1"/>
    <col min="770" max="771" width="11.85546875" style="1" customWidth="1"/>
    <col min="772" max="772" width="12.42578125" style="1" customWidth="1"/>
    <col min="773" max="773" width="12.28515625" style="1" customWidth="1"/>
    <col min="774" max="774" width="10.42578125" style="1" customWidth="1"/>
    <col min="775" max="775" width="11.5703125" style="1" customWidth="1"/>
    <col min="776" max="776" width="12.140625" style="1" customWidth="1"/>
    <col min="777" max="777" width="12.28515625" style="1" customWidth="1"/>
    <col min="778" max="778" width="13.140625" style="1" customWidth="1"/>
    <col min="779" max="779" width="9.140625" style="1"/>
    <col min="780" max="780" width="9.85546875" style="1" bestFit="1" customWidth="1"/>
    <col min="781" max="781" width="10.85546875" style="1" bestFit="1" customWidth="1"/>
    <col min="782" max="785" width="12.28515625" style="1" bestFit="1" customWidth="1"/>
    <col min="786" max="787" width="9.85546875" style="1" bestFit="1" customWidth="1"/>
    <col min="788" max="788" width="9.140625" style="1"/>
    <col min="789" max="789" width="9.85546875" style="1" bestFit="1" customWidth="1"/>
    <col min="790" max="790" width="10.85546875" style="1" bestFit="1" customWidth="1"/>
    <col min="791" max="795" width="12.28515625" style="1" bestFit="1" customWidth="1"/>
    <col min="796" max="1017" width="9.140625" style="1"/>
    <col min="1018" max="1018" width="7.5703125" style="1" customWidth="1"/>
    <col min="1019" max="1019" width="56.140625" style="1" customWidth="1"/>
    <col min="1020" max="1020" width="11.85546875" style="1" customWidth="1"/>
    <col min="1021" max="1021" width="12.42578125" style="1" customWidth="1"/>
    <col min="1022" max="1022" width="11.5703125" style="1" customWidth="1"/>
    <col min="1023" max="1023" width="14" style="1" customWidth="1"/>
    <col min="1024" max="1024" width="14.5703125" style="1" customWidth="1"/>
    <col min="1025" max="1025" width="11.140625" style="1" customWidth="1"/>
    <col min="1026" max="1027" width="11.85546875" style="1" customWidth="1"/>
    <col min="1028" max="1028" width="12.42578125" style="1" customWidth="1"/>
    <col min="1029" max="1029" width="12.28515625" style="1" customWidth="1"/>
    <col min="1030" max="1030" width="10.42578125" style="1" customWidth="1"/>
    <col min="1031" max="1031" width="11.5703125" style="1" customWidth="1"/>
    <col min="1032" max="1032" width="12.140625" style="1" customWidth="1"/>
    <col min="1033" max="1033" width="12.28515625" style="1" customWidth="1"/>
    <col min="1034" max="1034" width="13.140625" style="1" customWidth="1"/>
    <col min="1035" max="1035" width="9.140625" style="1"/>
    <col min="1036" max="1036" width="9.85546875" style="1" bestFit="1" customWidth="1"/>
    <col min="1037" max="1037" width="10.85546875" style="1" bestFit="1" customWidth="1"/>
    <col min="1038" max="1041" width="12.28515625" style="1" bestFit="1" customWidth="1"/>
    <col min="1042" max="1043" width="9.85546875" style="1" bestFit="1" customWidth="1"/>
    <col min="1044" max="1044" width="9.140625" style="1"/>
    <col min="1045" max="1045" width="9.85546875" style="1" bestFit="1" customWidth="1"/>
    <col min="1046" max="1046" width="10.85546875" style="1" bestFit="1" customWidth="1"/>
    <col min="1047" max="1051" width="12.28515625" style="1" bestFit="1" customWidth="1"/>
    <col min="1052" max="1273" width="9.140625" style="1"/>
    <col min="1274" max="1274" width="7.5703125" style="1" customWidth="1"/>
    <col min="1275" max="1275" width="56.140625" style="1" customWidth="1"/>
    <col min="1276" max="1276" width="11.85546875" style="1" customWidth="1"/>
    <col min="1277" max="1277" width="12.42578125" style="1" customWidth="1"/>
    <col min="1278" max="1278" width="11.5703125" style="1" customWidth="1"/>
    <col min="1279" max="1279" width="14" style="1" customWidth="1"/>
    <col min="1280" max="1280" width="14.5703125" style="1" customWidth="1"/>
    <col min="1281" max="1281" width="11.140625" style="1" customWidth="1"/>
    <col min="1282" max="1283" width="11.85546875" style="1" customWidth="1"/>
    <col min="1284" max="1284" width="12.42578125" style="1" customWidth="1"/>
    <col min="1285" max="1285" width="12.28515625" style="1" customWidth="1"/>
    <col min="1286" max="1286" width="10.42578125" style="1" customWidth="1"/>
    <col min="1287" max="1287" width="11.5703125" style="1" customWidth="1"/>
    <col min="1288" max="1288" width="12.140625" style="1" customWidth="1"/>
    <col min="1289" max="1289" width="12.28515625" style="1" customWidth="1"/>
    <col min="1290" max="1290" width="13.140625" style="1" customWidth="1"/>
    <col min="1291" max="1291" width="9.140625" style="1"/>
    <col min="1292" max="1292" width="9.85546875" style="1" bestFit="1" customWidth="1"/>
    <col min="1293" max="1293" width="10.85546875" style="1" bestFit="1" customWidth="1"/>
    <col min="1294" max="1297" width="12.28515625" style="1" bestFit="1" customWidth="1"/>
    <col min="1298" max="1299" width="9.85546875" style="1" bestFit="1" customWidth="1"/>
    <col min="1300" max="1300" width="9.140625" style="1"/>
    <col min="1301" max="1301" width="9.85546875" style="1" bestFit="1" customWidth="1"/>
    <col min="1302" max="1302" width="10.85546875" style="1" bestFit="1" customWidth="1"/>
    <col min="1303" max="1307" width="12.28515625" style="1" bestFit="1" customWidth="1"/>
    <col min="1308" max="1529" width="9.140625" style="1"/>
    <col min="1530" max="1530" width="7.5703125" style="1" customWidth="1"/>
    <col min="1531" max="1531" width="56.140625" style="1" customWidth="1"/>
    <col min="1532" max="1532" width="11.85546875" style="1" customWidth="1"/>
    <col min="1533" max="1533" width="12.42578125" style="1" customWidth="1"/>
    <col min="1534" max="1534" width="11.5703125" style="1" customWidth="1"/>
    <col min="1535" max="1535" width="14" style="1" customWidth="1"/>
    <col min="1536" max="1536" width="14.5703125" style="1" customWidth="1"/>
    <col min="1537" max="1537" width="11.140625" style="1" customWidth="1"/>
    <col min="1538" max="1539" width="11.85546875" style="1" customWidth="1"/>
    <col min="1540" max="1540" width="12.42578125" style="1" customWidth="1"/>
    <col min="1541" max="1541" width="12.28515625" style="1" customWidth="1"/>
    <col min="1542" max="1542" width="10.42578125" style="1" customWidth="1"/>
    <col min="1543" max="1543" width="11.5703125" style="1" customWidth="1"/>
    <col min="1544" max="1544" width="12.140625" style="1" customWidth="1"/>
    <col min="1545" max="1545" width="12.28515625" style="1" customWidth="1"/>
    <col min="1546" max="1546" width="13.140625" style="1" customWidth="1"/>
    <col min="1547" max="1547" width="9.140625" style="1"/>
    <col min="1548" max="1548" width="9.85546875" style="1" bestFit="1" customWidth="1"/>
    <col min="1549" max="1549" width="10.85546875" style="1" bestFit="1" customWidth="1"/>
    <col min="1550" max="1553" width="12.28515625" style="1" bestFit="1" customWidth="1"/>
    <col min="1554" max="1555" width="9.85546875" style="1" bestFit="1" customWidth="1"/>
    <col min="1556" max="1556" width="9.140625" style="1"/>
    <col min="1557" max="1557" width="9.85546875" style="1" bestFit="1" customWidth="1"/>
    <col min="1558" max="1558" width="10.85546875" style="1" bestFit="1" customWidth="1"/>
    <col min="1559" max="1563" width="12.28515625" style="1" bestFit="1" customWidth="1"/>
    <col min="1564" max="1785" width="9.140625" style="1"/>
    <col min="1786" max="1786" width="7.5703125" style="1" customWidth="1"/>
    <col min="1787" max="1787" width="56.140625" style="1" customWidth="1"/>
    <col min="1788" max="1788" width="11.85546875" style="1" customWidth="1"/>
    <col min="1789" max="1789" width="12.42578125" style="1" customWidth="1"/>
    <col min="1790" max="1790" width="11.5703125" style="1" customWidth="1"/>
    <col min="1791" max="1791" width="14" style="1" customWidth="1"/>
    <col min="1792" max="1792" width="14.5703125" style="1" customWidth="1"/>
    <col min="1793" max="1793" width="11.140625" style="1" customWidth="1"/>
    <col min="1794" max="1795" width="11.85546875" style="1" customWidth="1"/>
    <col min="1796" max="1796" width="12.42578125" style="1" customWidth="1"/>
    <col min="1797" max="1797" width="12.28515625" style="1" customWidth="1"/>
    <col min="1798" max="1798" width="10.42578125" style="1" customWidth="1"/>
    <col min="1799" max="1799" width="11.5703125" style="1" customWidth="1"/>
    <col min="1800" max="1800" width="12.140625" style="1" customWidth="1"/>
    <col min="1801" max="1801" width="12.28515625" style="1" customWidth="1"/>
    <col min="1802" max="1802" width="13.140625" style="1" customWidth="1"/>
    <col min="1803" max="1803" width="9.140625" style="1"/>
    <col min="1804" max="1804" width="9.85546875" style="1" bestFit="1" customWidth="1"/>
    <col min="1805" max="1805" width="10.85546875" style="1" bestFit="1" customWidth="1"/>
    <col min="1806" max="1809" width="12.28515625" style="1" bestFit="1" customWidth="1"/>
    <col min="1810" max="1811" width="9.85546875" style="1" bestFit="1" customWidth="1"/>
    <col min="1812" max="1812" width="9.140625" style="1"/>
    <col min="1813" max="1813" width="9.85546875" style="1" bestFit="1" customWidth="1"/>
    <col min="1814" max="1814" width="10.85546875" style="1" bestFit="1" customWidth="1"/>
    <col min="1815" max="1819" width="12.28515625" style="1" bestFit="1" customWidth="1"/>
    <col min="1820" max="2041" width="9.140625" style="1"/>
    <col min="2042" max="2042" width="7.5703125" style="1" customWidth="1"/>
    <col min="2043" max="2043" width="56.140625" style="1" customWidth="1"/>
    <col min="2044" max="2044" width="11.85546875" style="1" customWidth="1"/>
    <col min="2045" max="2045" width="12.42578125" style="1" customWidth="1"/>
    <col min="2046" max="2046" width="11.5703125" style="1" customWidth="1"/>
    <col min="2047" max="2047" width="14" style="1" customWidth="1"/>
    <col min="2048" max="2048" width="14.5703125" style="1" customWidth="1"/>
    <col min="2049" max="2049" width="11.140625" style="1" customWidth="1"/>
    <col min="2050" max="2051" width="11.85546875" style="1" customWidth="1"/>
    <col min="2052" max="2052" width="12.42578125" style="1" customWidth="1"/>
    <col min="2053" max="2053" width="12.28515625" style="1" customWidth="1"/>
    <col min="2054" max="2054" width="10.42578125" style="1" customWidth="1"/>
    <col min="2055" max="2055" width="11.5703125" style="1" customWidth="1"/>
    <col min="2056" max="2056" width="12.140625" style="1" customWidth="1"/>
    <col min="2057" max="2057" width="12.28515625" style="1" customWidth="1"/>
    <col min="2058" max="2058" width="13.140625" style="1" customWidth="1"/>
    <col min="2059" max="2059" width="9.140625" style="1"/>
    <col min="2060" max="2060" width="9.85546875" style="1" bestFit="1" customWidth="1"/>
    <col min="2061" max="2061" width="10.85546875" style="1" bestFit="1" customWidth="1"/>
    <col min="2062" max="2065" width="12.28515625" style="1" bestFit="1" customWidth="1"/>
    <col min="2066" max="2067" width="9.85546875" style="1" bestFit="1" customWidth="1"/>
    <col min="2068" max="2068" width="9.140625" style="1"/>
    <col min="2069" max="2069" width="9.85546875" style="1" bestFit="1" customWidth="1"/>
    <col min="2070" max="2070" width="10.85546875" style="1" bestFit="1" customWidth="1"/>
    <col min="2071" max="2075" width="12.28515625" style="1" bestFit="1" customWidth="1"/>
    <col min="2076" max="2297" width="9.140625" style="1"/>
    <col min="2298" max="2298" width="7.5703125" style="1" customWidth="1"/>
    <col min="2299" max="2299" width="56.140625" style="1" customWidth="1"/>
    <col min="2300" max="2300" width="11.85546875" style="1" customWidth="1"/>
    <col min="2301" max="2301" width="12.42578125" style="1" customWidth="1"/>
    <col min="2302" max="2302" width="11.5703125" style="1" customWidth="1"/>
    <col min="2303" max="2303" width="14" style="1" customWidth="1"/>
    <col min="2304" max="2304" width="14.5703125" style="1" customWidth="1"/>
    <col min="2305" max="2305" width="11.140625" style="1" customWidth="1"/>
    <col min="2306" max="2307" width="11.85546875" style="1" customWidth="1"/>
    <col min="2308" max="2308" width="12.42578125" style="1" customWidth="1"/>
    <col min="2309" max="2309" width="12.28515625" style="1" customWidth="1"/>
    <col min="2310" max="2310" width="10.42578125" style="1" customWidth="1"/>
    <col min="2311" max="2311" width="11.5703125" style="1" customWidth="1"/>
    <col min="2312" max="2312" width="12.140625" style="1" customWidth="1"/>
    <col min="2313" max="2313" width="12.28515625" style="1" customWidth="1"/>
    <col min="2314" max="2314" width="13.140625" style="1" customWidth="1"/>
    <col min="2315" max="2315" width="9.140625" style="1"/>
    <col min="2316" max="2316" width="9.85546875" style="1" bestFit="1" customWidth="1"/>
    <col min="2317" max="2317" width="10.85546875" style="1" bestFit="1" customWidth="1"/>
    <col min="2318" max="2321" width="12.28515625" style="1" bestFit="1" customWidth="1"/>
    <col min="2322" max="2323" width="9.85546875" style="1" bestFit="1" customWidth="1"/>
    <col min="2324" max="2324" width="9.140625" style="1"/>
    <col min="2325" max="2325" width="9.85546875" style="1" bestFit="1" customWidth="1"/>
    <col min="2326" max="2326" width="10.85546875" style="1" bestFit="1" customWidth="1"/>
    <col min="2327" max="2331" width="12.28515625" style="1" bestFit="1" customWidth="1"/>
    <col min="2332" max="2553" width="9.140625" style="1"/>
    <col min="2554" max="2554" width="7.5703125" style="1" customWidth="1"/>
    <col min="2555" max="2555" width="56.140625" style="1" customWidth="1"/>
    <col min="2556" max="2556" width="11.85546875" style="1" customWidth="1"/>
    <col min="2557" max="2557" width="12.42578125" style="1" customWidth="1"/>
    <col min="2558" max="2558" width="11.5703125" style="1" customWidth="1"/>
    <col min="2559" max="2559" width="14" style="1" customWidth="1"/>
    <col min="2560" max="2560" width="14.5703125" style="1" customWidth="1"/>
    <col min="2561" max="2561" width="11.140625" style="1" customWidth="1"/>
    <col min="2562" max="2563" width="11.85546875" style="1" customWidth="1"/>
    <col min="2564" max="2564" width="12.42578125" style="1" customWidth="1"/>
    <col min="2565" max="2565" width="12.28515625" style="1" customWidth="1"/>
    <col min="2566" max="2566" width="10.42578125" style="1" customWidth="1"/>
    <col min="2567" max="2567" width="11.5703125" style="1" customWidth="1"/>
    <col min="2568" max="2568" width="12.140625" style="1" customWidth="1"/>
    <col min="2569" max="2569" width="12.28515625" style="1" customWidth="1"/>
    <col min="2570" max="2570" width="13.140625" style="1" customWidth="1"/>
    <col min="2571" max="2571" width="9.140625" style="1"/>
    <col min="2572" max="2572" width="9.85546875" style="1" bestFit="1" customWidth="1"/>
    <col min="2573" max="2573" width="10.85546875" style="1" bestFit="1" customWidth="1"/>
    <col min="2574" max="2577" width="12.28515625" style="1" bestFit="1" customWidth="1"/>
    <col min="2578" max="2579" width="9.85546875" style="1" bestFit="1" customWidth="1"/>
    <col min="2580" max="2580" width="9.140625" style="1"/>
    <col min="2581" max="2581" width="9.85546875" style="1" bestFit="1" customWidth="1"/>
    <col min="2582" max="2582" width="10.85546875" style="1" bestFit="1" customWidth="1"/>
    <col min="2583" max="2587" width="12.28515625" style="1" bestFit="1" customWidth="1"/>
    <col min="2588" max="2809" width="9.140625" style="1"/>
    <col min="2810" max="2810" width="7.5703125" style="1" customWidth="1"/>
    <col min="2811" max="2811" width="56.140625" style="1" customWidth="1"/>
    <col min="2812" max="2812" width="11.85546875" style="1" customWidth="1"/>
    <col min="2813" max="2813" width="12.42578125" style="1" customWidth="1"/>
    <col min="2814" max="2814" width="11.5703125" style="1" customWidth="1"/>
    <col min="2815" max="2815" width="14" style="1" customWidth="1"/>
    <col min="2816" max="2816" width="14.5703125" style="1" customWidth="1"/>
    <col min="2817" max="2817" width="11.140625" style="1" customWidth="1"/>
    <col min="2818" max="2819" width="11.85546875" style="1" customWidth="1"/>
    <col min="2820" max="2820" width="12.42578125" style="1" customWidth="1"/>
    <col min="2821" max="2821" width="12.28515625" style="1" customWidth="1"/>
    <col min="2822" max="2822" width="10.42578125" style="1" customWidth="1"/>
    <col min="2823" max="2823" width="11.5703125" style="1" customWidth="1"/>
    <col min="2824" max="2824" width="12.140625" style="1" customWidth="1"/>
    <col min="2825" max="2825" width="12.28515625" style="1" customWidth="1"/>
    <col min="2826" max="2826" width="13.140625" style="1" customWidth="1"/>
    <col min="2827" max="2827" width="9.140625" style="1"/>
    <col min="2828" max="2828" width="9.85546875" style="1" bestFit="1" customWidth="1"/>
    <col min="2829" max="2829" width="10.85546875" style="1" bestFit="1" customWidth="1"/>
    <col min="2830" max="2833" width="12.28515625" style="1" bestFit="1" customWidth="1"/>
    <col min="2834" max="2835" width="9.85546875" style="1" bestFit="1" customWidth="1"/>
    <col min="2836" max="2836" width="9.140625" style="1"/>
    <col min="2837" max="2837" width="9.85546875" style="1" bestFit="1" customWidth="1"/>
    <col min="2838" max="2838" width="10.85546875" style="1" bestFit="1" customWidth="1"/>
    <col min="2839" max="2843" width="12.28515625" style="1" bestFit="1" customWidth="1"/>
    <col min="2844" max="3065" width="9.140625" style="1"/>
    <col min="3066" max="3066" width="7.5703125" style="1" customWidth="1"/>
    <col min="3067" max="3067" width="56.140625" style="1" customWidth="1"/>
    <col min="3068" max="3068" width="11.85546875" style="1" customWidth="1"/>
    <col min="3069" max="3069" width="12.42578125" style="1" customWidth="1"/>
    <col min="3070" max="3070" width="11.5703125" style="1" customWidth="1"/>
    <col min="3071" max="3071" width="14" style="1" customWidth="1"/>
    <col min="3072" max="3072" width="14.5703125" style="1" customWidth="1"/>
    <col min="3073" max="3073" width="11.140625" style="1" customWidth="1"/>
    <col min="3074" max="3075" width="11.85546875" style="1" customWidth="1"/>
    <col min="3076" max="3076" width="12.42578125" style="1" customWidth="1"/>
    <col min="3077" max="3077" width="12.28515625" style="1" customWidth="1"/>
    <col min="3078" max="3078" width="10.42578125" style="1" customWidth="1"/>
    <col min="3079" max="3079" width="11.5703125" style="1" customWidth="1"/>
    <col min="3080" max="3080" width="12.140625" style="1" customWidth="1"/>
    <col min="3081" max="3081" width="12.28515625" style="1" customWidth="1"/>
    <col min="3082" max="3082" width="13.140625" style="1" customWidth="1"/>
    <col min="3083" max="3083" width="9.140625" style="1"/>
    <col min="3084" max="3084" width="9.85546875" style="1" bestFit="1" customWidth="1"/>
    <col min="3085" max="3085" width="10.85546875" style="1" bestFit="1" customWidth="1"/>
    <col min="3086" max="3089" width="12.28515625" style="1" bestFit="1" customWidth="1"/>
    <col min="3090" max="3091" width="9.85546875" style="1" bestFit="1" customWidth="1"/>
    <col min="3092" max="3092" width="9.140625" style="1"/>
    <col min="3093" max="3093" width="9.85546875" style="1" bestFit="1" customWidth="1"/>
    <col min="3094" max="3094" width="10.85546875" style="1" bestFit="1" customWidth="1"/>
    <col min="3095" max="3099" width="12.28515625" style="1" bestFit="1" customWidth="1"/>
    <col min="3100" max="3321" width="9.140625" style="1"/>
    <col min="3322" max="3322" width="7.5703125" style="1" customWidth="1"/>
    <col min="3323" max="3323" width="56.140625" style="1" customWidth="1"/>
    <col min="3324" max="3324" width="11.85546875" style="1" customWidth="1"/>
    <col min="3325" max="3325" width="12.42578125" style="1" customWidth="1"/>
    <col min="3326" max="3326" width="11.5703125" style="1" customWidth="1"/>
    <col min="3327" max="3327" width="14" style="1" customWidth="1"/>
    <col min="3328" max="3328" width="14.5703125" style="1" customWidth="1"/>
    <col min="3329" max="3329" width="11.140625" style="1" customWidth="1"/>
    <col min="3330" max="3331" width="11.85546875" style="1" customWidth="1"/>
    <col min="3332" max="3332" width="12.42578125" style="1" customWidth="1"/>
    <col min="3333" max="3333" width="12.28515625" style="1" customWidth="1"/>
    <col min="3334" max="3334" width="10.42578125" style="1" customWidth="1"/>
    <col min="3335" max="3335" width="11.5703125" style="1" customWidth="1"/>
    <col min="3336" max="3336" width="12.140625" style="1" customWidth="1"/>
    <col min="3337" max="3337" width="12.28515625" style="1" customWidth="1"/>
    <col min="3338" max="3338" width="13.140625" style="1" customWidth="1"/>
    <col min="3339" max="3339" width="9.140625" style="1"/>
    <col min="3340" max="3340" width="9.85546875" style="1" bestFit="1" customWidth="1"/>
    <col min="3341" max="3341" width="10.85546875" style="1" bestFit="1" customWidth="1"/>
    <col min="3342" max="3345" width="12.28515625" style="1" bestFit="1" customWidth="1"/>
    <col min="3346" max="3347" width="9.85546875" style="1" bestFit="1" customWidth="1"/>
    <col min="3348" max="3348" width="9.140625" style="1"/>
    <col min="3349" max="3349" width="9.85546875" style="1" bestFit="1" customWidth="1"/>
    <col min="3350" max="3350" width="10.85546875" style="1" bestFit="1" customWidth="1"/>
    <col min="3351" max="3355" width="12.28515625" style="1" bestFit="1" customWidth="1"/>
    <col min="3356" max="3577" width="9.140625" style="1"/>
    <col min="3578" max="3578" width="7.5703125" style="1" customWidth="1"/>
    <col min="3579" max="3579" width="56.140625" style="1" customWidth="1"/>
    <col min="3580" max="3580" width="11.85546875" style="1" customWidth="1"/>
    <col min="3581" max="3581" width="12.42578125" style="1" customWidth="1"/>
    <col min="3582" max="3582" width="11.5703125" style="1" customWidth="1"/>
    <col min="3583" max="3583" width="14" style="1" customWidth="1"/>
    <col min="3584" max="3584" width="14.5703125" style="1" customWidth="1"/>
    <col min="3585" max="3585" width="11.140625" style="1" customWidth="1"/>
    <col min="3586" max="3587" width="11.85546875" style="1" customWidth="1"/>
    <col min="3588" max="3588" width="12.42578125" style="1" customWidth="1"/>
    <col min="3589" max="3589" width="12.28515625" style="1" customWidth="1"/>
    <col min="3590" max="3590" width="10.42578125" style="1" customWidth="1"/>
    <col min="3591" max="3591" width="11.5703125" style="1" customWidth="1"/>
    <col min="3592" max="3592" width="12.140625" style="1" customWidth="1"/>
    <col min="3593" max="3593" width="12.28515625" style="1" customWidth="1"/>
    <col min="3594" max="3594" width="13.140625" style="1" customWidth="1"/>
    <col min="3595" max="3595" width="9.140625" style="1"/>
    <col min="3596" max="3596" width="9.85546875" style="1" bestFit="1" customWidth="1"/>
    <col min="3597" max="3597" width="10.85546875" style="1" bestFit="1" customWidth="1"/>
    <col min="3598" max="3601" width="12.28515625" style="1" bestFit="1" customWidth="1"/>
    <col min="3602" max="3603" width="9.85546875" style="1" bestFit="1" customWidth="1"/>
    <col min="3604" max="3604" width="9.140625" style="1"/>
    <col min="3605" max="3605" width="9.85546875" style="1" bestFit="1" customWidth="1"/>
    <col min="3606" max="3606" width="10.85546875" style="1" bestFit="1" customWidth="1"/>
    <col min="3607" max="3611" width="12.28515625" style="1" bestFit="1" customWidth="1"/>
    <col min="3612" max="3833" width="9.140625" style="1"/>
    <col min="3834" max="3834" width="7.5703125" style="1" customWidth="1"/>
    <col min="3835" max="3835" width="56.140625" style="1" customWidth="1"/>
    <col min="3836" max="3836" width="11.85546875" style="1" customWidth="1"/>
    <col min="3837" max="3837" width="12.42578125" style="1" customWidth="1"/>
    <col min="3838" max="3838" width="11.5703125" style="1" customWidth="1"/>
    <col min="3839" max="3839" width="14" style="1" customWidth="1"/>
    <col min="3840" max="3840" width="14.5703125" style="1" customWidth="1"/>
    <col min="3841" max="3841" width="11.140625" style="1" customWidth="1"/>
    <col min="3842" max="3843" width="11.85546875" style="1" customWidth="1"/>
    <col min="3844" max="3844" width="12.42578125" style="1" customWidth="1"/>
    <col min="3845" max="3845" width="12.28515625" style="1" customWidth="1"/>
    <col min="3846" max="3846" width="10.42578125" style="1" customWidth="1"/>
    <col min="3847" max="3847" width="11.5703125" style="1" customWidth="1"/>
    <col min="3848" max="3848" width="12.140625" style="1" customWidth="1"/>
    <col min="3849" max="3849" width="12.28515625" style="1" customWidth="1"/>
    <col min="3850" max="3850" width="13.140625" style="1" customWidth="1"/>
    <col min="3851" max="3851" width="9.140625" style="1"/>
    <col min="3852" max="3852" width="9.85546875" style="1" bestFit="1" customWidth="1"/>
    <col min="3853" max="3853" width="10.85546875" style="1" bestFit="1" customWidth="1"/>
    <col min="3854" max="3857" width="12.28515625" style="1" bestFit="1" customWidth="1"/>
    <col min="3858" max="3859" width="9.85546875" style="1" bestFit="1" customWidth="1"/>
    <col min="3860" max="3860" width="9.140625" style="1"/>
    <col min="3861" max="3861" width="9.85546875" style="1" bestFit="1" customWidth="1"/>
    <col min="3862" max="3862" width="10.85546875" style="1" bestFit="1" customWidth="1"/>
    <col min="3863" max="3867" width="12.28515625" style="1" bestFit="1" customWidth="1"/>
    <col min="3868" max="4089" width="9.140625" style="1"/>
    <col min="4090" max="4090" width="7.5703125" style="1" customWidth="1"/>
    <col min="4091" max="4091" width="56.140625" style="1" customWidth="1"/>
    <col min="4092" max="4092" width="11.85546875" style="1" customWidth="1"/>
    <col min="4093" max="4093" width="12.42578125" style="1" customWidth="1"/>
    <col min="4094" max="4094" width="11.5703125" style="1" customWidth="1"/>
    <col min="4095" max="4095" width="14" style="1" customWidth="1"/>
    <col min="4096" max="4096" width="14.5703125" style="1" customWidth="1"/>
    <col min="4097" max="4097" width="11.140625" style="1" customWidth="1"/>
    <col min="4098" max="4099" width="11.85546875" style="1" customWidth="1"/>
    <col min="4100" max="4100" width="12.42578125" style="1" customWidth="1"/>
    <col min="4101" max="4101" width="12.28515625" style="1" customWidth="1"/>
    <col min="4102" max="4102" width="10.42578125" style="1" customWidth="1"/>
    <col min="4103" max="4103" width="11.5703125" style="1" customWidth="1"/>
    <col min="4104" max="4104" width="12.140625" style="1" customWidth="1"/>
    <col min="4105" max="4105" width="12.28515625" style="1" customWidth="1"/>
    <col min="4106" max="4106" width="13.140625" style="1" customWidth="1"/>
    <col min="4107" max="4107" width="9.140625" style="1"/>
    <col min="4108" max="4108" width="9.85546875" style="1" bestFit="1" customWidth="1"/>
    <col min="4109" max="4109" width="10.85546875" style="1" bestFit="1" customWidth="1"/>
    <col min="4110" max="4113" width="12.28515625" style="1" bestFit="1" customWidth="1"/>
    <col min="4114" max="4115" width="9.85546875" style="1" bestFit="1" customWidth="1"/>
    <col min="4116" max="4116" width="9.140625" style="1"/>
    <col min="4117" max="4117" width="9.85546875" style="1" bestFit="1" customWidth="1"/>
    <col min="4118" max="4118" width="10.85546875" style="1" bestFit="1" customWidth="1"/>
    <col min="4119" max="4123" width="12.28515625" style="1" bestFit="1" customWidth="1"/>
    <col min="4124" max="4345" width="9.140625" style="1"/>
    <col min="4346" max="4346" width="7.5703125" style="1" customWidth="1"/>
    <col min="4347" max="4347" width="56.140625" style="1" customWidth="1"/>
    <col min="4348" max="4348" width="11.85546875" style="1" customWidth="1"/>
    <col min="4349" max="4349" width="12.42578125" style="1" customWidth="1"/>
    <col min="4350" max="4350" width="11.5703125" style="1" customWidth="1"/>
    <col min="4351" max="4351" width="14" style="1" customWidth="1"/>
    <col min="4352" max="4352" width="14.5703125" style="1" customWidth="1"/>
    <col min="4353" max="4353" width="11.140625" style="1" customWidth="1"/>
    <col min="4354" max="4355" width="11.85546875" style="1" customWidth="1"/>
    <col min="4356" max="4356" width="12.42578125" style="1" customWidth="1"/>
    <col min="4357" max="4357" width="12.28515625" style="1" customWidth="1"/>
    <col min="4358" max="4358" width="10.42578125" style="1" customWidth="1"/>
    <col min="4359" max="4359" width="11.5703125" style="1" customWidth="1"/>
    <col min="4360" max="4360" width="12.140625" style="1" customWidth="1"/>
    <col min="4361" max="4361" width="12.28515625" style="1" customWidth="1"/>
    <col min="4362" max="4362" width="13.140625" style="1" customWidth="1"/>
    <col min="4363" max="4363" width="9.140625" style="1"/>
    <col min="4364" max="4364" width="9.85546875" style="1" bestFit="1" customWidth="1"/>
    <col min="4365" max="4365" width="10.85546875" style="1" bestFit="1" customWidth="1"/>
    <col min="4366" max="4369" width="12.28515625" style="1" bestFit="1" customWidth="1"/>
    <col min="4370" max="4371" width="9.85546875" style="1" bestFit="1" customWidth="1"/>
    <col min="4372" max="4372" width="9.140625" style="1"/>
    <col min="4373" max="4373" width="9.85546875" style="1" bestFit="1" customWidth="1"/>
    <col min="4374" max="4374" width="10.85546875" style="1" bestFit="1" customWidth="1"/>
    <col min="4375" max="4379" width="12.28515625" style="1" bestFit="1" customWidth="1"/>
    <col min="4380" max="4601" width="9.140625" style="1"/>
    <col min="4602" max="4602" width="7.5703125" style="1" customWidth="1"/>
    <col min="4603" max="4603" width="56.140625" style="1" customWidth="1"/>
    <col min="4604" max="4604" width="11.85546875" style="1" customWidth="1"/>
    <col min="4605" max="4605" width="12.42578125" style="1" customWidth="1"/>
    <col min="4606" max="4606" width="11.5703125" style="1" customWidth="1"/>
    <col min="4607" max="4607" width="14" style="1" customWidth="1"/>
    <col min="4608" max="4608" width="14.5703125" style="1" customWidth="1"/>
    <col min="4609" max="4609" width="11.140625" style="1" customWidth="1"/>
    <col min="4610" max="4611" width="11.85546875" style="1" customWidth="1"/>
    <col min="4612" max="4612" width="12.42578125" style="1" customWidth="1"/>
    <col min="4613" max="4613" width="12.28515625" style="1" customWidth="1"/>
    <col min="4614" max="4614" width="10.42578125" style="1" customWidth="1"/>
    <col min="4615" max="4615" width="11.5703125" style="1" customWidth="1"/>
    <col min="4616" max="4616" width="12.140625" style="1" customWidth="1"/>
    <col min="4617" max="4617" width="12.28515625" style="1" customWidth="1"/>
    <col min="4618" max="4618" width="13.140625" style="1" customWidth="1"/>
    <col min="4619" max="4619" width="9.140625" style="1"/>
    <col min="4620" max="4620" width="9.85546875" style="1" bestFit="1" customWidth="1"/>
    <col min="4621" max="4621" width="10.85546875" style="1" bestFit="1" customWidth="1"/>
    <col min="4622" max="4625" width="12.28515625" style="1" bestFit="1" customWidth="1"/>
    <col min="4626" max="4627" width="9.85546875" style="1" bestFit="1" customWidth="1"/>
    <col min="4628" max="4628" width="9.140625" style="1"/>
    <col min="4629" max="4629" width="9.85546875" style="1" bestFit="1" customWidth="1"/>
    <col min="4630" max="4630" width="10.85546875" style="1" bestFit="1" customWidth="1"/>
    <col min="4631" max="4635" width="12.28515625" style="1" bestFit="1" customWidth="1"/>
    <col min="4636" max="4857" width="9.140625" style="1"/>
    <col min="4858" max="4858" width="7.5703125" style="1" customWidth="1"/>
    <col min="4859" max="4859" width="56.140625" style="1" customWidth="1"/>
    <col min="4860" max="4860" width="11.85546875" style="1" customWidth="1"/>
    <col min="4861" max="4861" width="12.42578125" style="1" customWidth="1"/>
    <col min="4862" max="4862" width="11.5703125" style="1" customWidth="1"/>
    <col min="4863" max="4863" width="14" style="1" customWidth="1"/>
    <col min="4864" max="4864" width="14.5703125" style="1" customWidth="1"/>
    <col min="4865" max="4865" width="11.140625" style="1" customWidth="1"/>
    <col min="4866" max="4867" width="11.85546875" style="1" customWidth="1"/>
    <col min="4868" max="4868" width="12.42578125" style="1" customWidth="1"/>
    <col min="4869" max="4869" width="12.28515625" style="1" customWidth="1"/>
    <col min="4870" max="4870" width="10.42578125" style="1" customWidth="1"/>
    <col min="4871" max="4871" width="11.5703125" style="1" customWidth="1"/>
    <col min="4872" max="4872" width="12.140625" style="1" customWidth="1"/>
    <col min="4873" max="4873" width="12.28515625" style="1" customWidth="1"/>
    <col min="4874" max="4874" width="13.140625" style="1" customWidth="1"/>
    <col min="4875" max="4875" width="9.140625" style="1"/>
    <col min="4876" max="4876" width="9.85546875" style="1" bestFit="1" customWidth="1"/>
    <col min="4877" max="4877" width="10.85546875" style="1" bestFit="1" customWidth="1"/>
    <col min="4878" max="4881" width="12.28515625" style="1" bestFit="1" customWidth="1"/>
    <col min="4882" max="4883" width="9.85546875" style="1" bestFit="1" customWidth="1"/>
    <col min="4884" max="4884" width="9.140625" style="1"/>
    <col min="4885" max="4885" width="9.85546875" style="1" bestFit="1" customWidth="1"/>
    <col min="4886" max="4886" width="10.85546875" style="1" bestFit="1" customWidth="1"/>
    <col min="4887" max="4891" width="12.28515625" style="1" bestFit="1" customWidth="1"/>
    <col min="4892" max="5113" width="9.140625" style="1"/>
    <col min="5114" max="5114" width="7.5703125" style="1" customWidth="1"/>
    <col min="5115" max="5115" width="56.140625" style="1" customWidth="1"/>
    <col min="5116" max="5116" width="11.85546875" style="1" customWidth="1"/>
    <col min="5117" max="5117" width="12.42578125" style="1" customWidth="1"/>
    <col min="5118" max="5118" width="11.5703125" style="1" customWidth="1"/>
    <col min="5119" max="5119" width="14" style="1" customWidth="1"/>
    <col min="5120" max="5120" width="14.5703125" style="1" customWidth="1"/>
    <col min="5121" max="5121" width="11.140625" style="1" customWidth="1"/>
    <col min="5122" max="5123" width="11.85546875" style="1" customWidth="1"/>
    <col min="5124" max="5124" width="12.42578125" style="1" customWidth="1"/>
    <col min="5125" max="5125" width="12.28515625" style="1" customWidth="1"/>
    <col min="5126" max="5126" width="10.42578125" style="1" customWidth="1"/>
    <col min="5127" max="5127" width="11.5703125" style="1" customWidth="1"/>
    <col min="5128" max="5128" width="12.140625" style="1" customWidth="1"/>
    <col min="5129" max="5129" width="12.28515625" style="1" customWidth="1"/>
    <col min="5130" max="5130" width="13.140625" style="1" customWidth="1"/>
    <col min="5131" max="5131" width="9.140625" style="1"/>
    <col min="5132" max="5132" width="9.85546875" style="1" bestFit="1" customWidth="1"/>
    <col min="5133" max="5133" width="10.85546875" style="1" bestFit="1" customWidth="1"/>
    <col min="5134" max="5137" width="12.28515625" style="1" bestFit="1" customWidth="1"/>
    <col min="5138" max="5139" width="9.85546875" style="1" bestFit="1" customWidth="1"/>
    <col min="5140" max="5140" width="9.140625" style="1"/>
    <col min="5141" max="5141" width="9.85546875" style="1" bestFit="1" customWidth="1"/>
    <col min="5142" max="5142" width="10.85546875" style="1" bestFit="1" customWidth="1"/>
    <col min="5143" max="5147" width="12.28515625" style="1" bestFit="1" customWidth="1"/>
    <col min="5148" max="5369" width="9.140625" style="1"/>
    <col min="5370" max="5370" width="7.5703125" style="1" customWidth="1"/>
    <col min="5371" max="5371" width="56.140625" style="1" customWidth="1"/>
    <col min="5372" max="5372" width="11.85546875" style="1" customWidth="1"/>
    <col min="5373" max="5373" width="12.42578125" style="1" customWidth="1"/>
    <col min="5374" max="5374" width="11.5703125" style="1" customWidth="1"/>
    <col min="5375" max="5375" width="14" style="1" customWidth="1"/>
    <col min="5376" max="5376" width="14.5703125" style="1" customWidth="1"/>
    <col min="5377" max="5377" width="11.140625" style="1" customWidth="1"/>
    <col min="5378" max="5379" width="11.85546875" style="1" customWidth="1"/>
    <col min="5380" max="5380" width="12.42578125" style="1" customWidth="1"/>
    <col min="5381" max="5381" width="12.28515625" style="1" customWidth="1"/>
    <col min="5382" max="5382" width="10.42578125" style="1" customWidth="1"/>
    <col min="5383" max="5383" width="11.5703125" style="1" customWidth="1"/>
    <col min="5384" max="5384" width="12.140625" style="1" customWidth="1"/>
    <col min="5385" max="5385" width="12.28515625" style="1" customWidth="1"/>
    <col min="5386" max="5386" width="13.140625" style="1" customWidth="1"/>
    <col min="5387" max="5387" width="9.140625" style="1"/>
    <col min="5388" max="5388" width="9.85546875" style="1" bestFit="1" customWidth="1"/>
    <col min="5389" max="5389" width="10.85546875" style="1" bestFit="1" customWidth="1"/>
    <col min="5390" max="5393" width="12.28515625" style="1" bestFit="1" customWidth="1"/>
    <col min="5394" max="5395" width="9.85546875" style="1" bestFit="1" customWidth="1"/>
    <col min="5396" max="5396" width="9.140625" style="1"/>
    <col min="5397" max="5397" width="9.85546875" style="1" bestFit="1" customWidth="1"/>
    <col min="5398" max="5398" width="10.85546875" style="1" bestFit="1" customWidth="1"/>
    <col min="5399" max="5403" width="12.28515625" style="1" bestFit="1" customWidth="1"/>
    <col min="5404" max="5625" width="9.140625" style="1"/>
    <col min="5626" max="5626" width="7.5703125" style="1" customWidth="1"/>
    <col min="5627" max="5627" width="56.140625" style="1" customWidth="1"/>
    <col min="5628" max="5628" width="11.85546875" style="1" customWidth="1"/>
    <col min="5629" max="5629" width="12.42578125" style="1" customWidth="1"/>
    <col min="5630" max="5630" width="11.5703125" style="1" customWidth="1"/>
    <col min="5631" max="5631" width="14" style="1" customWidth="1"/>
    <col min="5632" max="5632" width="14.5703125" style="1" customWidth="1"/>
    <col min="5633" max="5633" width="11.140625" style="1" customWidth="1"/>
    <col min="5634" max="5635" width="11.85546875" style="1" customWidth="1"/>
    <col min="5636" max="5636" width="12.42578125" style="1" customWidth="1"/>
    <col min="5637" max="5637" width="12.28515625" style="1" customWidth="1"/>
    <col min="5638" max="5638" width="10.42578125" style="1" customWidth="1"/>
    <col min="5639" max="5639" width="11.5703125" style="1" customWidth="1"/>
    <col min="5640" max="5640" width="12.140625" style="1" customWidth="1"/>
    <col min="5641" max="5641" width="12.28515625" style="1" customWidth="1"/>
    <col min="5642" max="5642" width="13.140625" style="1" customWidth="1"/>
    <col min="5643" max="5643" width="9.140625" style="1"/>
    <col min="5644" max="5644" width="9.85546875" style="1" bestFit="1" customWidth="1"/>
    <col min="5645" max="5645" width="10.85546875" style="1" bestFit="1" customWidth="1"/>
    <col min="5646" max="5649" width="12.28515625" style="1" bestFit="1" customWidth="1"/>
    <col min="5650" max="5651" width="9.85546875" style="1" bestFit="1" customWidth="1"/>
    <col min="5652" max="5652" width="9.140625" style="1"/>
    <col min="5653" max="5653" width="9.85546875" style="1" bestFit="1" customWidth="1"/>
    <col min="5654" max="5654" width="10.85546875" style="1" bestFit="1" customWidth="1"/>
    <col min="5655" max="5659" width="12.28515625" style="1" bestFit="1" customWidth="1"/>
    <col min="5660" max="5881" width="9.140625" style="1"/>
    <col min="5882" max="5882" width="7.5703125" style="1" customWidth="1"/>
    <col min="5883" max="5883" width="56.140625" style="1" customWidth="1"/>
    <col min="5884" max="5884" width="11.85546875" style="1" customWidth="1"/>
    <col min="5885" max="5885" width="12.42578125" style="1" customWidth="1"/>
    <col min="5886" max="5886" width="11.5703125" style="1" customWidth="1"/>
    <col min="5887" max="5887" width="14" style="1" customWidth="1"/>
    <col min="5888" max="5888" width="14.5703125" style="1" customWidth="1"/>
    <col min="5889" max="5889" width="11.140625" style="1" customWidth="1"/>
    <col min="5890" max="5891" width="11.85546875" style="1" customWidth="1"/>
    <col min="5892" max="5892" width="12.42578125" style="1" customWidth="1"/>
    <col min="5893" max="5893" width="12.28515625" style="1" customWidth="1"/>
    <col min="5894" max="5894" width="10.42578125" style="1" customWidth="1"/>
    <col min="5895" max="5895" width="11.5703125" style="1" customWidth="1"/>
    <col min="5896" max="5896" width="12.140625" style="1" customWidth="1"/>
    <col min="5897" max="5897" width="12.28515625" style="1" customWidth="1"/>
    <col min="5898" max="5898" width="13.140625" style="1" customWidth="1"/>
    <col min="5899" max="5899" width="9.140625" style="1"/>
    <col min="5900" max="5900" width="9.85546875" style="1" bestFit="1" customWidth="1"/>
    <col min="5901" max="5901" width="10.85546875" style="1" bestFit="1" customWidth="1"/>
    <col min="5902" max="5905" width="12.28515625" style="1" bestFit="1" customWidth="1"/>
    <col min="5906" max="5907" width="9.85546875" style="1" bestFit="1" customWidth="1"/>
    <col min="5908" max="5908" width="9.140625" style="1"/>
    <col min="5909" max="5909" width="9.85546875" style="1" bestFit="1" customWidth="1"/>
    <col min="5910" max="5910" width="10.85546875" style="1" bestFit="1" customWidth="1"/>
    <col min="5911" max="5915" width="12.28515625" style="1" bestFit="1" customWidth="1"/>
    <col min="5916" max="6137" width="9.140625" style="1"/>
    <col min="6138" max="6138" width="7.5703125" style="1" customWidth="1"/>
    <col min="6139" max="6139" width="56.140625" style="1" customWidth="1"/>
    <col min="6140" max="6140" width="11.85546875" style="1" customWidth="1"/>
    <col min="6141" max="6141" width="12.42578125" style="1" customWidth="1"/>
    <col min="6142" max="6142" width="11.5703125" style="1" customWidth="1"/>
    <col min="6143" max="6143" width="14" style="1" customWidth="1"/>
    <col min="6144" max="6144" width="14.5703125" style="1" customWidth="1"/>
    <col min="6145" max="6145" width="11.140625" style="1" customWidth="1"/>
    <col min="6146" max="6147" width="11.85546875" style="1" customWidth="1"/>
    <col min="6148" max="6148" width="12.42578125" style="1" customWidth="1"/>
    <col min="6149" max="6149" width="12.28515625" style="1" customWidth="1"/>
    <col min="6150" max="6150" width="10.42578125" style="1" customWidth="1"/>
    <col min="6151" max="6151" width="11.5703125" style="1" customWidth="1"/>
    <col min="6152" max="6152" width="12.140625" style="1" customWidth="1"/>
    <col min="6153" max="6153" width="12.28515625" style="1" customWidth="1"/>
    <col min="6154" max="6154" width="13.140625" style="1" customWidth="1"/>
    <col min="6155" max="6155" width="9.140625" style="1"/>
    <col min="6156" max="6156" width="9.85546875" style="1" bestFit="1" customWidth="1"/>
    <col min="6157" max="6157" width="10.85546875" style="1" bestFit="1" customWidth="1"/>
    <col min="6158" max="6161" width="12.28515625" style="1" bestFit="1" customWidth="1"/>
    <col min="6162" max="6163" width="9.85546875" style="1" bestFit="1" customWidth="1"/>
    <col min="6164" max="6164" width="9.140625" style="1"/>
    <col min="6165" max="6165" width="9.85546875" style="1" bestFit="1" customWidth="1"/>
    <col min="6166" max="6166" width="10.85546875" style="1" bestFit="1" customWidth="1"/>
    <col min="6167" max="6171" width="12.28515625" style="1" bestFit="1" customWidth="1"/>
    <col min="6172" max="6393" width="9.140625" style="1"/>
    <col min="6394" max="6394" width="7.5703125" style="1" customWidth="1"/>
    <col min="6395" max="6395" width="56.140625" style="1" customWidth="1"/>
    <col min="6396" max="6396" width="11.85546875" style="1" customWidth="1"/>
    <col min="6397" max="6397" width="12.42578125" style="1" customWidth="1"/>
    <col min="6398" max="6398" width="11.5703125" style="1" customWidth="1"/>
    <col min="6399" max="6399" width="14" style="1" customWidth="1"/>
    <col min="6400" max="6400" width="14.5703125" style="1" customWidth="1"/>
    <col min="6401" max="6401" width="11.140625" style="1" customWidth="1"/>
    <col min="6402" max="6403" width="11.85546875" style="1" customWidth="1"/>
    <col min="6404" max="6404" width="12.42578125" style="1" customWidth="1"/>
    <col min="6405" max="6405" width="12.28515625" style="1" customWidth="1"/>
    <col min="6406" max="6406" width="10.42578125" style="1" customWidth="1"/>
    <col min="6407" max="6407" width="11.5703125" style="1" customWidth="1"/>
    <col min="6408" max="6408" width="12.140625" style="1" customWidth="1"/>
    <col min="6409" max="6409" width="12.28515625" style="1" customWidth="1"/>
    <col min="6410" max="6410" width="13.140625" style="1" customWidth="1"/>
    <col min="6411" max="6411" width="9.140625" style="1"/>
    <col min="6412" max="6412" width="9.85546875" style="1" bestFit="1" customWidth="1"/>
    <col min="6413" max="6413" width="10.85546875" style="1" bestFit="1" customWidth="1"/>
    <col min="6414" max="6417" width="12.28515625" style="1" bestFit="1" customWidth="1"/>
    <col min="6418" max="6419" width="9.85546875" style="1" bestFit="1" customWidth="1"/>
    <col min="6420" max="6420" width="9.140625" style="1"/>
    <col min="6421" max="6421" width="9.85546875" style="1" bestFit="1" customWidth="1"/>
    <col min="6422" max="6422" width="10.85546875" style="1" bestFit="1" customWidth="1"/>
    <col min="6423" max="6427" width="12.28515625" style="1" bestFit="1" customWidth="1"/>
    <col min="6428" max="6649" width="9.140625" style="1"/>
    <col min="6650" max="6650" width="7.5703125" style="1" customWidth="1"/>
    <col min="6651" max="6651" width="56.140625" style="1" customWidth="1"/>
    <col min="6652" max="6652" width="11.85546875" style="1" customWidth="1"/>
    <col min="6653" max="6653" width="12.42578125" style="1" customWidth="1"/>
    <col min="6654" max="6654" width="11.5703125" style="1" customWidth="1"/>
    <col min="6655" max="6655" width="14" style="1" customWidth="1"/>
    <col min="6656" max="6656" width="14.5703125" style="1" customWidth="1"/>
    <col min="6657" max="6657" width="11.140625" style="1" customWidth="1"/>
    <col min="6658" max="6659" width="11.85546875" style="1" customWidth="1"/>
    <col min="6660" max="6660" width="12.42578125" style="1" customWidth="1"/>
    <col min="6661" max="6661" width="12.28515625" style="1" customWidth="1"/>
    <col min="6662" max="6662" width="10.42578125" style="1" customWidth="1"/>
    <col min="6663" max="6663" width="11.5703125" style="1" customWidth="1"/>
    <col min="6664" max="6664" width="12.140625" style="1" customWidth="1"/>
    <col min="6665" max="6665" width="12.28515625" style="1" customWidth="1"/>
    <col min="6666" max="6666" width="13.140625" style="1" customWidth="1"/>
    <col min="6667" max="6667" width="9.140625" style="1"/>
    <col min="6668" max="6668" width="9.85546875" style="1" bestFit="1" customWidth="1"/>
    <col min="6669" max="6669" width="10.85546875" style="1" bestFit="1" customWidth="1"/>
    <col min="6670" max="6673" width="12.28515625" style="1" bestFit="1" customWidth="1"/>
    <col min="6674" max="6675" width="9.85546875" style="1" bestFit="1" customWidth="1"/>
    <col min="6676" max="6676" width="9.140625" style="1"/>
    <col min="6677" max="6677" width="9.85546875" style="1" bestFit="1" customWidth="1"/>
    <col min="6678" max="6678" width="10.85546875" style="1" bestFit="1" customWidth="1"/>
    <col min="6679" max="6683" width="12.28515625" style="1" bestFit="1" customWidth="1"/>
    <col min="6684" max="6905" width="9.140625" style="1"/>
    <col min="6906" max="6906" width="7.5703125" style="1" customWidth="1"/>
    <col min="6907" max="6907" width="56.140625" style="1" customWidth="1"/>
    <col min="6908" max="6908" width="11.85546875" style="1" customWidth="1"/>
    <col min="6909" max="6909" width="12.42578125" style="1" customWidth="1"/>
    <col min="6910" max="6910" width="11.5703125" style="1" customWidth="1"/>
    <col min="6911" max="6911" width="14" style="1" customWidth="1"/>
    <col min="6912" max="6912" width="14.5703125" style="1" customWidth="1"/>
    <col min="6913" max="6913" width="11.140625" style="1" customWidth="1"/>
    <col min="6914" max="6915" width="11.85546875" style="1" customWidth="1"/>
    <col min="6916" max="6916" width="12.42578125" style="1" customWidth="1"/>
    <col min="6917" max="6917" width="12.28515625" style="1" customWidth="1"/>
    <col min="6918" max="6918" width="10.42578125" style="1" customWidth="1"/>
    <col min="6919" max="6919" width="11.5703125" style="1" customWidth="1"/>
    <col min="6920" max="6920" width="12.140625" style="1" customWidth="1"/>
    <col min="6921" max="6921" width="12.28515625" style="1" customWidth="1"/>
    <col min="6922" max="6922" width="13.140625" style="1" customWidth="1"/>
    <col min="6923" max="6923" width="9.140625" style="1"/>
    <col min="6924" max="6924" width="9.85546875" style="1" bestFit="1" customWidth="1"/>
    <col min="6925" max="6925" width="10.85546875" style="1" bestFit="1" customWidth="1"/>
    <col min="6926" max="6929" width="12.28515625" style="1" bestFit="1" customWidth="1"/>
    <col min="6930" max="6931" width="9.85546875" style="1" bestFit="1" customWidth="1"/>
    <col min="6932" max="6932" width="9.140625" style="1"/>
    <col min="6933" max="6933" width="9.85546875" style="1" bestFit="1" customWidth="1"/>
    <col min="6934" max="6934" width="10.85546875" style="1" bestFit="1" customWidth="1"/>
    <col min="6935" max="6939" width="12.28515625" style="1" bestFit="1" customWidth="1"/>
    <col min="6940" max="7161" width="9.140625" style="1"/>
    <col min="7162" max="7162" width="7.5703125" style="1" customWidth="1"/>
    <col min="7163" max="7163" width="56.140625" style="1" customWidth="1"/>
    <col min="7164" max="7164" width="11.85546875" style="1" customWidth="1"/>
    <col min="7165" max="7165" width="12.42578125" style="1" customWidth="1"/>
    <col min="7166" max="7166" width="11.5703125" style="1" customWidth="1"/>
    <col min="7167" max="7167" width="14" style="1" customWidth="1"/>
    <col min="7168" max="7168" width="14.5703125" style="1" customWidth="1"/>
    <col min="7169" max="7169" width="11.140625" style="1" customWidth="1"/>
    <col min="7170" max="7171" width="11.85546875" style="1" customWidth="1"/>
    <col min="7172" max="7172" width="12.42578125" style="1" customWidth="1"/>
    <col min="7173" max="7173" width="12.28515625" style="1" customWidth="1"/>
    <col min="7174" max="7174" width="10.42578125" style="1" customWidth="1"/>
    <col min="7175" max="7175" width="11.5703125" style="1" customWidth="1"/>
    <col min="7176" max="7176" width="12.140625" style="1" customWidth="1"/>
    <col min="7177" max="7177" width="12.28515625" style="1" customWidth="1"/>
    <col min="7178" max="7178" width="13.140625" style="1" customWidth="1"/>
    <col min="7179" max="7179" width="9.140625" style="1"/>
    <col min="7180" max="7180" width="9.85546875" style="1" bestFit="1" customWidth="1"/>
    <col min="7181" max="7181" width="10.85546875" style="1" bestFit="1" customWidth="1"/>
    <col min="7182" max="7185" width="12.28515625" style="1" bestFit="1" customWidth="1"/>
    <col min="7186" max="7187" width="9.85546875" style="1" bestFit="1" customWidth="1"/>
    <col min="7188" max="7188" width="9.140625" style="1"/>
    <col min="7189" max="7189" width="9.85546875" style="1" bestFit="1" customWidth="1"/>
    <col min="7190" max="7190" width="10.85546875" style="1" bestFit="1" customWidth="1"/>
    <col min="7191" max="7195" width="12.28515625" style="1" bestFit="1" customWidth="1"/>
    <col min="7196" max="7417" width="9.140625" style="1"/>
    <col min="7418" max="7418" width="7.5703125" style="1" customWidth="1"/>
    <col min="7419" max="7419" width="56.140625" style="1" customWidth="1"/>
    <col min="7420" max="7420" width="11.85546875" style="1" customWidth="1"/>
    <col min="7421" max="7421" width="12.42578125" style="1" customWidth="1"/>
    <col min="7422" max="7422" width="11.5703125" style="1" customWidth="1"/>
    <col min="7423" max="7423" width="14" style="1" customWidth="1"/>
    <col min="7424" max="7424" width="14.5703125" style="1" customWidth="1"/>
    <col min="7425" max="7425" width="11.140625" style="1" customWidth="1"/>
    <col min="7426" max="7427" width="11.85546875" style="1" customWidth="1"/>
    <col min="7428" max="7428" width="12.42578125" style="1" customWidth="1"/>
    <col min="7429" max="7429" width="12.28515625" style="1" customWidth="1"/>
    <col min="7430" max="7430" width="10.42578125" style="1" customWidth="1"/>
    <col min="7431" max="7431" width="11.5703125" style="1" customWidth="1"/>
    <col min="7432" max="7432" width="12.140625" style="1" customWidth="1"/>
    <col min="7433" max="7433" width="12.28515625" style="1" customWidth="1"/>
    <col min="7434" max="7434" width="13.140625" style="1" customWidth="1"/>
    <col min="7435" max="7435" width="9.140625" style="1"/>
    <col min="7436" max="7436" width="9.85546875" style="1" bestFit="1" customWidth="1"/>
    <col min="7437" max="7437" width="10.85546875" style="1" bestFit="1" customWidth="1"/>
    <col min="7438" max="7441" width="12.28515625" style="1" bestFit="1" customWidth="1"/>
    <col min="7442" max="7443" width="9.85546875" style="1" bestFit="1" customWidth="1"/>
    <col min="7444" max="7444" width="9.140625" style="1"/>
    <col min="7445" max="7445" width="9.85546875" style="1" bestFit="1" customWidth="1"/>
    <col min="7446" max="7446" width="10.85546875" style="1" bestFit="1" customWidth="1"/>
    <col min="7447" max="7451" width="12.28515625" style="1" bestFit="1" customWidth="1"/>
    <col min="7452" max="7673" width="9.140625" style="1"/>
    <col min="7674" max="7674" width="7.5703125" style="1" customWidth="1"/>
    <col min="7675" max="7675" width="56.140625" style="1" customWidth="1"/>
    <col min="7676" max="7676" width="11.85546875" style="1" customWidth="1"/>
    <col min="7677" max="7677" width="12.42578125" style="1" customWidth="1"/>
    <col min="7678" max="7678" width="11.5703125" style="1" customWidth="1"/>
    <col min="7679" max="7679" width="14" style="1" customWidth="1"/>
    <col min="7680" max="7680" width="14.5703125" style="1" customWidth="1"/>
    <col min="7681" max="7681" width="11.140625" style="1" customWidth="1"/>
    <col min="7682" max="7683" width="11.85546875" style="1" customWidth="1"/>
    <col min="7684" max="7684" width="12.42578125" style="1" customWidth="1"/>
    <col min="7685" max="7685" width="12.28515625" style="1" customWidth="1"/>
    <col min="7686" max="7686" width="10.42578125" style="1" customWidth="1"/>
    <col min="7687" max="7687" width="11.5703125" style="1" customWidth="1"/>
    <col min="7688" max="7688" width="12.140625" style="1" customWidth="1"/>
    <col min="7689" max="7689" width="12.28515625" style="1" customWidth="1"/>
    <col min="7690" max="7690" width="13.140625" style="1" customWidth="1"/>
    <col min="7691" max="7691" width="9.140625" style="1"/>
    <col min="7692" max="7692" width="9.85546875" style="1" bestFit="1" customWidth="1"/>
    <col min="7693" max="7693" width="10.85546875" style="1" bestFit="1" customWidth="1"/>
    <col min="7694" max="7697" width="12.28515625" style="1" bestFit="1" customWidth="1"/>
    <col min="7698" max="7699" width="9.85546875" style="1" bestFit="1" customWidth="1"/>
    <col min="7700" max="7700" width="9.140625" style="1"/>
    <col min="7701" max="7701" width="9.85546875" style="1" bestFit="1" customWidth="1"/>
    <col min="7702" max="7702" width="10.85546875" style="1" bestFit="1" customWidth="1"/>
    <col min="7703" max="7707" width="12.28515625" style="1" bestFit="1" customWidth="1"/>
    <col min="7708" max="7929" width="9.140625" style="1"/>
    <col min="7930" max="7930" width="7.5703125" style="1" customWidth="1"/>
    <col min="7931" max="7931" width="56.140625" style="1" customWidth="1"/>
    <col min="7932" max="7932" width="11.85546875" style="1" customWidth="1"/>
    <col min="7933" max="7933" width="12.42578125" style="1" customWidth="1"/>
    <col min="7934" max="7934" width="11.5703125" style="1" customWidth="1"/>
    <col min="7935" max="7935" width="14" style="1" customWidth="1"/>
    <col min="7936" max="7936" width="14.5703125" style="1" customWidth="1"/>
    <col min="7937" max="7937" width="11.140625" style="1" customWidth="1"/>
    <col min="7938" max="7939" width="11.85546875" style="1" customWidth="1"/>
    <col min="7940" max="7940" width="12.42578125" style="1" customWidth="1"/>
    <col min="7941" max="7941" width="12.28515625" style="1" customWidth="1"/>
    <col min="7942" max="7942" width="10.42578125" style="1" customWidth="1"/>
    <col min="7943" max="7943" width="11.5703125" style="1" customWidth="1"/>
    <col min="7944" max="7944" width="12.140625" style="1" customWidth="1"/>
    <col min="7945" max="7945" width="12.28515625" style="1" customWidth="1"/>
    <col min="7946" max="7946" width="13.140625" style="1" customWidth="1"/>
    <col min="7947" max="7947" width="9.140625" style="1"/>
    <col min="7948" max="7948" width="9.85546875" style="1" bestFit="1" customWidth="1"/>
    <col min="7949" max="7949" width="10.85546875" style="1" bestFit="1" customWidth="1"/>
    <col min="7950" max="7953" width="12.28515625" style="1" bestFit="1" customWidth="1"/>
    <col min="7954" max="7955" width="9.85546875" style="1" bestFit="1" customWidth="1"/>
    <col min="7956" max="7956" width="9.140625" style="1"/>
    <col min="7957" max="7957" width="9.85546875" style="1" bestFit="1" customWidth="1"/>
    <col min="7958" max="7958" width="10.85546875" style="1" bestFit="1" customWidth="1"/>
    <col min="7959" max="7963" width="12.28515625" style="1" bestFit="1" customWidth="1"/>
    <col min="7964" max="8185" width="9.140625" style="1"/>
    <col min="8186" max="8186" width="7.5703125" style="1" customWidth="1"/>
    <col min="8187" max="8187" width="56.140625" style="1" customWidth="1"/>
    <col min="8188" max="8188" width="11.85546875" style="1" customWidth="1"/>
    <col min="8189" max="8189" width="12.42578125" style="1" customWidth="1"/>
    <col min="8190" max="8190" width="11.5703125" style="1" customWidth="1"/>
    <col min="8191" max="8191" width="14" style="1" customWidth="1"/>
    <col min="8192" max="8192" width="14.5703125" style="1" customWidth="1"/>
    <col min="8193" max="8193" width="11.140625" style="1" customWidth="1"/>
    <col min="8194" max="8195" width="11.85546875" style="1" customWidth="1"/>
    <col min="8196" max="8196" width="12.42578125" style="1" customWidth="1"/>
    <col min="8197" max="8197" width="12.28515625" style="1" customWidth="1"/>
    <col min="8198" max="8198" width="10.42578125" style="1" customWidth="1"/>
    <col min="8199" max="8199" width="11.5703125" style="1" customWidth="1"/>
    <col min="8200" max="8200" width="12.140625" style="1" customWidth="1"/>
    <col min="8201" max="8201" width="12.28515625" style="1" customWidth="1"/>
    <col min="8202" max="8202" width="13.140625" style="1" customWidth="1"/>
    <col min="8203" max="8203" width="9.140625" style="1"/>
    <col min="8204" max="8204" width="9.85546875" style="1" bestFit="1" customWidth="1"/>
    <col min="8205" max="8205" width="10.85546875" style="1" bestFit="1" customWidth="1"/>
    <col min="8206" max="8209" width="12.28515625" style="1" bestFit="1" customWidth="1"/>
    <col min="8210" max="8211" width="9.85546875" style="1" bestFit="1" customWidth="1"/>
    <col min="8212" max="8212" width="9.140625" style="1"/>
    <col min="8213" max="8213" width="9.85546875" style="1" bestFit="1" customWidth="1"/>
    <col min="8214" max="8214" width="10.85546875" style="1" bestFit="1" customWidth="1"/>
    <col min="8215" max="8219" width="12.28515625" style="1" bestFit="1" customWidth="1"/>
    <col min="8220" max="8441" width="9.140625" style="1"/>
    <col min="8442" max="8442" width="7.5703125" style="1" customWidth="1"/>
    <col min="8443" max="8443" width="56.140625" style="1" customWidth="1"/>
    <col min="8444" max="8444" width="11.85546875" style="1" customWidth="1"/>
    <col min="8445" max="8445" width="12.42578125" style="1" customWidth="1"/>
    <col min="8446" max="8446" width="11.5703125" style="1" customWidth="1"/>
    <col min="8447" max="8447" width="14" style="1" customWidth="1"/>
    <col min="8448" max="8448" width="14.5703125" style="1" customWidth="1"/>
    <col min="8449" max="8449" width="11.140625" style="1" customWidth="1"/>
    <col min="8450" max="8451" width="11.85546875" style="1" customWidth="1"/>
    <col min="8452" max="8452" width="12.42578125" style="1" customWidth="1"/>
    <col min="8453" max="8453" width="12.28515625" style="1" customWidth="1"/>
    <col min="8454" max="8454" width="10.42578125" style="1" customWidth="1"/>
    <col min="8455" max="8455" width="11.5703125" style="1" customWidth="1"/>
    <col min="8456" max="8456" width="12.140625" style="1" customWidth="1"/>
    <col min="8457" max="8457" width="12.28515625" style="1" customWidth="1"/>
    <col min="8458" max="8458" width="13.140625" style="1" customWidth="1"/>
    <col min="8459" max="8459" width="9.140625" style="1"/>
    <col min="8460" max="8460" width="9.85546875" style="1" bestFit="1" customWidth="1"/>
    <col min="8461" max="8461" width="10.85546875" style="1" bestFit="1" customWidth="1"/>
    <col min="8462" max="8465" width="12.28515625" style="1" bestFit="1" customWidth="1"/>
    <col min="8466" max="8467" width="9.85546875" style="1" bestFit="1" customWidth="1"/>
    <col min="8468" max="8468" width="9.140625" style="1"/>
    <col min="8469" max="8469" width="9.85546875" style="1" bestFit="1" customWidth="1"/>
    <col min="8470" max="8470" width="10.85546875" style="1" bestFit="1" customWidth="1"/>
    <col min="8471" max="8475" width="12.28515625" style="1" bestFit="1" customWidth="1"/>
    <col min="8476" max="8697" width="9.140625" style="1"/>
    <col min="8698" max="8698" width="7.5703125" style="1" customWidth="1"/>
    <col min="8699" max="8699" width="56.140625" style="1" customWidth="1"/>
    <col min="8700" max="8700" width="11.85546875" style="1" customWidth="1"/>
    <col min="8701" max="8701" width="12.42578125" style="1" customWidth="1"/>
    <col min="8702" max="8702" width="11.5703125" style="1" customWidth="1"/>
    <col min="8703" max="8703" width="14" style="1" customWidth="1"/>
    <col min="8704" max="8704" width="14.5703125" style="1" customWidth="1"/>
    <col min="8705" max="8705" width="11.140625" style="1" customWidth="1"/>
    <col min="8706" max="8707" width="11.85546875" style="1" customWidth="1"/>
    <col min="8708" max="8708" width="12.42578125" style="1" customWidth="1"/>
    <col min="8709" max="8709" width="12.28515625" style="1" customWidth="1"/>
    <col min="8710" max="8710" width="10.42578125" style="1" customWidth="1"/>
    <col min="8711" max="8711" width="11.5703125" style="1" customWidth="1"/>
    <col min="8712" max="8712" width="12.140625" style="1" customWidth="1"/>
    <col min="8713" max="8713" width="12.28515625" style="1" customWidth="1"/>
    <col min="8714" max="8714" width="13.140625" style="1" customWidth="1"/>
    <col min="8715" max="8715" width="9.140625" style="1"/>
    <col min="8716" max="8716" width="9.85546875" style="1" bestFit="1" customWidth="1"/>
    <col min="8717" max="8717" width="10.85546875" style="1" bestFit="1" customWidth="1"/>
    <col min="8718" max="8721" width="12.28515625" style="1" bestFit="1" customWidth="1"/>
    <col min="8722" max="8723" width="9.85546875" style="1" bestFit="1" customWidth="1"/>
    <col min="8724" max="8724" width="9.140625" style="1"/>
    <col min="8725" max="8725" width="9.85546875" style="1" bestFit="1" customWidth="1"/>
    <col min="8726" max="8726" width="10.85546875" style="1" bestFit="1" customWidth="1"/>
    <col min="8727" max="8731" width="12.28515625" style="1" bestFit="1" customWidth="1"/>
    <col min="8732" max="8953" width="9.140625" style="1"/>
    <col min="8954" max="8954" width="7.5703125" style="1" customWidth="1"/>
    <col min="8955" max="8955" width="56.140625" style="1" customWidth="1"/>
    <col min="8956" max="8956" width="11.85546875" style="1" customWidth="1"/>
    <col min="8957" max="8957" width="12.42578125" style="1" customWidth="1"/>
    <col min="8958" max="8958" width="11.5703125" style="1" customWidth="1"/>
    <col min="8959" max="8959" width="14" style="1" customWidth="1"/>
    <col min="8960" max="8960" width="14.5703125" style="1" customWidth="1"/>
    <col min="8961" max="8961" width="11.140625" style="1" customWidth="1"/>
    <col min="8962" max="8963" width="11.85546875" style="1" customWidth="1"/>
    <col min="8964" max="8964" width="12.42578125" style="1" customWidth="1"/>
    <col min="8965" max="8965" width="12.28515625" style="1" customWidth="1"/>
    <col min="8966" max="8966" width="10.42578125" style="1" customWidth="1"/>
    <col min="8967" max="8967" width="11.5703125" style="1" customWidth="1"/>
    <col min="8968" max="8968" width="12.140625" style="1" customWidth="1"/>
    <col min="8969" max="8969" width="12.28515625" style="1" customWidth="1"/>
    <col min="8970" max="8970" width="13.140625" style="1" customWidth="1"/>
    <col min="8971" max="8971" width="9.140625" style="1"/>
    <col min="8972" max="8972" width="9.85546875" style="1" bestFit="1" customWidth="1"/>
    <col min="8973" max="8973" width="10.85546875" style="1" bestFit="1" customWidth="1"/>
    <col min="8974" max="8977" width="12.28515625" style="1" bestFit="1" customWidth="1"/>
    <col min="8978" max="8979" width="9.85546875" style="1" bestFit="1" customWidth="1"/>
    <col min="8980" max="8980" width="9.140625" style="1"/>
    <col min="8981" max="8981" width="9.85546875" style="1" bestFit="1" customWidth="1"/>
    <col min="8982" max="8982" width="10.85546875" style="1" bestFit="1" customWidth="1"/>
    <col min="8983" max="8987" width="12.28515625" style="1" bestFit="1" customWidth="1"/>
    <col min="8988" max="9209" width="9.140625" style="1"/>
    <col min="9210" max="9210" width="7.5703125" style="1" customWidth="1"/>
    <col min="9211" max="9211" width="56.140625" style="1" customWidth="1"/>
    <col min="9212" max="9212" width="11.85546875" style="1" customWidth="1"/>
    <col min="9213" max="9213" width="12.42578125" style="1" customWidth="1"/>
    <col min="9214" max="9214" width="11.5703125" style="1" customWidth="1"/>
    <col min="9215" max="9215" width="14" style="1" customWidth="1"/>
    <col min="9216" max="9216" width="14.5703125" style="1" customWidth="1"/>
    <col min="9217" max="9217" width="11.140625" style="1" customWidth="1"/>
    <col min="9218" max="9219" width="11.85546875" style="1" customWidth="1"/>
    <col min="9220" max="9220" width="12.42578125" style="1" customWidth="1"/>
    <col min="9221" max="9221" width="12.28515625" style="1" customWidth="1"/>
    <col min="9222" max="9222" width="10.42578125" style="1" customWidth="1"/>
    <col min="9223" max="9223" width="11.5703125" style="1" customWidth="1"/>
    <col min="9224" max="9224" width="12.140625" style="1" customWidth="1"/>
    <col min="9225" max="9225" width="12.28515625" style="1" customWidth="1"/>
    <col min="9226" max="9226" width="13.140625" style="1" customWidth="1"/>
    <col min="9227" max="9227" width="9.140625" style="1"/>
    <col min="9228" max="9228" width="9.85546875" style="1" bestFit="1" customWidth="1"/>
    <col min="9229" max="9229" width="10.85546875" style="1" bestFit="1" customWidth="1"/>
    <col min="9230" max="9233" width="12.28515625" style="1" bestFit="1" customWidth="1"/>
    <col min="9234" max="9235" width="9.85546875" style="1" bestFit="1" customWidth="1"/>
    <col min="9236" max="9236" width="9.140625" style="1"/>
    <col min="9237" max="9237" width="9.85546875" style="1" bestFit="1" customWidth="1"/>
    <col min="9238" max="9238" width="10.85546875" style="1" bestFit="1" customWidth="1"/>
    <col min="9239" max="9243" width="12.28515625" style="1" bestFit="1" customWidth="1"/>
    <col min="9244" max="9465" width="9.140625" style="1"/>
    <col min="9466" max="9466" width="7.5703125" style="1" customWidth="1"/>
    <col min="9467" max="9467" width="56.140625" style="1" customWidth="1"/>
    <col min="9468" max="9468" width="11.85546875" style="1" customWidth="1"/>
    <col min="9469" max="9469" width="12.42578125" style="1" customWidth="1"/>
    <col min="9470" max="9470" width="11.5703125" style="1" customWidth="1"/>
    <col min="9471" max="9471" width="14" style="1" customWidth="1"/>
    <col min="9472" max="9472" width="14.5703125" style="1" customWidth="1"/>
    <col min="9473" max="9473" width="11.140625" style="1" customWidth="1"/>
    <col min="9474" max="9475" width="11.85546875" style="1" customWidth="1"/>
    <col min="9476" max="9476" width="12.42578125" style="1" customWidth="1"/>
    <col min="9477" max="9477" width="12.28515625" style="1" customWidth="1"/>
    <col min="9478" max="9478" width="10.42578125" style="1" customWidth="1"/>
    <col min="9479" max="9479" width="11.5703125" style="1" customWidth="1"/>
    <col min="9480" max="9480" width="12.140625" style="1" customWidth="1"/>
    <col min="9481" max="9481" width="12.28515625" style="1" customWidth="1"/>
    <col min="9482" max="9482" width="13.140625" style="1" customWidth="1"/>
    <col min="9483" max="9483" width="9.140625" style="1"/>
    <col min="9484" max="9484" width="9.85546875" style="1" bestFit="1" customWidth="1"/>
    <col min="9485" max="9485" width="10.85546875" style="1" bestFit="1" customWidth="1"/>
    <col min="9486" max="9489" width="12.28515625" style="1" bestFit="1" customWidth="1"/>
    <col min="9490" max="9491" width="9.85546875" style="1" bestFit="1" customWidth="1"/>
    <col min="9492" max="9492" width="9.140625" style="1"/>
    <col min="9493" max="9493" width="9.85546875" style="1" bestFit="1" customWidth="1"/>
    <col min="9494" max="9494" width="10.85546875" style="1" bestFit="1" customWidth="1"/>
    <col min="9495" max="9499" width="12.28515625" style="1" bestFit="1" customWidth="1"/>
    <col min="9500" max="9721" width="9.140625" style="1"/>
    <col min="9722" max="9722" width="7.5703125" style="1" customWidth="1"/>
    <col min="9723" max="9723" width="56.140625" style="1" customWidth="1"/>
    <col min="9724" max="9724" width="11.85546875" style="1" customWidth="1"/>
    <col min="9725" max="9725" width="12.42578125" style="1" customWidth="1"/>
    <col min="9726" max="9726" width="11.5703125" style="1" customWidth="1"/>
    <col min="9727" max="9727" width="14" style="1" customWidth="1"/>
    <col min="9728" max="9728" width="14.5703125" style="1" customWidth="1"/>
    <col min="9729" max="9729" width="11.140625" style="1" customWidth="1"/>
    <col min="9730" max="9731" width="11.85546875" style="1" customWidth="1"/>
    <col min="9732" max="9732" width="12.42578125" style="1" customWidth="1"/>
    <col min="9733" max="9733" width="12.28515625" style="1" customWidth="1"/>
    <col min="9734" max="9734" width="10.42578125" style="1" customWidth="1"/>
    <col min="9735" max="9735" width="11.5703125" style="1" customWidth="1"/>
    <col min="9736" max="9736" width="12.140625" style="1" customWidth="1"/>
    <col min="9737" max="9737" width="12.28515625" style="1" customWidth="1"/>
    <col min="9738" max="9738" width="13.140625" style="1" customWidth="1"/>
    <col min="9739" max="9739" width="9.140625" style="1"/>
    <col min="9740" max="9740" width="9.85546875" style="1" bestFit="1" customWidth="1"/>
    <col min="9741" max="9741" width="10.85546875" style="1" bestFit="1" customWidth="1"/>
    <col min="9742" max="9745" width="12.28515625" style="1" bestFit="1" customWidth="1"/>
    <col min="9746" max="9747" width="9.85546875" style="1" bestFit="1" customWidth="1"/>
    <col min="9748" max="9748" width="9.140625" style="1"/>
    <col min="9749" max="9749" width="9.85546875" style="1" bestFit="1" customWidth="1"/>
    <col min="9750" max="9750" width="10.85546875" style="1" bestFit="1" customWidth="1"/>
    <col min="9751" max="9755" width="12.28515625" style="1" bestFit="1" customWidth="1"/>
    <col min="9756" max="9977" width="9.140625" style="1"/>
    <col min="9978" max="9978" width="7.5703125" style="1" customWidth="1"/>
    <col min="9979" max="9979" width="56.140625" style="1" customWidth="1"/>
    <col min="9980" max="9980" width="11.85546875" style="1" customWidth="1"/>
    <col min="9981" max="9981" width="12.42578125" style="1" customWidth="1"/>
    <col min="9982" max="9982" width="11.5703125" style="1" customWidth="1"/>
    <col min="9983" max="9983" width="14" style="1" customWidth="1"/>
    <col min="9984" max="9984" width="14.5703125" style="1" customWidth="1"/>
    <col min="9985" max="9985" width="11.140625" style="1" customWidth="1"/>
    <col min="9986" max="9987" width="11.85546875" style="1" customWidth="1"/>
    <col min="9988" max="9988" width="12.42578125" style="1" customWidth="1"/>
    <col min="9989" max="9989" width="12.28515625" style="1" customWidth="1"/>
    <col min="9990" max="9990" width="10.42578125" style="1" customWidth="1"/>
    <col min="9991" max="9991" width="11.5703125" style="1" customWidth="1"/>
    <col min="9992" max="9992" width="12.140625" style="1" customWidth="1"/>
    <col min="9993" max="9993" width="12.28515625" style="1" customWidth="1"/>
    <col min="9994" max="9994" width="13.140625" style="1" customWidth="1"/>
    <col min="9995" max="9995" width="9.140625" style="1"/>
    <col min="9996" max="9996" width="9.85546875" style="1" bestFit="1" customWidth="1"/>
    <col min="9997" max="9997" width="10.85546875" style="1" bestFit="1" customWidth="1"/>
    <col min="9998" max="10001" width="12.28515625" style="1" bestFit="1" customWidth="1"/>
    <col min="10002" max="10003" width="9.85546875" style="1" bestFit="1" customWidth="1"/>
    <col min="10004" max="10004" width="9.140625" style="1"/>
    <col min="10005" max="10005" width="9.85546875" style="1" bestFit="1" customWidth="1"/>
    <col min="10006" max="10006" width="10.85546875" style="1" bestFit="1" customWidth="1"/>
    <col min="10007" max="10011" width="12.28515625" style="1" bestFit="1" customWidth="1"/>
    <col min="10012" max="10233" width="9.140625" style="1"/>
    <col min="10234" max="10234" width="7.5703125" style="1" customWidth="1"/>
    <col min="10235" max="10235" width="56.140625" style="1" customWidth="1"/>
    <col min="10236" max="10236" width="11.85546875" style="1" customWidth="1"/>
    <col min="10237" max="10237" width="12.42578125" style="1" customWidth="1"/>
    <col min="10238" max="10238" width="11.5703125" style="1" customWidth="1"/>
    <col min="10239" max="10239" width="14" style="1" customWidth="1"/>
    <col min="10240" max="10240" width="14.5703125" style="1" customWidth="1"/>
    <col min="10241" max="10241" width="11.140625" style="1" customWidth="1"/>
    <col min="10242" max="10243" width="11.85546875" style="1" customWidth="1"/>
    <col min="10244" max="10244" width="12.42578125" style="1" customWidth="1"/>
    <col min="10245" max="10245" width="12.28515625" style="1" customWidth="1"/>
    <col min="10246" max="10246" width="10.42578125" style="1" customWidth="1"/>
    <col min="10247" max="10247" width="11.5703125" style="1" customWidth="1"/>
    <col min="10248" max="10248" width="12.140625" style="1" customWidth="1"/>
    <col min="10249" max="10249" width="12.28515625" style="1" customWidth="1"/>
    <col min="10250" max="10250" width="13.140625" style="1" customWidth="1"/>
    <col min="10251" max="10251" width="9.140625" style="1"/>
    <col min="10252" max="10252" width="9.85546875" style="1" bestFit="1" customWidth="1"/>
    <col min="10253" max="10253" width="10.85546875" style="1" bestFit="1" customWidth="1"/>
    <col min="10254" max="10257" width="12.28515625" style="1" bestFit="1" customWidth="1"/>
    <col min="10258" max="10259" width="9.85546875" style="1" bestFit="1" customWidth="1"/>
    <col min="10260" max="10260" width="9.140625" style="1"/>
    <col min="10261" max="10261" width="9.85546875" style="1" bestFit="1" customWidth="1"/>
    <col min="10262" max="10262" width="10.85546875" style="1" bestFit="1" customWidth="1"/>
    <col min="10263" max="10267" width="12.28515625" style="1" bestFit="1" customWidth="1"/>
    <col min="10268" max="10489" width="9.140625" style="1"/>
    <col min="10490" max="10490" width="7.5703125" style="1" customWidth="1"/>
    <col min="10491" max="10491" width="56.140625" style="1" customWidth="1"/>
    <col min="10492" max="10492" width="11.85546875" style="1" customWidth="1"/>
    <col min="10493" max="10493" width="12.42578125" style="1" customWidth="1"/>
    <col min="10494" max="10494" width="11.5703125" style="1" customWidth="1"/>
    <col min="10495" max="10495" width="14" style="1" customWidth="1"/>
    <col min="10496" max="10496" width="14.5703125" style="1" customWidth="1"/>
    <col min="10497" max="10497" width="11.140625" style="1" customWidth="1"/>
    <col min="10498" max="10499" width="11.85546875" style="1" customWidth="1"/>
    <col min="10500" max="10500" width="12.42578125" style="1" customWidth="1"/>
    <col min="10501" max="10501" width="12.28515625" style="1" customWidth="1"/>
    <col min="10502" max="10502" width="10.42578125" style="1" customWidth="1"/>
    <col min="10503" max="10503" width="11.5703125" style="1" customWidth="1"/>
    <col min="10504" max="10504" width="12.140625" style="1" customWidth="1"/>
    <col min="10505" max="10505" width="12.28515625" style="1" customWidth="1"/>
    <col min="10506" max="10506" width="13.140625" style="1" customWidth="1"/>
    <col min="10507" max="10507" width="9.140625" style="1"/>
    <col min="10508" max="10508" width="9.85546875" style="1" bestFit="1" customWidth="1"/>
    <col min="10509" max="10509" width="10.85546875" style="1" bestFit="1" customWidth="1"/>
    <col min="10510" max="10513" width="12.28515625" style="1" bestFit="1" customWidth="1"/>
    <col min="10514" max="10515" width="9.85546875" style="1" bestFit="1" customWidth="1"/>
    <col min="10516" max="10516" width="9.140625" style="1"/>
    <col min="10517" max="10517" width="9.85546875" style="1" bestFit="1" customWidth="1"/>
    <col min="10518" max="10518" width="10.85546875" style="1" bestFit="1" customWidth="1"/>
    <col min="10519" max="10523" width="12.28515625" style="1" bestFit="1" customWidth="1"/>
    <col min="10524" max="10745" width="9.140625" style="1"/>
    <col min="10746" max="10746" width="7.5703125" style="1" customWidth="1"/>
    <col min="10747" max="10747" width="56.140625" style="1" customWidth="1"/>
    <col min="10748" max="10748" width="11.85546875" style="1" customWidth="1"/>
    <col min="10749" max="10749" width="12.42578125" style="1" customWidth="1"/>
    <col min="10750" max="10750" width="11.5703125" style="1" customWidth="1"/>
    <col min="10751" max="10751" width="14" style="1" customWidth="1"/>
    <col min="10752" max="10752" width="14.5703125" style="1" customWidth="1"/>
    <col min="10753" max="10753" width="11.140625" style="1" customWidth="1"/>
    <col min="10754" max="10755" width="11.85546875" style="1" customWidth="1"/>
    <col min="10756" max="10756" width="12.42578125" style="1" customWidth="1"/>
    <col min="10757" max="10757" width="12.28515625" style="1" customWidth="1"/>
    <col min="10758" max="10758" width="10.42578125" style="1" customWidth="1"/>
    <col min="10759" max="10759" width="11.5703125" style="1" customWidth="1"/>
    <col min="10760" max="10760" width="12.140625" style="1" customWidth="1"/>
    <col min="10761" max="10761" width="12.28515625" style="1" customWidth="1"/>
    <col min="10762" max="10762" width="13.140625" style="1" customWidth="1"/>
    <col min="10763" max="10763" width="9.140625" style="1"/>
    <col min="10764" max="10764" width="9.85546875" style="1" bestFit="1" customWidth="1"/>
    <col min="10765" max="10765" width="10.85546875" style="1" bestFit="1" customWidth="1"/>
    <col min="10766" max="10769" width="12.28515625" style="1" bestFit="1" customWidth="1"/>
    <col min="10770" max="10771" width="9.85546875" style="1" bestFit="1" customWidth="1"/>
    <col min="10772" max="10772" width="9.140625" style="1"/>
    <col min="10773" max="10773" width="9.85546875" style="1" bestFit="1" customWidth="1"/>
    <col min="10774" max="10774" width="10.85546875" style="1" bestFit="1" customWidth="1"/>
    <col min="10775" max="10779" width="12.28515625" style="1" bestFit="1" customWidth="1"/>
    <col min="10780" max="11001" width="9.140625" style="1"/>
    <col min="11002" max="11002" width="7.5703125" style="1" customWidth="1"/>
    <col min="11003" max="11003" width="56.140625" style="1" customWidth="1"/>
    <col min="11004" max="11004" width="11.85546875" style="1" customWidth="1"/>
    <col min="11005" max="11005" width="12.42578125" style="1" customWidth="1"/>
    <col min="11006" max="11006" width="11.5703125" style="1" customWidth="1"/>
    <col min="11007" max="11007" width="14" style="1" customWidth="1"/>
    <col min="11008" max="11008" width="14.5703125" style="1" customWidth="1"/>
    <col min="11009" max="11009" width="11.140625" style="1" customWidth="1"/>
    <col min="11010" max="11011" width="11.85546875" style="1" customWidth="1"/>
    <col min="11012" max="11012" width="12.42578125" style="1" customWidth="1"/>
    <col min="11013" max="11013" width="12.28515625" style="1" customWidth="1"/>
    <col min="11014" max="11014" width="10.42578125" style="1" customWidth="1"/>
    <col min="11015" max="11015" width="11.5703125" style="1" customWidth="1"/>
    <col min="11016" max="11016" width="12.140625" style="1" customWidth="1"/>
    <col min="11017" max="11017" width="12.28515625" style="1" customWidth="1"/>
    <col min="11018" max="11018" width="13.140625" style="1" customWidth="1"/>
    <col min="11019" max="11019" width="9.140625" style="1"/>
    <col min="11020" max="11020" width="9.85546875" style="1" bestFit="1" customWidth="1"/>
    <col min="11021" max="11021" width="10.85546875" style="1" bestFit="1" customWidth="1"/>
    <col min="11022" max="11025" width="12.28515625" style="1" bestFit="1" customWidth="1"/>
    <col min="11026" max="11027" width="9.85546875" style="1" bestFit="1" customWidth="1"/>
    <col min="11028" max="11028" width="9.140625" style="1"/>
    <col min="11029" max="11029" width="9.85546875" style="1" bestFit="1" customWidth="1"/>
    <col min="11030" max="11030" width="10.85546875" style="1" bestFit="1" customWidth="1"/>
    <col min="11031" max="11035" width="12.28515625" style="1" bestFit="1" customWidth="1"/>
    <col min="11036" max="11257" width="9.140625" style="1"/>
    <col min="11258" max="11258" width="7.5703125" style="1" customWidth="1"/>
    <col min="11259" max="11259" width="56.140625" style="1" customWidth="1"/>
    <col min="11260" max="11260" width="11.85546875" style="1" customWidth="1"/>
    <col min="11261" max="11261" width="12.42578125" style="1" customWidth="1"/>
    <col min="11262" max="11262" width="11.5703125" style="1" customWidth="1"/>
    <col min="11263" max="11263" width="14" style="1" customWidth="1"/>
    <col min="11264" max="11264" width="14.5703125" style="1" customWidth="1"/>
    <col min="11265" max="11265" width="11.140625" style="1" customWidth="1"/>
    <col min="11266" max="11267" width="11.85546875" style="1" customWidth="1"/>
    <col min="11268" max="11268" width="12.42578125" style="1" customWidth="1"/>
    <col min="11269" max="11269" width="12.28515625" style="1" customWidth="1"/>
    <col min="11270" max="11270" width="10.42578125" style="1" customWidth="1"/>
    <col min="11271" max="11271" width="11.5703125" style="1" customWidth="1"/>
    <col min="11272" max="11272" width="12.140625" style="1" customWidth="1"/>
    <col min="11273" max="11273" width="12.28515625" style="1" customWidth="1"/>
    <col min="11274" max="11274" width="13.140625" style="1" customWidth="1"/>
    <col min="11275" max="11275" width="9.140625" style="1"/>
    <col min="11276" max="11276" width="9.85546875" style="1" bestFit="1" customWidth="1"/>
    <col min="11277" max="11277" width="10.85546875" style="1" bestFit="1" customWidth="1"/>
    <col min="11278" max="11281" width="12.28515625" style="1" bestFit="1" customWidth="1"/>
    <col min="11282" max="11283" width="9.85546875" style="1" bestFit="1" customWidth="1"/>
    <col min="11284" max="11284" width="9.140625" style="1"/>
    <col min="11285" max="11285" width="9.85546875" style="1" bestFit="1" customWidth="1"/>
    <col min="11286" max="11286" width="10.85546875" style="1" bestFit="1" customWidth="1"/>
    <col min="11287" max="11291" width="12.28515625" style="1" bestFit="1" customWidth="1"/>
    <col min="11292" max="11513" width="9.140625" style="1"/>
    <col min="11514" max="11514" width="7.5703125" style="1" customWidth="1"/>
    <col min="11515" max="11515" width="56.140625" style="1" customWidth="1"/>
    <col min="11516" max="11516" width="11.85546875" style="1" customWidth="1"/>
    <col min="11517" max="11517" width="12.42578125" style="1" customWidth="1"/>
    <col min="11518" max="11518" width="11.5703125" style="1" customWidth="1"/>
    <col min="11519" max="11519" width="14" style="1" customWidth="1"/>
    <col min="11520" max="11520" width="14.5703125" style="1" customWidth="1"/>
    <col min="11521" max="11521" width="11.140625" style="1" customWidth="1"/>
    <col min="11522" max="11523" width="11.85546875" style="1" customWidth="1"/>
    <col min="11524" max="11524" width="12.42578125" style="1" customWidth="1"/>
    <col min="11525" max="11525" width="12.28515625" style="1" customWidth="1"/>
    <col min="11526" max="11526" width="10.42578125" style="1" customWidth="1"/>
    <col min="11527" max="11527" width="11.5703125" style="1" customWidth="1"/>
    <col min="11528" max="11528" width="12.140625" style="1" customWidth="1"/>
    <col min="11529" max="11529" width="12.28515625" style="1" customWidth="1"/>
    <col min="11530" max="11530" width="13.140625" style="1" customWidth="1"/>
    <col min="11531" max="11531" width="9.140625" style="1"/>
    <col min="11532" max="11532" width="9.85546875" style="1" bestFit="1" customWidth="1"/>
    <col min="11533" max="11533" width="10.85546875" style="1" bestFit="1" customWidth="1"/>
    <col min="11534" max="11537" width="12.28515625" style="1" bestFit="1" customWidth="1"/>
    <col min="11538" max="11539" width="9.85546875" style="1" bestFit="1" customWidth="1"/>
    <col min="11540" max="11540" width="9.140625" style="1"/>
    <col min="11541" max="11541" width="9.85546875" style="1" bestFit="1" customWidth="1"/>
    <col min="11542" max="11542" width="10.85546875" style="1" bestFit="1" customWidth="1"/>
    <col min="11543" max="11547" width="12.28515625" style="1" bestFit="1" customWidth="1"/>
    <col min="11548" max="11769" width="9.140625" style="1"/>
    <col min="11770" max="11770" width="7.5703125" style="1" customWidth="1"/>
    <col min="11771" max="11771" width="56.140625" style="1" customWidth="1"/>
    <col min="11772" max="11772" width="11.85546875" style="1" customWidth="1"/>
    <col min="11773" max="11773" width="12.42578125" style="1" customWidth="1"/>
    <col min="11774" max="11774" width="11.5703125" style="1" customWidth="1"/>
    <col min="11775" max="11775" width="14" style="1" customWidth="1"/>
    <col min="11776" max="11776" width="14.5703125" style="1" customWidth="1"/>
    <col min="11777" max="11777" width="11.140625" style="1" customWidth="1"/>
    <col min="11778" max="11779" width="11.85546875" style="1" customWidth="1"/>
    <col min="11780" max="11780" width="12.42578125" style="1" customWidth="1"/>
    <col min="11781" max="11781" width="12.28515625" style="1" customWidth="1"/>
    <col min="11782" max="11782" width="10.42578125" style="1" customWidth="1"/>
    <col min="11783" max="11783" width="11.5703125" style="1" customWidth="1"/>
    <col min="11784" max="11784" width="12.140625" style="1" customWidth="1"/>
    <col min="11785" max="11785" width="12.28515625" style="1" customWidth="1"/>
    <col min="11786" max="11786" width="13.140625" style="1" customWidth="1"/>
    <col min="11787" max="11787" width="9.140625" style="1"/>
    <col min="11788" max="11788" width="9.85546875" style="1" bestFit="1" customWidth="1"/>
    <col min="11789" max="11789" width="10.85546875" style="1" bestFit="1" customWidth="1"/>
    <col min="11790" max="11793" width="12.28515625" style="1" bestFit="1" customWidth="1"/>
    <col min="11794" max="11795" width="9.85546875" style="1" bestFit="1" customWidth="1"/>
    <col min="11796" max="11796" width="9.140625" style="1"/>
    <col min="11797" max="11797" width="9.85546875" style="1" bestFit="1" customWidth="1"/>
    <col min="11798" max="11798" width="10.85546875" style="1" bestFit="1" customWidth="1"/>
    <col min="11799" max="11803" width="12.28515625" style="1" bestFit="1" customWidth="1"/>
    <col min="11804" max="12025" width="9.140625" style="1"/>
    <col min="12026" max="12026" width="7.5703125" style="1" customWidth="1"/>
    <col min="12027" max="12027" width="56.140625" style="1" customWidth="1"/>
    <col min="12028" max="12028" width="11.85546875" style="1" customWidth="1"/>
    <col min="12029" max="12029" width="12.42578125" style="1" customWidth="1"/>
    <col min="12030" max="12030" width="11.5703125" style="1" customWidth="1"/>
    <col min="12031" max="12031" width="14" style="1" customWidth="1"/>
    <col min="12032" max="12032" width="14.5703125" style="1" customWidth="1"/>
    <col min="12033" max="12033" width="11.140625" style="1" customWidth="1"/>
    <col min="12034" max="12035" width="11.85546875" style="1" customWidth="1"/>
    <col min="12036" max="12036" width="12.42578125" style="1" customWidth="1"/>
    <col min="12037" max="12037" width="12.28515625" style="1" customWidth="1"/>
    <col min="12038" max="12038" width="10.42578125" style="1" customWidth="1"/>
    <col min="12039" max="12039" width="11.5703125" style="1" customWidth="1"/>
    <col min="12040" max="12040" width="12.140625" style="1" customWidth="1"/>
    <col min="12041" max="12041" width="12.28515625" style="1" customWidth="1"/>
    <col min="12042" max="12042" width="13.140625" style="1" customWidth="1"/>
    <col min="12043" max="12043" width="9.140625" style="1"/>
    <col min="12044" max="12044" width="9.85546875" style="1" bestFit="1" customWidth="1"/>
    <col min="12045" max="12045" width="10.85546875" style="1" bestFit="1" customWidth="1"/>
    <col min="12046" max="12049" width="12.28515625" style="1" bestFit="1" customWidth="1"/>
    <col min="12050" max="12051" width="9.85546875" style="1" bestFit="1" customWidth="1"/>
    <col min="12052" max="12052" width="9.140625" style="1"/>
    <col min="12053" max="12053" width="9.85546875" style="1" bestFit="1" customWidth="1"/>
    <col min="12054" max="12054" width="10.85546875" style="1" bestFit="1" customWidth="1"/>
    <col min="12055" max="12059" width="12.28515625" style="1" bestFit="1" customWidth="1"/>
    <col min="12060" max="12281" width="9.140625" style="1"/>
    <col min="12282" max="12282" width="7.5703125" style="1" customWidth="1"/>
    <col min="12283" max="12283" width="56.140625" style="1" customWidth="1"/>
    <col min="12284" max="12284" width="11.85546875" style="1" customWidth="1"/>
    <col min="12285" max="12285" width="12.42578125" style="1" customWidth="1"/>
    <col min="12286" max="12286" width="11.5703125" style="1" customWidth="1"/>
    <col min="12287" max="12287" width="14" style="1" customWidth="1"/>
    <col min="12288" max="12288" width="14.5703125" style="1" customWidth="1"/>
    <col min="12289" max="12289" width="11.140625" style="1" customWidth="1"/>
    <col min="12290" max="12291" width="11.85546875" style="1" customWidth="1"/>
    <col min="12292" max="12292" width="12.42578125" style="1" customWidth="1"/>
    <col min="12293" max="12293" width="12.28515625" style="1" customWidth="1"/>
    <col min="12294" max="12294" width="10.42578125" style="1" customWidth="1"/>
    <col min="12295" max="12295" width="11.5703125" style="1" customWidth="1"/>
    <col min="12296" max="12296" width="12.140625" style="1" customWidth="1"/>
    <col min="12297" max="12297" width="12.28515625" style="1" customWidth="1"/>
    <col min="12298" max="12298" width="13.140625" style="1" customWidth="1"/>
    <col min="12299" max="12299" width="9.140625" style="1"/>
    <col min="12300" max="12300" width="9.85546875" style="1" bestFit="1" customWidth="1"/>
    <col min="12301" max="12301" width="10.85546875" style="1" bestFit="1" customWidth="1"/>
    <col min="12302" max="12305" width="12.28515625" style="1" bestFit="1" customWidth="1"/>
    <col min="12306" max="12307" width="9.85546875" style="1" bestFit="1" customWidth="1"/>
    <col min="12308" max="12308" width="9.140625" style="1"/>
    <col min="12309" max="12309" width="9.85546875" style="1" bestFit="1" customWidth="1"/>
    <col min="12310" max="12310" width="10.85546875" style="1" bestFit="1" customWidth="1"/>
    <col min="12311" max="12315" width="12.28515625" style="1" bestFit="1" customWidth="1"/>
    <col min="12316" max="12537" width="9.140625" style="1"/>
    <col min="12538" max="12538" width="7.5703125" style="1" customWidth="1"/>
    <col min="12539" max="12539" width="56.140625" style="1" customWidth="1"/>
    <col min="12540" max="12540" width="11.85546875" style="1" customWidth="1"/>
    <col min="12541" max="12541" width="12.42578125" style="1" customWidth="1"/>
    <col min="12542" max="12542" width="11.5703125" style="1" customWidth="1"/>
    <col min="12543" max="12543" width="14" style="1" customWidth="1"/>
    <col min="12544" max="12544" width="14.5703125" style="1" customWidth="1"/>
    <col min="12545" max="12545" width="11.140625" style="1" customWidth="1"/>
    <col min="12546" max="12547" width="11.85546875" style="1" customWidth="1"/>
    <col min="12548" max="12548" width="12.42578125" style="1" customWidth="1"/>
    <col min="12549" max="12549" width="12.28515625" style="1" customWidth="1"/>
    <col min="12550" max="12550" width="10.42578125" style="1" customWidth="1"/>
    <col min="12551" max="12551" width="11.5703125" style="1" customWidth="1"/>
    <col min="12552" max="12552" width="12.140625" style="1" customWidth="1"/>
    <col min="12553" max="12553" width="12.28515625" style="1" customWidth="1"/>
    <col min="12554" max="12554" width="13.140625" style="1" customWidth="1"/>
    <col min="12555" max="12555" width="9.140625" style="1"/>
    <col min="12556" max="12556" width="9.85546875" style="1" bestFit="1" customWidth="1"/>
    <col min="12557" max="12557" width="10.85546875" style="1" bestFit="1" customWidth="1"/>
    <col min="12558" max="12561" width="12.28515625" style="1" bestFit="1" customWidth="1"/>
    <col min="12562" max="12563" width="9.85546875" style="1" bestFit="1" customWidth="1"/>
    <col min="12564" max="12564" width="9.140625" style="1"/>
    <col min="12565" max="12565" width="9.85546875" style="1" bestFit="1" customWidth="1"/>
    <col min="12566" max="12566" width="10.85546875" style="1" bestFit="1" customWidth="1"/>
    <col min="12567" max="12571" width="12.28515625" style="1" bestFit="1" customWidth="1"/>
    <col min="12572" max="12793" width="9.140625" style="1"/>
    <col min="12794" max="12794" width="7.5703125" style="1" customWidth="1"/>
    <col min="12795" max="12795" width="56.140625" style="1" customWidth="1"/>
    <col min="12796" max="12796" width="11.85546875" style="1" customWidth="1"/>
    <col min="12797" max="12797" width="12.42578125" style="1" customWidth="1"/>
    <col min="12798" max="12798" width="11.5703125" style="1" customWidth="1"/>
    <col min="12799" max="12799" width="14" style="1" customWidth="1"/>
    <col min="12800" max="12800" width="14.5703125" style="1" customWidth="1"/>
    <col min="12801" max="12801" width="11.140625" style="1" customWidth="1"/>
    <col min="12802" max="12803" width="11.85546875" style="1" customWidth="1"/>
    <col min="12804" max="12804" width="12.42578125" style="1" customWidth="1"/>
    <col min="12805" max="12805" width="12.28515625" style="1" customWidth="1"/>
    <col min="12806" max="12806" width="10.42578125" style="1" customWidth="1"/>
    <col min="12807" max="12807" width="11.5703125" style="1" customWidth="1"/>
    <col min="12808" max="12808" width="12.140625" style="1" customWidth="1"/>
    <col min="12809" max="12809" width="12.28515625" style="1" customWidth="1"/>
    <col min="12810" max="12810" width="13.140625" style="1" customWidth="1"/>
    <col min="12811" max="12811" width="9.140625" style="1"/>
    <col min="12812" max="12812" width="9.85546875" style="1" bestFit="1" customWidth="1"/>
    <col min="12813" max="12813" width="10.85546875" style="1" bestFit="1" customWidth="1"/>
    <col min="12814" max="12817" width="12.28515625" style="1" bestFit="1" customWidth="1"/>
    <col min="12818" max="12819" width="9.85546875" style="1" bestFit="1" customWidth="1"/>
    <col min="12820" max="12820" width="9.140625" style="1"/>
    <col min="12821" max="12821" width="9.85546875" style="1" bestFit="1" customWidth="1"/>
    <col min="12822" max="12822" width="10.85546875" style="1" bestFit="1" customWidth="1"/>
    <col min="12823" max="12827" width="12.28515625" style="1" bestFit="1" customWidth="1"/>
    <col min="12828" max="13049" width="9.140625" style="1"/>
    <col min="13050" max="13050" width="7.5703125" style="1" customWidth="1"/>
    <col min="13051" max="13051" width="56.140625" style="1" customWidth="1"/>
    <col min="13052" max="13052" width="11.85546875" style="1" customWidth="1"/>
    <col min="13053" max="13053" width="12.42578125" style="1" customWidth="1"/>
    <col min="13054" max="13054" width="11.5703125" style="1" customWidth="1"/>
    <col min="13055" max="13055" width="14" style="1" customWidth="1"/>
    <col min="13056" max="13056" width="14.5703125" style="1" customWidth="1"/>
    <col min="13057" max="13057" width="11.140625" style="1" customWidth="1"/>
    <col min="13058" max="13059" width="11.85546875" style="1" customWidth="1"/>
    <col min="13060" max="13060" width="12.42578125" style="1" customWidth="1"/>
    <col min="13061" max="13061" width="12.28515625" style="1" customWidth="1"/>
    <col min="13062" max="13062" width="10.42578125" style="1" customWidth="1"/>
    <col min="13063" max="13063" width="11.5703125" style="1" customWidth="1"/>
    <col min="13064" max="13064" width="12.140625" style="1" customWidth="1"/>
    <col min="13065" max="13065" width="12.28515625" style="1" customWidth="1"/>
    <col min="13066" max="13066" width="13.140625" style="1" customWidth="1"/>
    <col min="13067" max="13067" width="9.140625" style="1"/>
    <col min="13068" max="13068" width="9.85546875" style="1" bestFit="1" customWidth="1"/>
    <col min="13069" max="13069" width="10.85546875" style="1" bestFit="1" customWidth="1"/>
    <col min="13070" max="13073" width="12.28515625" style="1" bestFit="1" customWidth="1"/>
    <col min="13074" max="13075" width="9.85546875" style="1" bestFit="1" customWidth="1"/>
    <col min="13076" max="13076" width="9.140625" style="1"/>
    <col min="13077" max="13077" width="9.85546875" style="1" bestFit="1" customWidth="1"/>
    <col min="13078" max="13078" width="10.85546875" style="1" bestFit="1" customWidth="1"/>
    <col min="13079" max="13083" width="12.28515625" style="1" bestFit="1" customWidth="1"/>
    <col min="13084" max="13305" width="9.140625" style="1"/>
    <col min="13306" max="13306" width="7.5703125" style="1" customWidth="1"/>
    <col min="13307" max="13307" width="56.140625" style="1" customWidth="1"/>
    <col min="13308" max="13308" width="11.85546875" style="1" customWidth="1"/>
    <col min="13309" max="13309" width="12.42578125" style="1" customWidth="1"/>
    <col min="13310" max="13310" width="11.5703125" style="1" customWidth="1"/>
    <col min="13311" max="13311" width="14" style="1" customWidth="1"/>
    <col min="13312" max="13312" width="14.5703125" style="1" customWidth="1"/>
    <col min="13313" max="13313" width="11.140625" style="1" customWidth="1"/>
    <col min="13314" max="13315" width="11.85546875" style="1" customWidth="1"/>
    <col min="13316" max="13316" width="12.42578125" style="1" customWidth="1"/>
    <col min="13317" max="13317" width="12.28515625" style="1" customWidth="1"/>
    <col min="13318" max="13318" width="10.42578125" style="1" customWidth="1"/>
    <col min="13319" max="13319" width="11.5703125" style="1" customWidth="1"/>
    <col min="13320" max="13320" width="12.140625" style="1" customWidth="1"/>
    <col min="13321" max="13321" width="12.28515625" style="1" customWidth="1"/>
    <col min="13322" max="13322" width="13.140625" style="1" customWidth="1"/>
    <col min="13323" max="13323" width="9.140625" style="1"/>
    <col min="13324" max="13324" width="9.85546875" style="1" bestFit="1" customWidth="1"/>
    <col min="13325" max="13325" width="10.85546875" style="1" bestFit="1" customWidth="1"/>
    <col min="13326" max="13329" width="12.28515625" style="1" bestFit="1" customWidth="1"/>
    <col min="13330" max="13331" width="9.85546875" style="1" bestFit="1" customWidth="1"/>
    <col min="13332" max="13332" width="9.140625" style="1"/>
    <col min="13333" max="13333" width="9.85546875" style="1" bestFit="1" customWidth="1"/>
    <col min="13334" max="13334" width="10.85546875" style="1" bestFit="1" customWidth="1"/>
    <col min="13335" max="13339" width="12.28515625" style="1" bestFit="1" customWidth="1"/>
    <col min="13340" max="13561" width="9.140625" style="1"/>
    <col min="13562" max="13562" width="7.5703125" style="1" customWidth="1"/>
    <col min="13563" max="13563" width="56.140625" style="1" customWidth="1"/>
    <col min="13564" max="13564" width="11.85546875" style="1" customWidth="1"/>
    <col min="13565" max="13565" width="12.42578125" style="1" customWidth="1"/>
    <col min="13566" max="13566" width="11.5703125" style="1" customWidth="1"/>
    <col min="13567" max="13567" width="14" style="1" customWidth="1"/>
    <col min="13568" max="13568" width="14.5703125" style="1" customWidth="1"/>
    <col min="13569" max="13569" width="11.140625" style="1" customWidth="1"/>
    <col min="13570" max="13571" width="11.85546875" style="1" customWidth="1"/>
    <col min="13572" max="13572" width="12.42578125" style="1" customWidth="1"/>
    <col min="13573" max="13573" width="12.28515625" style="1" customWidth="1"/>
    <col min="13574" max="13574" width="10.42578125" style="1" customWidth="1"/>
    <col min="13575" max="13575" width="11.5703125" style="1" customWidth="1"/>
    <col min="13576" max="13576" width="12.140625" style="1" customWidth="1"/>
    <col min="13577" max="13577" width="12.28515625" style="1" customWidth="1"/>
    <col min="13578" max="13578" width="13.140625" style="1" customWidth="1"/>
    <col min="13579" max="13579" width="9.140625" style="1"/>
    <col min="13580" max="13580" width="9.85546875" style="1" bestFit="1" customWidth="1"/>
    <col min="13581" max="13581" width="10.85546875" style="1" bestFit="1" customWidth="1"/>
    <col min="13582" max="13585" width="12.28515625" style="1" bestFit="1" customWidth="1"/>
    <col min="13586" max="13587" width="9.85546875" style="1" bestFit="1" customWidth="1"/>
    <col min="13588" max="13588" width="9.140625" style="1"/>
    <col min="13589" max="13589" width="9.85546875" style="1" bestFit="1" customWidth="1"/>
    <col min="13590" max="13590" width="10.85546875" style="1" bestFit="1" customWidth="1"/>
    <col min="13591" max="13595" width="12.28515625" style="1" bestFit="1" customWidth="1"/>
    <col min="13596" max="13817" width="9.140625" style="1"/>
    <col min="13818" max="13818" width="7.5703125" style="1" customWidth="1"/>
    <col min="13819" max="13819" width="56.140625" style="1" customWidth="1"/>
    <col min="13820" max="13820" width="11.85546875" style="1" customWidth="1"/>
    <col min="13821" max="13821" width="12.42578125" style="1" customWidth="1"/>
    <col min="13822" max="13822" width="11.5703125" style="1" customWidth="1"/>
    <col min="13823" max="13823" width="14" style="1" customWidth="1"/>
    <col min="13824" max="13824" width="14.5703125" style="1" customWidth="1"/>
    <col min="13825" max="13825" width="11.140625" style="1" customWidth="1"/>
    <col min="13826" max="13827" width="11.85546875" style="1" customWidth="1"/>
    <col min="13828" max="13828" width="12.42578125" style="1" customWidth="1"/>
    <col min="13829" max="13829" width="12.28515625" style="1" customWidth="1"/>
    <col min="13830" max="13830" width="10.42578125" style="1" customWidth="1"/>
    <col min="13831" max="13831" width="11.5703125" style="1" customWidth="1"/>
    <col min="13832" max="13832" width="12.140625" style="1" customWidth="1"/>
    <col min="13833" max="13833" width="12.28515625" style="1" customWidth="1"/>
    <col min="13834" max="13834" width="13.140625" style="1" customWidth="1"/>
    <col min="13835" max="13835" width="9.140625" style="1"/>
    <col min="13836" max="13836" width="9.85546875" style="1" bestFit="1" customWidth="1"/>
    <col min="13837" max="13837" width="10.85546875" style="1" bestFit="1" customWidth="1"/>
    <col min="13838" max="13841" width="12.28515625" style="1" bestFit="1" customWidth="1"/>
    <col min="13842" max="13843" width="9.85546875" style="1" bestFit="1" customWidth="1"/>
    <col min="13844" max="13844" width="9.140625" style="1"/>
    <col min="13845" max="13845" width="9.85546875" style="1" bestFit="1" customWidth="1"/>
    <col min="13846" max="13846" width="10.85546875" style="1" bestFit="1" customWidth="1"/>
    <col min="13847" max="13851" width="12.28515625" style="1" bestFit="1" customWidth="1"/>
    <col min="13852" max="14073" width="9.140625" style="1"/>
    <col min="14074" max="14074" width="7.5703125" style="1" customWidth="1"/>
    <col min="14075" max="14075" width="56.140625" style="1" customWidth="1"/>
    <col min="14076" max="14076" width="11.85546875" style="1" customWidth="1"/>
    <col min="14077" max="14077" width="12.42578125" style="1" customWidth="1"/>
    <col min="14078" max="14078" width="11.5703125" style="1" customWidth="1"/>
    <col min="14079" max="14079" width="14" style="1" customWidth="1"/>
    <col min="14080" max="14080" width="14.5703125" style="1" customWidth="1"/>
    <col min="14081" max="14081" width="11.140625" style="1" customWidth="1"/>
    <col min="14082" max="14083" width="11.85546875" style="1" customWidth="1"/>
    <col min="14084" max="14084" width="12.42578125" style="1" customWidth="1"/>
    <col min="14085" max="14085" width="12.28515625" style="1" customWidth="1"/>
    <col min="14086" max="14086" width="10.42578125" style="1" customWidth="1"/>
    <col min="14087" max="14087" width="11.5703125" style="1" customWidth="1"/>
    <col min="14088" max="14088" width="12.140625" style="1" customWidth="1"/>
    <col min="14089" max="14089" width="12.28515625" style="1" customWidth="1"/>
    <col min="14090" max="14090" width="13.140625" style="1" customWidth="1"/>
    <col min="14091" max="14091" width="9.140625" style="1"/>
    <col min="14092" max="14092" width="9.85546875" style="1" bestFit="1" customWidth="1"/>
    <col min="14093" max="14093" width="10.85546875" style="1" bestFit="1" customWidth="1"/>
    <col min="14094" max="14097" width="12.28515625" style="1" bestFit="1" customWidth="1"/>
    <col min="14098" max="14099" width="9.85546875" style="1" bestFit="1" customWidth="1"/>
    <col min="14100" max="14100" width="9.140625" style="1"/>
    <col min="14101" max="14101" width="9.85546875" style="1" bestFit="1" customWidth="1"/>
    <col min="14102" max="14102" width="10.85546875" style="1" bestFit="1" customWidth="1"/>
    <col min="14103" max="14107" width="12.28515625" style="1" bestFit="1" customWidth="1"/>
    <col min="14108" max="14329" width="9.140625" style="1"/>
    <col min="14330" max="14330" width="7.5703125" style="1" customWidth="1"/>
    <col min="14331" max="14331" width="56.140625" style="1" customWidth="1"/>
    <col min="14332" max="14332" width="11.85546875" style="1" customWidth="1"/>
    <col min="14333" max="14333" width="12.42578125" style="1" customWidth="1"/>
    <col min="14334" max="14334" width="11.5703125" style="1" customWidth="1"/>
    <col min="14335" max="14335" width="14" style="1" customWidth="1"/>
    <col min="14336" max="14336" width="14.5703125" style="1" customWidth="1"/>
    <col min="14337" max="14337" width="11.140625" style="1" customWidth="1"/>
    <col min="14338" max="14339" width="11.85546875" style="1" customWidth="1"/>
    <col min="14340" max="14340" width="12.42578125" style="1" customWidth="1"/>
    <col min="14341" max="14341" width="12.28515625" style="1" customWidth="1"/>
    <col min="14342" max="14342" width="10.42578125" style="1" customWidth="1"/>
    <col min="14343" max="14343" width="11.5703125" style="1" customWidth="1"/>
    <col min="14344" max="14344" width="12.140625" style="1" customWidth="1"/>
    <col min="14345" max="14345" width="12.28515625" style="1" customWidth="1"/>
    <col min="14346" max="14346" width="13.140625" style="1" customWidth="1"/>
    <col min="14347" max="14347" width="9.140625" style="1"/>
    <col min="14348" max="14348" width="9.85546875" style="1" bestFit="1" customWidth="1"/>
    <col min="14349" max="14349" width="10.85546875" style="1" bestFit="1" customWidth="1"/>
    <col min="14350" max="14353" width="12.28515625" style="1" bestFit="1" customWidth="1"/>
    <col min="14354" max="14355" width="9.85546875" style="1" bestFit="1" customWidth="1"/>
    <col min="14356" max="14356" width="9.140625" style="1"/>
    <col min="14357" max="14357" width="9.85546875" style="1" bestFit="1" customWidth="1"/>
    <col min="14358" max="14358" width="10.85546875" style="1" bestFit="1" customWidth="1"/>
    <col min="14359" max="14363" width="12.28515625" style="1" bestFit="1" customWidth="1"/>
    <col min="14364" max="14585" width="9.140625" style="1"/>
    <col min="14586" max="14586" width="7.5703125" style="1" customWidth="1"/>
    <col min="14587" max="14587" width="56.140625" style="1" customWidth="1"/>
    <col min="14588" max="14588" width="11.85546875" style="1" customWidth="1"/>
    <col min="14589" max="14589" width="12.42578125" style="1" customWidth="1"/>
    <col min="14590" max="14590" width="11.5703125" style="1" customWidth="1"/>
    <col min="14591" max="14591" width="14" style="1" customWidth="1"/>
    <col min="14592" max="14592" width="14.5703125" style="1" customWidth="1"/>
    <col min="14593" max="14593" width="11.140625" style="1" customWidth="1"/>
    <col min="14594" max="14595" width="11.85546875" style="1" customWidth="1"/>
    <col min="14596" max="14596" width="12.42578125" style="1" customWidth="1"/>
    <col min="14597" max="14597" width="12.28515625" style="1" customWidth="1"/>
    <col min="14598" max="14598" width="10.42578125" style="1" customWidth="1"/>
    <col min="14599" max="14599" width="11.5703125" style="1" customWidth="1"/>
    <col min="14600" max="14600" width="12.140625" style="1" customWidth="1"/>
    <col min="14601" max="14601" width="12.28515625" style="1" customWidth="1"/>
    <col min="14602" max="14602" width="13.140625" style="1" customWidth="1"/>
    <col min="14603" max="14603" width="9.140625" style="1"/>
    <col min="14604" max="14604" width="9.85546875" style="1" bestFit="1" customWidth="1"/>
    <col min="14605" max="14605" width="10.85546875" style="1" bestFit="1" customWidth="1"/>
    <col min="14606" max="14609" width="12.28515625" style="1" bestFit="1" customWidth="1"/>
    <col min="14610" max="14611" width="9.85546875" style="1" bestFit="1" customWidth="1"/>
    <col min="14612" max="14612" width="9.140625" style="1"/>
    <col min="14613" max="14613" width="9.85546875" style="1" bestFit="1" customWidth="1"/>
    <col min="14614" max="14614" width="10.85546875" style="1" bestFit="1" customWidth="1"/>
    <col min="14615" max="14619" width="12.28515625" style="1" bestFit="1" customWidth="1"/>
    <col min="14620" max="14841" width="9.140625" style="1"/>
    <col min="14842" max="14842" width="7.5703125" style="1" customWidth="1"/>
    <col min="14843" max="14843" width="56.140625" style="1" customWidth="1"/>
    <col min="14844" max="14844" width="11.85546875" style="1" customWidth="1"/>
    <col min="14845" max="14845" width="12.42578125" style="1" customWidth="1"/>
    <col min="14846" max="14846" width="11.5703125" style="1" customWidth="1"/>
    <col min="14847" max="14847" width="14" style="1" customWidth="1"/>
    <col min="14848" max="14848" width="14.5703125" style="1" customWidth="1"/>
    <col min="14849" max="14849" width="11.140625" style="1" customWidth="1"/>
    <col min="14850" max="14851" width="11.85546875" style="1" customWidth="1"/>
    <col min="14852" max="14852" width="12.42578125" style="1" customWidth="1"/>
    <col min="14853" max="14853" width="12.28515625" style="1" customWidth="1"/>
    <col min="14854" max="14854" width="10.42578125" style="1" customWidth="1"/>
    <col min="14855" max="14855" width="11.5703125" style="1" customWidth="1"/>
    <col min="14856" max="14856" width="12.140625" style="1" customWidth="1"/>
    <col min="14857" max="14857" width="12.28515625" style="1" customWidth="1"/>
    <col min="14858" max="14858" width="13.140625" style="1" customWidth="1"/>
    <col min="14859" max="14859" width="9.140625" style="1"/>
    <col min="14860" max="14860" width="9.85546875" style="1" bestFit="1" customWidth="1"/>
    <col min="14861" max="14861" width="10.85546875" style="1" bestFit="1" customWidth="1"/>
    <col min="14862" max="14865" width="12.28515625" style="1" bestFit="1" customWidth="1"/>
    <col min="14866" max="14867" width="9.85546875" style="1" bestFit="1" customWidth="1"/>
    <col min="14868" max="14868" width="9.140625" style="1"/>
    <col min="14869" max="14869" width="9.85546875" style="1" bestFit="1" customWidth="1"/>
    <col min="14870" max="14870" width="10.85546875" style="1" bestFit="1" customWidth="1"/>
    <col min="14871" max="14875" width="12.28515625" style="1" bestFit="1" customWidth="1"/>
    <col min="14876" max="15097" width="9.140625" style="1"/>
    <col min="15098" max="15098" width="7.5703125" style="1" customWidth="1"/>
    <col min="15099" max="15099" width="56.140625" style="1" customWidth="1"/>
    <col min="15100" max="15100" width="11.85546875" style="1" customWidth="1"/>
    <col min="15101" max="15101" width="12.42578125" style="1" customWidth="1"/>
    <col min="15102" max="15102" width="11.5703125" style="1" customWidth="1"/>
    <col min="15103" max="15103" width="14" style="1" customWidth="1"/>
    <col min="15104" max="15104" width="14.5703125" style="1" customWidth="1"/>
    <col min="15105" max="15105" width="11.140625" style="1" customWidth="1"/>
    <col min="15106" max="15107" width="11.85546875" style="1" customWidth="1"/>
    <col min="15108" max="15108" width="12.42578125" style="1" customWidth="1"/>
    <col min="15109" max="15109" width="12.28515625" style="1" customWidth="1"/>
    <col min="15110" max="15110" width="10.42578125" style="1" customWidth="1"/>
    <col min="15111" max="15111" width="11.5703125" style="1" customWidth="1"/>
    <col min="15112" max="15112" width="12.140625" style="1" customWidth="1"/>
    <col min="15113" max="15113" width="12.28515625" style="1" customWidth="1"/>
    <col min="15114" max="15114" width="13.140625" style="1" customWidth="1"/>
    <col min="15115" max="15115" width="9.140625" style="1"/>
    <col min="15116" max="15116" width="9.85546875" style="1" bestFit="1" customWidth="1"/>
    <col min="15117" max="15117" width="10.85546875" style="1" bestFit="1" customWidth="1"/>
    <col min="15118" max="15121" width="12.28515625" style="1" bestFit="1" customWidth="1"/>
    <col min="15122" max="15123" width="9.85546875" style="1" bestFit="1" customWidth="1"/>
    <col min="15124" max="15124" width="9.140625" style="1"/>
    <col min="15125" max="15125" width="9.85546875" style="1" bestFit="1" customWidth="1"/>
    <col min="15126" max="15126" width="10.85546875" style="1" bestFit="1" customWidth="1"/>
    <col min="15127" max="15131" width="12.28515625" style="1" bestFit="1" customWidth="1"/>
    <col min="15132" max="15353" width="9.140625" style="1"/>
    <col min="15354" max="15354" width="7.5703125" style="1" customWidth="1"/>
    <col min="15355" max="15355" width="56.140625" style="1" customWidth="1"/>
    <col min="15356" max="15356" width="11.85546875" style="1" customWidth="1"/>
    <col min="15357" max="15357" width="12.42578125" style="1" customWidth="1"/>
    <col min="15358" max="15358" width="11.5703125" style="1" customWidth="1"/>
    <col min="15359" max="15359" width="14" style="1" customWidth="1"/>
    <col min="15360" max="15360" width="14.5703125" style="1" customWidth="1"/>
    <col min="15361" max="15361" width="11.140625" style="1" customWidth="1"/>
    <col min="15362" max="15363" width="11.85546875" style="1" customWidth="1"/>
    <col min="15364" max="15364" width="12.42578125" style="1" customWidth="1"/>
    <col min="15365" max="15365" width="12.28515625" style="1" customWidth="1"/>
    <col min="15366" max="15366" width="10.42578125" style="1" customWidth="1"/>
    <col min="15367" max="15367" width="11.5703125" style="1" customWidth="1"/>
    <col min="15368" max="15368" width="12.140625" style="1" customWidth="1"/>
    <col min="15369" max="15369" width="12.28515625" style="1" customWidth="1"/>
    <col min="15370" max="15370" width="13.140625" style="1" customWidth="1"/>
    <col min="15371" max="15371" width="9.140625" style="1"/>
    <col min="15372" max="15372" width="9.85546875" style="1" bestFit="1" customWidth="1"/>
    <col min="15373" max="15373" width="10.85546875" style="1" bestFit="1" customWidth="1"/>
    <col min="15374" max="15377" width="12.28515625" style="1" bestFit="1" customWidth="1"/>
    <col min="15378" max="15379" width="9.85546875" style="1" bestFit="1" customWidth="1"/>
    <col min="15380" max="15380" width="9.140625" style="1"/>
    <col min="15381" max="15381" width="9.85546875" style="1" bestFit="1" customWidth="1"/>
    <col min="15382" max="15382" width="10.85546875" style="1" bestFit="1" customWidth="1"/>
    <col min="15383" max="15387" width="12.28515625" style="1" bestFit="1" customWidth="1"/>
    <col min="15388" max="15609" width="9.140625" style="1"/>
    <col min="15610" max="15610" width="7.5703125" style="1" customWidth="1"/>
    <col min="15611" max="15611" width="56.140625" style="1" customWidth="1"/>
    <col min="15612" max="15612" width="11.85546875" style="1" customWidth="1"/>
    <col min="15613" max="15613" width="12.42578125" style="1" customWidth="1"/>
    <col min="15614" max="15614" width="11.5703125" style="1" customWidth="1"/>
    <col min="15615" max="15615" width="14" style="1" customWidth="1"/>
    <col min="15616" max="15616" width="14.5703125" style="1" customWidth="1"/>
    <col min="15617" max="15617" width="11.140625" style="1" customWidth="1"/>
    <col min="15618" max="15619" width="11.85546875" style="1" customWidth="1"/>
    <col min="15620" max="15620" width="12.42578125" style="1" customWidth="1"/>
    <col min="15621" max="15621" width="12.28515625" style="1" customWidth="1"/>
    <col min="15622" max="15622" width="10.42578125" style="1" customWidth="1"/>
    <col min="15623" max="15623" width="11.5703125" style="1" customWidth="1"/>
    <col min="15624" max="15624" width="12.140625" style="1" customWidth="1"/>
    <col min="15625" max="15625" width="12.28515625" style="1" customWidth="1"/>
    <col min="15626" max="15626" width="13.140625" style="1" customWidth="1"/>
    <col min="15627" max="15627" width="9.140625" style="1"/>
    <col min="15628" max="15628" width="9.85546875" style="1" bestFit="1" customWidth="1"/>
    <col min="15629" max="15629" width="10.85546875" style="1" bestFit="1" customWidth="1"/>
    <col min="15630" max="15633" width="12.28515625" style="1" bestFit="1" customWidth="1"/>
    <col min="15634" max="15635" width="9.85546875" style="1" bestFit="1" customWidth="1"/>
    <col min="15636" max="15636" width="9.140625" style="1"/>
    <col min="15637" max="15637" width="9.85546875" style="1" bestFit="1" customWidth="1"/>
    <col min="15638" max="15638" width="10.85546875" style="1" bestFit="1" customWidth="1"/>
    <col min="15639" max="15643" width="12.28515625" style="1" bestFit="1" customWidth="1"/>
    <col min="15644" max="15865" width="9.140625" style="1"/>
    <col min="15866" max="15866" width="7.5703125" style="1" customWidth="1"/>
    <col min="15867" max="15867" width="56.140625" style="1" customWidth="1"/>
    <col min="15868" max="15868" width="11.85546875" style="1" customWidth="1"/>
    <col min="15869" max="15869" width="12.42578125" style="1" customWidth="1"/>
    <col min="15870" max="15870" width="11.5703125" style="1" customWidth="1"/>
    <col min="15871" max="15871" width="14" style="1" customWidth="1"/>
    <col min="15872" max="15872" width="14.5703125" style="1" customWidth="1"/>
    <col min="15873" max="15873" width="11.140625" style="1" customWidth="1"/>
    <col min="15874" max="15875" width="11.85546875" style="1" customWidth="1"/>
    <col min="15876" max="15876" width="12.42578125" style="1" customWidth="1"/>
    <col min="15877" max="15877" width="12.28515625" style="1" customWidth="1"/>
    <col min="15878" max="15878" width="10.42578125" style="1" customWidth="1"/>
    <col min="15879" max="15879" width="11.5703125" style="1" customWidth="1"/>
    <col min="15880" max="15880" width="12.140625" style="1" customWidth="1"/>
    <col min="15881" max="15881" width="12.28515625" style="1" customWidth="1"/>
    <col min="15882" max="15882" width="13.140625" style="1" customWidth="1"/>
    <col min="15883" max="15883" width="9.140625" style="1"/>
    <col min="15884" max="15884" width="9.85546875" style="1" bestFit="1" customWidth="1"/>
    <col min="15885" max="15885" width="10.85546875" style="1" bestFit="1" customWidth="1"/>
    <col min="15886" max="15889" width="12.28515625" style="1" bestFit="1" customWidth="1"/>
    <col min="15890" max="15891" width="9.85546875" style="1" bestFit="1" customWidth="1"/>
    <col min="15892" max="15892" width="9.140625" style="1"/>
    <col min="15893" max="15893" width="9.85546875" style="1" bestFit="1" customWidth="1"/>
    <col min="15894" max="15894" width="10.85546875" style="1" bestFit="1" customWidth="1"/>
    <col min="15895" max="15899" width="12.28515625" style="1" bestFit="1" customWidth="1"/>
    <col min="15900" max="16121" width="9.140625" style="1"/>
    <col min="16122" max="16122" width="7.5703125" style="1" customWidth="1"/>
    <col min="16123" max="16123" width="56.140625" style="1" customWidth="1"/>
    <col min="16124" max="16124" width="11.85546875" style="1" customWidth="1"/>
    <col min="16125" max="16125" width="12.42578125" style="1" customWidth="1"/>
    <col min="16126" max="16126" width="11.5703125" style="1" customWidth="1"/>
    <col min="16127" max="16127" width="14" style="1" customWidth="1"/>
    <col min="16128" max="16128" width="14.5703125" style="1" customWidth="1"/>
    <col min="16129" max="16129" width="11.140625" style="1" customWidth="1"/>
    <col min="16130" max="16131" width="11.85546875" style="1" customWidth="1"/>
    <col min="16132" max="16132" width="12.42578125" style="1" customWidth="1"/>
    <col min="16133" max="16133" width="12.28515625" style="1" customWidth="1"/>
    <col min="16134" max="16134" width="10.42578125" style="1" customWidth="1"/>
    <col min="16135" max="16135" width="11.5703125" style="1" customWidth="1"/>
    <col min="16136" max="16136" width="12.140625" style="1" customWidth="1"/>
    <col min="16137" max="16137" width="12.28515625" style="1" customWidth="1"/>
    <col min="16138" max="16138" width="13.140625" style="1" customWidth="1"/>
    <col min="16139" max="16139" width="9.140625" style="1"/>
    <col min="16140" max="16140" width="9.85546875" style="1" bestFit="1" customWidth="1"/>
    <col min="16141" max="16141" width="10.85546875" style="1" bestFit="1" customWidth="1"/>
    <col min="16142" max="16145" width="12.28515625" style="1" bestFit="1" customWidth="1"/>
    <col min="16146" max="16147" width="9.85546875" style="1" bestFit="1" customWidth="1"/>
    <col min="16148" max="16148" width="9.140625" style="1"/>
    <col min="16149" max="16149" width="9.85546875" style="1" bestFit="1" customWidth="1"/>
    <col min="16150" max="16150" width="10.85546875" style="1" bestFit="1" customWidth="1"/>
    <col min="16151" max="16155" width="12.28515625" style="1" bestFit="1" customWidth="1"/>
    <col min="16156" max="16384" width="9.140625" style="1"/>
  </cols>
  <sheetData>
    <row r="1" spans="1:30" ht="12" customHeight="1" x14ac:dyDescent="0.25">
      <c r="A1" s="572" t="s">
        <v>975</v>
      </c>
      <c r="B1" s="573"/>
      <c r="C1" s="573"/>
      <c r="D1" s="573"/>
      <c r="E1" s="573"/>
      <c r="F1" s="573"/>
      <c r="G1" s="573"/>
      <c r="H1" s="573"/>
      <c r="I1" s="573"/>
      <c r="J1" s="573"/>
      <c r="K1" s="573"/>
      <c r="L1" s="573"/>
      <c r="M1" s="573"/>
      <c r="N1" s="573"/>
      <c r="O1" s="573"/>
      <c r="P1" s="573"/>
      <c r="Q1" s="459"/>
      <c r="R1" s="459"/>
      <c r="S1" s="459"/>
      <c r="T1" s="459"/>
      <c r="U1" s="459"/>
      <c r="V1" s="459"/>
      <c r="W1" s="459"/>
      <c r="X1" s="459"/>
      <c r="Y1" s="459"/>
      <c r="Z1" s="459"/>
      <c r="AA1" s="459"/>
      <c r="AB1" s="459"/>
      <c r="AC1" s="459"/>
      <c r="AD1" s="459"/>
    </row>
    <row r="2" spans="1:30" ht="12" customHeight="1" x14ac:dyDescent="0.25">
      <c r="A2" s="574" t="s">
        <v>771</v>
      </c>
      <c r="B2" s="573"/>
      <c r="C2" s="573"/>
      <c r="D2" s="573"/>
      <c r="E2" s="573"/>
      <c r="F2" s="573"/>
      <c r="G2" s="573"/>
      <c r="H2" s="573"/>
      <c r="I2" s="573"/>
      <c r="J2" s="573"/>
      <c r="K2" s="573"/>
      <c r="L2" s="573"/>
      <c r="M2" s="573"/>
      <c r="N2" s="573"/>
      <c r="O2" s="573"/>
      <c r="P2" s="573"/>
      <c r="Q2" s="459"/>
      <c r="R2" s="459"/>
      <c r="S2" s="459"/>
      <c r="T2" s="459"/>
      <c r="U2" s="459"/>
      <c r="V2" s="459"/>
      <c r="W2" s="459"/>
      <c r="X2" s="459"/>
      <c r="Y2" s="459"/>
      <c r="Z2" s="459"/>
      <c r="AA2" s="459"/>
      <c r="AB2" s="459"/>
      <c r="AC2" s="459"/>
      <c r="AD2" s="459"/>
    </row>
    <row r="3" spans="1:30" s="8" customFormat="1" ht="12" customHeight="1" x14ac:dyDescent="0.2">
      <c r="A3" s="1" t="s">
        <v>772</v>
      </c>
      <c r="B3" s="11"/>
      <c r="C3" s="330"/>
      <c r="D3" s="330"/>
      <c r="E3" s="330"/>
      <c r="F3" s="330"/>
      <c r="G3" s="330"/>
      <c r="H3" s="330"/>
      <c r="I3" s="330"/>
      <c r="J3" s="330"/>
      <c r="K3" s="330"/>
      <c r="L3" s="330"/>
      <c r="M3" s="330"/>
      <c r="N3" s="330"/>
      <c r="O3" s="331"/>
      <c r="P3" s="331"/>
    </row>
    <row r="4" spans="1:30" ht="12" customHeight="1" x14ac:dyDescent="0.2"/>
    <row r="5" spans="1:30" s="335" customFormat="1" ht="12" customHeight="1" x14ac:dyDescent="0.15">
      <c r="A5" s="592" t="s">
        <v>1</v>
      </c>
      <c r="B5" s="594" t="s">
        <v>819</v>
      </c>
      <c r="C5" s="333" t="s">
        <v>3</v>
      </c>
      <c r="D5" s="333" t="s">
        <v>4</v>
      </c>
      <c r="E5" s="333" t="s">
        <v>5</v>
      </c>
      <c r="F5" s="333" t="s">
        <v>6</v>
      </c>
      <c r="G5" s="333" t="s">
        <v>7</v>
      </c>
      <c r="H5" s="333" t="s">
        <v>8</v>
      </c>
      <c r="I5" s="333" t="s">
        <v>9</v>
      </c>
      <c r="J5" s="333" t="s">
        <v>10</v>
      </c>
      <c r="K5" s="333" t="s">
        <v>11</v>
      </c>
      <c r="L5" s="333" t="s">
        <v>12</v>
      </c>
      <c r="M5" s="333" t="s">
        <v>13</v>
      </c>
      <c r="N5" s="333" t="s">
        <v>14</v>
      </c>
      <c r="O5" s="333" t="s">
        <v>15</v>
      </c>
      <c r="P5" s="333" t="s">
        <v>16</v>
      </c>
      <c r="Q5" s="333" t="s">
        <v>106</v>
      </c>
      <c r="R5" s="333" t="s">
        <v>107</v>
      </c>
      <c r="S5" s="333" t="s">
        <v>374</v>
      </c>
      <c r="T5" s="333" t="s">
        <v>375</v>
      </c>
      <c r="U5" s="334" t="s">
        <v>376</v>
      </c>
      <c r="V5" s="334" t="s">
        <v>377</v>
      </c>
      <c r="W5" s="333" t="s">
        <v>378</v>
      </c>
      <c r="X5" s="333" t="s">
        <v>379</v>
      </c>
      <c r="Y5" s="333" t="s">
        <v>380</v>
      </c>
      <c r="Z5" s="333" t="s">
        <v>381</v>
      </c>
      <c r="AA5" s="333" t="s">
        <v>382</v>
      </c>
      <c r="AB5" s="333" t="s">
        <v>383</v>
      </c>
      <c r="AC5" s="333" t="s">
        <v>384</v>
      </c>
      <c r="AD5" s="441" t="s">
        <v>385</v>
      </c>
    </row>
    <row r="6" spans="1:30" s="335" customFormat="1" ht="12" customHeight="1" x14ac:dyDescent="0.15">
      <c r="A6" s="593"/>
      <c r="B6" s="595"/>
      <c r="C6" s="575" t="s">
        <v>773</v>
      </c>
      <c r="D6" s="586"/>
      <c r="E6" s="575" t="s">
        <v>774</v>
      </c>
      <c r="F6" s="586"/>
      <c r="G6" s="575" t="s">
        <v>775</v>
      </c>
      <c r="H6" s="586"/>
      <c r="I6" s="575" t="s">
        <v>776</v>
      </c>
      <c r="J6" s="586"/>
      <c r="K6" s="575" t="s">
        <v>777</v>
      </c>
      <c r="L6" s="586"/>
      <c r="M6" s="575" t="s">
        <v>592</v>
      </c>
      <c r="N6" s="586"/>
      <c r="O6" s="575" t="s">
        <v>503</v>
      </c>
      <c r="P6" s="569"/>
      <c r="Q6" s="589" t="s">
        <v>778</v>
      </c>
      <c r="R6" s="569"/>
      <c r="S6" s="589" t="s">
        <v>89</v>
      </c>
      <c r="T6" s="569"/>
      <c r="U6" s="575" t="s">
        <v>779</v>
      </c>
      <c r="V6" s="576"/>
      <c r="W6" s="581" t="s">
        <v>780</v>
      </c>
      <c r="X6" s="582"/>
      <c r="Y6" s="575" t="s">
        <v>781</v>
      </c>
      <c r="Z6" s="569"/>
      <c r="AA6" s="575" t="s">
        <v>782</v>
      </c>
      <c r="AB6" s="576"/>
      <c r="AC6" s="579" t="s">
        <v>783</v>
      </c>
      <c r="AD6" s="503"/>
    </row>
    <row r="7" spans="1:30" s="335" customFormat="1" ht="69.75" customHeight="1" x14ac:dyDescent="0.15">
      <c r="A7" s="593"/>
      <c r="B7" s="595"/>
      <c r="C7" s="587"/>
      <c r="D7" s="588"/>
      <c r="E7" s="587"/>
      <c r="F7" s="588"/>
      <c r="G7" s="587"/>
      <c r="H7" s="588"/>
      <c r="I7" s="587"/>
      <c r="J7" s="588"/>
      <c r="K7" s="587"/>
      <c r="L7" s="588"/>
      <c r="M7" s="587"/>
      <c r="N7" s="588"/>
      <c r="O7" s="585"/>
      <c r="P7" s="571"/>
      <c r="Q7" s="590"/>
      <c r="R7" s="571"/>
      <c r="S7" s="590"/>
      <c r="T7" s="571"/>
      <c r="U7" s="591"/>
      <c r="V7" s="578"/>
      <c r="W7" s="583"/>
      <c r="X7" s="584"/>
      <c r="Y7" s="585"/>
      <c r="Z7" s="571"/>
      <c r="AA7" s="577"/>
      <c r="AB7" s="578"/>
      <c r="AC7" s="579"/>
      <c r="AD7" s="503"/>
    </row>
    <row r="8" spans="1:30" s="335" customFormat="1" ht="10.5" x14ac:dyDescent="0.15">
      <c r="A8" s="593"/>
      <c r="B8" s="595"/>
      <c r="C8" s="336" t="s">
        <v>27</v>
      </c>
      <c r="D8" s="434" t="s">
        <v>892</v>
      </c>
      <c r="E8" s="434" t="s">
        <v>27</v>
      </c>
      <c r="F8" s="434" t="s">
        <v>892</v>
      </c>
      <c r="G8" s="434" t="s">
        <v>27</v>
      </c>
      <c r="H8" s="434" t="s">
        <v>892</v>
      </c>
      <c r="I8" s="434" t="s">
        <v>27</v>
      </c>
      <c r="J8" s="434" t="s">
        <v>892</v>
      </c>
      <c r="K8" s="434" t="s">
        <v>27</v>
      </c>
      <c r="L8" s="434" t="s">
        <v>892</v>
      </c>
      <c r="M8" s="434" t="s">
        <v>27</v>
      </c>
      <c r="N8" s="434" t="s">
        <v>892</v>
      </c>
      <c r="O8" s="434" t="s">
        <v>27</v>
      </c>
      <c r="P8" s="434" t="s">
        <v>892</v>
      </c>
      <c r="Q8" s="434" t="s">
        <v>27</v>
      </c>
      <c r="R8" s="434" t="s">
        <v>892</v>
      </c>
      <c r="S8" s="434" t="s">
        <v>27</v>
      </c>
      <c r="T8" s="434" t="s">
        <v>892</v>
      </c>
      <c r="U8" s="434" t="s">
        <v>27</v>
      </c>
      <c r="V8" s="434" t="s">
        <v>892</v>
      </c>
      <c r="W8" s="434" t="s">
        <v>27</v>
      </c>
      <c r="X8" s="434" t="s">
        <v>892</v>
      </c>
      <c r="Y8" s="434" t="s">
        <v>27</v>
      </c>
      <c r="Z8" s="434" t="s">
        <v>892</v>
      </c>
      <c r="AA8" s="434" t="s">
        <v>27</v>
      </c>
      <c r="AB8" s="434" t="s">
        <v>892</v>
      </c>
      <c r="AC8" s="434" t="s">
        <v>27</v>
      </c>
      <c r="AD8" s="434" t="s">
        <v>892</v>
      </c>
    </row>
    <row r="9" spans="1:30" s="335" customFormat="1" ht="15" customHeight="1" x14ac:dyDescent="0.15">
      <c r="A9" s="451"/>
      <c r="B9" s="456"/>
      <c r="C9" s="580" t="s">
        <v>26</v>
      </c>
      <c r="D9" s="448"/>
      <c r="E9" s="580" t="s">
        <v>26</v>
      </c>
      <c r="F9" s="448"/>
      <c r="G9" s="580" t="s">
        <v>26</v>
      </c>
      <c r="H9" s="448"/>
      <c r="I9" s="580" t="s">
        <v>26</v>
      </c>
      <c r="J9" s="448"/>
      <c r="K9" s="580" t="s">
        <v>26</v>
      </c>
      <c r="L9" s="448"/>
      <c r="M9" s="580" t="s">
        <v>26</v>
      </c>
      <c r="N9" s="448"/>
      <c r="O9" s="580" t="s">
        <v>26</v>
      </c>
      <c r="P9" s="448"/>
      <c r="Q9" s="580" t="s">
        <v>26</v>
      </c>
      <c r="R9" s="448"/>
      <c r="S9" s="580" t="s">
        <v>26</v>
      </c>
      <c r="T9" s="448"/>
      <c r="U9" s="580" t="s">
        <v>26</v>
      </c>
      <c r="V9" s="448"/>
      <c r="W9" s="580" t="s">
        <v>26</v>
      </c>
      <c r="X9" s="448"/>
      <c r="Y9" s="580" t="s">
        <v>26</v>
      </c>
      <c r="Z9" s="448"/>
      <c r="AA9" s="580" t="s">
        <v>26</v>
      </c>
      <c r="AB9" s="448"/>
      <c r="AC9" s="580" t="s">
        <v>26</v>
      </c>
      <c r="AD9" s="448"/>
    </row>
    <row r="10" spans="1:30" s="24" customFormat="1" ht="25.5" x14ac:dyDescent="0.2">
      <c r="A10" s="48" t="s">
        <v>28</v>
      </c>
      <c r="B10" s="337" t="s">
        <v>784</v>
      </c>
      <c r="C10" s="338">
        <v>45787194</v>
      </c>
      <c r="D10" s="338">
        <v>48071931</v>
      </c>
      <c r="E10" s="338">
        <v>12546000</v>
      </c>
      <c r="F10" s="338">
        <v>12624263</v>
      </c>
      <c r="G10" s="338">
        <v>179830400</v>
      </c>
      <c r="H10" s="338">
        <v>181684542</v>
      </c>
      <c r="I10" s="338"/>
      <c r="J10" s="338"/>
      <c r="K10" s="338"/>
      <c r="L10" s="338"/>
      <c r="M10" s="338"/>
      <c r="N10" s="338"/>
      <c r="O10" s="338"/>
      <c r="P10" s="338"/>
      <c r="Q10" s="338"/>
      <c r="R10" s="338">
        <v>520517</v>
      </c>
      <c r="S10" s="338"/>
      <c r="T10" s="338"/>
      <c r="U10" s="338">
        <v>13316890</v>
      </c>
      <c r="V10" s="338">
        <v>213316890</v>
      </c>
      <c r="W10" s="338">
        <v>12376150</v>
      </c>
      <c r="X10" s="338">
        <v>12376150</v>
      </c>
      <c r="Y10" s="338"/>
      <c r="Z10" s="338"/>
      <c r="AA10" s="339">
        <f>C10+E10+G10+I10+K10+M10+O10+Q10+S10+U10+W10+Y10</f>
        <v>263856634</v>
      </c>
      <c r="AB10" s="339">
        <f>D10+F10+H10+J10+L10+N10+P10+R10+T10+V10+X10+Z10</f>
        <v>468594293</v>
      </c>
      <c r="AC10" s="23">
        <v>129083746</v>
      </c>
      <c r="AD10" s="23">
        <v>129083746</v>
      </c>
    </row>
    <row r="11" spans="1:30" s="24" customFormat="1" ht="12" customHeight="1" x14ac:dyDescent="0.2">
      <c r="A11" s="48" t="s">
        <v>30</v>
      </c>
      <c r="B11" s="337" t="s">
        <v>785</v>
      </c>
      <c r="C11" s="338"/>
      <c r="D11" s="338"/>
      <c r="E11" s="338"/>
      <c r="F11" s="338"/>
      <c r="G11" s="338">
        <v>3070000</v>
      </c>
      <c r="H11" s="338">
        <v>3070000</v>
      </c>
      <c r="I11" s="338"/>
      <c r="J11" s="338"/>
      <c r="K11" s="338"/>
      <c r="L11" s="338"/>
      <c r="M11" s="338"/>
      <c r="N11" s="338"/>
      <c r="O11" s="338"/>
      <c r="P11" s="338"/>
      <c r="Q11" s="338"/>
      <c r="R11" s="338"/>
      <c r="S11" s="338"/>
      <c r="T11" s="338"/>
      <c r="U11" s="338">
        <v>3498850</v>
      </c>
      <c r="V11" s="338">
        <v>3498850</v>
      </c>
      <c r="W11" s="338"/>
      <c r="X11" s="338"/>
      <c r="Y11" s="338"/>
      <c r="Z11" s="338"/>
      <c r="AA11" s="339">
        <f t="shared" ref="AA11:AB38" si="0">C11+E11+G11+I11+K11+M11+O11+Q11+S11+U11+W11+Y11</f>
        <v>6568850</v>
      </c>
      <c r="AB11" s="339">
        <f t="shared" si="0"/>
        <v>6568850</v>
      </c>
      <c r="AC11" s="23"/>
      <c r="AD11" s="23"/>
    </row>
    <row r="12" spans="1:30" s="24" customFormat="1" ht="13.5" customHeight="1" x14ac:dyDescent="0.2">
      <c r="A12" s="48" t="s">
        <v>32</v>
      </c>
      <c r="B12" s="337" t="s">
        <v>786</v>
      </c>
      <c r="C12" s="338"/>
      <c r="D12" s="338"/>
      <c r="E12" s="338"/>
      <c r="F12" s="338"/>
      <c r="G12" s="338">
        <v>39056000</v>
      </c>
      <c r="H12" s="338">
        <v>39056000</v>
      </c>
      <c r="I12" s="338"/>
      <c r="J12" s="338"/>
      <c r="K12" s="338"/>
      <c r="L12" s="338"/>
      <c r="M12" s="338"/>
      <c r="N12" s="338"/>
      <c r="O12" s="338"/>
      <c r="P12" s="338"/>
      <c r="Q12" s="338"/>
      <c r="R12" s="338"/>
      <c r="S12" s="338"/>
      <c r="T12" s="338"/>
      <c r="U12" s="338">
        <v>71431996</v>
      </c>
      <c r="V12" s="338">
        <v>94779959</v>
      </c>
      <c r="W12" s="338">
        <v>34334729</v>
      </c>
      <c r="X12" s="338">
        <v>48954820</v>
      </c>
      <c r="Y12" s="338"/>
      <c r="Z12" s="338"/>
      <c r="AA12" s="339">
        <f t="shared" si="0"/>
        <v>144822725</v>
      </c>
      <c r="AB12" s="339">
        <f t="shared" si="0"/>
        <v>182790779</v>
      </c>
      <c r="AC12" s="23">
        <v>226692614</v>
      </c>
      <c r="AD12" s="23">
        <v>238306799</v>
      </c>
    </row>
    <row r="13" spans="1:30" s="24" customFormat="1" ht="12" customHeight="1" x14ac:dyDescent="0.2">
      <c r="A13" s="48" t="s">
        <v>34</v>
      </c>
      <c r="B13" s="337" t="s">
        <v>787</v>
      </c>
      <c r="C13" s="338"/>
      <c r="D13" s="338"/>
      <c r="E13" s="338"/>
      <c r="F13" s="338"/>
      <c r="G13" s="338">
        <v>10795000</v>
      </c>
      <c r="H13" s="338">
        <v>7747000</v>
      </c>
      <c r="I13" s="338"/>
      <c r="J13" s="338"/>
      <c r="K13" s="338"/>
      <c r="L13" s="338"/>
      <c r="M13" s="338"/>
      <c r="N13" s="338"/>
      <c r="O13" s="338"/>
      <c r="P13" s="338"/>
      <c r="Q13" s="338"/>
      <c r="R13" s="338"/>
      <c r="S13" s="338"/>
      <c r="T13" s="338"/>
      <c r="U13" s="338"/>
      <c r="V13" s="338"/>
      <c r="W13" s="338"/>
      <c r="X13" s="338"/>
      <c r="Y13" s="338"/>
      <c r="Z13" s="338"/>
      <c r="AA13" s="339">
        <f t="shared" si="0"/>
        <v>10795000</v>
      </c>
      <c r="AB13" s="339">
        <f t="shared" si="0"/>
        <v>7747000</v>
      </c>
      <c r="AC13" s="23"/>
      <c r="AD13" s="23"/>
    </row>
    <row r="14" spans="1:30" s="24" customFormat="1" ht="12" customHeight="1" x14ac:dyDescent="0.2">
      <c r="A14" s="48" t="s">
        <v>36</v>
      </c>
      <c r="B14" s="337" t="s">
        <v>788</v>
      </c>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9">
        <f t="shared" si="0"/>
        <v>0</v>
      </c>
      <c r="AB14" s="339">
        <f t="shared" si="0"/>
        <v>0</v>
      </c>
      <c r="AC14" s="23">
        <v>540351919</v>
      </c>
      <c r="AD14" s="23">
        <v>540351919</v>
      </c>
    </row>
    <row r="15" spans="1:30" s="24" customFormat="1" ht="12" customHeight="1" x14ac:dyDescent="0.2">
      <c r="A15" s="48"/>
      <c r="B15" s="337" t="s">
        <v>891</v>
      </c>
      <c r="C15" s="338"/>
      <c r="D15" s="338"/>
      <c r="E15" s="338"/>
      <c r="F15" s="338"/>
      <c r="G15" s="338"/>
      <c r="H15" s="338"/>
      <c r="I15" s="338"/>
      <c r="J15" s="338"/>
      <c r="K15" s="338"/>
      <c r="L15" s="338"/>
      <c r="M15" s="338"/>
      <c r="N15" s="338"/>
      <c r="O15" s="338"/>
      <c r="P15" s="338"/>
      <c r="Q15" s="338">
        <v>235115514</v>
      </c>
      <c r="R15" s="338">
        <v>440310297</v>
      </c>
      <c r="S15" s="338"/>
      <c r="T15" s="338"/>
      <c r="U15" s="338"/>
      <c r="V15" s="338"/>
      <c r="W15" s="338"/>
      <c r="X15" s="338"/>
      <c r="Y15" s="338"/>
      <c r="Z15" s="338"/>
      <c r="AA15" s="339">
        <f t="shared" si="0"/>
        <v>235115514</v>
      </c>
      <c r="AB15" s="339">
        <f t="shared" si="0"/>
        <v>440310297</v>
      </c>
      <c r="AC15" s="23"/>
      <c r="AD15" s="23"/>
    </row>
    <row r="16" spans="1:30" s="24" customFormat="1" ht="12" customHeight="1" x14ac:dyDescent="0.2">
      <c r="A16" s="48" t="s">
        <v>38</v>
      </c>
      <c r="B16" s="337" t="s">
        <v>789</v>
      </c>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9">
        <f t="shared" si="0"/>
        <v>0</v>
      </c>
      <c r="AB16" s="339">
        <f t="shared" si="0"/>
        <v>0</v>
      </c>
      <c r="AC16" s="23">
        <v>377205362</v>
      </c>
      <c r="AD16" s="23">
        <v>377205362</v>
      </c>
    </row>
    <row r="17" spans="1:30" s="24" customFormat="1" ht="12" customHeight="1" x14ac:dyDescent="0.2">
      <c r="A17" s="48" t="s">
        <v>40</v>
      </c>
      <c r="B17" s="337" t="s">
        <v>790</v>
      </c>
      <c r="C17" s="338">
        <v>12000000</v>
      </c>
      <c r="D17" s="338">
        <v>12000000</v>
      </c>
      <c r="E17" s="338">
        <v>1365000</v>
      </c>
      <c r="F17" s="338">
        <v>1365000</v>
      </c>
      <c r="G17" s="338">
        <v>508000</v>
      </c>
      <c r="H17" s="338">
        <v>508000</v>
      </c>
      <c r="I17" s="338"/>
      <c r="J17" s="338"/>
      <c r="K17" s="338"/>
      <c r="L17" s="338"/>
      <c r="M17" s="338"/>
      <c r="N17" s="338"/>
      <c r="O17" s="338"/>
      <c r="P17" s="338"/>
      <c r="Q17" s="338"/>
      <c r="R17" s="338"/>
      <c r="S17" s="338"/>
      <c r="T17" s="338"/>
      <c r="U17" s="338"/>
      <c r="V17" s="338"/>
      <c r="W17" s="338"/>
      <c r="X17" s="338"/>
      <c r="Y17" s="338"/>
      <c r="Z17" s="338"/>
      <c r="AA17" s="339">
        <f t="shared" si="0"/>
        <v>13873000</v>
      </c>
      <c r="AB17" s="339">
        <f t="shared" si="0"/>
        <v>13873000</v>
      </c>
      <c r="AC17" s="23">
        <v>6000000</v>
      </c>
      <c r="AD17" s="23">
        <v>6000000</v>
      </c>
    </row>
    <row r="18" spans="1:30" s="24" customFormat="1" ht="12" customHeight="1" x14ac:dyDescent="0.2">
      <c r="A18" s="48" t="s">
        <v>42</v>
      </c>
      <c r="B18" s="340" t="s">
        <v>791</v>
      </c>
      <c r="C18" s="22"/>
      <c r="D18" s="22"/>
      <c r="E18" s="22"/>
      <c r="F18" s="22"/>
      <c r="G18" s="22">
        <v>15240000</v>
      </c>
      <c r="H18" s="22">
        <v>15240000</v>
      </c>
      <c r="I18" s="22"/>
      <c r="J18" s="22"/>
      <c r="K18" s="22"/>
      <c r="L18" s="22"/>
      <c r="M18" s="22"/>
      <c r="N18" s="22"/>
      <c r="O18" s="22"/>
      <c r="P18" s="22"/>
      <c r="Q18" s="22"/>
      <c r="R18" s="22"/>
      <c r="S18" s="22"/>
      <c r="T18" s="22"/>
      <c r="U18" s="22">
        <v>574574449</v>
      </c>
      <c r="V18" s="22">
        <v>585035890</v>
      </c>
      <c r="W18" s="22"/>
      <c r="X18" s="22"/>
      <c r="Y18" s="22"/>
      <c r="Z18" s="22"/>
      <c r="AA18" s="339">
        <f t="shared" si="0"/>
        <v>589814449</v>
      </c>
      <c r="AB18" s="339">
        <f t="shared" si="0"/>
        <v>600275890</v>
      </c>
      <c r="AC18" s="23"/>
      <c r="AD18" s="23"/>
    </row>
    <row r="19" spans="1:30" s="24" customFormat="1" ht="12" customHeight="1" x14ac:dyDescent="0.2">
      <c r="A19" s="48" t="s">
        <v>44</v>
      </c>
      <c r="B19" s="337" t="s">
        <v>792</v>
      </c>
      <c r="C19" s="338"/>
      <c r="D19" s="338"/>
      <c r="E19" s="338"/>
      <c r="F19" s="338"/>
      <c r="G19" s="338">
        <v>34919868</v>
      </c>
      <c r="H19" s="338">
        <v>34919868</v>
      </c>
      <c r="I19" s="338"/>
      <c r="J19" s="338"/>
      <c r="K19" s="338"/>
      <c r="L19" s="338"/>
      <c r="M19" s="338"/>
      <c r="N19" s="338"/>
      <c r="O19" s="338"/>
      <c r="P19" s="338"/>
      <c r="Q19" s="338"/>
      <c r="R19" s="338"/>
      <c r="S19" s="338"/>
      <c r="T19" s="338"/>
      <c r="U19" s="338"/>
      <c r="V19" s="338"/>
      <c r="W19" s="338"/>
      <c r="X19" s="338"/>
      <c r="Y19" s="338"/>
      <c r="Z19" s="338"/>
      <c r="AA19" s="339">
        <f t="shared" si="0"/>
        <v>34919868</v>
      </c>
      <c r="AB19" s="339">
        <f t="shared" si="0"/>
        <v>34919868</v>
      </c>
      <c r="AC19" s="23"/>
      <c r="AD19" s="23"/>
    </row>
    <row r="20" spans="1:30" s="24" customFormat="1" ht="12" customHeight="1" x14ac:dyDescent="0.2">
      <c r="A20" s="48" t="s">
        <v>46</v>
      </c>
      <c r="B20" s="337" t="s">
        <v>793</v>
      </c>
      <c r="C20" s="338"/>
      <c r="D20" s="338"/>
      <c r="E20" s="338"/>
      <c r="F20" s="338"/>
      <c r="G20" s="338">
        <v>86188550</v>
      </c>
      <c r="H20" s="338">
        <v>86188550</v>
      </c>
      <c r="I20" s="338"/>
      <c r="J20" s="338"/>
      <c r="K20" s="338"/>
      <c r="L20" s="338"/>
      <c r="M20" s="338"/>
      <c r="N20" s="338"/>
      <c r="O20" s="338"/>
      <c r="P20" s="338"/>
      <c r="Q20" s="338"/>
      <c r="R20" s="338"/>
      <c r="S20" s="338"/>
      <c r="T20" s="338"/>
      <c r="U20" s="338"/>
      <c r="V20" s="338"/>
      <c r="W20" s="338"/>
      <c r="X20" s="338"/>
      <c r="Y20" s="338"/>
      <c r="Z20" s="338"/>
      <c r="AA20" s="339">
        <f t="shared" si="0"/>
        <v>86188550</v>
      </c>
      <c r="AB20" s="339">
        <f t="shared" si="0"/>
        <v>86188550</v>
      </c>
      <c r="AC20" s="23"/>
      <c r="AD20" s="23"/>
    </row>
    <row r="21" spans="1:30" s="24" customFormat="1" ht="12" customHeight="1" x14ac:dyDescent="0.2">
      <c r="A21" s="48" t="s">
        <v>48</v>
      </c>
      <c r="B21" s="340" t="s">
        <v>794</v>
      </c>
      <c r="C21" s="22"/>
      <c r="D21" s="22"/>
      <c r="E21" s="22"/>
      <c r="F21" s="22"/>
      <c r="G21" s="22">
        <v>20324000</v>
      </c>
      <c r="H21" s="22">
        <v>20324000</v>
      </c>
      <c r="I21" s="22"/>
      <c r="J21" s="22"/>
      <c r="K21" s="22"/>
      <c r="L21" s="22"/>
      <c r="M21" s="22"/>
      <c r="N21" s="22"/>
      <c r="O21" s="22"/>
      <c r="P21" s="22"/>
      <c r="Q21" s="22"/>
      <c r="R21" s="22"/>
      <c r="S21" s="22"/>
      <c r="T21" s="22"/>
      <c r="U21" s="22">
        <v>39815960</v>
      </c>
      <c r="V21" s="22">
        <v>48822569</v>
      </c>
      <c r="W21" s="22"/>
      <c r="X21" s="22"/>
      <c r="Y21" s="22"/>
      <c r="Z21" s="22"/>
      <c r="AA21" s="339">
        <f t="shared" si="0"/>
        <v>60139960</v>
      </c>
      <c r="AB21" s="339">
        <f t="shared" si="0"/>
        <v>69146569</v>
      </c>
      <c r="AC21" s="23"/>
      <c r="AD21" s="23"/>
    </row>
    <row r="22" spans="1:30" s="24" customFormat="1" ht="12" customHeight="1" x14ac:dyDescent="0.2">
      <c r="A22" s="48" t="s">
        <v>49</v>
      </c>
      <c r="B22" s="340" t="s">
        <v>795</v>
      </c>
      <c r="C22" s="22">
        <v>21855480</v>
      </c>
      <c r="D22" s="22">
        <v>22290260</v>
      </c>
      <c r="E22" s="22">
        <v>3739202</v>
      </c>
      <c r="F22" s="22">
        <v>3665292</v>
      </c>
      <c r="G22" s="22">
        <v>24863500</v>
      </c>
      <c r="H22" s="22">
        <v>24863500</v>
      </c>
      <c r="I22" s="22"/>
      <c r="J22" s="22"/>
      <c r="K22" s="22"/>
      <c r="L22" s="22"/>
      <c r="M22" s="22"/>
      <c r="N22" s="22"/>
      <c r="O22" s="22"/>
      <c r="P22" s="22"/>
      <c r="Q22" s="22"/>
      <c r="R22" s="22"/>
      <c r="S22" s="22"/>
      <c r="T22" s="22"/>
      <c r="U22" s="22">
        <v>7892920</v>
      </c>
      <c r="V22" s="22">
        <v>7892920</v>
      </c>
      <c r="W22" s="22">
        <v>6350000</v>
      </c>
      <c r="X22" s="22">
        <v>6350000</v>
      </c>
      <c r="Y22" s="22"/>
      <c r="Z22" s="22"/>
      <c r="AA22" s="339">
        <f t="shared" si="0"/>
        <v>64701102</v>
      </c>
      <c r="AB22" s="339">
        <f t="shared" si="0"/>
        <v>65061972</v>
      </c>
      <c r="AC22" s="23">
        <v>25000000</v>
      </c>
      <c r="AD22" s="23">
        <v>25000000</v>
      </c>
    </row>
    <row r="23" spans="1:30" s="24" customFormat="1" ht="12" customHeight="1" x14ac:dyDescent="0.2">
      <c r="A23" s="48" t="s">
        <v>51</v>
      </c>
      <c r="B23" s="340" t="s">
        <v>796</v>
      </c>
      <c r="C23" s="22">
        <v>13119924</v>
      </c>
      <c r="D23" s="22">
        <v>13293836</v>
      </c>
      <c r="E23" s="22">
        <v>2218011</v>
      </c>
      <c r="F23" s="22">
        <v>2299751</v>
      </c>
      <c r="G23" s="22">
        <v>2923400</v>
      </c>
      <c r="H23" s="22">
        <v>2923400</v>
      </c>
      <c r="I23" s="22"/>
      <c r="J23" s="22"/>
      <c r="K23" s="22"/>
      <c r="L23" s="22"/>
      <c r="M23" s="22"/>
      <c r="N23" s="22"/>
      <c r="O23" s="22"/>
      <c r="P23" s="22"/>
      <c r="Q23" s="22"/>
      <c r="R23" s="22"/>
      <c r="S23" s="22"/>
      <c r="T23" s="22"/>
      <c r="U23" s="22">
        <v>6502530</v>
      </c>
      <c r="V23" s="22">
        <v>6502530</v>
      </c>
      <c r="W23" s="22"/>
      <c r="X23" s="22"/>
      <c r="Y23" s="22"/>
      <c r="Z23" s="22"/>
      <c r="AA23" s="339">
        <f t="shared" si="0"/>
        <v>24763865</v>
      </c>
      <c r="AB23" s="339">
        <f t="shared" si="0"/>
        <v>25019517</v>
      </c>
      <c r="AC23" s="23">
        <v>12000000</v>
      </c>
      <c r="AD23" s="23">
        <v>12000000</v>
      </c>
    </row>
    <row r="24" spans="1:30" s="24" customFormat="1" ht="12" customHeight="1" x14ac:dyDescent="0.2">
      <c r="A24" s="48" t="s">
        <v>53</v>
      </c>
      <c r="B24" s="340" t="s">
        <v>797</v>
      </c>
      <c r="C24" s="22">
        <v>20611732</v>
      </c>
      <c r="D24" s="22">
        <v>20872600</v>
      </c>
      <c r="E24" s="22">
        <v>3480764</v>
      </c>
      <c r="F24" s="22">
        <v>3603374</v>
      </c>
      <c r="G24" s="22">
        <v>1096000</v>
      </c>
      <c r="H24" s="22">
        <v>1096000</v>
      </c>
      <c r="I24" s="22"/>
      <c r="J24" s="22"/>
      <c r="K24" s="22"/>
      <c r="L24" s="22"/>
      <c r="M24" s="22"/>
      <c r="N24" s="22"/>
      <c r="O24" s="22"/>
      <c r="P24" s="22"/>
      <c r="Q24" s="22"/>
      <c r="R24" s="22"/>
      <c r="S24" s="22"/>
      <c r="T24" s="22"/>
      <c r="U24" s="22">
        <v>44450</v>
      </c>
      <c r="V24" s="22">
        <v>44450</v>
      </c>
      <c r="W24" s="22"/>
      <c r="X24" s="22"/>
      <c r="Y24" s="22"/>
      <c r="Z24" s="22"/>
      <c r="AA24" s="339">
        <f t="shared" si="0"/>
        <v>25232946</v>
      </c>
      <c r="AB24" s="339">
        <f t="shared" si="0"/>
        <v>25616424</v>
      </c>
      <c r="AC24" s="23">
        <v>11000000</v>
      </c>
      <c r="AD24" s="23">
        <v>11000000</v>
      </c>
    </row>
    <row r="25" spans="1:30" s="24" customFormat="1" ht="12" customHeight="1" x14ac:dyDescent="0.2">
      <c r="A25" s="48" t="s">
        <v>55</v>
      </c>
      <c r="B25" s="340" t="s">
        <v>798</v>
      </c>
      <c r="C25" s="22">
        <v>2640000</v>
      </c>
      <c r="D25" s="22">
        <v>5320500</v>
      </c>
      <c r="E25" s="22">
        <v>96000</v>
      </c>
      <c r="F25" s="22">
        <v>196000</v>
      </c>
      <c r="G25" s="22">
        <v>1270000</v>
      </c>
      <c r="H25" s="22">
        <v>7620000</v>
      </c>
      <c r="I25" s="22"/>
      <c r="J25" s="22"/>
      <c r="K25" s="22"/>
      <c r="L25" s="22"/>
      <c r="M25" s="22"/>
      <c r="N25" s="22"/>
      <c r="O25" s="22"/>
      <c r="P25" s="22"/>
      <c r="Q25" s="22"/>
      <c r="R25" s="22"/>
      <c r="S25" s="22"/>
      <c r="T25" s="22"/>
      <c r="U25" s="22"/>
      <c r="V25" s="22"/>
      <c r="W25" s="22"/>
      <c r="X25" s="22"/>
      <c r="Y25" s="22"/>
      <c r="Z25" s="22"/>
      <c r="AA25" s="339">
        <f t="shared" si="0"/>
        <v>4006000</v>
      </c>
      <c r="AB25" s="339">
        <f t="shared" si="0"/>
        <v>13136500</v>
      </c>
      <c r="AC25" s="23"/>
      <c r="AD25" s="23"/>
    </row>
    <row r="26" spans="1:30" s="24" customFormat="1" ht="12" customHeight="1" x14ac:dyDescent="0.2">
      <c r="A26" s="48" t="s">
        <v>57</v>
      </c>
      <c r="B26" s="340" t="s">
        <v>799</v>
      </c>
      <c r="C26" s="22"/>
      <c r="D26" s="22"/>
      <c r="E26" s="22"/>
      <c r="F26" s="22"/>
      <c r="G26" s="22">
        <v>15685000</v>
      </c>
      <c r="H26" s="22">
        <v>15685000</v>
      </c>
      <c r="I26" s="22"/>
      <c r="J26" s="22"/>
      <c r="K26" s="22"/>
      <c r="L26" s="22"/>
      <c r="M26" s="22"/>
      <c r="N26" s="22"/>
      <c r="O26" s="22"/>
      <c r="P26" s="22"/>
      <c r="Q26" s="22"/>
      <c r="R26" s="22"/>
      <c r="S26" s="22"/>
      <c r="T26" s="22"/>
      <c r="U26" s="22"/>
      <c r="V26" s="22">
        <v>3118104</v>
      </c>
      <c r="W26" s="22"/>
      <c r="X26" s="22"/>
      <c r="Y26" s="22"/>
      <c r="Z26" s="22"/>
      <c r="AA26" s="339">
        <f t="shared" si="0"/>
        <v>15685000</v>
      </c>
      <c r="AB26" s="339">
        <f t="shared" si="0"/>
        <v>18803104</v>
      </c>
      <c r="AC26" s="23"/>
      <c r="AD26" s="23"/>
    </row>
    <row r="27" spans="1:30" s="24" customFormat="1" ht="14.25" customHeight="1" x14ac:dyDescent="0.2">
      <c r="A27" s="48" t="s">
        <v>59</v>
      </c>
      <c r="B27" s="340" t="s">
        <v>800</v>
      </c>
      <c r="C27" s="22"/>
      <c r="D27" s="22"/>
      <c r="E27" s="22"/>
      <c r="F27" s="22"/>
      <c r="G27" s="22"/>
      <c r="H27" s="22"/>
      <c r="I27" s="22"/>
      <c r="J27" s="22"/>
      <c r="K27" s="22"/>
      <c r="L27" s="22"/>
      <c r="M27" s="22"/>
      <c r="N27" s="22"/>
      <c r="O27" s="22"/>
      <c r="P27" s="22"/>
      <c r="Q27" s="22"/>
      <c r="R27" s="22"/>
      <c r="S27" s="22"/>
      <c r="T27" s="22"/>
      <c r="U27" s="22">
        <v>715645000</v>
      </c>
      <c r="V27" s="22">
        <v>275751621</v>
      </c>
      <c r="W27" s="22"/>
      <c r="X27" s="22"/>
      <c r="Y27" s="22"/>
      <c r="Z27" s="22"/>
      <c r="AA27" s="339">
        <f t="shared" si="0"/>
        <v>715645000</v>
      </c>
      <c r="AB27" s="339">
        <f t="shared" si="0"/>
        <v>275751621</v>
      </c>
      <c r="AC27" s="23"/>
      <c r="AD27" s="23"/>
    </row>
    <row r="28" spans="1:30" s="24" customFormat="1" ht="15" customHeight="1" x14ac:dyDescent="0.2">
      <c r="A28" s="48" t="s">
        <v>61</v>
      </c>
      <c r="B28" s="340" t="s">
        <v>801</v>
      </c>
      <c r="C28" s="22"/>
      <c r="D28" s="22"/>
      <c r="E28" s="22"/>
      <c r="F28" s="22"/>
      <c r="G28" s="22"/>
      <c r="H28" s="22"/>
      <c r="I28" s="22"/>
      <c r="J28" s="22"/>
      <c r="K28" s="22"/>
      <c r="L28" s="22"/>
      <c r="M28" s="22"/>
      <c r="N28" s="22"/>
      <c r="O28" s="22"/>
      <c r="P28" s="22"/>
      <c r="Q28" s="22"/>
      <c r="R28" s="22"/>
      <c r="S28" s="22"/>
      <c r="T28" s="22"/>
      <c r="U28" s="22">
        <v>1905000</v>
      </c>
      <c r="V28" s="22">
        <v>1905000</v>
      </c>
      <c r="W28" s="22">
        <v>12763500</v>
      </c>
      <c r="X28" s="22">
        <v>12763500</v>
      </c>
      <c r="Y28" s="22"/>
      <c r="Z28" s="22"/>
      <c r="AA28" s="339">
        <f t="shared" si="0"/>
        <v>14668500</v>
      </c>
      <c r="AB28" s="339">
        <f t="shared" si="0"/>
        <v>14668500</v>
      </c>
      <c r="AC28" s="23"/>
      <c r="AD28" s="23"/>
    </row>
    <row r="29" spans="1:30" s="24" customFormat="1" x14ac:dyDescent="0.2">
      <c r="A29" s="48" t="s">
        <v>63</v>
      </c>
      <c r="B29" s="340" t="s">
        <v>802</v>
      </c>
      <c r="C29" s="22">
        <v>6349000</v>
      </c>
      <c r="D29" s="22">
        <v>6522912</v>
      </c>
      <c r="E29" s="22">
        <v>1145000</v>
      </c>
      <c r="F29" s="22">
        <v>1171088</v>
      </c>
      <c r="G29" s="22">
        <v>42900000</v>
      </c>
      <c r="H29" s="22">
        <v>42900000</v>
      </c>
      <c r="I29" s="22"/>
      <c r="J29" s="22"/>
      <c r="K29" s="22"/>
      <c r="L29" s="22"/>
      <c r="M29" s="22"/>
      <c r="N29" s="22"/>
      <c r="O29" s="22"/>
      <c r="P29" s="22"/>
      <c r="Q29" s="22"/>
      <c r="R29" s="22"/>
      <c r="S29" s="22"/>
      <c r="T29" s="22"/>
      <c r="U29" s="22"/>
      <c r="V29" s="22"/>
      <c r="W29" s="22"/>
      <c r="X29" s="22"/>
      <c r="Y29" s="22"/>
      <c r="Z29" s="22"/>
      <c r="AA29" s="339">
        <f t="shared" si="0"/>
        <v>50394000</v>
      </c>
      <c r="AB29" s="339">
        <f t="shared" si="0"/>
        <v>50594000</v>
      </c>
      <c r="AC29" s="23"/>
      <c r="AD29" s="23"/>
    </row>
    <row r="30" spans="1:30" s="24" customFormat="1" x14ac:dyDescent="0.2">
      <c r="A30" s="48" t="s">
        <v>65</v>
      </c>
      <c r="B30" s="340" t="s">
        <v>803</v>
      </c>
      <c r="C30" s="22"/>
      <c r="D30" s="22"/>
      <c r="E30" s="22"/>
      <c r="F30" s="22"/>
      <c r="G30" s="22">
        <v>5207000</v>
      </c>
      <c r="H30" s="22">
        <v>5207000</v>
      </c>
      <c r="I30" s="22"/>
      <c r="J30" s="22"/>
      <c r="K30" s="22"/>
      <c r="L30" s="22"/>
      <c r="M30" s="22"/>
      <c r="N30" s="22"/>
      <c r="O30" s="22"/>
      <c r="P30" s="22"/>
      <c r="Q30" s="22"/>
      <c r="R30" s="22"/>
      <c r="S30" s="22"/>
      <c r="T30" s="22"/>
      <c r="U30" s="22"/>
      <c r="V30" s="22"/>
      <c r="W30" s="22"/>
      <c r="X30" s="22"/>
      <c r="Y30" s="22"/>
      <c r="Z30" s="22"/>
      <c r="AA30" s="339">
        <f t="shared" si="0"/>
        <v>5207000</v>
      </c>
      <c r="AB30" s="339">
        <f t="shared" si="0"/>
        <v>5207000</v>
      </c>
      <c r="AC30" s="23">
        <v>15800000</v>
      </c>
      <c r="AD30" s="23">
        <v>15800000</v>
      </c>
    </row>
    <row r="31" spans="1:30" s="24" customFormat="1" ht="14.25" customHeight="1" x14ac:dyDescent="0.2">
      <c r="A31" s="48" t="s">
        <v>67</v>
      </c>
      <c r="B31" s="340" t="s">
        <v>804</v>
      </c>
      <c r="C31" s="22"/>
      <c r="D31" s="22"/>
      <c r="E31" s="22"/>
      <c r="F31" s="22"/>
      <c r="G31" s="22"/>
      <c r="H31" s="22"/>
      <c r="I31" s="22"/>
      <c r="J31" s="22"/>
      <c r="K31" s="22"/>
      <c r="L31" s="22"/>
      <c r="M31" s="22">
        <v>14300000</v>
      </c>
      <c r="N31" s="22">
        <v>14300000</v>
      </c>
      <c r="O31" s="22">
        <v>1280000</v>
      </c>
      <c r="P31" s="22">
        <v>1280000</v>
      </c>
      <c r="Q31" s="22"/>
      <c r="R31" s="22"/>
      <c r="S31" s="22"/>
      <c r="T31" s="22"/>
      <c r="U31" s="22"/>
      <c r="V31" s="22"/>
      <c r="W31" s="22"/>
      <c r="X31" s="22"/>
      <c r="Y31" s="22"/>
      <c r="Z31" s="22"/>
      <c r="AA31" s="339">
        <f t="shared" si="0"/>
        <v>15580000</v>
      </c>
      <c r="AB31" s="339">
        <f t="shared" si="0"/>
        <v>15580000</v>
      </c>
      <c r="AC31" s="23"/>
      <c r="AD31" s="23"/>
    </row>
    <row r="32" spans="1:30" s="24" customFormat="1" ht="24.75" customHeight="1" x14ac:dyDescent="0.2">
      <c r="A32" s="48" t="s">
        <v>69</v>
      </c>
      <c r="B32" s="340" t="s">
        <v>805</v>
      </c>
      <c r="C32" s="22">
        <v>172091000</v>
      </c>
      <c r="D32" s="22">
        <v>172091000</v>
      </c>
      <c r="E32" s="22">
        <v>32945000</v>
      </c>
      <c r="F32" s="22">
        <v>32945000</v>
      </c>
      <c r="G32" s="22">
        <v>31145100</v>
      </c>
      <c r="H32" s="22">
        <v>34193100</v>
      </c>
      <c r="I32" s="22"/>
      <c r="J32" s="22"/>
      <c r="K32" s="22"/>
      <c r="L32" s="22"/>
      <c r="M32" s="22"/>
      <c r="N32" s="22"/>
      <c r="O32" s="22"/>
      <c r="P32" s="22"/>
      <c r="Q32" s="22"/>
      <c r="R32" s="22"/>
      <c r="S32" s="22"/>
      <c r="T32" s="22"/>
      <c r="U32" s="22">
        <v>4737100</v>
      </c>
      <c r="V32" s="22">
        <v>4737100</v>
      </c>
      <c r="W32" s="22"/>
      <c r="X32" s="22"/>
      <c r="Y32" s="22"/>
      <c r="Z32" s="22"/>
      <c r="AA32" s="339">
        <f t="shared" si="0"/>
        <v>240918200</v>
      </c>
      <c r="AB32" s="339">
        <f t="shared" si="0"/>
        <v>243966200</v>
      </c>
      <c r="AC32" s="23">
        <v>3643134</v>
      </c>
      <c r="AD32" s="23">
        <v>3643134</v>
      </c>
    </row>
    <row r="33" spans="1:30" s="24" customFormat="1" x14ac:dyDescent="0.2">
      <c r="A33" s="48" t="s">
        <v>71</v>
      </c>
      <c r="B33" s="340" t="s">
        <v>806</v>
      </c>
      <c r="C33" s="22">
        <v>14486000</v>
      </c>
      <c r="D33" s="22">
        <v>14486000</v>
      </c>
      <c r="E33" s="22">
        <v>1990000</v>
      </c>
      <c r="F33" s="22">
        <v>1990000</v>
      </c>
      <c r="G33" s="22"/>
      <c r="H33" s="22"/>
      <c r="I33" s="22"/>
      <c r="J33" s="22"/>
      <c r="K33" s="22"/>
      <c r="L33" s="22"/>
      <c r="M33" s="22"/>
      <c r="N33" s="22"/>
      <c r="O33" s="22"/>
      <c r="P33" s="22"/>
      <c r="Q33" s="22"/>
      <c r="R33" s="22"/>
      <c r="S33" s="22"/>
      <c r="T33" s="22"/>
      <c r="U33" s="22"/>
      <c r="V33" s="22"/>
      <c r="W33" s="22"/>
      <c r="X33" s="22"/>
      <c r="Y33" s="22"/>
      <c r="Z33" s="22"/>
      <c r="AA33" s="339">
        <f t="shared" si="0"/>
        <v>16476000</v>
      </c>
      <c r="AB33" s="339">
        <f t="shared" si="0"/>
        <v>16476000</v>
      </c>
      <c r="AC33" s="23">
        <v>947040000</v>
      </c>
      <c r="AD33" s="23">
        <v>947040000</v>
      </c>
    </row>
    <row r="34" spans="1:30" s="24" customFormat="1" ht="14.25" customHeight="1" x14ac:dyDescent="0.2">
      <c r="A34" s="48" t="s">
        <v>73</v>
      </c>
      <c r="B34" s="340" t="s">
        <v>807</v>
      </c>
      <c r="C34" s="22">
        <v>293983400</v>
      </c>
      <c r="D34" s="22">
        <v>293983400</v>
      </c>
      <c r="E34" s="22">
        <v>50580000</v>
      </c>
      <c r="F34" s="22">
        <v>50580000</v>
      </c>
      <c r="G34" s="22">
        <v>102750000</v>
      </c>
      <c r="H34" s="22">
        <v>102750000</v>
      </c>
      <c r="I34" s="22"/>
      <c r="J34" s="22"/>
      <c r="K34" s="22"/>
      <c r="L34" s="22"/>
      <c r="M34" s="22"/>
      <c r="N34" s="22"/>
      <c r="O34" s="22"/>
      <c r="P34" s="22"/>
      <c r="Q34" s="22"/>
      <c r="R34" s="22"/>
      <c r="S34" s="22"/>
      <c r="T34" s="22"/>
      <c r="U34" s="22">
        <v>7588250</v>
      </c>
      <c r="V34" s="22">
        <v>7588250</v>
      </c>
      <c r="W34" s="22"/>
      <c r="X34" s="22"/>
      <c r="Y34" s="22"/>
      <c r="Z34" s="22"/>
      <c r="AA34" s="339">
        <f t="shared" si="0"/>
        <v>454901650</v>
      </c>
      <c r="AB34" s="339">
        <f t="shared" si="0"/>
        <v>454901650</v>
      </c>
      <c r="AC34" s="23">
        <v>13854150</v>
      </c>
      <c r="AD34" s="23">
        <v>13854150</v>
      </c>
    </row>
    <row r="35" spans="1:30" s="24" customFormat="1" x14ac:dyDescent="0.2">
      <c r="A35" s="48" t="s">
        <v>97</v>
      </c>
      <c r="B35" s="340" t="s">
        <v>808</v>
      </c>
      <c r="C35" s="22">
        <v>34851000</v>
      </c>
      <c r="D35" s="22">
        <v>34851000</v>
      </c>
      <c r="E35" s="22">
        <v>5701905</v>
      </c>
      <c r="F35" s="22">
        <v>5701905</v>
      </c>
      <c r="G35" s="22">
        <v>34838000</v>
      </c>
      <c r="H35" s="22">
        <v>34838000</v>
      </c>
      <c r="I35" s="22"/>
      <c r="J35" s="22"/>
      <c r="K35" s="22"/>
      <c r="L35" s="22"/>
      <c r="M35" s="22"/>
      <c r="N35" s="22"/>
      <c r="O35" s="22"/>
      <c r="P35" s="22"/>
      <c r="Q35" s="22"/>
      <c r="R35" s="22"/>
      <c r="S35" s="22"/>
      <c r="T35" s="22"/>
      <c r="U35" s="22">
        <v>2413000</v>
      </c>
      <c r="V35" s="22">
        <v>2413000</v>
      </c>
      <c r="W35" s="22"/>
      <c r="X35" s="22"/>
      <c r="Y35" s="22"/>
      <c r="Z35" s="22"/>
      <c r="AA35" s="339">
        <f t="shared" si="0"/>
        <v>77803905</v>
      </c>
      <c r="AB35" s="339">
        <f t="shared" si="0"/>
        <v>77803905</v>
      </c>
      <c r="AC35" s="23">
        <v>10305000</v>
      </c>
      <c r="AD35" s="23">
        <v>10305000</v>
      </c>
    </row>
    <row r="36" spans="1:30" s="24" customFormat="1" x14ac:dyDescent="0.2">
      <c r="A36" s="48" t="s">
        <v>99</v>
      </c>
      <c r="B36" s="340" t="s">
        <v>809</v>
      </c>
      <c r="C36" s="22"/>
      <c r="D36" s="22"/>
      <c r="E36" s="22"/>
      <c r="F36" s="22"/>
      <c r="G36" s="22"/>
      <c r="H36" s="22"/>
      <c r="I36" s="22"/>
      <c r="J36" s="22"/>
      <c r="K36" s="22"/>
      <c r="L36" s="22"/>
      <c r="M36" s="22"/>
      <c r="N36" s="22"/>
      <c r="O36" s="22"/>
      <c r="P36" s="22"/>
      <c r="Q36" s="22"/>
      <c r="R36" s="22"/>
      <c r="S36" s="22"/>
      <c r="T36" s="22"/>
      <c r="U36" s="22"/>
      <c r="V36" s="22"/>
      <c r="W36" s="22"/>
      <c r="X36" s="22"/>
      <c r="Y36" s="22">
        <v>762297471</v>
      </c>
      <c r="Z36" s="22">
        <v>799730147</v>
      </c>
      <c r="AA36" s="339">
        <f t="shared" si="0"/>
        <v>762297471</v>
      </c>
      <c r="AB36" s="339">
        <f t="shared" si="0"/>
        <v>799730147</v>
      </c>
      <c r="AC36" s="23">
        <v>762297471</v>
      </c>
      <c r="AD36" s="23">
        <v>988140962</v>
      </c>
    </row>
    <row r="37" spans="1:30" s="24" customFormat="1" x14ac:dyDescent="0.2">
      <c r="A37" s="48" t="s">
        <v>101</v>
      </c>
      <c r="B37" s="340" t="s">
        <v>810</v>
      </c>
      <c r="C37" s="22"/>
      <c r="D37" s="22"/>
      <c r="E37" s="22"/>
      <c r="F37" s="22"/>
      <c r="G37" s="22"/>
      <c r="H37" s="22"/>
      <c r="I37" s="22"/>
      <c r="J37" s="22"/>
      <c r="K37" s="22"/>
      <c r="L37" s="22"/>
      <c r="M37" s="22"/>
      <c r="N37" s="22"/>
      <c r="O37" s="22"/>
      <c r="P37" s="22"/>
      <c r="Q37" s="22"/>
      <c r="R37" s="22"/>
      <c r="S37" s="22"/>
      <c r="T37" s="22"/>
      <c r="U37" s="22"/>
      <c r="V37" s="22"/>
      <c r="W37" s="22"/>
      <c r="X37" s="22"/>
      <c r="Y37" s="22"/>
      <c r="Z37" s="22"/>
      <c r="AA37" s="339">
        <f t="shared" si="0"/>
        <v>0</v>
      </c>
      <c r="AB37" s="339">
        <f t="shared" si="0"/>
        <v>0</v>
      </c>
      <c r="AC37" s="23">
        <v>1626914601</v>
      </c>
      <c r="AD37" s="23">
        <v>1626914601</v>
      </c>
    </row>
    <row r="38" spans="1:30" s="8" customFormat="1" ht="12" customHeight="1" x14ac:dyDescent="0.2">
      <c r="A38" s="48" t="s">
        <v>600</v>
      </c>
      <c r="B38" s="341" t="s">
        <v>811</v>
      </c>
      <c r="C38" s="31">
        <f t="shared" ref="C38:X38" si="1">SUM(C10:C35)</f>
        <v>637774730</v>
      </c>
      <c r="D38" s="31">
        <f t="shared" si="1"/>
        <v>643783439</v>
      </c>
      <c r="E38" s="31">
        <f t="shared" si="1"/>
        <v>115806882</v>
      </c>
      <c r="F38" s="31">
        <f t="shared" si="1"/>
        <v>116141673</v>
      </c>
      <c r="G38" s="31">
        <f t="shared" si="1"/>
        <v>652609818</v>
      </c>
      <c r="H38" s="31">
        <f t="shared" ref="H38" si="2">SUM(H10:H35)</f>
        <v>660813960</v>
      </c>
      <c r="I38" s="31">
        <f t="shared" si="1"/>
        <v>0</v>
      </c>
      <c r="J38" s="31"/>
      <c r="K38" s="31">
        <f t="shared" si="1"/>
        <v>0</v>
      </c>
      <c r="L38" s="31"/>
      <c r="M38" s="31">
        <f t="shared" si="1"/>
        <v>14300000</v>
      </c>
      <c r="N38" s="31">
        <f t="shared" ref="N38" si="3">SUM(N10:N35)</f>
        <v>14300000</v>
      </c>
      <c r="O38" s="31">
        <f t="shared" si="1"/>
        <v>1280000</v>
      </c>
      <c r="P38" s="31">
        <f t="shared" ref="P38" si="4">SUM(P10:P35)</f>
        <v>1280000</v>
      </c>
      <c r="Q38" s="31">
        <f t="shared" si="1"/>
        <v>235115514</v>
      </c>
      <c r="R38" s="31">
        <f>SUM(R10:R35)</f>
        <v>440830814</v>
      </c>
      <c r="S38" s="31">
        <f t="shared" si="1"/>
        <v>0</v>
      </c>
      <c r="T38" s="31"/>
      <c r="U38" s="31">
        <f t="shared" si="1"/>
        <v>1449366395</v>
      </c>
      <c r="V38" s="31">
        <f t="shared" si="1"/>
        <v>1255407133</v>
      </c>
      <c r="W38" s="31">
        <f t="shared" si="1"/>
        <v>65824379</v>
      </c>
      <c r="X38" s="31">
        <f t="shared" si="1"/>
        <v>80444470</v>
      </c>
      <c r="Y38" s="31">
        <f>SUM(Y36:Y37)</f>
        <v>762297471</v>
      </c>
      <c r="Z38" s="31">
        <f>SUM(Z36:Z37)</f>
        <v>799730147</v>
      </c>
      <c r="AA38" s="342">
        <f t="shared" si="0"/>
        <v>3934375189</v>
      </c>
      <c r="AB38" s="342">
        <f>D38+F38+H38+J38+L38+N38+P38+R38+T38+V38+X38+Z38</f>
        <v>4012731636</v>
      </c>
      <c r="AC38" s="31">
        <f>SUM(AC10:AC37)</f>
        <v>4707187997</v>
      </c>
      <c r="AD38" s="31">
        <f>SUM(AD10:AD37)</f>
        <v>4944645673</v>
      </c>
    </row>
    <row r="39" spans="1:30" ht="12" customHeight="1" x14ac:dyDescent="0.2">
      <c r="O39" s="7"/>
      <c r="P39" s="7"/>
      <c r="Q39" s="7"/>
      <c r="R39" s="7"/>
      <c r="S39" s="7"/>
      <c r="T39" s="7"/>
      <c r="U39" s="7"/>
      <c r="V39" s="7"/>
      <c r="W39" s="7"/>
      <c r="X39" s="7"/>
      <c r="Y39" s="7"/>
      <c r="Z39" s="7"/>
      <c r="AA39" s="332"/>
      <c r="AB39" s="332"/>
      <c r="AC39" s="332"/>
      <c r="AD39" s="24"/>
    </row>
    <row r="40" spans="1:30" s="8" customFormat="1" ht="12" customHeight="1" x14ac:dyDescent="0.2">
      <c r="A40" s="8" t="s">
        <v>812</v>
      </c>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7"/>
    </row>
    <row r="41" spans="1:30" ht="12" customHeight="1" x14ac:dyDescent="0.2">
      <c r="O41" s="7"/>
      <c r="P41" s="7"/>
      <c r="Q41" s="7"/>
      <c r="R41" s="7"/>
      <c r="S41" s="7"/>
      <c r="T41" s="7"/>
      <c r="U41" s="7"/>
      <c r="V41" s="7"/>
      <c r="W41" s="7"/>
      <c r="X41" s="7"/>
      <c r="Y41" s="7"/>
      <c r="Z41" s="7"/>
      <c r="AA41" s="332"/>
      <c r="AB41" s="332"/>
      <c r="AC41" s="332"/>
      <c r="AD41" s="24"/>
    </row>
    <row r="42" spans="1:30" s="335" customFormat="1" ht="12" customHeight="1" x14ac:dyDescent="0.15">
      <c r="A42" s="592" t="s">
        <v>1</v>
      </c>
      <c r="B42" s="594" t="s">
        <v>819</v>
      </c>
      <c r="C42" s="333" t="s">
        <v>3</v>
      </c>
      <c r="D42" s="333" t="s">
        <v>4</v>
      </c>
      <c r="E42" s="333" t="s">
        <v>5</v>
      </c>
      <c r="F42" s="333" t="s">
        <v>6</v>
      </c>
      <c r="G42" s="333" t="s">
        <v>7</v>
      </c>
      <c r="H42" s="333" t="s">
        <v>8</v>
      </c>
      <c r="I42" s="333" t="s">
        <v>9</v>
      </c>
      <c r="J42" s="333" t="s">
        <v>10</v>
      </c>
      <c r="K42" s="333" t="s">
        <v>11</v>
      </c>
      <c r="L42" s="333" t="s">
        <v>12</v>
      </c>
      <c r="M42" s="333" t="s">
        <v>13</v>
      </c>
      <c r="N42" s="333" t="s">
        <v>14</v>
      </c>
      <c r="O42" s="333" t="s">
        <v>15</v>
      </c>
      <c r="P42" s="333" t="s">
        <v>16</v>
      </c>
      <c r="Q42" s="333" t="s">
        <v>106</v>
      </c>
      <c r="R42" s="333" t="s">
        <v>107</v>
      </c>
      <c r="S42" s="333" t="s">
        <v>374</v>
      </c>
      <c r="T42" s="333" t="s">
        <v>375</v>
      </c>
      <c r="U42" s="334" t="s">
        <v>376</v>
      </c>
      <c r="V42" s="334" t="s">
        <v>377</v>
      </c>
      <c r="W42" s="333" t="s">
        <v>378</v>
      </c>
      <c r="X42" s="333" t="s">
        <v>379</v>
      </c>
      <c r="Y42" s="333" t="s">
        <v>380</v>
      </c>
      <c r="Z42" s="333" t="s">
        <v>381</v>
      </c>
      <c r="AA42" s="333" t="s">
        <v>382</v>
      </c>
      <c r="AB42" s="333" t="s">
        <v>383</v>
      </c>
      <c r="AC42" s="333" t="s">
        <v>384</v>
      </c>
      <c r="AD42" s="441" t="s">
        <v>385</v>
      </c>
    </row>
    <row r="43" spans="1:30" s="335" customFormat="1" ht="12" customHeight="1" x14ac:dyDescent="0.15">
      <c r="A43" s="593"/>
      <c r="B43" s="595"/>
      <c r="C43" s="575" t="s">
        <v>773</v>
      </c>
      <c r="D43" s="586"/>
      <c r="E43" s="575" t="s">
        <v>774</v>
      </c>
      <c r="F43" s="586"/>
      <c r="G43" s="575" t="s">
        <v>775</v>
      </c>
      <c r="H43" s="586"/>
      <c r="I43" s="575" t="s">
        <v>776</v>
      </c>
      <c r="J43" s="586"/>
      <c r="K43" s="575" t="s">
        <v>777</v>
      </c>
      <c r="L43" s="586"/>
      <c r="M43" s="575" t="s">
        <v>592</v>
      </c>
      <c r="N43" s="586"/>
      <c r="O43" s="575" t="s">
        <v>503</v>
      </c>
      <c r="P43" s="569"/>
      <c r="Q43" s="589" t="s">
        <v>778</v>
      </c>
      <c r="R43" s="569"/>
      <c r="S43" s="589" t="s">
        <v>89</v>
      </c>
      <c r="T43" s="569"/>
      <c r="U43" s="575" t="s">
        <v>779</v>
      </c>
      <c r="V43" s="576"/>
      <c r="W43" s="581" t="s">
        <v>780</v>
      </c>
      <c r="X43" s="582"/>
      <c r="Y43" s="575" t="s">
        <v>781</v>
      </c>
      <c r="Z43" s="569"/>
      <c r="AA43" s="575" t="s">
        <v>782</v>
      </c>
      <c r="AB43" s="576"/>
      <c r="AC43" s="579" t="s">
        <v>783</v>
      </c>
      <c r="AD43" s="503"/>
    </row>
    <row r="44" spans="1:30" s="335" customFormat="1" ht="69.75" customHeight="1" x14ac:dyDescent="0.15">
      <c r="A44" s="593"/>
      <c r="B44" s="595"/>
      <c r="C44" s="587"/>
      <c r="D44" s="588"/>
      <c r="E44" s="587"/>
      <c r="F44" s="588"/>
      <c r="G44" s="587"/>
      <c r="H44" s="588"/>
      <c r="I44" s="587"/>
      <c r="J44" s="588"/>
      <c r="K44" s="587"/>
      <c r="L44" s="588"/>
      <c r="M44" s="587"/>
      <c r="N44" s="588"/>
      <c r="O44" s="585"/>
      <c r="P44" s="571"/>
      <c r="Q44" s="590"/>
      <c r="R44" s="571"/>
      <c r="S44" s="590"/>
      <c r="T44" s="571"/>
      <c r="U44" s="591"/>
      <c r="V44" s="578"/>
      <c r="W44" s="583"/>
      <c r="X44" s="584"/>
      <c r="Y44" s="585"/>
      <c r="Z44" s="571"/>
      <c r="AA44" s="577"/>
      <c r="AB44" s="578"/>
      <c r="AC44" s="579"/>
      <c r="AD44" s="503"/>
    </row>
    <row r="45" spans="1:30" s="335" customFormat="1" ht="10.5" x14ac:dyDescent="0.15">
      <c r="A45" s="593"/>
      <c r="B45" s="595"/>
      <c r="C45" s="434" t="s">
        <v>27</v>
      </c>
      <c r="D45" s="434" t="s">
        <v>892</v>
      </c>
      <c r="E45" s="434" t="s">
        <v>27</v>
      </c>
      <c r="F45" s="434" t="s">
        <v>892</v>
      </c>
      <c r="G45" s="434" t="s">
        <v>27</v>
      </c>
      <c r="H45" s="434" t="s">
        <v>892</v>
      </c>
      <c r="I45" s="434" t="s">
        <v>27</v>
      </c>
      <c r="J45" s="434" t="s">
        <v>892</v>
      </c>
      <c r="K45" s="434" t="s">
        <v>27</v>
      </c>
      <c r="L45" s="434" t="s">
        <v>892</v>
      </c>
      <c r="M45" s="434" t="s">
        <v>27</v>
      </c>
      <c r="N45" s="434" t="s">
        <v>892</v>
      </c>
      <c r="O45" s="434" t="s">
        <v>27</v>
      </c>
      <c r="P45" s="434" t="s">
        <v>892</v>
      </c>
      <c r="Q45" s="434" t="s">
        <v>27</v>
      </c>
      <c r="R45" s="434" t="s">
        <v>892</v>
      </c>
      <c r="S45" s="434" t="s">
        <v>27</v>
      </c>
      <c r="T45" s="434" t="s">
        <v>892</v>
      </c>
      <c r="U45" s="434" t="s">
        <v>27</v>
      </c>
      <c r="V45" s="434" t="s">
        <v>892</v>
      </c>
      <c r="W45" s="434" t="s">
        <v>27</v>
      </c>
      <c r="X45" s="434" t="s">
        <v>892</v>
      </c>
      <c r="Y45" s="434" t="s">
        <v>27</v>
      </c>
      <c r="Z45" s="434" t="s">
        <v>892</v>
      </c>
      <c r="AA45" s="434" t="s">
        <v>27</v>
      </c>
      <c r="AB45" s="434" t="s">
        <v>892</v>
      </c>
      <c r="AC45" s="434" t="s">
        <v>27</v>
      </c>
      <c r="AD45" s="434" t="s">
        <v>892</v>
      </c>
    </row>
    <row r="46" spans="1:30" s="335" customFormat="1" ht="15" customHeight="1" x14ac:dyDescent="0.15">
      <c r="A46" s="451"/>
      <c r="B46" s="456"/>
      <c r="C46" s="580" t="s">
        <v>26</v>
      </c>
      <c r="D46" s="448"/>
      <c r="E46" s="580" t="s">
        <v>26</v>
      </c>
      <c r="F46" s="448"/>
      <c r="G46" s="580" t="s">
        <v>26</v>
      </c>
      <c r="H46" s="448"/>
      <c r="I46" s="580" t="s">
        <v>26</v>
      </c>
      <c r="J46" s="448"/>
      <c r="K46" s="580" t="s">
        <v>26</v>
      </c>
      <c r="L46" s="448"/>
      <c r="M46" s="580" t="s">
        <v>26</v>
      </c>
      <c r="N46" s="448"/>
      <c r="O46" s="580" t="s">
        <v>26</v>
      </c>
      <c r="P46" s="448"/>
      <c r="Q46" s="580" t="s">
        <v>26</v>
      </c>
      <c r="R46" s="448"/>
      <c r="S46" s="580" t="s">
        <v>26</v>
      </c>
      <c r="T46" s="448"/>
      <c r="U46" s="580" t="s">
        <v>26</v>
      </c>
      <c r="V46" s="448"/>
      <c r="W46" s="580" t="s">
        <v>26</v>
      </c>
      <c r="X46" s="448"/>
      <c r="Y46" s="580" t="s">
        <v>26</v>
      </c>
      <c r="Z46" s="448"/>
      <c r="AA46" s="580" t="s">
        <v>26</v>
      </c>
      <c r="AB46" s="448"/>
      <c r="AC46" s="580" t="s">
        <v>26</v>
      </c>
      <c r="AD46" s="448"/>
    </row>
    <row r="47" spans="1:30" s="24" customFormat="1" ht="25.5" x14ac:dyDescent="0.2">
      <c r="A47" s="343" t="s">
        <v>28</v>
      </c>
      <c r="B47" s="337" t="s">
        <v>784</v>
      </c>
      <c r="C47" s="344"/>
      <c r="D47" s="344"/>
      <c r="E47" s="344"/>
      <c r="F47" s="344"/>
      <c r="G47" s="344"/>
      <c r="H47" s="344"/>
      <c r="I47" s="338">
        <v>6371948</v>
      </c>
      <c r="J47" s="338">
        <v>6371948</v>
      </c>
      <c r="K47" s="344"/>
      <c r="L47" s="344"/>
      <c r="M47" s="344"/>
      <c r="N47" s="344"/>
      <c r="O47" s="345"/>
      <c r="P47" s="345"/>
      <c r="Q47" s="345"/>
      <c r="R47" s="345"/>
      <c r="S47" s="413">
        <v>684367699</v>
      </c>
      <c r="T47" s="413">
        <v>843468928</v>
      </c>
      <c r="U47" s="344"/>
      <c r="V47" s="344"/>
      <c r="W47" s="346"/>
      <c r="X47" s="346"/>
      <c r="Y47" s="346"/>
      <c r="Z47" s="346"/>
      <c r="AA47" s="339">
        <f t="shared" ref="AA47:AB54" si="5">C47+E47+G47+I47+K47+M47+O47+Q47+S47+U47+W47+Y47</f>
        <v>690739647</v>
      </c>
      <c r="AB47" s="339">
        <f t="shared" si="5"/>
        <v>849840876</v>
      </c>
      <c r="AC47" s="23"/>
      <c r="AD47" s="23"/>
    </row>
    <row r="48" spans="1:30" s="24" customFormat="1" x14ac:dyDescent="0.2">
      <c r="A48" s="343" t="s">
        <v>30</v>
      </c>
      <c r="B48" s="337" t="s">
        <v>813</v>
      </c>
      <c r="C48" s="344"/>
      <c r="D48" s="344"/>
      <c r="E48" s="344">
        <v>3200000</v>
      </c>
      <c r="F48" s="344">
        <v>3200000</v>
      </c>
      <c r="G48" s="344">
        <v>36933006</v>
      </c>
      <c r="H48" s="344">
        <v>36933006</v>
      </c>
      <c r="I48" s="344"/>
      <c r="J48" s="344"/>
      <c r="K48" s="344"/>
      <c r="L48" s="344"/>
      <c r="M48" s="344"/>
      <c r="N48" s="344"/>
      <c r="O48" s="345"/>
      <c r="P48" s="345"/>
      <c r="Q48" s="345"/>
      <c r="R48" s="345"/>
      <c r="S48" s="345"/>
      <c r="T48" s="345"/>
      <c r="U48" s="344"/>
      <c r="V48" s="344"/>
      <c r="W48" s="346"/>
      <c r="X48" s="346"/>
      <c r="Y48" s="346"/>
      <c r="Z48" s="346"/>
      <c r="AA48" s="339">
        <f t="shared" si="5"/>
        <v>40133006</v>
      </c>
      <c r="AB48" s="339">
        <f t="shared" si="5"/>
        <v>40133006</v>
      </c>
      <c r="AC48" s="23"/>
      <c r="AD48" s="23"/>
    </row>
    <row r="49" spans="1:30" s="24" customFormat="1" ht="12" customHeight="1" x14ac:dyDescent="0.2">
      <c r="A49" s="343" t="s">
        <v>32</v>
      </c>
      <c r="B49" s="337" t="s">
        <v>789</v>
      </c>
      <c r="C49" s="344"/>
      <c r="D49" s="344"/>
      <c r="E49" s="344"/>
      <c r="F49" s="344"/>
      <c r="G49" s="344"/>
      <c r="H49" s="344"/>
      <c r="I49" s="344"/>
      <c r="J49" s="344"/>
      <c r="K49" s="344">
        <v>10040155</v>
      </c>
      <c r="L49" s="344">
        <v>10040155</v>
      </c>
      <c r="M49" s="344"/>
      <c r="N49" s="344"/>
      <c r="O49" s="345"/>
      <c r="P49" s="345"/>
      <c r="Q49" s="345"/>
      <c r="R49" s="345"/>
      <c r="S49" s="345"/>
      <c r="T49" s="345"/>
      <c r="U49" s="344"/>
      <c r="V49" s="344"/>
      <c r="W49" s="346"/>
      <c r="X49" s="346"/>
      <c r="Y49" s="346"/>
      <c r="Z49" s="346"/>
      <c r="AA49" s="339">
        <f t="shared" si="5"/>
        <v>10040155</v>
      </c>
      <c r="AB49" s="339">
        <f t="shared" si="5"/>
        <v>10040155</v>
      </c>
      <c r="AC49" s="23"/>
      <c r="AD49" s="23"/>
    </row>
    <row r="50" spans="1:30" s="24" customFormat="1" x14ac:dyDescent="0.2">
      <c r="A50" s="343" t="s">
        <v>34</v>
      </c>
      <c r="B50" s="340" t="s">
        <v>814</v>
      </c>
      <c r="C50" s="22">
        <v>1500000</v>
      </c>
      <c r="D50" s="22">
        <v>1500000</v>
      </c>
      <c r="E50" s="22">
        <v>262500</v>
      </c>
      <c r="F50" s="22">
        <v>262500</v>
      </c>
      <c r="G50" s="22">
        <v>4320000</v>
      </c>
      <c r="H50" s="22">
        <v>4320000</v>
      </c>
      <c r="I50" s="22"/>
      <c r="J50" s="22"/>
      <c r="K50" s="22"/>
      <c r="L50" s="22"/>
      <c r="M50" s="22"/>
      <c r="N50" s="22"/>
      <c r="O50" s="22"/>
      <c r="P50" s="22"/>
      <c r="Q50" s="22"/>
      <c r="R50" s="22"/>
      <c r="S50" s="22"/>
      <c r="T50" s="22"/>
      <c r="U50" s="22">
        <v>500380</v>
      </c>
      <c r="V50" s="22">
        <v>500380</v>
      </c>
      <c r="W50" s="184"/>
      <c r="X50" s="184"/>
      <c r="Y50" s="184"/>
      <c r="Z50" s="184"/>
      <c r="AA50" s="339">
        <f t="shared" si="5"/>
        <v>6582880</v>
      </c>
      <c r="AB50" s="339">
        <f t="shared" si="5"/>
        <v>6582880</v>
      </c>
      <c r="AC50" s="23">
        <v>6582880</v>
      </c>
      <c r="AD50" s="23">
        <v>6582880</v>
      </c>
    </row>
    <row r="51" spans="1:30" s="24" customFormat="1" x14ac:dyDescent="0.2">
      <c r="A51" s="343" t="s">
        <v>36</v>
      </c>
      <c r="B51" s="340" t="s">
        <v>815</v>
      </c>
      <c r="C51" s="22">
        <v>6300000</v>
      </c>
      <c r="D51" s="22">
        <v>6300000</v>
      </c>
      <c r="E51" s="184">
        <v>1165500</v>
      </c>
      <c r="F51" s="184">
        <v>1165500</v>
      </c>
      <c r="G51" s="184">
        <v>2100000</v>
      </c>
      <c r="H51" s="184">
        <v>2100000</v>
      </c>
      <c r="I51" s="184"/>
      <c r="J51" s="184"/>
      <c r="K51" s="184"/>
      <c r="L51" s="184"/>
      <c r="M51" s="184"/>
      <c r="N51" s="184"/>
      <c r="O51" s="184"/>
      <c r="P51" s="184"/>
      <c r="Q51" s="184"/>
      <c r="R51" s="184"/>
      <c r="S51" s="184"/>
      <c r="T51" s="184"/>
      <c r="U51" s="184">
        <v>1799590</v>
      </c>
      <c r="V51" s="184">
        <v>1799590</v>
      </c>
      <c r="W51" s="184"/>
      <c r="X51" s="184"/>
      <c r="Y51" s="184"/>
      <c r="Z51" s="184"/>
      <c r="AA51" s="339">
        <f t="shared" si="5"/>
        <v>11365090</v>
      </c>
      <c r="AB51" s="339">
        <f t="shared" si="5"/>
        <v>11365090</v>
      </c>
      <c r="AC51" s="23">
        <v>11365090</v>
      </c>
      <c r="AD51" s="23">
        <v>11365090</v>
      </c>
    </row>
    <row r="52" spans="1:30" ht="12" customHeight="1" x14ac:dyDescent="0.2">
      <c r="A52" s="347" t="s">
        <v>38</v>
      </c>
      <c r="B52" s="340" t="s">
        <v>795</v>
      </c>
      <c r="C52" s="328"/>
      <c r="D52" s="328"/>
      <c r="E52" s="328"/>
      <c r="F52" s="328"/>
      <c r="G52" s="328">
        <v>122000000</v>
      </c>
      <c r="H52" s="328">
        <v>122000000</v>
      </c>
      <c r="I52" s="328"/>
      <c r="J52" s="328"/>
      <c r="K52" s="328"/>
      <c r="L52" s="328"/>
      <c r="M52" s="328"/>
      <c r="N52" s="328"/>
      <c r="O52" s="328"/>
      <c r="P52" s="328"/>
      <c r="Q52" s="328"/>
      <c r="R52" s="328"/>
      <c r="S52" s="328"/>
      <c r="T52" s="328"/>
      <c r="U52" s="328"/>
      <c r="V52" s="328"/>
      <c r="W52" s="328"/>
      <c r="X52" s="328"/>
      <c r="Y52" s="328"/>
      <c r="Z52" s="328"/>
      <c r="AA52" s="339">
        <f t="shared" si="5"/>
        <v>122000000</v>
      </c>
      <c r="AB52" s="339">
        <f t="shared" si="5"/>
        <v>122000000</v>
      </c>
      <c r="AC52" s="28">
        <v>122000000</v>
      </c>
      <c r="AD52" s="28">
        <v>122000000</v>
      </c>
    </row>
    <row r="53" spans="1:30" ht="12" customHeight="1" x14ac:dyDescent="0.2">
      <c r="A53" s="347" t="s">
        <v>40</v>
      </c>
      <c r="B53" s="186" t="s">
        <v>816</v>
      </c>
      <c r="C53" s="328"/>
      <c r="D53" s="328"/>
      <c r="E53" s="328"/>
      <c r="F53" s="328"/>
      <c r="G53" s="328"/>
      <c r="H53" s="328"/>
      <c r="I53" s="328">
        <v>31900000</v>
      </c>
      <c r="J53" s="328">
        <v>31900000</v>
      </c>
      <c r="K53" s="328"/>
      <c r="L53" s="328"/>
      <c r="M53" s="328"/>
      <c r="N53" s="328"/>
      <c r="O53" s="328"/>
      <c r="P53" s="328"/>
      <c r="Q53" s="328"/>
      <c r="R53" s="328"/>
      <c r="S53" s="328"/>
      <c r="T53" s="328"/>
      <c r="U53" s="328"/>
      <c r="V53" s="328"/>
      <c r="W53" s="328"/>
      <c r="X53" s="328"/>
      <c r="Y53" s="328"/>
      <c r="Z53" s="328"/>
      <c r="AA53" s="339">
        <f t="shared" si="5"/>
        <v>31900000</v>
      </c>
      <c r="AB53" s="339">
        <f t="shared" si="5"/>
        <v>31900000</v>
      </c>
      <c r="AC53" s="28"/>
      <c r="AD53" s="28"/>
    </row>
    <row r="54" spans="1:30" s="8" customFormat="1" ht="12" customHeight="1" x14ac:dyDescent="0.2">
      <c r="A54" s="347" t="s">
        <v>42</v>
      </c>
      <c r="B54" s="341" t="s">
        <v>817</v>
      </c>
      <c r="C54" s="31">
        <f>SUM(C47:C53)</f>
        <v>7800000</v>
      </c>
      <c r="D54" s="31">
        <f>SUM(D47:D53)</f>
        <v>7800000</v>
      </c>
      <c r="E54" s="31">
        <f t="shared" ref="E54:K54" si="6">SUM(E47:E53)</f>
        <v>4628000</v>
      </c>
      <c r="F54" s="31">
        <f t="shared" ref="F54" si="7">SUM(F47:F53)</f>
        <v>4628000</v>
      </c>
      <c r="G54" s="31">
        <f t="shared" si="6"/>
        <v>165353006</v>
      </c>
      <c r="H54" s="31">
        <f t="shared" ref="H54" si="8">SUM(H47:H53)</f>
        <v>165353006</v>
      </c>
      <c r="I54" s="31">
        <f>SUM(I47:I53)</f>
        <v>38271948</v>
      </c>
      <c r="J54" s="31">
        <f>SUM(J47:J53)</f>
        <v>38271948</v>
      </c>
      <c r="K54" s="31">
        <f t="shared" si="6"/>
        <v>10040155</v>
      </c>
      <c r="L54" s="31">
        <f t="shared" ref="L54" si="9">SUM(L47:L53)</f>
        <v>10040155</v>
      </c>
      <c r="M54" s="31">
        <f>SUM(M47:M53)</f>
        <v>0</v>
      </c>
      <c r="N54" s="31"/>
      <c r="O54" s="31">
        <f>SUM(O47:O53)</f>
        <v>0</v>
      </c>
      <c r="P54" s="31"/>
      <c r="Q54" s="31">
        <f>SUM(Q47:Q53)</f>
        <v>0</v>
      </c>
      <c r="R54" s="31"/>
      <c r="S54" s="31">
        <f>SUM(S47:S53)</f>
        <v>684367699</v>
      </c>
      <c r="T54" s="31">
        <f>SUM(T47:T53)</f>
        <v>843468928</v>
      </c>
      <c r="U54" s="31">
        <f t="shared" ref="U54:Y54" si="10">SUM(U47:U53)</f>
        <v>2299970</v>
      </c>
      <c r="V54" s="31">
        <f t="shared" ref="V54" si="11">SUM(V47:V53)</f>
        <v>2299970</v>
      </c>
      <c r="W54" s="31">
        <f t="shared" si="10"/>
        <v>0</v>
      </c>
      <c r="X54" s="31"/>
      <c r="Y54" s="31">
        <f t="shared" si="10"/>
        <v>0</v>
      </c>
      <c r="Z54" s="31"/>
      <c r="AA54" s="342">
        <f t="shared" si="5"/>
        <v>912760778</v>
      </c>
      <c r="AB54" s="342">
        <f t="shared" si="5"/>
        <v>1071862007</v>
      </c>
      <c r="AC54" s="31">
        <f>SUM(AC47:AC53)</f>
        <v>139947970</v>
      </c>
      <c r="AD54" s="31">
        <f>SUM(AD47:AD53)</f>
        <v>139947970</v>
      </c>
    </row>
    <row r="55" spans="1:30" ht="12" customHeight="1" x14ac:dyDescent="0.2">
      <c r="A55" s="4"/>
      <c r="B55" s="348"/>
      <c r="C55" s="42"/>
      <c r="D55" s="42"/>
      <c r="E55" s="42"/>
      <c r="F55" s="42"/>
      <c r="G55" s="42"/>
      <c r="H55" s="42"/>
      <c r="I55" s="42"/>
      <c r="J55" s="42"/>
      <c r="K55" s="42"/>
      <c r="L55" s="42"/>
      <c r="M55" s="42"/>
      <c r="N55" s="42"/>
      <c r="O55" s="42"/>
      <c r="P55" s="42"/>
      <c r="Q55" s="42"/>
      <c r="R55" s="42"/>
      <c r="S55" s="42"/>
      <c r="T55" s="42"/>
      <c r="U55" s="42"/>
      <c r="V55" s="42"/>
      <c r="W55" s="42"/>
      <c r="X55" s="42"/>
      <c r="Y55" s="42"/>
      <c r="Z55" s="42"/>
      <c r="AA55" s="349"/>
      <c r="AB55" s="349"/>
      <c r="AC55" s="332"/>
      <c r="AD55" s="24"/>
    </row>
    <row r="56" spans="1:30" ht="12" customHeight="1" x14ac:dyDescent="0.2">
      <c r="A56" s="596" t="s">
        <v>818</v>
      </c>
      <c r="B56" s="597"/>
      <c r="C56" s="573"/>
      <c r="D56" s="573"/>
      <c r="E56" s="573"/>
      <c r="F56" s="435"/>
      <c r="G56" s="42"/>
      <c r="H56" s="42"/>
      <c r="I56" s="42"/>
      <c r="J56" s="42"/>
      <c r="K56" s="42"/>
      <c r="L56" s="42"/>
      <c r="M56" s="42"/>
      <c r="N56" s="42"/>
      <c r="O56" s="42"/>
      <c r="P56" s="42"/>
      <c r="Q56" s="42"/>
      <c r="R56" s="42"/>
      <c r="S56" s="42"/>
      <c r="T56" s="42"/>
      <c r="U56" s="42"/>
      <c r="V56" s="42"/>
      <c r="W56" s="42"/>
      <c r="X56" s="42"/>
      <c r="Y56" s="42"/>
      <c r="Z56" s="42"/>
      <c r="AA56" s="349"/>
      <c r="AB56" s="349"/>
      <c r="AC56" s="332"/>
      <c r="AD56" s="24"/>
    </row>
    <row r="57" spans="1:30" ht="12" customHeight="1" x14ac:dyDescent="0.2">
      <c r="O57" s="7"/>
      <c r="P57" s="7"/>
      <c r="Q57" s="7"/>
      <c r="R57" s="7"/>
      <c r="S57" s="7"/>
      <c r="T57" s="7"/>
      <c r="U57" s="7"/>
      <c r="V57" s="7"/>
      <c r="W57" s="7"/>
      <c r="X57" s="7"/>
      <c r="Y57" s="7"/>
      <c r="Z57" s="7"/>
      <c r="AA57" s="332"/>
      <c r="AB57" s="332"/>
      <c r="AC57" s="332"/>
      <c r="AD57" s="24"/>
    </row>
    <row r="58" spans="1:30" s="335" customFormat="1" ht="12" customHeight="1" x14ac:dyDescent="0.15">
      <c r="A58" s="592" t="s">
        <v>1</v>
      </c>
      <c r="B58" s="594" t="s">
        <v>819</v>
      </c>
      <c r="C58" s="333" t="s">
        <v>3</v>
      </c>
      <c r="D58" s="333" t="s">
        <v>4</v>
      </c>
      <c r="E58" s="333" t="s">
        <v>5</v>
      </c>
      <c r="F58" s="333" t="s">
        <v>6</v>
      </c>
      <c r="G58" s="333" t="s">
        <v>7</v>
      </c>
      <c r="H58" s="333" t="s">
        <v>8</v>
      </c>
      <c r="I58" s="333" t="s">
        <v>9</v>
      </c>
      <c r="J58" s="333" t="s">
        <v>10</v>
      </c>
      <c r="K58" s="333" t="s">
        <v>11</v>
      </c>
      <c r="L58" s="333" t="s">
        <v>12</v>
      </c>
      <c r="M58" s="333" t="s">
        <v>13</v>
      </c>
      <c r="N58" s="333" t="s">
        <v>14</v>
      </c>
      <c r="O58" s="333" t="s">
        <v>15</v>
      </c>
      <c r="P58" s="333" t="s">
        <v>16</v>
      </c>
      <c r="Q58" s="333" t="s">
        <v>106</v>
      </c>
      <c r="R58" s="333" t="s">
        <v>107</v>
      </c>
      <c r="S58" s="333" t="s">
        <v>374</v>
      </c>
      <c r="T58" s="333" t="s">
        <v>375</v>
      </c>
      <c r="U58" s="334" t="s">
        <v>376</v>
      </c>
      <c r="V58" s="334" t="s">
        <v>377</v>
      </c>
      <c r="W58" s="333" t="s">
        <v>378</v>
      </c>
      <c r="X58" s="333" t="s">
        <v>379</v>
      </c>
      <c r="Y58" s="333" t="s">
        <v>380</v>
      </c>
      <c r="Z58" s="333" t="s">
        <v>381</v>
      </c>
      <c r="AA58" s="333" t="s">
        <v>382</v>
      </c>
      <c r="AB58" s="333" t="s">
        <v>383</v>
      </c>
      <c r="AC58" s="333" t="s">
        <v>384</v>
      </c>
      <c r="AD58" s="441" t="s">
        <v>385</v>
      </c>
    </row>
    <row r="59" spans="1:30" s="335" customFormat="1" ht="12" customHeight="1" x14ac:dyDescent="0.15">
      <c r="A59" s="593"/>
      <c r="B59" s="595"/>
      <c r="C59" s="575" t="s">
        <v>773</v>
      </c>
      <c r="D59" s="586"/>
      <c r="E59" s="575" t="s">
        <v>774</v>
      </c>
      <c r="F59" s="586"/>
      <c r="G59" s="575" t="s">
        <v>775</v>
      </c>
      <c r="H59" s="586"/>
      <c r="I59" s="575" t="s">
        <v>776</v>
      </c>
      <c r="J59" s="586"/>
      <c r="K59" s="575" t="s">
        <v>777</v>
      </c>
      <c r="L59" s="586"/>
      <c r="M59" s="575" t="s">
        <v>592</v>
      </c>
      <c r="N59" s="586"/>
      <c r="O59" s="575" t="s">
        <v>503</v>
      </c>
      <c r="P59" s="569"/>
      <c r="Q59" s="589" t="s">
        <v>778</v>
      </c>
      <c r="R59" s="569"/>
      <c r="S59" s="589" t="s">
        <v>89</v>
      </c>
      <c r="T59" s="569"/>
      <c r="U59" s="575" t="s">
        <v>779</v>
      </c>
      <c r="V59" s="576"/>
      <c r="W59" s="581" t="s">
        <v>780</v>
      </c>
      <c r="X59" s="582"/>
      <c r="Y59" s="575" t="s">
        <v>781</v>
      </c>
      <c r="Z59" s="569"/>
      <c r="AA59" s="575" t="s">
        <v>782</v>
      </c>
      <c r="AB59" s="576"/>
      <c r="AC59" s="579" t="s">
        <v>783</v>
      </c>
      <c r="AD59" s="503"/>
    </row>
    <row r="60" spans="1:30" s="335" customFormat="1" ht="69.75" customHeight="1" x14ac:dyDescent="0.15">
      <c r="A60" s="593"/>
      <c r="B60" s="595"/>
      <c r="C60" s="587"/>
      <c r="D60" s="588"/>
      <c r="E60" s="587"/>
      <c r="F60" s="588"/>
      <c r="G60" s="587"/>
      <c r="H60" s="588"/>
      <c r="I60" s="587"/>
      <c r="J60" s="588"/>
      <c r="K60" s="587"/>
      <c r="L60" s="588"/>
      <c r="M60" s="587"/>
      <c r="N60" s="588"/>
      <c r="O60" s="585"/>
      <c r="P60" s="571"/>
      <c r="Q60" s="590"/>
      <c r="R60" s="571"/>
      <c r="S60" s="590"/>
      <c r="T60" s="571"/>
      <c r="U60" s="591"/>
      <c r="V60" s="578"/>
      <c r="W60" s="583"/>
      <c r="X60" s="584"/>
      <c r="Y60" s="585"/>
      <c r="Z60" s="571"/>
      <c r="AA60" s="577"/>
      <c r="AB60" s="578"/>
      <c r="AC60" s="579"/>
      <c r="AD60" s="503"/>
    </row>
    <row r="61" spans="1:30" s="335" customFormat="1" ht="10.5" x14ac:dyDescent="0.15">
      <c r="A61" s="593"/>
      <c r="B61" s="595"/>
      <c r="C61" s="434" t="s">
        <v>27</v>
      </c>
      <c r="D61" s="434" t="s">
        <v>892</v>
      </c>
      <c r="E61" s="434" t="s">
        <v>27</v>
      </c>
      <c r="F61" s="434" t="s">
        <v>892</v>
      </c>
      <c r="G61" s="434" t="s">
        <v>27</v>
      </c>
      <c r="H61" s="434" t="s">
        <v>892</v>
      </c>
      <c r="I61" s="434" t="s">
        <v>27</v>
      </c>
      <c r="J61" s="434" t="s">
        <v>892</v>
      </c>
      <c r="K61" s="434" t="s">
        <v>27</v>
      </c>
      <c r="L61" s="434" t="s">
        <v>892</v>
      </c>
      <c r="M61" s="434" t="s">
        <v>27</v>
      </c>
      <c r="N61" s="434" t="s">
        <v>892</v>
      </c>
      <c r="O61" s="434" t="s">
        <v>27</v>
      </c>
      <c r="P61" s="434" t="s">
        <v>892</v>
      </c>
      <c r="Q61" s="434" t="s">
        <v>27</v>
      </c>
      <c r="R61" s="434" t="s">
        <v>892</v>
      </c>
      <c r="S61" s="434" t="s">
        <v>27</v>
      </c>
      <c r="T61" s="434" t="s">
        <v>892</v>
      </c>
      <c r="U61" s="434" t="s">
        <v>27</v>
      </c>
      <c r="V61" s="434" t="s">
        <v>892</v>
      </c>
      <c r="W61" s="434" t="s">
        <v>27</v>
      </c>
      <c r="X61" s="434" t="s">
        <v>892</v>
      </c>
      <c r="Y61" s="434" t="s">
        <v>27</v>
      </c>
      <c r="Z61" s="434" t="s">
        <v>892</v>
      </c>
      <c r="AA61" s="434" t="s">
        <v>27</v>
      </c>
      <c r="AB61" s="434" t="s">
        <v>892</v>
      </c>
      <c r="AC61" s="434" t="s">
        <v>27</v>
      </c>
      <c r="AD61" s="434" t="s">
        <v>892</v>
      </c>
    </row>
    <row r="62" spans="1:30" s="335" customFormat="1" ht="15" customHeight="1" x14ac:dyDescent="0.15">
      <c r="A62" s="451"/>
      <c r="B62" s="456"/>
      <c r="C62" s="580" t="s">
        <v>26</v>
      </c>
      <c r="D62" s="448"/>
      <c r="E62" s="580" t="s">
        <v>26</v>
      </c>
      <c r="F62" s="448"/>
      <c r="G62" s="580" t="s">
        <v>26</v>
      </c>
      <c r="H62" s="448"/>
      <c r="I62" s="580" t="s">
        <v>26</v>
      </c>
      <c r="J62" s="448"/>
      <c r="K62" s="580" t="s">
        <v>26</v>
      </c>
      <c r="L62" s="448"/>
      <c r="M62" s="580" t="s">
        <v>26</v>
      </c>
      <c r="N62" s="448"/>
      <c r="O62" s="580" t="s">
        <v>26</v>
      </c>
      <c r="P62" s="448"/>
      <c r="Q62" s="580" t="s">
        <v>26</v>
      </c>
      <c r="R62" s="448"/>
      <c r="S62" s="580" t="s">
        <v>26</v>
      </c>
      <c r="T62" s="448"/>
      <c r="U62" s="580" t="s">
        <v>26</v>
      </c>
      <c r="V62" s="448"/>
      <c r="W62" s="580" t="s">
        <v>26</v>
      </c>
      <c r="X62" s="448"/>
      <c r="Y62" s="580" t="s">
        <v>26</v>
      </c>
      <c r="Z62" s="448"/>
      <c r="AA62" s="580" t="s">
        <v>26</v>
      </c>
      <c r="AB62" s="448"/>
      <c r="AC62" s="580" t="s">
        <v>26</v>
      </c>
      <c r="AD62" s="448"/>
    </row>
    <row r="63" spans="1:30" s="8" customFormat="1" ht="12" customHeight="1" x14ac:dyDescent="0.2">
      <c r="A63" s="46" t="s">
        <v>28</v>
      </c>
      <c r="B63" s="350" t="s">
        <v>718</v>
      </c>
      <c r="C63" s="36">
        <f>C38+C54</f>
        <v>645574730</v>
      </c>
      <c r="D63" s="36">
        <f t="shared" ref="D63:AD63" si="12">D38+D54</f>
        <v>651583439</v>
      </c>
      <c r="E63" s="36">
        <f t="shared" si="12"/>
        <v>120434882</v>
      </c>
      <c r="F63" s="36">
        <f t="shared" si="12"/>
        <v>120769673</v>
      </c>
      <c r="G63" s="36">
        <f t="shared" si="12"/>
        <v>817962824</v>
      </c>
      <c r="H63" s="36">
        <f t="shared" si="12"/>
        <v>826166966</v>
      </c>
      <c r="I63" s="36">
        <f t="shared" si="12"/>
        <v>38271948</v>
      </c>
      <c r="J63" s="36">
        <f t="shared" si="12"/>
        <v>38271948</v>
      </c>
      <c r="K63" s="36">
        <f t="shared" si="12"/>
        <v>10040155</v>
      </c>
      <c r="L63" s="36">
        <f t="shared" si="12"/>
        <v>10040155</v>
      </c>
      <c r="M63" s="36">
        <f t="shared" si="12"/>
        <v>14300000</v>
      </c>
      <c r="N63" s="36">
        <f t="shared" si="12"/>
        <v>14300000</v>
      </c>
      <c r="O63" s="36">
        <f t="shared" si="12"/>
        <v>1280000</v>
      </c>
      <c r="P63" s="36">
        <f t="shared" si="12"/>
        <v>1280000</v>
      </c>
      <c r="Q63" s="36">
        <f t="shared" si="12"/>
        <v>235115514</v>
      </c>
      <c r="R63" s="36">
        <f t="shared" si="12"/>
        <v>440830814</v>
      </c>
      <c r="S63" s="36">
        <f t="shared" si="12"/>
        <v>684367699</v>
      </c>
      <c r="T63" s="36">
        <f t="shared" si="12"/>
        <v>843468928</v>
      </c>
      <c r="U63" s="36">
        <f t="shared" si="12"/>
        <v>1451666365</v>
      </c>
      <c r="V63" s="36">
        <f t="shared" si="12"/>
        <v>1257707103</v>
      </c>
      <c r="W63" s="36">
        <f t="shared" si="12"/>
        <v>65824379</v>
      </c>
      <c r="X63" s="36">
        <f t="shared" si="12"/>
        <v>80444470</v>
      </c>
      <c r="Y63" s="36">
        <f t="shared" si="12"/>
        <v>762297471</v>
      </c>
      <c r="Z63" s="36">
        <f t="shared" si="12"/>
        <v>799730147</v>
      </c>
      <c r="AA63" s="36">
        <f t="shared" si="12"/>
        <v>4847135967</v>
      </c>
      <c r="AB63" s="36">
        <f t="shared" si="12"/>
        <v>5084593643</v>
      </c>
      <c r="AC63" s="36">
        <f t="shared" si="12"/>
        <v>4847135967</v>
      </c>
      <c r="AD63" s="36">
        <f t="shared" si="12"/>
        <v>5084593643</v>
      </c>
    </row>
    <row r="68" spans="2:2" x14ac:dyDescent="0.2">
      <c r="B68" s="51"/>
    </row>
    <row r="69" spans="2:2" x14ac:dyDescent="0.2">
      <c r="B69" s="51"/>
    </row>
  </sheetData>
  <mergeCells count="93">
    <mergeCell ref="I46:J46"/>
    <mergeCell ref="K46:L46"/>
    <mergeCell ref="A56:E56"/>
    <mergeCell ref="A58:A62"/>
    <mergeCell ref="B58:B62"/>
    <mergeCell ref="A42:A46"/>
    <mergeCell ref="B42:B46"/>
    <mergeCell ref="C46:D46"/>
    <mergeCell ref="E46:F46"/>
    <mergeCell ref="G46:H46"/>
    <mergeCell ref="C59:D60"/>
    <mergeCell ref="E59:F60"/>
    <mergeCell ref="G59:H60"/>
    <mergeCell ref="I59:J60"/>
    <mergeCell ref="K59:L60"/>
    <mergeCell ref="AC6:AD7"/>
    <mergeCell ref="U6:V7"/>
    <mergeCell ref="W6:X7"/>
    <mergeCell ref="Y6:Z7"/>
    <mergeCell ref="AA6:AB7"/>
    <mergeCell ref="S6:T7"/>
    <mergeCell ref="A5:A9"/>
    <mergeCell ref="B5:B9"/>
    <mergeCell ref="C6:D7"/>
    <mergeCell ref="E6:F7"/>
    <mergeCell ref="G6:H7"/>
    <mergeCell ref="C9:D9"/>
    <mergeCell ref="E9:F9"/>
    <mergeCell ref="G9:H9"/>
    <mergeCell ref="I6:J7"/>
    <mergeCell ref="K6:L7"/>
    <mergeCell ref="M6:N7"/>
    <mergeCell ref="O6:P7"/>
    <mergeCell ref="Q6:R7"/>
    <mergeCell ref="U9:V9"/>
    <mergeCell ref="W9:X9"/>
    <mergeCell ref="Y9:Z9"/>
    <mergeCell ref="AA9:AB9"/>
    <mergeCell ref="I9:J9"/>
    <mergeCell ref="K9:L9"/>
    <mergeCell ref="M9:N9"/>
    <mergeCell ref="O9:P9"/>
    <mergeCell ref="Q9:R9"/>
    <mergeCell ref="AC9:AD9"/>
    <mergeCell ref="C43:D44"/>
    <mergeCell ref="E43:F44"/>
    <mergeCell ref="G43:H44"/>
    <mergeCell ref="I43:J44"/>
    <mergeCell ref="K43:L44"/>
    <mergeCell ref="M43:N44"/>
    <mergeCell ref="O43:P44"/>
    <mergeCell ref="Q43:R44"/>
    <mergeCell ref="S43:T44"/>
    <mergeCell ref="U43:V44"/>
    <mergeCell ref="W43:X44"/>
    <mergeCell ref="Y43:Z44"/>
    <mergeCell ref="AA43:AB44"/>
    <mergeCell ref="AC43:AD44"/>
    <mergeCell ref="S9:T9"/>
    <mergeCell ref="M46:N46"/>
    <mergeCell ref="O46:P46"/>
    <mergeCell ref="Q46:R46"/>
    <mergeCell ref="S46:T46"/>
    <mergeCell ref="U46:V46"/>
    <mergeCell ref="M59:N60"/>
    <mergeCell ref="O59:P60"/>
    <mergeCell ref="Q59:R60"/>
    <mergeCell ref="S59:T60"/>
    <mergeCell ref="U59:V60"/>
    <mergeCell ref="AA62:AB62"/>
    <mergeCell ref="AC62:AD62"/>
    <mergeCell ref="W46:X46"/>
    <mergeCell ref="Y46:Z46"/>
    <mergeCell ref="AA46:AB46"/>
    <mergeCell ref="AC46:AD46"/>
    <mergeCell ref="W59:X60"/>
    <mergeCell ref="Y59:Z60"/>
    <mergeCell ref="A1:AD1"/>
    <mergeCell ref="A2:AD2"/>
    <mergeCell ref="AA59:AB60"/>
    <mergeCell ref="AC59:AD60"/>
    <mergeCell ref="C62:D62"/>
    <mergeCell ref="E62:F62"/>
    <mergeCell ref="G62:H62"/>
    <mergeCell ref="I62:J62"/>
    <mergeCell ref="K62:L62"/>
    <mergeCell ref="M62:N62"/>
    <mergeCell ref="O62:P62"/>
    <mergeCell ref="Q62:R62"/>
    <mergeCell ref="S62:T62"/>
    <mergeCell ref="U62:V62"/>
    <mergeCell ref="W62:X62"/>
    <mergeCell ref="Y62:Z62"/>
  </mergeCells>
  <pageMargins left="0.70866141732283472" right="0.70866141732283472" top="0.74803149606299213" bottom="0.74803149606299213" header="0.31496062992125984" footer="0.31496062992125984"/>
  <pageSetup paperSize="8"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Q82"/>
  <sheetViews>
    <sheetView topLeftCell="A70" workbookViewId="0">
      <selection activeCell="F49" sqref="F49"/>
    </sheetView>
  </sheetViews>
  <sheetFormatPr defaultRowHeight="12.75" x14ac:dyDescent="0.2"/>
  <cols>
    <col min="1" max="1" width="5" style="53" bestFit="1" customWidth="1"/>
    <col min="2" max="2" width="66.42578125" style="53" bestFit="1" customWidth="1"/>
    <col min="3" max="3" width="6.140625" style="88" bestFit="1" customWidth="1"/>
    <col min="4" max="5" width="12.28515625" style="98" bestFit="1" customWidth="1"/>
    <col min="6" max="6" width="8.85546875" style="98" bestFit="1" customWidth="1"/>
    <col min="7" max="7" width="9.140625" style="98" bestFit="1" customWidth="1"/>
    <col min="8" max="8" width="8.85546875" style="98" bestFit="1" customWidth="1"/>
    <col min="9" max="9" width="9.140625" style="98" bestFit="1" customWidth="1"/>
    <col min="10" max="10" width="8.85546875" style="99" bestFit="1" customWidth="1"/>
    <col min="11" max="11" width="9.140625" style="99" bestFit="1" customWidth="1"/>
    <col min="12" max="12" width="8.85546875" style="53" bestFit="1" customWidth="1"/>
    <col min="13" max="13" width="9.140625" style="53" bestFit="1" customWidth="1"/>
    <col min="14" max="15" width="9.85546875" style="53" bestFit="1" customWidth="1"/>
    <col min="16" max="16" width="15.140625" style="53" customWidth="1"/>
    <col min="17" max="17" width="13.28515625" style="53" customWidth="1"/>
    <col min="18" max="255" width="9.140625" style="53"/>
    <col min="256" max="256" width="5" style="53" bestFit="1" customWidth="1"/>
    <col min="257" max="257" width="66.42578125" style="53" bestFit="1" customWidth="1"/>
    <col min="258" max="258" width="6.140625" style="53" bestFit="1" customWidth="1"/>
    <col min="259" max="259" width="13.7109375" style="53" customWidth="1"/>
    <col min="260" max="260" width="14.42578125" style="53" customWidth="1"/>
    <col min="261" max="261" width="15" style="53" customWidth="1"/>
    <col min="262" max="262" width="14.5703125" style="53" customWidth="1"/>
    <col min="263" max="263" width="13.42578125" style="53" customWidth="1"/>
    <col min="264" max="264" width="16.5703125" style="53" customWidth="1"/>
    <col min="265" max="265" width="17.42578125" style="53" customWidth="1"/>
    <col min="266" max="268" width="9.140625" style="53"/>
    <col min="269" max="270" width="9.85546875" style="53" bestFit="1" customWidth="1"/>
    <col min="271" max="272" width="12.28515625" style="53" bestFit="1" customWidth="1"/>
    <col min="273" max="511" width="9.140625" style="53"/>
    <col min="512" max="512" width="5" style="53" bestFit="1" customWidth="1"/>
    <col min="513" max="513" width="66.42578125" style="53" bestFit="1" customWidth="1"/>
    <col min="514" max="514" width="6.140625" style="53" bestFit="1" customWidth="1"/>
    <col min="515" max="515" width="13.7109375" style="53" customWidth="1"/>
    <col min="516" max="516" width="14.42578125" style="53" customWidth="1"/>
    <col min="517" max="517" width="15" style="53" customWidth="1"/>
    <col min="518" max="518" width="14.5703125" style="53" customWidth="1"/>
    <col min="519" max="519" width="13.42578125" style="53" customWidth="1"/>
    <col min="520" max="520" width="16.5703125" style="53" customWidth="1"/>
    <col min="521" max="521" width="17.42578125" style="53" customWidth="1"/>
    <col min="522" max="524" width="9.140625" style="53"/>
    <col min="525" max="526" width="9.85546875" style="53" bestFit="1" customWidth="1"/>
    <col min="527" max="528" width="12.28515625" style="53" bestFit="1" customWidth="1"/>
    <col min="529" max="767" width="9.140625" style="53"/>
    <col min="768" max="768" width="5" style="53" bestFit="1" customWidth="1"/>
    <col min="769" max="769" width="66.42578125" style="53" bestFit="1" customWidth="1"/>
    <col min="770" max="770" width="6.140625" style="53" bestFit="1" customWidth="1"/>
    <col min="771" max="771" width="13.7109375" style="53" customWidth="1"/>
    <col min="772" max="772" width="14.42578125" style="53" customWidth="1"/>
    <col min="773" max="773" width="15" style="53" customWidth="1"/>
    <col min="774" max="774" width="14.5703125" style="53" customWidth="1"/>
    <col min="775" max="775" width="13.42578125" style="53" customWidth="1"/>
    <col min="776" max="776" width="16.5703125" style="53" customWidth="1"/>
    <col min="777" max="777" width="17.42578125" style="53" customWidth="1"/>
    <col min="778" max="780" width="9.140625" style="53"/>
    <col min="781" max="782" width="9.85546875" style="53" bestFit="1" customWidth="1"/>
    <col min="783" max="784" width="12.28515625" style="53" bestFit="1" customWidth="1"/>
    <col min="785" max="1023" width="9.140625" style="53"/>
    <col min="1024" max="1024" width="5" style="53" bestFit="1" customWidth="1"/>
    <col min="1025" max="1025" width="66.42578125" style="53" bestFit="1" customWidth="1"/>
    <col min="1026" max="1026" width="6.140625" style="53" bestFit="1" customWidth="1"/>
    <col min="1027" max="1027" width="13.7109375" style="53" customWidth="1"/>
    <col min="1028" max="1028" width="14.42578125" style="53" customWidth="1"/>
    <col min="1029" max="1029" width="15" style="53" customWidth="1"/>
    <col min="1030" max="1030" width="14.5703125" style="53" customWidth="1"/>
    <col min="1031" max="1031" width="13.42578125" style="53" customWidth="1"/>
    <col min="1032" max="1032" width="16.5703125" style="53" customWidth="1"/>
    <col min="1033" max="1033" width="17.42578125" style="53" customWidth="1"/>
    <col min="1034" max="1036" width="9.140625" style="53"/>
    <col min="1037" max="1038" width="9.85546875" style="53" bestFit="1" customWidth="1"/>
    <col min="1039" max="1040" width="12.28515625" style="53" bestFit="1" customWidth="1"/>
    <col min="1041" max="1279" width="9.140625" style="53"/>
    <col min="1280" max="1280" width="5" style="53" bestFit="1" customWidth="1"/>
    <col min="1281" max="1281" width="66.42578125" style="53" bestFit="1" customWidth="1"/>
    <col min="1282" max="1282" width="6.140625" style="53" bestFit="1" customWidth="1"/>
    <col min="1283" max="1283" width="13.7109375" style="53" customWidth="1"/>
    <col min="1284" max="1284" width="14.42578125" style="53" customWidth="1"/>
    <col min="1285" max="1285" width="15" style="53" customWidth="1"/>
    <col min="1286" max="1286" width="14.5703125" style="53" customWidth="1"/>
    <col min="1287" max="1287" width="13.42578125" style="53" customWidth="1"/>
    <col min="1288" max="1288" width="16.5703125" style="53" customWidth="1"/>
    <col min="1289" max="1289" width="17.42578125" style="53" customWidth="1"/>
    <col min="1290" max="1292" width="9.140625" style="53"/>
    <col min="1293" max="1294" width="9.85546875" style="53" bestFit="1" customWidth="1"/>
    <col min="1295" max="1296" width="12.28515625" style="53" bestFit="1" customWidth="1"/>
    <col min="1297" max="1535" width="9.140625" style="53"/>
    <col min="1536" max="1536" width="5" style="53" bestFit="1" customWidth="1"/>
    <col min="1537" max="1537" width="66.42578125" style="53" bestFit="1" customWidth="1"/>
    <col min="1538" max="1538" width="6.140625" style="53" bestFit="1" customWidth="1"/>
    <col min="1539" max="1539" width="13.7109375" style="53" customWidth="1"/>
    <col min="1540" max="1540" width="14.42578125" style="53" customWidth="1"/>
    <col min="1541" max="1541" width="15" style="53" customWidth="1"/>
    <col min="1542" max="1542" width="14.5703125" style="53" customWidth="1"/>
    <col min="1543" max="1543" width="13.42578125" style="53" customWidth="1"/>
    <col min="1544" max="1544" width="16.5703125" style="53" customWidth="1"/>
    <col min="1545" max="1545" width="17.42578125" style="53" customWidth="1"/>
    <col min="1546" max="1548" width="9.140625" style="53"/>
    <col min="1549" max="1550" width="9.85546875" style="53" bestFit="1" customWidth="1"/>
    <col min="1551" max="1552" width="12.28515625" style="53" bestFit="1" customWidth="1"/>
    <col min="1553" max="1791" width="9.140625" style="53"/>
    <col min="1792" max="1792" width="5" style="53" bestFit="1" customWidth="1"/>
    <col min="1793" max="1793" width="66.42578125" style="53" bestFit="1" customWidth="1"/>
    <col min="1794" max="1794" width="6.140625" style="53" bestFit="1" customWidth="1"/>
    <col min="1795" max="1795" width="13.7109375" style="53" customWidth="1"/>
    <col min="1796" max="1796" width="14.42578125" style="53" customWidth="1"/>
    <col min="1797" max="1797" width="15" style="53" customWidth="1"/>
    <col min="1798" max="1798" width="14.5703125" style="53" customWidth="1"/>
    <col min="1799" max="1799" width="13.42578125" style="53" customWidth="1"/>
    <col min="1800" max="1800" width="16.5703125" style="53" customWidth="1"/>
    <col min="1801" max="1801" width="17.42578125" style="53" customWidth="1"/>
    <col min="1802" max="1804" width="9.140625" style="53"/>
    <col min="1805" max="1806" width="9.85546875" style="53" bestFit="1" customWidth="1"/>
    <col min="1807" max="1808" width="12.28515625" style="53" bestFit="1" customWidth="1"/>
    <col min="1809" max="2047" width="9.140625" style="53"/>
    <col min="2048" max="2048" width="5" style="53" bestFit="1" customWidth="1"/>
    <col min="2049" max="2049" width="66.42578125" style="53" bestFit="1" customWidth="1"/>
    <col min="2050" max="2050" width="6.140625" style="53" bestFit="1" customWidth="1"/>
    <col min="2051" max="2051" width="13.7109375" style="53" customWidth="1"/>
    <col min="2052" max="2052" width="14.42578125" style="53" customWidth="1"/>
    <col min="2053" max="2053" width="15" style="53" customWidth="1"/>
    <col min="2054" max="2054" width="14.5703125" style="53" customWidth="1"/>
    <col min="2055" max="2055" width="13.42578125" style="53" customWidth="1"/>
    <col min="2056" max="2056" width="16.5703125" style="53" customWidth="1"/>
    <col min="2057" max="2057" width="17.42578125" style="53" customWidth="1"/>
    <col min="2058" max="2060" width="9.140625" style="53"/>
    <col min="2061" max="2062" width="9.85546875" style="53" bestFit="1" customWidth="1"/>
    <col min="2063" max="2064" width="12.28515625" style="53" bestFit="1" customWidth="1"/>
    <col min="2065" max="2303" width="9.140625" style="53"/>
    <col min="2304" max="2304" width="5" style="53" bestFit="1" customWidth="1"/>
    <col min="2305" max="2305" width="66.42578125" style="53" bestFit="1" customWidth="1"/>
    <col min="2306" max="2306" width="6.140625" style="53" bestFit="1" customWidth="1"/>
    <col min="2307" max="2307" width="13.7109375" style="53" customWidth="1"/>
    <col min="2308" max="2308" width="14.42578125" style="53" customWidth="1"/>
    <col min="2309" max="2309" width="15" style="53" customWidth="1"/>
    <col min="2310" max="2310" width="14.5703125" style="53" customWidth="1"/>
    <col min="2311" max="2311" width="13.42578125" style="53" customWidth="1"/>
    <col min="2312" max="2312" width="16.5703125" style="53" customWidth="1"/>
    <col min="2313" max="2313" width="17.42578125" style="53" customWidth="1"/>
    <col min="2314" max="2316" width="9.140625" style="53"/>
    <col min="2317" max="2318" width="9.85546875" style="53" bestFit="1" customWidth="1"/>
    <col min="2319" max="2320" width="12.28515625" style="53" bestFit="1" customWidth="1"/>
    <col min="2321" max="2559" width="9.140625" style="53"/>
    <col min="2560" max="2560" width="5" style="53" bestFit="1" customWidth="1"/>
    <col min="2561" max="2561" width="66.42578125" style="53" bestFit="1" customWidth="1"/>
    <col min="2562" max="2562" width="6.140625" style="53" bestFit="1" customWidth="1"/>
    <col min="2563" max="2563" width="13.7109375" style="53" customWidth="1"/>
    <col min="2564" max="2564" width="14.42578125" style="53" customWidth="1"/>
    <col min="2565" max="2565" width="15" style="53" customWidth="1"/>
    <col min="2566" max="2566" width="14.5703125" style="53" customWidth="1"/>
    <col min="2567" max="2567" width="13.42578125" style="53" customWidth="1"/>
    <col min="2568" max="2568" width="16.5703125" style="53" customWidth="1"/>
    <col min="2569" max="2569" width="17.42578125" style="53" customWidth="1"/>
    <col min="2570" max="2572" width="9.140625" style="53"/>
    <col min="2573" max="2574" width="9.85546875" style="53" bestFit="1" customWidth="1"/>
    <col min="2575" max="2576" width="12.28515625" style="53" bestFit="1" customWidth="1"/>
    <col min="2577" max="2815" width="9.140625" style="53"/>
    <col min="2816" max="2816" width="5" style="53" bestFit="1" customWidth="1"/>
    <col min="2817" max="2817" width="66.42578125" style="53" bestFit="1" customWidth="1"/>
    <col min="2818" max="2818" width="6.140625" style="53" bestFit="1" customWidth="1"/>
    <col min="2819" max="2819" width="13.7109375" style="53" customWidth="1"/>
    <col min="2820" max="2820" width="14.42578125" style="53" customWidth="1"/>
    <col min="2821" max="2821" width="15" style="53" customWidth="1"/>
    <col min="2822" max="2822" width="14.5703125" style="53" customWidth="1"/>
    <col min="2823" max="2823" width="13.42578125" style="53" customWidth="1"/>
    <col min="2824" max="2824" width="16.5703125" style="53" customWidth="1"/>
    <col min="2825" max="2825" width="17.42578125" style="53" customWidth="1"/>
    <col min="2826" max="2828" width="9.140625" style="53"/>
    <col min="2829" max="2830" width="9.85546875" style="53" bestFit="1" customWidth="1"/>
    <col min="2831" max="2832" width="12.28515625" style="53" bestFit="1" customWidth="1"/>
    <col min="2833" max="3071" width="9.140625" style="53"/>
    <col min="3072" max="3072" width="5" style="53" bestFit="1" customWidth="1"/>
    <col min="3073" max="3073" width="66.42578125" style="53" bestFit="1" customWidth="1"/>
    <col min="3074" max="3074" width="6.140625" style="53" bestFit="1" customWidth="1"/>
    <col min="3075" max="3075" width="13.7109375" style="53" customWidth="1"/>
    <col min="3076" max="3076" width="14.42578125" style="53" customWidth="1"/>
    <col min="3077" max="3077" width="15" style="53" customWidth="1"/>
    <col min="3078" max="3078" width="14.5703125" style="53" customWidth="1"/>
    <col min="3079" max="3079" width="13.42578125" style="53" customWidth="1"/>
    <col min="3080" max="3080" width="16.5703125" style="53" customWidth="1"/>
    <col min="3081" max="3081" width="17.42578125" style="53" customWidth="1"/>
    <col min="3082" max="3084" width="9.140625" style="53"/>
    <col min="3085" max="3086" width="9.85546875" style="53" bestFit="1" customWidth="1"/>
    <col min="3087" max="3088" width="12.28515625" style="53" bestFit="1" customWidth="1"/>
    <col min="3089" max="3327" width="9.140625" style="53"/>
    <col min="3328" max="3328" width="5" style="53" bestFit="1" customWidth="1"/>
    <col min="3329" max="3329" width="66.42578125" style="53" bestFit="1" customWidth="1"/>
    <col min="3330" max="3330" width="6.140625" style="53" bestFit="1" customWidth="1"/>
    <col min="3331" max="3331" width="13.7109375" style="53" customWidth="1"/>
    <col min="3332" max="3332" width="14.42578125" style="53" customWidth="1"/>
    <col min="3333" max="3333" width="15" style="53" customWidth="1"/>
    <col min="3334" max="3334" width="14.5703125" style="53" customWidth="1"/>
    <col min="3335" max="3335" width="13.42578125" style="53" customWidth="1"/>
    <col min="3336" max="3336" width="16.5703125" style="53" customWidth="1"/>
    <col min="3337" max="3337" width="17.42578125" style="53" customWidth="1"/>
    <col min="3338" max="3340" width="9.140625" style="53"/>
    <col min="3341" max="3342" width="9.85546875" style="53" bestFit="1" customWidth="1"/>
    <col min="3343" max="3344" width="12.28515625" style="53" bestFit="1" customWidth="1"/>
    <col min="3345" max="3583" width="9.140625" style="53"/>
    <col min="3584" max="3584" width="5" style="53" bestFit="1" customWidth="1"/>
    <col min="3585" max="3585" width="66.42578125" style="53" bestFit="1" customWidth="1"/>
    <col min="3586" max="3586" width="6.140625" style="53" bestFit="1" customWidth="1"/>
    <col min="3587" max="3587" width="13.7109375" style="53" customWidth="1"/>
    <col min="3588" max="3588" width="14.42578125" style="53" customWidth="1"/>
    <col min="3589" max="3589" width="15" style="53" customWidth="1"/>
    <col min="3590" max="3590" width="14.5703125" style="53" customWidth="1"/>
    <col min="3591" max="3591" width="13.42578125" style="53" customWidth="1"/>
    <col min="3592" max="3592" width="16.5703125" style="53" customWidth="1"/>
    <col min="3593" max="3593" width="17.42578125" style="53" customWidth="1"/>
    <col min="3594" max="3596" width="9.140625" style="53"/>
    <col min="3597" max="3598" width="9.85546875" style="53" bestFit="1" customWidth="1"/>
    <col min="3599" max="3600" width="12.28515625" style="53" bestFit="1" customWidth="1"/>
    <col min="3601" max="3839" width="9.140625" style="53"/>
    <col min="3840" max="3840" width="5" style="53" bestFit="1" customWidth="1"/>
    <col min="3841" max="3841" width="66.42578125" style="53" bestFit="1" customWidth="1"/>
    <col min="3842" max="3842" width="6.140625" style="53" bestFit="1" customWidth="1"/>
    <col min="3843" max="3843" width="13.7109375" style="53" customWidth="1"/>
    <col min="3844" max="3844" width="14.42578125" style="53" customWidth="1"/>
    <col min="3845" max="3845" width="15" style="53" customWidth="1"/>
    <col min="3846" max="3846" width="14.5703125" style="53" customWidth="1"/>
    <col min="3847" max="3847" width="13.42578125" style="53" customWidth="1"/>
    <col min="3848" max="3848" width="16.5703125" style="53" customWidth="1"/>
    <col min="3849" max="3849" width="17.42578125" style="53" customWidth="1"/>
    <col min="3850" max="3852" width="9.140625" style="53"/>
    <col min="3853" max="3854" width="9.85546875" style="53" bestFit="1" customWidth="1"/>
    <col min="3855" max="3856" width="12.28515625" style="53" bestFit="1" customWidth="1"/>
    <col min="3857" max="4095" width="9.140625" style="53"/>
    <col min="4096" max="4096" width="5" style="53" bestFit="1" customWidth="1"/>
    <col min="4097" max="4097" width="66.42578125" style="53" bestFit="1" customWidth="1"/>
    <col min="4098" max="4098" width="6.140625" style="53" bestFit="1" customWidth="1"/>
    <col min="4099" max="4099" width="13.7109375" style="53" customWidth="1"/>
    <col min="4100" max="4100" width="14.42578125" style="53" customWidth="1"/>
    <col min="4101" max="4101" width="15" style="53" customWidth="1"/>
    <col min="4102" max="4102" width="14.5703125" style="53" customWidth="1"/>
    <col min="4103" max="4103" width="13.42578125" style="53" customWidth="1"/>
    <col min="4104" max="4104" width="16.5703125" style="53" customWidth="1"/>
    <col min="4105" max="4105" width="17.42578125" style="53" customWidth="1"/>
    <col min="4106" max="4108" width="9.140625" style="53"/>
    <col min="4109" max="4110" width="9.85546875" style="53" bestFit="1" customWidth="1"/>
    <col min="4111" max="4112" width="12.28515625" style="53" bestFit="1" customWidth="1"/>
    <col min="4113" max="4351" width="9.140625" style="53"/>
    <col min="4352" max="4352" width="5" style="53" bestFit="1" customWidth="1"/>
    <col min="4353" max="4353" width="66.42578125" style="53" bestFit="1" customWidth="1"/>
    <col min="4354" max="4354" width="6.140625" style="53" bestFit="1" customWidth="1"/>
    <col min="4355" max="4355" width="13.7109375" style="53" customWidth="1"/>
    <col min="4356" max="4356" width="14.42578125" style="53" customWidth="1"/>
    <col min="4357" max="4357" width="15" style="53" customWidth="1"/>
    <col min="4358" max="4358" width="14.5703125" style="53" customWidth="1"/>
    <col min="4359" max="4359" width="13.42578125" style="53" customWidth="1"/>
    <col min="4360" max="4360" width="16.5703125" style="53" customWidth="1"/>
    <col min="4361" max="4361" width="17.42578125" style="53" customWidth="1"/>
    <col min="4362" max="4364" width="9.140625" style="53"/>
    <col min="4365" max="4366" width="9.85546875" style="53" bestFit="1" customWidth="1"/>
    <col min="4367" max="4368" width="12.28515625" style="53" bestFit="1" customWidth="1"/>
    <col min="4369" max="4607" width="9.140625" style="53"/>
    <col min="4608" max="4608" width="5" style="53" bestFit="1" customWidth="1"/>
    <col min="4609" max="4609" width="66.42578125" style="53" bestFit="1" customWidth="1"/>
    <col min="4610" max="4610" width="6.140625" style="53" bestFit="1" customWidth="1"/>
    <col min="4611" max="4611" width="13.7109375" style="53" customWidth="1"/>
    <col min="4612" max="4612" width="14.42578125" style="53" customWidth="1"/>
    <col min="4613" max="4613" width="15" style="53" customWidth="1"/>
    <col min="4614" max="4614" width="14.5703125" style="53" customWidth="1"/>
    <col min="4615" max="4615" width="13.42578125" style="53" customWidth="1"/>
    <col min="4616" max="4616" width="16.5703125" style="53" customWidth="1"/>
    <col min="4617" max="4617" width="17.42578125" style="53" customWidth="1"/>
    <col min="4618" max="4620" width="9.140625" style="53"/>
    <col min="4621" max="4622" width="9.85546875" style="53" bestFit="1" customWidth="1"/>
    <col min="4623" max="4624" width="12.28515625" style="53" bestFit="1" customWidth="1"/>
    <col min="4625" max="4863" width="9.140625" style="53"/>
    <col min="4864" max="4864" width="5" style="53" bestFit="1" customWidth="1"/>
    <col min="4865" max="4865" width="66.42578125" style="53" bestFit="1" customWidth="1"/>
    <col min="4866" max="4866" width="6.140625" style="53" bestFit="1" customWidth="1"/>
    <col min="4867" max="4867" width="13.7109375" style="53" customWidth="1"/>
    <col min="4868" max="4868" width="14.42578125" style="53" customWidth="1"/>
    <col min="4869" max="4869" width="15" style="53" customWidth="1"/>
    <col min="4870" max="4870" width="14.5703125" style="53" customWidth="1"/>
    <col min="4871" max="4871" width="13.42578125" style="53" customWidth="1"/>
    <col min="4872" max="4872" width="16.5703125" style="53" customWidth="1"/>
    <col min="4873" max="4873" width="17.42578125" style="53" customWidth="1"/>
    <col min="4874" max="4876" width="9.140625" style="53"/>
    <col min="4877" max="4878" width="9.85546875" style="53" bestFit="1" customWidth="1"/>
    <col min="4879" max="4880" width="12.28515625" style="53" bestFit="1" customWidth="1"/>
    <col min="4881" max="5119" width="9.140625" style="53"/>
    <col min="5120" max="5120" width="5" style="53" bestFit="1" customWidth="1"/>
    <col min="5121" max="5121" width="66.42578125" style="53" bestFit="1" customWidth="1"/>
    <col min="5122" max="5122" width="6.140625" style="53" bestFit="1" customWidth="1"/>
    <col min="5123" max="5123" width="13.7109375" style="53" customWidth="1"/>
    <col min="5124" max="5124" width="14.42578125" style="53" customWidth="1"/>
    <col min="5125" max="5125" width="15" style="53" customWidth="1"/>
    <col min="5126" max="5126" width="14.5703125" style="53" customWidth="1"/>
    <col min="5127" max="5127" width="13.42578125" style="53" customWidth="1"/>
    <col min="5128" max="5128" width="16.5703125" style="53" customWidth="1"/>
    <col min="5129" max="5129" width="17.42578125" style="53" customWidth="1"/>
    <col min="5130" max="5132" width="9.140625" style="53"/>
    <col min="5133" max="5134" width="9.85546875" style="53" bestFit="1" customWidth="1"/>
    <col min="5135" max="5136" width="12.28515625" style="53" bestFit="1" customWidth="1"/>
    <col min="5137" max="5375" width="9.140625" style="53"/>
    <col min="5376" max="5376" width="5" style="53" bestFit="1" customWidth="1"/>
    <col min="5377" max="5377" width="66.42578125" style="53" bestFit="1" customWidth="1"/>
    <col min="5378" max="5378" width="6.140625" style="53" bestFit="1" customWidth="1"/>
    <col min="5379" max="5379" width="13.7109375" style="53" customWidth="1"/>
    <col min="5380" max="5380" width="14.42578125" style="53" customWidth="1"/>
    <col min="5381" max="5381" width="15" style="53" customWidth="1"/>
    <col min="5382" max="5382" width="14.5703125" style="53" customWidth="1"/>
    <col min="5383" max="5383" width="13.42578125" style="53" customWidth="1"/>
    <col min="5384" max="5384" width="16.5703125" style="53" customWidth="1"/>
    <col min="5385" max="5385" width="17.42578125" style="53" customWidth="1"/>
    <col min="5386" max="5388" width="9.140625" style="53"/>
    <col min="5389" max="5390" width="9.85546875" style="53" bestFit="1" customWidth="1"/>
    <col min="5391" max="5392" width="12.28515625" style="53" bestFit="1" customWidth="1"/>
    <col min="5393" max="5631" width="9.140625" style="53"/>
    <col min="5632" max="5632" width="5" style="53" bestFit="1" customWidth="1"/>
    <col min="5633" max="5633" width="66.42578125" style="53" bestFit="1" customWidth="1"/>
    <col min="5634" max="5634" width="6.140625" style="53" bestFit="1" customWidth="1"/>
    <col min="5635" max="5635" width="13.7109375" style="53" customWidth="1"/>
    <col min="5636" max="5636" width="14.42578125" style="53" customWidth="1"/>
    <col min="5637" max="5637" width="15" style="53" customWidth="1"/>
    <col min="5638" max="5638" width="14.5703125" style="53" customWidth="1"/>
    <col min="5639" max="5639" width="13.42578125" style="53" customWidth="1"/>
    <col min="5640" max="5640" width="16.5703125" style="53" customWidth="1"/>
    <col min="5641" max="5641" width="17.42578125" style="53" customWidth="1"/>
    <col min="5642" max="5644" width="9.140625" style="53"/>
    <col min="5645" max="5646" width="9.85546875" style="53" bestFit="1" customWidth="1"/>
    <col min="5647" max="5648" width="12.28515625" style="53" bestFit="1" customWidth="1"/>
    <col min="5649" max="5887" width="9.140625" style="53"/>
    <col min="5888" max="5888" width="5" style="53" bestFit="1" customWidth="1"/>
    <col min="5889" max="5889" width="66.42578125" style="53" bestFit="1" customWidth="1"/>
    <col min="5890" max="5890" width="6.140625" style="53" bestFit="1" customWidth="1"/>
    <col min="5891" max="5891" width="13.7109375" style="53" customWidth="1"/>
    <col min="5892" max="5892" width="14.42578125" style="53" customWidth="1"/>
    <col min="5893" max="5893" width="15" style="53" customWidth="1"/>
    <col min="5894" max="5894" width="14.5703125" style="53" customWidth="1"/>
    <col min="5895" max="5895" width="13.42578125" style="53" customWidth="1"/>
    <col min="5896" max="5896" width="16.5703125" style="53" customWidth="1"/>
    <col min="5897" max="5897" width="17.42578125" style="53" customWidth="1"/>
    <col min="5898" max="5900" width="9.140625" style="53"/>
    <col min="5901" max="5902" width="9.85546875" style="53" bestFit="1" customWidth="1"/>
    <col min="5903" max="5904" width="12.28515625" style="53" bestFit="1" customWidth="1"/>
    <col min="5905" max="6143" width="9.140625" style="53"/>
    <col min="6144" max="6144" width="5" style="53" bestFit="1" customWidth="1"/>
    <col min="6145" max="6145" width="66.42578125" style="53" bestFit="1" customWidth="1"/>
    <col min="6146" max="6146" width="6.140625" style="53" bestFit="1" customWidth="1"/>
    <col min="6147" max="6147" width="13.7109375" style="53" customWidth="1"/>
    <col min="6148" max="6148" width="14.42578125" style="53" customWidth="1"/>
    <col min="6149" max="6149" width="15" style="53" customWidth="1"/>
    <col min="6150" max="6150" width="14.5703125" style="53" customWidth="1"/>
    <col min="6151" max="6151" width="13.42578125" style="53" customWidth="1"/>
    <col min="6152" max="6152" width="16.5703125" style="53" customWidth="1"/>
    <col min="6153" max="6153" width="17.42578125" style="53" customWidth="1"/>
    <col min="6154" max="6156" width="9.140625" style="53"/>
    <col min="6157" max="6158" width="9.85546875" style="53" bestFit="1" customWidth="1"/>
    <col min="6159" max="6160" width="12.28515625" style="53" bestFit="1" customWidth="1"/>
    <col min="6161" max="6399" width="9.140625" style="53"/>
    <col min="6400" max="6400" width="5" style="53" bestFit="1" customWidth="1"/>
    <col min="6401" max="6401" width="66.42578125" style="53" bestFit="1" customWidth="1"/>
    <col min="6402" max="6402" width="6.140625" style="53" bestFit="1" customWidth="1"/>
    <col min="6403" max="6403" width="13.7109375" style="53" customWidth="1"/>
    <col min="6404" max="6404" width="14.42578125" style="53" customWidth="1"/>
    <col min="6405" max="6405" width="15" style="53" customWidth="1"/>
    <col min="6406" max="6406" width="14.5703125" style="53" customWidth="1"/>
    <col min="6407" max="6407" width="13.42578125" style="53" customWidth="1"/>
    <col min="6408" max="6408" width="16.5703125" style="53" customWidth="1"/>
    <col min="6409" max="6409" width="17.42578125" style="53" customWidth="1"/>
    <col min="6410" max="6412" width="9.140625" style="53"/>
    <col min="6413" max="6414" width="9.85546875" style="53" bestFit="1" customWidth="1"/>
    <col min="6415" max="6416" width="12.28515625" style="53" bestFit="1" customWidth="1"/>
    <col min="6417" max="6655" width="9.140625" style="53"/>
    <col min="6656" max="6656" width="5" style="53" bestFit="1" customWidth="1"/>
    <col min="6657" max="6657" width="66.42578125" style="53" bestFit="1" customWidth="1"/>
    <col min="6658" max="6658" width="6.140625" style="53" bestFit="1" customWidth="1"/>
    <col min="6659" max="6659" width="13.7109375" style="53" customWidth="1"/>
    <col min="6660" max="6660" width="14.42578125" style="53" customWidth="1"/>
    <col min="6661" max="6661" width="15" style="53" customWidth="1"/>
    <col min="6662" max="6662" width="14.5703125" style="53" customWidth="1"/>
    <col min="6663" max="6663" width="13.42578125" style="53" customWidth="1"/>
    <col min="6664" max="6664" width="16.5703125" style="53" customWidth="1"/>
    <col min="6665" max="6665" width="17.42578125" style="53" customWidth="1"/>
    <col min="6666" max="6668" width="9.140625" style="53"/>
    <col min="6669" max="6670" width="9.85546875" style="53" bestFit="1" customWidth="1"/>
    <col min="6671" max="6672" width="12.28515625" style="53" bestFit="1" customWidth="1"/>
    <col min="6673" max="6911" width="9.140625" style="53"/>
    <col min="6912" max="6912" width="5" style="53" bestFit="1" customWidth="1"/>
    <col min="6913" max="6913" width="66.42578125" style="53" bestFit="1" customWidth="1"/>
    <col min="6914" max="6914" width="6.140625" style="53" bestFit="1" customWidth="1"/>
    <col min="6915" max="6915" width="13.7109375" style="53" customWidth="1"/>
    <col min="6916" max="6916" width="14.42578125" style="53" customWidth="1"/>
    <col min="6917" max="6917" width="15" style="53" customWidth="1"/>
    <col min="6918" max="6918" width="14.5703125" style="53" customWidth="1"/>
    <col min="6919" max="6919" width="13.42578125" style="53" customWidth="1"/>
    <col min="6920" max="6920" width="16.5703125" style="53" customWidth="1"/>
    <col min="6921" max="6921" width="17.42578125" style="53" customWidth="1"/>
    <col min="6922" max="6924" width="9.140625" style="53"/>
    <col min="6925" max="6926" width="9.85546875" style="53" bestFit="1" customWidth="1"/>
    <col min="6927" max="6928" width="12.28515625" style="53" bestFit="1" customWidth="1"/>
    <col min="6929" max="7167" width="9.140625" style="53"/>
    <col min="7168" max="7168" width="5" style="53" bestFit="1" customWidth="1"/>
    <col min="7169" max="7169" width="66.42578125" style="53" bestFit="1" customWidth="1"/>
    <col min="7170" max="7170" width="6.140625" style="53" bestFit="1" customWidth="1"/>
    <col min="7171" max="7171" width="13.7109375" style="53" customWidth="1"/>
    <col min="7172" max="7172" width="14.42578125" style="53" customWidth="1"/>
    <col min="7173" max="7173" width="15" style="53" customWidth="1"/>
    <col min="7174" max="7174" width="14.5703125" style="53" customWidth="1"/>
    <col min="7175" max="7175" width="13.42578125" style="53" customWidth="1"/>
    <col min="7176" max="7176" width="16.5703125" style="53" customWidth="1"/>
    <col min="7177" max="7177" width="17.42578125" style="53" customWidth="1"/>
    <col min="7178" max="7180" width="9.140625" style="53"/>
    <col min="7181" max="7182" width="9.85546875" style="53" bestFit="1" customWidth="1"/>
    <col min="7183" max="7184" width="12.28515625" style="53" bestFit="1" customWidth="1"/>
    <col min="7185" max="7423" width="9.140625" style="53"/>
    <col min="7424" max="7424" width="5" style="53" bestFit="1" customWidth="1"/>
    <col min="7425" max="7425" width="66.42578125" style="53" bestFit="1" customWidth="1"/>
    <col min="7426" max="7426" width="6.140625" style="53" bestFit="1" customWidth="1"/>
    <col min="7427" max="7427" width="13.7109375" style="53" customWidth="1"/>
    <col min="7428" max="7428" width="14.42578125" style="53" customWidth="1"/>
    <col min="7429" max="7429" width="15" style="53" customWidth="1"/>
    <col min="7430" max="7430" width="14.5703125" style="53" customWidth="1"/>
    <col min="7431" max="7431" width="13.42578125" style="53" customWidth="1"/>
    <col min="7432" max="7432" width="16.5703125" style="53" customWidth="1"/>
    <col min="7433" max="7433" width="17.42578125" style="53" customWidth="1"/>
    <col min="7434" max="7436" width="9.140625" style="53"/>
    <col min="7437" max="7438" width="9.85546875" style="53" bestFit="1" customWidth="1"/>
    <col min="7439" max="7440" width="12.28515625" style="53" bestFit="1" customWidth="1"/>
    <col min="7441" max="7679" width="9.140625" style="53"/>
    <col min="7680" max="7680" width="5" style="53" bestFit="1" customWidth="1"/>
    <col min="7681" max="7681" width="66.42578125" style="53" bestFit="1" customWidth="1"/>
    <col min="7682" max="7682" width="6.140625" style="53" bestFit="1" customWidth="1"/>
    <col min="7683" max="7683" width="13.7109375" style="53" customWidth="1"/>
    <col min="7684" max="7684" width="14.42578125" style="53" customWidth="1"/>
    <col min="7685" max="7685" width="15" style="53" customWidth="1"/>
    <col min="7686" max="7686" width="14.5703125" style="53" customWidth="1"/>
    <col min="7687" max="7687" width="13.42578125" style="53" customWidth="1"/>
    <col min="7688" max="7688" width="16.5703125" style="53" customWidth="1"/>
    <col min="7689" max="7689" width="17.42578125" style="53" customWidth="1"/>
    <col min="7690" max="7692" width="9.140625" style="53"/>
    <col min="7693" max="7694" width="9.85546875" style="53" bestFit="1" customWidth="1"/>
    <col min="7695" max="7696" width="12.28515625" style="53" bestFit="1" customWidth="1"/>
    <col min="7697" max="7935" width="9.140625" style="53"/>
    <col min="7936" max="7936" width="5" style="53" bestFit="1" customWidth="1"/>
    <col min="7937" max="7937" width="66.42578125" style="53" bestFit="1" customWidth="1"/>
    <col min="7938" max="7938" width="6.140625" style="53" bestFit="1" customWidth="1"/>
    <col min="7939" max="7939" width="13.7109375" style="53" customWidth="1"/>
    <col min="7940" max="7940" width="14.42578125" style="53" customWidth="1"/>
    <col min="7941" max="7941" width="15" style="53" customWidth="1"/>
    <col min="7942" max="7942" width="14.5703125" style="53" customWidth="1"/>
    <col min="7943" max="7943" width="13.42578125" style="53" customWidth="1"/>
    <col min="7944" max="7944" width="16.5703125" style="53" customWidth="1"/>
    <col min="7945" max="7945" width="17.42578125" style="53" customWidth="1"/>
    <col min="7946" max="7948" width="9.140625" style="53"/>
    <col min="7949" max="7950" width="9.85546875" style="53" bestFit="1" customWidth="1"/>
    <col min="7951" max="7952" width="12.28515625" style="53" bestFit="1" customWidth="1"/>
    <col min="7953" max="8191" width="9.140625" style="53"/>
    <col min="8192" max="8192" width="5" style="53" bestFit="1" customWidth="1"/>
    <col min="8193" max="8193" width="66.42578125" style="53" bestFit="1" customWidth="1"/>
    <col min="8194" max="8194" width="6.140625" style="53" bestFit="1" customWidth="1"/>
    <col min="8195" max="8195" width="13.7109375" style="53" customWidth="1"/>
    <col min="8196" max="8196" width="14.42578125" style="53" customWidth="1"/>
    <col min="8197" max="8197" width="15" style="53" customWidth="1"/>
    <col min="8198" max="8198" width="14.5703125" style="53" customWidth="1"/>
    <col min="8199" max="8199" width="13.42578125" style="53" customWidth="1"/>
    <col min="8200" max="8200" width="16.5703125" style="53" customWidth="1"/>
    <col min="8201" max="8201" width="17.42578125" style="53" customWidth="1"/>
    <col min="8202" max="8204" width="9.140625" style="53"/>
    <col min="8205" max="8206" width="9.85546875" style="53" bestFit="1" customWidth="1"/>
    <col min="8207" max="8208" width="12.28515625" style="53" bestFit="1" customWidth="1"/>
    <col min="8209" max="8447" width="9.140625" style="53"/>
    <col min="8448" max="8448" width="5" style="53" bestFit="1" customWidth="1"/>
    <col min="8449" max="8449" width="66.42578125" style="53" bestFit="1" customWidth="1"/>
    <col min="8450" max="8450" width="6.140625" style="53" bestFit="1" customWidth="1"/>
    <col min="8451" max="8451" width="13.7109375" style="53" customWidth="1"/>
    <col min="8452" max="8452" width="14.42578125" style="53" customWidth="1"/>
    <col min="8453" max="8453" width="15" style="53" customWidth="1"/>
    <col min="8454" max="8454" width="14.5703125" style="53" customWidth="1"/>
    <col min="8455" max="8455" width="13.42578125" style="53" customWidth="1"/>
    <col min="8456" max="8456" width="16.5703125" style="53" customWidth="1"/>
    <col min="8457" max="8457" width="17.42578125" style="53" customWidth="1"/>
    <col min="8458" max="8460" width="9.140625" style="53"/>
    <col min="8461" max="8462" width="9.85546875" style="53" bestFit="1" customWidth="1"/>
    <col min="8463" max="8464" width="12.28515625" style="53" bestFit="1" customWidth="1"/>
    <col min="8465" max="8703" width="9.140625" style="53"/>
    <col min="8704" max="8704" width="5" style="53" bestFit="1" customWidth="1"/>
    <col min="8705" max="8705" width="66.42578125" style="53" bestFit="1" customWidth="1"/>
    <col min="8706" max="8706" width="6.140625" style="53" bestFit="1" customWidth="1"/>
    <col min="8707" max="8707" width="13.7109375" style="53" customWidth="1"/>
    <col min="8708" max="8708" width="14.42578125" style="53" customWidth="1"/>
    <col min="8709" max="8709" width="15" style="53" customWidth="1"/>
    <col min="8710" max="8710" width="14.5703125" style="53" customWidth="1"/>
    <col min="8711" max="8711" width="13.42578125" style="53" customWidth="1"/>
    <col min="8712" max="8712" width="16.5703125" style="53" customWidth="1"/>
    <col min="8713" max="8713" width="17.42578125" style="53" customWidth="1"/>
    <col min="8714" max="8716" width="9.140625" style="53"/>
    <col min="8717" max="8718" width="9.85546875" style="53" bestFit="1" customWidth="1"/>
    <col min="8719" max="8720" width="12.28515625" style="53" bestFit="1" customWidth="1"/>
    <col min="8721" max="8959" width="9.140625" style="53"/>
    <col min="8960" max="8960" width="5" style="53" bestFit="1" customWidth="1"/>
    <col min="8961" max="8961" width="66.42578125" style="53" bestFit="1" customWidth="1"/>
    <col min="8962" max="8962" width="6.140625" style="53" bestFit="1" customWidth="1"/>
    <col min="8963" max="8963" width="13.7109375" style="53" customWidth="1"/>
    <col min="8964" max="8964" width="14.42578125" style="53" customWidth="1"/>
    <col min="8965" max="8965" width="15" style="53" customWidth="1"/>
    <col min="8966" max="8966" width="14.5703125" style="53" customWidth="1"/>
    <col min="8967" max="8967" width="13.42578125" style="53" customWidth="1"/>
    <col min="8968" max="8968" width="16.5703125" style="53" customWidth="1"/>
    <col min="8969" max="8969" width="17.42578125" style="53" customWidth="1"/>
    <col min="8970" max="8972" width="9.140625" style="53"/>
    <col min="8973" max="8974" width="9.85546875" style="53" bestFit="1" customWidth="1"/>
    <col min="8975" max="8976" width="12.28515625" style="53" bestFit="1" customWidth="1"/>
    <col min="8977" max="9215" width="9.140625" style="53"/>
    <col min="9216" max="9216" width="5" style="53" bestFit="1" customWidth="1"/>
    <col min="9217" max="9217" width="66.42578125" style="53" bestFit="1" customWidth="1"/>
    <col min="9218" max="9218" width="6.140625" style="53" bestFit="1" customWidth="1"/>
    <col min="9219" max="9219" width="13.7109375" style="53" customWidth="1"/>
    <col min="9220" max="9220" width="14.42578125" style="53" customWidth="1"/>
    <col min="9221" max="9221" width="15" style="53" customWidth="1"/>
    <col min="9222" max="9222" width="14.5703125" style="53" customWidth="1"/>
    <col min="9223" max="9223" width="13.42578125" style="53" customWidth="1"/>
    <col min="9224" max="9224" width="16.5703125" style="53" customWidth="1"/>
    <col min="9225" max="9225" width="17.42578125" style="53" customWidth="1"/>
    <col min="9226" max="9228" width="9.140625" style="53"/>
    <col min="9229" max="9230" width="9.85546875" style="53" bestFit="1" customWidth="1"/>
    <col min="9231" max="9232" width="12.28515625" style="53" bestFit="1" customWidth="1"/>
    <col min="9233" max="9471" width="9.140625" style="53"/>
    <col min="9472" max="9472" width="5" style="53" bestFit="1" customWidth="1"/>
    <col min="9473" max="9473" width="66.42578125" style="53" bestFit="1" customWidth="1"/>
    <col min="9474" max="9474" width="6.140625" style="53" bestFit="1" customWidth="1"/>
    <col min="9475" max="9475" width="13.7109375" style="53" customWidth="1"/>
    <col min="9476" max="9476" width="14.42578125" style="53" customWidth="1"/>
    <col min="9477" max="9477" width="15" style="53" customWidth="1"/>
    <col min="9478" max="9478" width="14.5703125" style="53" customWidth="1"/>
    <col min="9479" max="9479" width="13.42578125" style="53" customWidth="1"/>
    <col min="9480" max="9480" width="16.5703125" style="53" customWidth="1"/>
    <col min="9481" max="9481" width="17.42578125" style="53" customWidth="1"/>
    <col min="9482" max="9484" width="9.140625" style="53"/>
    <col min="9485" max="9486" width="9.85546875" style="53" bestFit="1" customWidth="1"/>
    <col min="9487" max="9488" width="12.28515625" style="53" bestFit="1" customWidth="1"/>
    <col min="9489" max="9727" width="9.140625" style="53"/>
    <col min="9728" max="9728" width="5" style="53" bestFit="1" customWidth="1"/>
    <col min="9729" max="9729" width="66.42578125" style="53" bestFit="1" customWidth="1"/>
    <col min="9730" max="9730" width="6.140625" style="53" bestFit="1" customWidth="1"/>
    <col min="9731" max="9731" width="13.7109375" style="53" customWidth="1"/>
    <col min="9732" max="9732" width="14.42578125" style="53" customWidth="1"/>
    <col min="9733" max="9733" width="15" style="53" customWidth="1"/>
    <col min="9734" max="9734" width="14.5703125" style="53" customWidth="1"/>
    <col min="9735" max="9735" width="13.42578125" style="53" customWidth="1"/>
    <col min="9736" max="9736" width="16.5703125" style="53" customWidth="1"/>
    <col min="9737" max="9737" width="17.42578125" style="53" customWidth="1"/>
    <col min="9738" max="9740" width="9.140625" style="53"/>
    <col min="9741" max="9742" width="9.85546875" style="53" bestFit="1" customWidth="1"/>
    <col min="9743" max="9744" width="12.28515625" style="53" bestFit="1" customWidth="1"/>
    <col min="9745" max="9983" width="9.140625" style="53"/>
    <col min="9984" max="9984" width="5" style="53" bestFit="1" customWidth="1"/>
    <col min="9985" max="9985" width="66.42578125" style="53" bestFit="1" customWidth="1"/>
    <col min="9986" max="9986" width="6.140625" style="53" bestFit="1" customWidth="1"/>
    <col min="9987" max="9987" width="13.7109375" style="53" customWidth="1"/>
    <col min="9988" max="9988" width="14.42578125" style="53" customWidth="1"/>
    <col min="9989" max="9989" width="15" style="53" customWidth="1"/>
    <col min="9990" max="9990" width="14.5703125" style="53" customWidth="1"/>
    <col min="9991" max="9991" width="13.42578125" style="53" customWidth="1"/>
    <col min="9992" max="9992" width="16.5703125" style="53" customWidth="1"/>
    <col min="9993" max="9993" width="17.42578125" style="53" customWidth="1"/>
    <col min="9994" max="9996" width="9.140625" style="53"/>
    <col min="9997" max="9998" width="9.85546875" style="53" bestFit="1" customWidth="1"/>
    <col min="9999" max="10000" width="12.28515625" style="53" bestFit="1" customWidth="1"/>
    <col min="10001" max="10239" width="9.140625" style="53"/>
    <col min="10240" max="10240" width="5" style="53" bestFit="1" customWidth="1"/>
    <col min="10241" max="10241" width="66.42578125" style="53" bestFit="1" customWidth="1"/>
    <col min="10242" max="10242" width="6.140625" style="53" bestFit="1" customWidth="1"/>
    <col min="10243" max="10243" width="13.7109375" style="53" customWidth="1"/>
    <col min="10244" max="10244" width="14.42578125" style="53" customWidth="1"/>
    <col min="10245" max="10245" width="15" style="53" customWidth="1"/>
    <col min="10246" max="10246" width="14.5703125" style="53" customWidth="1"/>
    <col min="10247" max="10247" width="13.42578125" style="53" customWidth="1"/>
    <col min="10248" max="10248" width="16.5703125" style="53" customWidth="1"/>
    <col min="10249" max="10249" width="17.42578125" style="53" customWidth="1"/>
    <col min="10250" max="10252" width="9.140625" style="53"/>
    <col min="10253" max="10254" width="9.85546875" style="53" bestFit="1" customWidth="1"/>
    <col min="10255" max="10256" width="12.28515625" style="53" bestFit="1" customWidth="1"/>
    <col min="10257" max="10495" width="9.140625" style="53"/>
    <col min="10496" max="10496" width="5" style="53" bestFit="1" customWidth="1"/>
    <col min="10497" max="10497" width="66.42578125" style="53" bestFit="1" customWidth="1"/>
    <col min="10498" max="10498" width="6.140625" style="53" bestFit="1" customWidth="1"/>
    <col min="10499" max="10499" width="13.7109375" style="53" customWidth="1"/>
    <col min="10500" max="10500" width="14.42578125" style="53" customWidth="1"/>
    <col min="10501" max="10501" width="15" style="53" customWidth="1"/>
    <col min="10502" max="10502" width="14.5703125" style="53" customWidth="1"/>
    <col min="10503" max="10503" width="13.42578125" style="53" customWidth="1"/>
    <col min="10504" max="10504" width="16.5703125" style="53" customWidth="1"/>
    <col min="10505" max="10505" width="17.42578125" style="53" customWidth="1"/>
    <col min="10506" max="10508" width="9.140625" style="53"/>
    <col min="10509" max="10510" width="9.85546875" style="53" bestFit="1" customWidth="1"/>
    <col min="10511" max="10512" width="12.28515625" style="53" bestFit="1" customWidth="1"/>
    <col min="10513" max="10751" width="9.140625" style="53"/>
    <col min="10752" max="10752" width="5" style="53" bestFit="1" customWidth="1"/>
    <col min="10753" max="10753" width="66.42578125" style="53" bestFit="1" customWidth="1"/>
    <col min="10754" max="10754" width="6.140625" style="53" bestFit="1" customWidth="1"/>
    <col min="10755" max="10755" width="13.7109375" style="53" customWidth="1"/>
    <col min="10756" max="10756" width="14.42578125" style="53" customWidth="1"/>
    <col min="10757" max="10757" width="15" style="53" customWidth="1"/>
    <col min="10758" max="10758" width="14.5703125" style="53" customWidth="1"/>
    <col min="10759" max="10759" width="13.42578125" style="53" customWidth="1"/>
    <col min="10760" max="10760" width="16.5703125" style="53" customWidth="1"/>
    <col min="10761" max="10761" width="17.42578125" style="53" customWidth="1"/>
    <col min="10762" max="10764" width="9.140625" style="53"/>
    <col min="10765" max="10766" width="9.85546875" style="53" bestFit="1" customWidth="1"/>
    <col min="10767" max="10768" width="12.28515625" style="53" bestFit="1" customWidth="1"/>
    <col min="10769" max="11007" width="9.140625" style="53"/>
    <col min="11008" max="11008" width="5" style="53" bestFit="1" customWidth="1"/>
    <col min="11009" max="11009" width="66.42578125" style="53" bestFit="1" customWidth="1"/>
    <col min="11010" max="11010" width="6.140625" style="53" bestFit="1" customWidth="1"/>
    <col min="11011" max="11011" width="13.7109375" style="53" customWidth="1"/>
    <col min="11012" max="11012" width="14.42578125" style="53" customWidth="1"/>
    <col min="11013" max="11013" width="15" style="53" customWidth="1"/>
    <col min="11014" max="11014" width="14.5703125" style="53" customWidth="1"/>
    <col min="11015" max="11015" width="13.42578125" style="53" customWidth="1"/>
    <col min="11016" max="11016" width="16.5703125" style="53" customWidth="1"/>
    <col min="11017" max="11017" width="17.42578125" style="53" customWidth="1"/>
    <col min="11018" max="11020" width="9.140625" style="53"/>
    <col min="11021" max="11022" width="9.85546875" style="53" bestFit="1" customWidth="1"/>
    <col min="11023" max="11024" width="12.28515625" style="53" bestFit="1" customWidth="1"/>
    <col min="11025" max="11263" width="9.140625" style="53"/>
    <col min="11264" max="11264" width="5" style="53" bestFit="1" customWidth="1"/>
    <col min="11265" max="11265" width="66.42578125" style="53" bestFit="1" customWidth="1"/>
    <col min="11266" max="11266" width="6.140625" style="53" bestFit="1" customWidth="1"/>
    <col min="11267" max="11267" width="13.7109375" style="53" customWidth="1"/>
    <col min="11268" max="11268" width="14.42578125" style="53" customWidth="1"/>
    <col min="11269" max="11269" width="15" style="53" customWidth="1"/>
    <col min="11270" max="11270" width="14.5703125" style="53" customWidth="1"/>
    <col min="11271" max="11271" width="13.42578125" style="53" customWidth="1"/>
    <col min="11272" max="11272" width="16.5703125" style="53" customWidth="1"/>
    <col min="11273" max="11273" width="17.42578125" style="53" customWidth="1"/>
    <col min="11274" max="11276" width="9.140625" style="53"/>
    <col min="11277" max="11278" width="9.85546875" style="53" bestFit="1" customWidth="1"/>
    <col min="11279" max="11280" width="12.28515625" style="53" bestFit="1" customWidth="1"/>
    <col min="11281" max="11519" width="9.140625" style="53"/>
    <col min="11520" max="11520" width="5" style="53" bestFit="1" customWidth="1"/>
    <col min="11521" max="11521" width="66.42578125" style="53" bestFit="1" customWidth="1"/>
    <col min="11522" max="11522" width="6.140625" style="53" bestFit="1" customWidth="1"/>
    <col min="11523" max="11523" width="13.7109375" style="53" customWidth="1"/>
    <col min="11524" max="11524" width="14.42578125" style="53" customWidth="1"/>
    <col min="11525" max="11525" width="15" style="53" customWidth="1"/>
    <col min="11526" max="11526" width="14.5703125" style="53" customWidth="1"/>
    <col min="11527" max="11527" width="13.42578125" style="53" customWidth="1"/>
    <col min="11528" max="11528" width="16.5703125" style="53" customWidth="1"/>
    <col min="11529" max="11529" width="17.42578125" style="53" customWidth="1"/>
    <col min="11530" max="11532" width="9.140625" style="53"/>
    <col min="11533" max="11534" width="9.85546875" style="53" bestFit="1" customWidth="1"/>
    <col min="11535" max="11536" width="12.28515625" style="53" bestFit="1" customWidth="1"/>
    <col min="11537" max="11775" width="9.140625" style="53"/>
    <col min="11776" max="11776" width="5" style="53" bestFit="1" customWidth="1"/>
    <col min="11777" max="11777" width="66.42578125" style="53" bestFit="1" customWidth="1"/>
    <col min="11778" max="11778" width="6.140625" style="53" bestFit="1" customWidth="1"/>
    <col min="11779" max="11779" width="13.7109375" style="53" customWidth="1"/>
    <col min="11780" max="11780" width="14.42578125" style="53" customWidth="1"/>
    <col min="11781" max="11781" width="15" style="53" customWidth="1"/>
    <col min="11782" max="11782" width="14.5703125" style="53" customWidth="1"/>
    <col min="11783" max="11783" width="13.42578125" style="53" customWidth="1"/>
    <col min="11784" max="11784" width="16.5703125" style="53" customWidth="1"/>
    <col min="11785" max="11785" width="17.42578125" style="53" customWidth="1"/>
    <col min="11786" max="11788" width="9.140625" style="53"/>
    <col min="11789" max="11790" width="9.85546875" style="53" bestFit="1" customWidth="1"/>
    <col min="11791" max="11792" width="12.28515625" style="53" bestFit="1" customWidth="1"/>
    <col min="11793" max="12031" width="9.140625" style="53"/>
    <col min="12032" max="12032" width="5" style="53" bestFit="1" customWidth="1"/>
    <col min="12033" max="12033" width="66.42578125" style="53" bestFit="1" customWidth="1"/>
    <col min="12034" max="12034" width="6.140625" style="53" bestFit="1" customWidth="1"/>
    <col min="12035" max="12035" width="13.7109375" style="53" customWidth="1"/>
    <col min="12036" max="12036" width="14.42578125" style="53" customWidth="1"/>
    <col min="12037" max="12037" width="15" style="53" customWidth="1"/>
    <col min="12038" max="12038" width="14.5703125" style="53" customWidth="1"/>
    <col min="12039" max="12039" width="13.42578125" style="53" customWidth="1"/>
    <col min="12040" max="12040" width="16.5703125" style="53" customWidth="1"/>
    <col min="12041" max="12041" width="17.42578125" style="53" customWidth="1"/>
    <col min="12042" max="12044" width="9.140625" style="53"/>
    <col min="12045" max="12046" width="9.85546875" style="53" bestFit="1" customWidth="1"/>
    <col min="12047" max="12048" width="12.28515625" style="53" bestFit="1" customWidth="1"/>
    <col min="12049" max="12287" width="9.140625" style="53"/>
    <col min="12288" max="12288" width="5" style="53" bestFit="1" customWidth="1"/>
    <col min="12289" max="12289" width="66.42578125" style="53" bestFit="1" customWidth="1"/>
    <col min="12290" max="12290" width="6.140625" style="53" bestFit="1" customWidth="1"/>
    <col min="12291" max="12291" width="13.7109375" style="53" customWidth="1"/>
    <col min="12292" max="12292" width="14.42578125" style="53" customWidth="1"/>
    <col min="12293" max="12293" width="15" style="53" customWidth="1"/>
    <col min="12294" max="12294" width="14.5703125" style="53" customWidth="1"/>
    <col min="12295" max="12295" width="13.42578125" style="53" customWidth="1"/>
    <col min="12296" max="12296" width="16.5703125" style="53" customWidth="1"/>
    <col min="12297" max="12297" width="17.42578125" style="53" customWidth="1"/>
    <col min="12298" max="12300" width="9.140625" style="53"/>
    <col min="12301" max="12302" width="9.85546875" style="53" bestFit="1" customWidth="1"/>
    <col min="12303" max="12304" width="12.28515625" style="53" bestFit="1" customWidth="1"/>
    <col min="12305" max="12543" width="9.140625" style="53"/>
    <col min="12544" max="12544" width="5" style="53" bestFit="1" customWidth="1"/>
    <col min="12545" max="12545" width="66.42578125" style="53" bestFit="1" customWidth="1"/>
    <col min="12546" max="12546" width="6.140625" style="53" bestFit="1" customWidth="1"/>
    <col min="12547" max="12547" width="13.7109375" style="53" customWidth="1"/>
    <col min="12548" max="12548" width="14.42578125" style="53" customWidth="1"/>
    <col min="12549" max="12549" width="15" style="53" customWidth="1"/>
    <col min="12550" max="12550" width="14.5703125" style="53" customWidth="1"/>
    <col min="12551" max="12551" width="13.42578125" style="53" customWidth="1"/>
    <col min="12552" max="12552" width="16.5703125" style="53" customWidth="1"/>
    <col min="12553" max="12553" width="17.42578125" style="53" customWidth="1"/>
    <col min="12554" max="12556" width="9.140625" style="53"/>
    <col min="12557" max="12558" width="9.85546875" style="53" bestFit="1" customWidth="1"/>
    <col min="12559" max="12560" width="12.28515625" style="53" bestFit="1" customWidth="1"/>
    <col min="12561" max="12799" width="9.140625" style="53"/>
    <col min="12800" max="12800" width="5" style="53" bestFit="1" customWidth="1"/>
    <col min="12801" max="12801" width="66.42578125" style="53" bestFit="1" customWidth="1"/>
    <col min="12802" max="12802" width="6.140625" style="53" bestFit="1" customWidth="1"/>
    <col min="12803" max="12803" width="13.7109375" style="53" customWidth="1"/>
    <col min="12804" max="12804" width="14.42578125" style="53" customWidth="1"/>
    <col min="12805" max="12805" width="15" style="53" customWidth="1"/>
    <col min="12806" max="12806" width="14.5703125" style="53" customWidth="1"/>
    <col min="12807" max="12807" width="13.42578125" style="53" customWidth="1"/>
    <col min="12808" max="12808" width="16.5703125" style="53" customWidth="1"/>
    <col min="12809" max="12809" width="17.42578125" style="53" customWidth="1"/>
    <col min="12810" max="12812" width="9.140625" style="53"/>
    <col min="12813" max="12814" width="9.85546875" style="53" bestFit="1" customWidth="1"/>
    <col min="12815" max="12816" width="12.28515625" style="53" bestFit="1" customWidth="1"/>
    <col min="12817" max="13055" width="9.140625" style="53"/>
    <col min="13056" max="13056" width="5" style="53" bestFit="1" customWidth="1"/>
    <col min="13057" max="13057" width="66.42578125" style="53" bestFit="1" customWidth="1"/>
    <col min="13058" max="13058" width="6.140625" style="53" bestFit="1" customWidth="1"/>
    <col min="13059" max="13059" width="13.7109375" style="53" customWidth="1"/>
    <col min="13060" max="13060" width="14.42578125" style="53" customWidth="1"/>
    <col min="13061" max="13061" width="15" style="53" customWidth="1"/>
    <col min="13062" max="13062" width="14.5703125" style="53" customWidth="1"/>
    <col min="13063" max="13063" width="13.42578125" style="53" customWidth="1"/>
    <col min="13064" max="13064" width="16.5703125" style="53" customWidth="1"/>
    <col min="13065" max="13065" width="17.42578125" style="53" customWidth="1"/>
    <col min="13066" max="13068" width="9.140625" style="53"/>
    <col min="13069" max="13070" width="9.85546875" style="53" bestFit="1" customWidth="1"/>
    <col min="13071" max="13072" width="12.28515625" style="53" bestFit="1" customWidth="1"/>
    <col min="13073" max="13311" width="9.140625" style="53"/>
    <col min="13312" max="13312" width="5" style="53" bestFit="1" customWidth="1"/>
    <col min="13313" max="13313" width="66.42578125" style="53" bestFit="1" customWidth="1"/>
    <col min="13314" max="13314" width="6.140625" style="53" bestFit="1" customWidth="1"/>
    <col min="13315" max="13315" width="13.7109375" style="53" customWidth="1"/>
    <col min="13316" max="13316" width="14.42578125" style="53" customWidth="1"/>
    <col min="13317" max="13317" width="15" style="53" customWidth="1"/>
    <col min="13318" max="13318" width="14.5703125" style="53" customWidth="1"/>
    <col min="13319" max="13319" width="13.42578125" style="53" customWidth="1"/>
    <col min="13320" max="13320" width="16.5703125" style="53" customWidth="1"/>
    <col min="13321" max="13321" width="17.42578125" style="53" customWidth="1"/>
    <col min="13322" max="13324" width="9.140625" style="53"/>
    <col min="13325" max="13326" width="9.85546875" style="53" bestFit="1" customWidth="1"/>
    <col min="13327" max="13328" width="12.28515625" style="53" bestFit="1" customWidth="1"/>
    <col min="13329" max="13567" width="9.140625" style="53"/>
    <col min="13568" max="13568" width="5" style="53" bestFit="1" customWidth="1"/>
    <col min="13569" max="13569" width="66.42578125" style="53" bestFit="1" customWidth="1"/>
    <col min="13570" max="13570" width="6.140625" style="53" bestFit="1" customWidth="1"/>
    <col min="13571" max="13571" width="13.7109375" style="53" customWidth="1"/>
    <col min="13572" max="13572" width="14.42578125" style="53" customWidth="1"/>
    <col min="13573" max="13573" width="15" style="53" customWidth="1"/>
    <col min="13574" max="13574" width="14.5703125" style="53" customWidth="1"/>
    <col min="13575" max="13575" width="13.42578125" style="53" customWidth="1"/>
    <col min="13576" max="13576" width="16.5703125" style="53" customWidth="1"/>
    <col min="13577" max="13577" width="17.42578125" style="53" customWidth="1"/>
    <col min="13578" max="13580" width="9.140625" style="53"/>
    <col min="13581" max="13582" width="9.85546875" style="53" bestFit="1" customWidth="1"/>
    <col min="13583" max="13584" width="12.28515625" style="53" bestFit="1" customWidth="1"/>
    <col min="13585" max="13823" width="9.140625" style="53"/>
    <col min="13824" max="13824" width="5" style="53" bestFit="1" customWidth="1"/>
    <col min="13825" max="13825" width="66.42578125" style="53" bestFit="1" customWidth="1"/>
    <col min="13826" max="13826" width="6.140625" style="53" bestFit="1" customWidth="1"/>
    <col min="13827" max="13827" width="13.7109375" style="53" customWidth="1"/>
    <col min="13828" max="13828" width="14.42578125" style="53" customWidth="1"/>
    <col min="13829" max="13829" width="15" style="53" customWidth="1"/>
    <col min="13830" max="13830" width="14.5703125" style="53" customWidth="1"/>
    <col min="13831" max="13831" width="13.42578125" style="53" customWidth="1"/>
    <col min="13832" max="13832" width="16.5703125" style="53" customWidth="1"/>
    <col min="13833" max="13833" width="17.42578125" style="53" customWidth="1"/>
    <col min="13834" max="13836" width="9.140625" style="53"/>
    <col min="13837" max="13838" width="9.85546875" style="53" bestFit="1" customWidth="1"/>
    <col min="13839" max="13840" width="12.28515625" style="53" bestFit="1" customWidth="1"/>
    <col min="13841" max="14079" width="9.140625" style="53"/>
    <col min="14080" max="14080" width="5" style="53" bestFit="1" customWidth="1"/>
    <col min="14081" max="14081" width="66.42578125" style="53" bestFit="1" customWidth="1"/>
    <col min="14082" max="14082" width="6.140625" style="53" bestFit="1" customWidth="1"/>
    <col min="14083" max="14083" width="13.7109375" style="53" customWidth="1"/>
    <col min="14084" max="14084" width="14.42578125" style="53" customWidth="1"/>
    <col min="14085" max="14085" width="15" style="53" customWidth="1"/>
    <col min="14086" max="14086" width="14.5703125" style="53" customWidth="1"/>
    <col min="14087" max="14087" width="13.42578125" style="53" customWidth="1"/>
    <col min="14088" max="14088" width="16.5703125" style="53" customWidth="1"/>
    <col min="14089" max="14089" width="17.42578125" style="53" customWidth="1"/>
    <col min="14090" max="14092" width="9.140625" style="53"/>
    <col min="14093" max="14094" width="9.85546875" style="53" bestFit="1" customWidth="1"/>
    <col min="14095" max="14096" width="12.28515625" style="53" bestFit="1" customWidth="1"/>
    <col min="14097" max="14335" width="9.140625" style="53"/>
    <col min="14336" max="14336" width="5" style="53" bestFit="1" customWidth="1"/>
    <col min="14337" max="14337" width="66.42578125" style="53" bestFit="1" customWidth="1"/>
    <col min="14338" max="14338" width="6.140625" style="53" bestFit="1" customWidth="1"/>
    <col min="14339" max="14339" width="13.7109375" style="53" customWidth="1"/>
    <col min="14340" max="14340" width="14.42578125" style="53" customWidth="1"/>
    <col min="14341" max="14341" width="15" style="53" customWidth="1"/>
    <col min="14342" max="14342" width="14.5703125" style="53" customWidth="1"/>
    <col min="14343" max="14343" width="13.42578125" style="53" customWidth="1"/>
    <col min="14344" max="14344" width="16.5703125" style="53" customWidth="1"/>
    <col min="14345" max="14345" width="17.42578125" style="53" customWidth="1"/>
    <col min="14346" max="14348" width="9.140625" style="53"/>
    <col min="14349" max="14350" width="9.85546875" style="53" bestFit="1" customWidth="1"/>
    <col min="14351" max="14352" width="12.28515625" style="53" bestFit="1" customWidth="1"/>
    <col min="14353" max="14591" width="9.140625" style="53"/>
    <col min="14592" max="14592" width="5" style="53" bestFit="1" customWidth="1"/>
    <col min="14593" max="14593" width="66.42578125" style="53" bestFit="1" customWidth="1"/>
    <col min="14594" max="14594" width="6.140625" style="53" bestFit="1" customWidth="1"/>
    <col min="14595" max="14595" width="13.7109375" style="53" customWidth="1"/>
    <col min="14596" max="14596" width="14.42578125" style="53" customWidth="1"/>
    <col min="14597" max="14597" width="15" style="53" customWidth="1"/>
    <col min="14598" max="14598" width="14.5703125" style="53" customWidth="1"/>
    <col min="14599" max="14599" width="13.42578125" style="53" customWidth="1"/>
    <col min="14600" max="14600" width="16.5703125" style="53" customWidth="1"/>
    <col min="14601" max="14601" width="17.42578125" style="53" customWidth="1"/>
    <col min="14602" max="14604" width="9.140625" style="53"/>
    <col min="14605" max="14606" width="9.85546875" style="53" bestFit="1" customWidth="1"/>
    <col min="14607" max="14608" width="12.28515625" style="53" bestFit="1" customWidth="1"/>
    <col min="14609" max="14847" width="9.140625" style="53"/>
    <col min="14848" max="14848" width="5" style="53" bestFit="1" customWidth="1"/>
    <col min="14849" max="14849" width="66.42578125" style="53" bestFit="1" customWidth="1"/>
    <col min="14850" max="14850" width="6.140625" style="53" bestFit="1" customWidth="1"/>
    <col min="14851" max="14851" width="13.7109375" style="53" customWidth="1"/>
    <col min="14852" max="14852" width="14.42578125" style="53" customWidth="1"/>
    <col min="14853" max="14853" width="15" style="53" customWidth="1"/>
    <col min="14854" max="14854" width="14.5703125" style="53" customWidth="1"/>
    <col min="14855" max="14855" width="13.42578125" style="53" customWidth="1"/>
    <col min="14856" max="14856" width="16.5703125" style="53" customWidth="1"/>
    <col min="14857" max="14857" width="17.42578125" style="53" customWidth="1"/>
    <col min="14858" max="14860" width="9.140625" style="53"/>
    <col min="14861" max="14862" width="9.85546875" style="53" bestFit="1" customWidth="1"/>
    <col min="14863" max="14864" width="12.28515625" style="53" bestFit="1" customWidth="1"/>
    <col min="14865" max="15103" width="9.140625" style="53"/>
    <col min="15104" max="15104" width="5" style="53" bestFit="1" customWidth="1"/>
    <col min="15105" max="15105" width="66.42578125" style="53" bestFit="1" customWidth="1"/>
    <col min="15106" max="15106" width="6.140625" style="53" bestFit="1" customWidth="1"/>
    <col min="15107" max="15107" width="13.7109375" style="53" customWidth="1"/>
    <col min="15108" max="15108" width="14.42578125" style="53" customWidth="1"/>
    <col min="15109" max="15109" width="15" style="53" customWidth="1"/>
    <col min="15110" max="15110" width="14.5703125" style="53" customWidth="1"/>
    <col min="15111" max="15111" width="13.42578125" style="53" customWidth="1"/>
    <col min="15112" max="15112" width="16.5703125" style="53" customWidth="1"/>
    <col min="15113" max="15113" width="17.42578125" style="53" customWidth="1"/>
    <col min="15114" max="15116" width="9.140625" style="53"/>
    <col min="15117" max="15118" width="9.85546875" style="53" bestFit="1" customWidth="1"/>
    <col min="15119" max="15120" width="12.28515625" style="53" bestFit="1" customWidth="1"/>
    <col min="15121" max="15359" width="9.140625" style="53"/>
    <col min="15360" max="15360" width="5" style="53" bestFit="1" customWidth="1"/>
    <col min="15361" max="15361" width="66.42578125" style="53" bestFit="1" customWidth="1"/>
    <col min="15362" max="15362" width="6.140625" style="53" bestFit="1" customWidth="1"/>
    <col min="15363" max="15363" width="13.7109375" style="53" customWidth="1"/>
    <col min="15364" max="15364" width="14.42578125" style="53" customWidth="1"/>
    <col min="15365" max="15365" width="15" style="53" customWidth="1"/>
    <col min="15366" max="15366" width="14.5703125" style="53" customWidth="1"/>
    <col min="15367" max="15367" width="13.42578125" style="53" customWidth="1"/>
    <col min="15368" max="15368" width="16.5703125" style="53" customWidth="1"/>
    <col min="15369" max="15369" width="17.42578125" style="53" customWidth="1"/>
    <col min="15370" max="15372" width="9.140625" style="53"/>
    <col min="15373" max="15374" width="9.85546875" style="53" bestFit="1" customWidth="1"/>
    <col min="15375" max="15376" width="12.28515625" style="53" bestFit="1" customWidth="1"/>
    <col min="15377" max="15615" width="9.140625" style="53"/>
    <col min="15616" max="15616" width="5" style="53" bestFit="1" customWidth="1"/>
    <col min="15617" max="15617" width="66.42578125" style="53" bestFit="1" customWidth="1"/>
    <col min="15618" max="15618" width="6.140625" style="53" bestFit="1" customWidth="1"/>
    <col min="15619" max="15619" width="13.7109375" style="53" customWidth="1"/>
    <col min="15620" max="15620" width="14.42578125" style="53" customWidth="1"/>
    <col min="15621" max="15621" width="15" style="53" customWidth="1"/>
    <col min="15622" max="15622" width="14.5703125" style="53" customWidth="1"/>
    <col min="15623" max="15623" width="13.42578125" style="53" customWidth="1"/>
    <col min="15624" max="15624" width="16.5703125" style="53" customWidth="1"/>
    <col min="15625" max="15625" width="17.42578125" style="53" customWidth="1"/>
    <col min="15626" max="15628" width="9.140625" style="53"/>
    <col min="15629" max="15630" width="9.85546875" style="53" bestFit="1" customWidth="1"/>
    <col min="15631" max="15632" width="12.28515625" style="53" bestFit="1" customWidth="1"/>
    <col min="15633" max="15871" width="9.140625" style="53"/>
    <col min="15872" max="15872" width="5" style="53" bestFit="1" customWidth="1"/>
    <col min="15873" max="15873" width="66.42578125" style="53" bestFit="1" customWidth="1"/>
    <col min="15874" max="15874" width="6.140625" style="53" bestFit="1" customWidth="1"/>
    <col min="15875" max="15875" width="13.7109375" style="53" customWidth="1"/>
    <col min="15876" max="15876" width="14.42578125" style="53" customWidth="1"/>
    <col min="15877" max="15877" width="15" style="53" customWidth="1"/>
    <col min="15878" max="15878" width="14.5703125" style="53" customWidth="1"/>
    <col min="15879" max="15879" width="13.42578125" style="53" customWidth="1"/>
    <col min="15880" max="15880" width="16.5703125" style="53" customWidth="1"/>
    <col min="15881" max="15881" width="17.42578125" style="53" customWidth="1"/>
    <col min="15882" max="15884" width="9.140625" style="53"/>
    <col min="15885" max="15886" width="9.85546875" style="53" bestFit="1" customWidth="1"/>
    <col min="15887" max="15888" width="12.28515625" style="53" bestFit="1" customWidth="1"/>
    <col min="15889" max="16127" width="9.140625" style="53"/>
    <col min="16128" max="16128" width="5" style="53" bestFit="1" customWidth="1"/>
    <col min="16129" max="16129" width="66.42578125" style="53" bestFit="1" customWidth="1"/>
    <col min="16130" max="16130" width="6.140625" style="53" bestFit="1" customWidth="1"/>
    <col min="16131" max="16131" width="13.7109375" style="53" customWidth="1"/>
    <col min="16132" max="16132" width="14.42578125" style="53" customWidth="1"/>
    <col min="16133" max="16133" width="15" style="53" customWidth="1"/>
    <col min="16134" max="16134" width="14.5703125" style="53" customWidth="1"/>
    <col min="16135" max="16135" width="13.42578125" style="53" customWidth="1"/>
    <col min="16136" max="16136" width="16.5703125" style="53" customWidth="1"/>
    <col min="16137" max="16137" width="17.42578125" style="53" customWidth="1"/>
    <col min="16138" max="16140" width="9.140625" style="53"/>
    <col min="16141" max="16142" width="9.85546875" style="53" bestFit="1" customWidth="1"/>
    <col min="16143" max="16144" width="12.28515625" style="53" bestFit="1" customWidth="1"/>
    <col min="16145" max="16384" width="9.140625" style="53"/>
  </cols>
  <sheetData>
    <row r="1" spans="1:17" ht="15" x14ac:dyDescent="0.25">
      <c r="A1" s="458" t="s">
        <v>965</v>
      </c>
      <c r="B1" s="459"/>
      <c r="C1" s="459"/>
      <c r="D1" s="459"/>
      <c r="E1" s="459"/>
      <c r="F1" s="459"/>
      <c r="G1" s="459"/>
      <c r="H1" s="459"/>
      <c r="I1" s="459"/>
      <c r="J1" s="459"/>
      <c r="K1" s="459"/>
      <c r="L1" s="459"/>
      <c r="M1" s="459"/>
      <c r="N1" s="459"/>
      <c r="O1" s="459"/>
      <c r="P1" s="459"/>
      <c r="Q1" s="459"/>
    </row>
    <row r="2" spans="1:17" ht="15" x14ac:dyDescent="0.25">
      <c r="A2" s="54"/>
      <c r="B2" s="55"/>
      <c r="C2" s="55"/>
      <c r="D2" s="56"/>
      <c r="E2" s="56"/>
      <c r="F2" s="56"/>
      <c r="G2" s="56"/>
      <c r="H2" s="56"/>
      <c r="I2" s="56"/>
      <c r="J2" s="57"/>
      <c r="K2" s="57"/>
    </row>
    <row r="3" spans="1:17" ht="15.75" x14ac:dyDescent="0.25">
      <c r="A3" s="460" t="s">
        <v>874</v>
      </c>
      <c r="B3" s="461"/>
      <c r="C3" s="461"/>
      <c r="D3" s="461"/>
      <c r="E3" s="461"/>
      <c r="F3" s="461"/>
      <c r="G3" s="461"/>
      <c r="H3" s="461"/>
      <c r="I3" s="461"/>
      <c r="J3" s="459"/>
      <c r="K3" s="459"/>
      <c r="L3" s="459"/>
      <c r="M3" s="459"/>
      <c r="N3" s="459"/>
      <c r="O3" s="459"/>
      <c r="P3" s="459"/>
      <c r="Q3" s="459"/>
    </row>
    <row r="4" spans="1:17" s="58" customFormat="1" ht="15.75" x14ac:dyDescent="0.25">
      <c r="A4" s="473" t="s">
        <v>105</v>
      </c>
      <c r="B4" s="474"/>
      <c r="C4" s="474"/>
      <c r="D4" s="474"/>
      <c r="E4" s="474"/>
      <c r="F4" s="475"/>
      <c r="G4" s="475"/>
      <c r="H4" s="475"/>
      <c r="I4" s="475"/>
      <c r="J4" s="475"/>
      <c r="K4" s="475"/>
      <c r="L4" s="459"/>
      <c r="M4" s="459"/>
      <c r="N4" s="459"/>
      <c r="O4" s="459"/>
      <c r="P4" s="459"/>
      <c r="Q4" s="459"/>
    </row>
    <row r="5" spans="1:17" ht="15" x14ac:dyDescent="0.25">
      <c r="A5" s="59"/>
      <c r="B5" s="60"/>
      <c r="C5" s="60"/>
      <c r="D5" s="61"/>
      <c r="E5" s="61"/>
      <c r="F5" s="62"/>
      <c r="G5" s="62"/>
      <c r="H5" s="62"/>
      <c r="I5" s="62"/>
      <c r="J5" s="63"/>
      <c r="K5" s="421"/>
    </row>
    <row r="6" spans="1:17" s="68" customFormat="1" x14ac:dyDescent="0.2">
      <c r="A6" s="64" t="s">
        <v>2</v>
      </c>
      <c r="B6" s="65" t="s">
        <v>3</v>
      </c>
      <c r="C6" s="65" t="s">
        <v>4</v>
      </c>
      <c r="D6" s="66" t="s">
        <v>5</v>
      </c>
      <c r="E6" s="66" t="s">
        <v>6</v>
      </c>
      <c r="F6" s="66" t="s">
        <v>7</v>
      </c>
      <c r="G6" s="66" t="s">
        <v>8</v>
      </c>
      <c r="H6" s="66" t="s">
        <v>9</v>
      </c>
      <c r="I6" s="66" t="s">
        <v>10</v>
      </c>
      <c r="J6" s="66" t="s">
        <v>11</v>
      </c>
      <c r="K6" s="66" t="s">
        <v>12</v>
      </c>
      <c r="L6" s="66" t="s">
        <v>13</v>
      </c>
      <c r="M6" s="66" t="s">
        <v>14</v>
      </c>
      <c r="N6" s="66" t="s">
        <v>15</v>
      </c>
      <c r="O6" s="66" t="s">
        <v>16</v>
      </c>
      <c r="P6" s="66" t="s">
        <v>106</v>
      </c>
      <c r="Q6" s="67" t="s">
        <v>107</v>
      </c>
    </row>
    <row r="7" spans="1:17" s="69" customFormat="1" ht="50.25" customHeight="1" x14ac:dyDescent="0.25">
      <c r="A7" s="464" t="s">
        <v>108</v>
      </c>
      <c r="B7" s="466" t="s">
        <v>17</v>
      </c>
      <c r="C7" s="469" t="s">
        <v>109</v>
      </c>
      <c r="D7" s="472" t="s">
        <v>110</v>
      </c>
      <c r="E7" s="448"/>
      <c r="F7" s="472" t="s">
        <v>19</v>
      </c>
      <c r="G7" s="448"/>
      <c r="H7" s="472" t="s">
        <v>20</v>
      </c>
      <c r="I7" s="448"/>
      <c r="J7" s="472" t="s">
        <v>21</v>
      </c>
      <c r="K7" s="448"/>
      <c r="L7" s="472" t="s">
        <v>22</v>
      </c>
      <c r="M7" s="448"/>
      <c r="N7" s="472" t="s">
        <v>23</v>
      </c>
      <c r="O7" s="448"/>
      <c r="P7" s="472" t="s">
        <v>111</v>
      </c>
      <c r="Q7" s="448"/>
    </row>
    <row r="8" spans="1:17" ht="12.75" customHeight="1" x14ac:dyDescent="0.2">
      <c r="A8" s="465"/>
      <c r="B8" s="467"/>
      <c r="C8" s="470"/>
      <c r="D8" s="52" t="s">
        <v>27</v>
      </c>
      <c r="E8" s="52" t="s">
        <v>892</v>
      </c>
      <c r="F8" s="52" t="s">
        <v>27</v>
      </c>
      <c r="G8" s="52" t="s">
        <v>892</v>
      </c>
      <c r="H8" s="52" t="s">
        <v>27</v>
      </c>
      <c r="I8" s="52" t="s">
        <v>892</v>
      </c>
      <c r="J8" s="52" t="s">
        <v>27</v>
      </c>
      <c r="K8" s="52" t="s">
        <v>892</v>
      </c>
      <c r="L8" s="52" t="s">
        <v>27</v>
      </c>
      <c r="M8" s="52" t="s">
        <v>892</v>
      </c>
      <c r="N8" s="52" t="s">
        <v>27</v>
      </c>
      <c r="O8" s="52" t="s">
        <v>892</v>
      </c>
      <c r="P8" s="52" t="s">
        <v>27</v>
      </c>
      <c r="Q8" s="13" t="s">
        <v>892</v>
      </c>
    </row>
    <row r="9" spans="1:17" ht="15" x14ac:dyDescent="0.25">
      <c r="A9" s="451"/>
      <c r="B9" s="468"/>
      <c r="C9" s="471"/>
      <c r="D9" s="452" t="s">
        <v>26</v>
      </c>
      <c r="E9" s="453"/>
      <c r="F9" s="452" t="s">
        <v>26</v>
      </c>
      <c r="G9" s="453"/>
      <c r="H9" s="452" t="s">
        <v>26</v>
      </c>
      <c r="I9" s="453"/>
      <c r="J9" s="452" t="s">
        <v>26</v>
      </c>
      <c r="K9" s="453"/>
      <c r="L9" s="452" t="s">
        <v>26</v>
      </c>
      <c r="M9" s="453"/>
      <c r="N9" s="452" t="s">
        <v>26</v>
      </c>
      <c r="O9" s="453"/>
      <c r="P9" s="452" t="s">
        <v>26</v>
      </c>
      <c r="Q9" s="453"/>
    </row>
    <row r="10" spans="1:17" s="76" customFormat="1" ht="12.95" customHeight="1" x14ac:dyDescent="0.2">
      <c r="A10" s="71" t="s">
        <v>112</v>
      </c>
      <c r="B10" s="72" t="s">
        <v>113</v>
      </c>
      <c r="C10" s="73" t="s">
        <v>114</v>
      </c>
      <c r="D10" s="74">
        <v>183884630</v>
      </c>
      <c r="E10" s="74">
        <v>183884630</v>
      </c>
      <c r="F10" s="74"/>
      <c r="G10" s="74"/>
      <c r="H10" s="74"/>
      <c r="I10" s="74"/>
      <c r="J10" s="74"/>
      <c r="K10" s="74"/>
      <c r="L10" s="74"/>
      <c r="M10" s="74"/>
      <c r="N10" s="74"/>
      <c r="O10" s="74"/>
      <c r="P10" s="75">
        <f t="shared" ref="P10:Q15" si="0">D10+F10+H10+J10+L10+N10</f>
        <v>183884630</v>
      </c>
      <c r="Q10" s="75">
        <f t="shared" si="0"/>
        <v>183884630</v>
      </c>
    </row>
    <row r="11" spans="1:17" s="76" customFormat="1" ht="12.95" customHeight="1" x14ac:dyDescent="0.2">
      <c r="A11" s="71" t="s">
        <v>115</v>
      </c>
      <c r="B11" s="77" t="s">
        <v>116</v>
      </c>
      <c r="C11" s="73" t="s">
        <v>117</v>
      </c>
      <c r="D11" s="74">
        <v>223180820</v>
      </c>
      <c r="E11" s="74">
        <v>223180820</v>
      </c>
      <c r="F11" s="74"/>
      <c r="G11" s="74"/>
      <c r="H11" s="74"/>
      <c r="I11" s="74"/>
      <c r="J11" s="74"/>
      <c r="K11" s="74"/>
      <c r="L11" s="74"/>
      <c r="M11" s="74"/>
      <c r="N11" s="74"/>
      <c r="O11" s="74"/>
      <c r="P11" s="75">
        <f t="shared" si="0"/>
        <v>223180820</v>
      </c>
      <c r="Q11" s="75">
        <f t="shared" si="0"/>
        <v>223180820</v>
      </c>
    </row>
    <row r="12" spans="1:17" s="76" customFormat="1" ht="26.1" customHeight="1" x14ac:dyDescent="0.2">
      <c r="A12" s="71" t="s">
        <v>118</v>
      </c>
      <c r="B12" s="77" t="s">
        <v>119</v>
      </c>
      <c r="C12" s="73" t="s">
        <v>120</v>
      </c>
      <c r="D12" s="74">
        <v>83958919</v>
      </c>
      <c r="E12" s="74">
        <v>83958919</v>
      </c>
      <c r="F12" s="74"/>
      <c r="G12" s="74"/>
      <c r="H12" s="74"/>
      <c r="I12" s="74"/>
      <c r="J12" s="74"/>
      <c r="K12" s="74"/>
      <c r="L12" s="74"/>
      <c r="M12" s="74"/>
      <c r="N12" s="74"/>
      <c r="O12" s="74"/>
      <c r="P12" s="75">
        <f t="shared" si="0"/>
        <v>83958919</v>
      </c>
      <c r="Q12" s="75">
        <f t="shared" si="0"/>
        <v>83958919</v>
      </c>
    </row>
    <row r="13" spans="1:17" ht="12.95" customHeight="1" x14ac:dyDescent="0.2">
      <c r="A13" s="71" t="s">
        <v>121</v>
      </c>
      <c r="B13" s="77" t="s">
        <v>122</v>
      </c>
      <c r="C13" s="73" t="s">
        <v>123</v>
      </c>
      <c r="D13" s="74">
        <v>16307550</v>
      </c>
      <c r="E13" s="74">
        <v>16307550</v>
      </c>
      <c r="F13" s="74"/>
      <c r="G13" s="74"/>
      <c r="H13" s="74"/>
      <c r="I13" s="74"/>
      <c r="J13" s="74"/>
      <c r="K13" s="74"/>
      <c r="L13" s="74"/>
      <c r="M13" s="74"/>
      <c r="N13" s="74"/>
      <c r="O13" s="74"/>
      <c r="P13" s="75">
        <f t="shared" si="0"/>
        <v>16307550</v>
      </c>
      <c r="Q13" s="75">
        <f t="shared" si="0"/>
        <v>16307550</v>
      </c>
    </row>
    <row r="14" spans="1:17" s="58" customFormat="1" ht="12.95" customHeight="1" x14ac:dyDescent="0.2">
      <c r="A14" s="71" t="s">
        <v>124</v>
      </c>
      <c r="B14" s="77" t="s">
        <v>125</v>
      </c>
      <c r="C14" s="73" t="s">
        <v>126</v>
      </c>
      <c r="D14" s="78"/>
      <c r="E14" s="78"/>
      <c r="F14" s="78"/>
      <c r="G14" s="78"/>
      <c r="H14" s="78"/>
      <c r="I14" s="78"/>
      <c r="J14" s="78"/>
      <c r="K14" s="78"/>
      <c r="L14" s="78"/>
      <c r="M14" s="78"/>
      <c r="N14" s="78"/>
      <c r="O14" s="78"/>
      <c r="P14" s="75">
        <f t="shared" si="0"/>
        <v>0</v>
      </c>
      <c r="Q14" s="75">
        <f t="shared" si="0"/>
        <v>0</v>
      </c>
    </row>
    <row r="15" spans="1:17" s="58" customFormat="1" ht="12.95" customHeight="1" x14ac:dyDescent="0.2">
      <c r="A15" s="71" t="s">
        <v>127</v>
      </c>
      <c r="B15" s="77" t="s">
        <v>128</v>
      </c>
      <c r="C15" s="73" t="s">
        <v>129</v>
      </c>
      <c r="D15" s="78"/>
      <c r="E15" s="78"/>
      <c r="F15" s="78"/>
      <c r="G15" s="78"/>
      <c r="H15" s="78"/>
      <c r="I15" s="78"/>
      <c r="J15" s="78"/>
      <c r="K15" s="78"/>
      <c r="L15" s="78"/>
      <c r="M15" s="78"/>
      <c r="N15" s="78"/>
      <c r="O15" s="78"/>
      <c r="P15" s="75">
        <f t="shared" si="0"/>
        <v>0</v>
      </c>
      <c r="Q15" s="75">
        <f t="shared" si="0"/>
        <v>0</v>
      </c>
    </row>
    <row r="16" spans="1:17" s="76" customFormat="1" ht="12.95" customHeight="1" x14ac:dyDescent="0.2">
      <c r="A16" s="79" t="s">
        <v>130</v>
      </c>
      <c r="B16" s="80" t="s">
        <v>131</v>
      </c>
      <c r="C16" s="81" t="s">
        <v>132</v>
      </c>
      <c r="D16" s="82">
        <f>SUM(D10:D15)</f>
        <v>507331919</v>
      </c>
      <c r="E16" s="82">
        <f>SUM(E10:E15)</f>
        <v>507331919</v>
      </c>
      <c r="F16" s="82">
        <f t="shared" ref="F16:P16" si="1">SUM(F10:F15)</f>
        <v>0</v>
      </c>
      <c r="G16" s="82"/>
      <c r="H16" s="82">
        <f t="shared" si="1"/>
        <v>0</v>
      </c>
      <c r="I16" s="82"/>
      <c r="J16" s="82">
        <f t="shared" si="1"/>
        <v>0</v>
      </c>
      <c r="K16" s="82"/>
      <c r="L16" s="82">
        <f t="shared" si="1"/>
        <v>0</v>
      </c>
      <c r="M16" s="82"/>
      <c r="N16" s="82">
        <f t="shared" si="1"/>
        <v>0</v>
      </c>
      <c r="O16" s="82"/>
      <c r="P16" s="82">
        <f t="shared" si="1"/>
        <v>507331919</v>
      </c>
      <c r="Q16" s="82">
        <f t="shared" ref="Q16" si="2">SUM(Q10:Q15)</f>
        <v>507331919</v>
      </c>
    </row>
    <row r="17" spans="1:17" ht="12.95" customHeight="1" x14ac:dyDescent="0.2">
      <c r="A17" s="71" t="s">
        <v>133</v>
      </c>
      <c r="B17" s="77" t="s">
        <v>134</v>
      </c>
      <c r="C17" s="73" t="s">
        <v>135</v>
      </c>
      <c r="D17" s="74"/>
      <c r="E17" s="74"/>
      <c r="F17" s="74"/>
      <c r="G17" s="74"/>
      <c r="H17" s="74"/>
      <c r="I17" s="74"/>
      <c r="J17" s="74"/>
      <c r="K17" s="74"/>
      <c r="L17" s="74"/>
      <c r="M17" s="74"/>
      <c r="N17" s="74"/>
      <c r="O17" s="74"/>
      <c r="P17" s="75">
        <f t="shared" ref="P17:Q21" si="3">D17+F17+H17+J17+L17+N17</f>
        <v>0</v>
      </c>
      <c r="Q17" s="75">
        <f t="shared" si="3"/>
        <v>0</v>
      </c>
    </row>
    <row r="18" spans="1:17" ht="26.1" customHeight="1" x14ac:dyDescent="0.2">
      <c r="A18" s="71" t="s">
        <v>136</v>
      </c>
      <c r="B18" s="77" t="s">
        <v>137</v>
      </c>
      <c r="C18" s="73" t="s">
        <v>138</v>
      </c>
      <c r="D18" s="74"/>
      <c r="E18" s="74"/>
      <c r="F18" s="74"/>
      <c r="G18" s="74"/>
      <c r="H18" s="74"/>
      <c r="I18" s="74"/>
      <c r="J18" s="74"/>
      <c r="K18" s="74"/>
      <c r="L18" s="74"/>
      <c r="M18" s="74"/>
      <c r="N18" s="74"/>
      <c r="O18" s="74"/>
      <c r="P18" s="75">
        <f t="shared" si="3"/>
        <v>0</v>
      </c>
      <c r="Q18" s="75">
        <f t="shared" si="3"/>
        <v>0</v>
      </c>
    </row>
    <row r="19" spans="1:17" ht="26.1" customHeight="1" x14ac:dyDescent="0.2">
      <c r="A19" s="71" t="s">
        <v>139</v>
      </c>
      <c r="B19" s="77" t="s">
        <v>140</v>
      </c>
      <c r="C19" s="73" t="s">
        <v>141</v>
      </c>
      <c r="D19" s="74"/>
      <c r="E19" s="74"/>
      <c r="F19" s="74"/>
      <c r="G19" s="74"/>
      <c r="H19" s="74"/>
      <c r="I19" s="74"/>
      <c r="J19" s="74"/>
      <c r="K19" s="74"/>
      <c r="L19" s="74"/>
      <c r="M19" s="74"/>
      <c r="N19" s="74"/>
      <c r="O19" s="74"/>
      <c r="P19" s="75">
        <f t="shared" si="3"/>
        <v>0</v>
      </c>
      <c r="Q19" s="75">
        <f t="shared" si="3"/>
        <v>0</v>
      </c>
    </row>
    <row r="20" spans="1:17" ht="26.1" customHeight="1" x14ac:dyDescent="0.2">
      <c r="A20" s="71" t="s">
        <v>142</v>
      </c>
      <c r="B20" s="77" t="s">
        <v>143</v>
      </c>
      <c r="C20" s="73" t="s">
        <v>144</v>
      </c>
      <c r="D20" s="74"/>
      <c r="E20" s="74"/>
      <c r="F20" s="74"/>
      <c r="G20" s="74"/>
      <c r="H20" s="74"/>
      <c r="I20" s="74"/>
      <c r="J20" s="74"/>
      <c r="K20" s="74"/>
      <c r="L20" s="74"/>
      <c r="M20" s="74"/>
      <c r="N20" s="74"/>
      <c r="O20" s="74"/>
      <c r="P20" s="75">
        <f t="shared" si="3"/>
        <v>0</v>
      </c>
      <c r="Q20" s="75">
        <f t="shared" si="3"/>
        <v>0</v>
      </c>
    </row>
    <row r="21" spans="1:17" ht="12.95" customHeight="1" x14ac:dyDescent="0.2">
      <c r="A21" s="71" t="s">
        <v>145</v>
      </c>
      <c r="B21" s="77" t="s">
        <v>146</v>
      </c>
      <c r="C21" s="73" t="s">
        <v>147</v>
      </c>
      <c r="D21" s="74">
        <v>179300000</v>
      </c>
      <c r="E21" s="74">
        <v>179300000</v>
      </c>
      <c r="F21" s="74"/>
      <c r="G21" s="74"/>
      <c r="H21" s="74"/>
      <c r="I21" s="74"/>
      <c r="J21" s="74"/>
      <c r="K21" s="74"/>
      <c r="L21" s="74"/>
      <c r="M21" s="74"/>
      <c r="N21" s="74"/>
      <c r="O21" s="74"/>
      <c r="P21" s="75">
        <f t="shared" si="3"/>
        <v>179300000</v>
      </c>
      <c r="Q21" s="75">
        <f t="shared" si="3"/>
        <v>179300000</v>
      </c>
    </row>
    <row r="22" spans="1:17" s="76" customFormat="1" ht="12.95" customHeight="1" x14ac:dyDescent="0.2">
      <c r="A22" s="79" t="s">
        <v>148</v>
      </c>
      <c r="B22" s="80" t="s">
        <v>149</v>
      </c>
      <c r="C22" s="81" t="s">
        <v>150</v>
      </c>
      <c r="D22" s="82">
        <f>SUM(D16:D21)</f>
        <v>686631919</v>
      </c>
      <c r="E22" s="82">
        <f>SUM(E16:E21)</f>
        <v>686631919</v>
      </c>
      <c r="F22" s="82">
        <f t="shared" ref="F22:P22" si="4">SUM(F16:F21)</f>
        <v>0</v>
      </c>
      <c r="G22" s="82"/>
      <c r="H22" s="82">
        <f t="shared" si="4"/>
        <v>0</v>
      </c>
      <c r="I22" s="82"/>
      <c r="J22" s="82">
        <f t="shared" si="4"/>
        <v>0</v>
      </c>
      <c r="K22" s="82"/>
      <c r="L22" s="82">
        <f t="shared" si="4"/>
        <v>0</v>
      </c>
      <c r="M22" s="82"/>
      <c r="N22" s="82">
        <f t="shared" si="4"/>
        <v>0</v>
      </c>
      <c r="O22" s="82"/>
      <c r="P22" s="82">
        <f t="shared" si="4"/>
        <v>686631919</v>
      </c>
      <c r="Q22" s="82">
        <f t="shared" ref="Q22" si="5">SUM(Q16:Q21)</f>
        <v>686631919</v>
      </c>
    </row>
    <row r="23" spans="1:17" ht="12.95" customHeight="1" x14ac:dyDescent="0.2">
      <c r="A23" s="71" t="s">
        <v>151</v>
      </c>
      <c r="B23" s="77" t="s">
        <v>152</v>
      </c>
      <c r="C23" s="73" t="s">
        <v>153</v>
      </c>
      <c r="D23" s="74">
        <v>33020000</v>
      </c>
      <c r="E23" s="74">
        <v>33020000</v>
      </c>
      <c r="F23" s="74"/>
      <c r="G23" s="74"/>
      <c r="H23" s="74"/>
      <c r="I23" s="74"/>
      <c r="J23" s="74"/>
      <c r="K23" s="74"/>
      <c r="L23" s="74"/>
      <c r="M23" s="74"/>
      <c r="N23" s="74"/>
      <c r="O23" s="74"/>
      <c r="P23" s="75">
        <f t="shared" ref="P23:Q27" si="6">D23+F23+H23+J23+L23+N23</f>
        <v>33020000</v>
      </c>
      <c r="Q23" s="75">
        <f t="shared" si="6"/>
        <v>33020000</v>
      </c>
    </row>
    <row r="24" spans="1:17" ht="26.1" customHeight="1" x14ac:dyDescent="0.2">
      <c r="A24" s="71" t="s">
        <v>154</v>
      </c>
      <c r="B24" s="77" t="s">
        <v>155</v>
      </c>
      <c r="C24" s="73" t="s">
        <v>156</v>
      </c>
      <c r="D24" s="74"/>
      <c r="E24" s="74"/>
      <c r="F24" s="74"/>
      <c r="G24" s="74"/>
      <c r="H24" s="74"/>
      <c r="I24" s="74"/>
      <c r="J24" s="74"/>
      <c r="K24" s="74"/>
      <c r="L24" s="74"/>
      <c r="M24" s="74"/>
      <c r="N24" s="74"/>
      <c r="O24" s="74"/>
      <c r="P24" s="75">
        <f t="shared" si="6"/>
        <v>0</v>
      </c>
      <c r="Q24" s="75">
        <f t="shared" si="6"/>
        <v>0</v>
      </c>
    </row>
    <row r="25" spans="1:17" ht="26.1" customHeight="1" x14ac:dyDescent="0.2">
      <c r="A25" s="71" t="s">
        <v>157</v>
      </c>
      <c r="B25" s="77" t="s">
        <v>158</v>
      </c>
      <c r="C25" s="73" t="s">
        <v>159</v>
      </c>
      <c r="D25" s="74"/>
      <c r="E25" s="74"/>
      <c r="F25" s="74"/>
      <c r="G25" s="74"/>
      <c r="H25" s="74"/>
      <c r="I25" s="74"/>
      <c r="J25" s="74"/>
      <c r="K25" s="74"/>
      <c r="L25" s="74"/>
      <c r="M25" s="74"/>
      <c r="N25" s="74"/>
      <c r="O25" s="74"/>
      <c r="P25" s="75">
        <f t="shared" si="6"/>
        <v>0</v>
      </c>
      <c r="Q25" s="75">
        <f t="shared" si="6"/>
        <v>0</v>
      </c>
    </row>
    <row r="26" spans="1:17" ht="26.1" customHeight="1" x14ac:dyDescent="0.2">
      <c r="A26" s="71" t="s">
        <v>160</v>
      </c>
      <c r="B26" s="77" t="s">
        <v>161</v>
      </c>
      <c r="C26" s="73" t="s">
        <v>162</v>
      </c>
      <c r="D26" s="74"/>
      <c r="E26" s="74"/>
      <c r="F26" s="74"/>
      <c r="G26" s="74"/>
      <c r="H26" s="74"/>
      <c r="I26" s="74"/>
      <c r="J26" s="74"/>
      <c r="K26" s="74"/>
      <c r="L26" s="74"/>
      <c r="M26" s="74"/>
      <c r="N26" s="74"/>
      <c r="O26" s="74"/>
      <c r="P26" s="75">
        <f t="shared" si="6"/>
        <v>0</v>
      </c>
      <c r="Q26" s="75">
        <f t="shared" si="6"/>
        <v>0</v>
      </c>
    </row>
    <row r="27" spans="1:17" ht="12.95" customHeight="1" x14ac:dyDescent="0.2">
      <c r="A27" s="71" t="s">
        <v>163</v>
      </c>
      <c r="B27" s="77" t="s">
        <v>164</v>
      </c>
      <c r="C27" s="73" t="s">
        <v>165</v>
      </c>
      <c r="D27" s="74"/>
      <c r="E27" s="74"/>
      <c r="F27" s="74"/>
      <c r="G27" s="74"/>
      <c r="H27" s="74"/>
      <c r="I27" s="74"/>
      <c r="J27" s="74"/>
      <c r="K27" s="74"/>
      <c r="L27" s="74"/>
      <c r="M27" s="74"/>
      <c r="N27" s="74"/>
      <c r="O27" s="74"/>
      <c r="P27" s="75">
        <f t="shared" si="6"/>
        <v>0</v>
      </c>
      <c r="Q27" s="75">
        <f t="shared" si="6"/>
        <v>0</v>
      </c>
    </row>
    <row r="28" spans="1:17" s="76" customFormat="1" ht="12.95" customHeight="1" x14ac:dyDescent="0.2">
      <c r="A28" s="79" t="s">
        <v>166</v>
      </c>
      <c r="B28" s="80" t="s">
        <v>167</v>
      </c>
      <c r="C28" s="81" t="s">
        <v>168</v>
      </c>
      <c r="D28" s="82">
        <f>SUM(D23:D27)</f>
        <v>33020000</v>
      </c>
      <c r="E28" s="82">
        <f>SUM(E23:E27)</f>
        <v>33020000</v>
      </c>
      <c r="F28" s="82">
        <f t="shared" ref="F28:P28" si="7">SUM(F23:F27)</f>
        <v>0</v>
      </c>
      <c r="G28" s="82"/>
      <c r="H28" s="82">
        <f t="shared" si="7"/>
        <v>0</v>
      </c>
      <c r="I28" s="82"/>
      <c r="J28" s="82">
        <f t="shared" si="7"/>
        <v>0</v>
      </c>
      <c r="K28" s="82"/>
      <c r="L28" s="82">
        <f t="shared" si="7"/>
        <v>0</v>
      </c>
      <c r="M28" s="82"/>
      <c r="N28" s="82">
        <f t="shared" si="7"/>
        <v>0</v>
      </c>
      <c r="O28" s="82"/>
      <c r="P28" s="82">
        <f t="shared" si="7"/>
        <v>33020000</v>
      </c>
      <c r="Q28" s="82">
        <f t="shared" ref="Q28" si="8">SUM(Q23:Q27)</f>
        <v>33020000</v>
      </c>
    </row>
    <row r="29" spans="1:17" ht="12.95" customHeight="1" x14ac:dyDescent="0.2">
      <c r="A29" s="71" t="s">
        <v>169</v>
      </c>
      <c r="B29" s="77" t="s">
        <v>170</v>
      </c>
      <c r="C29" s="73" t="s">
        <v>171</v>
      </c>
      <c r="D29" s="74"/>
      <c r="E29" s="74"/>
      <c r="F29" s="74"/>
      <c r="G29" s="74"/>
      <c r="H29" s="74"/>
      <c r="I29" s="74"/>
      <c r="J29" s="74"/>
      <c r="K29" s="74"/>
      <c r="L29" s="74"/>
      <c r="M29" s="74"/>
      <c r="N29" s="74"/>
      <c r="O29" s="74"/>
      <c r="P29" s="75">
        <f t="shared" ref="P29:Q39" si="9">D29+F29+H29+J29+L29+N29</f>
        <v>0</v>
      </c>
      <c r="Q29" s="75">
        <f t="shared" si="9"/>
        <v>0</v>
      </c>
    </row>
    <row r="30" spans="1:17" ht="12.95" customHeight="1" x14ac:dyDescent="0.2">
      <c r="A30" s="71" t="s">
        <v>172</v>
      </c>
      <c r="B30" s="77" t="s">
        <v>173</v>
      </c>
      <c r="C30" s="73" t="s">
        <v>174</v>
      </c>
      <c r="D30" s="74"/>
      <c r="E30" s="74"/>
      <c r="F30" s="74"/>
      <c r="G30" s="74"/>
      <c r="H30" s="74"/>
      <c r="I30" s="74"/>
      <c r="J30" s="74"/>
      <c r="K30" s="74"/>
      <c r="L30" s="74"/>
      <c r="M30" s="74"/>
      <c r="N30" s="74"/>
      <c r="O30" s="74"/>
      <c r="P30" s="75">
        <f t="shared" si="9"/>
        <v>0</v>
      </c>
      <c r="Q30" s="75">
        <f t="shared" si="9"/>
        <v>0</v>
      </c>
    </row>
    <row r="31" spans="1:17" s="88" customFormat="1" ht="12.95" customHeight="1" x14ac:dyDescent="0.2">
      <c r="A31" s="83" t="s">
        <v>175</v>
      </c>
      <c r="B31" s="84" t="s">
        <v>176</v>
      </c>
      <c r="C31" s="85" t="s">
        <v>177</v>
      </c>
      <c r="D31" s="86"/>
      <c r="E31" s="86"/>
      <c r="F31" s="86"/>
      <c r="G31" s="86"/>
      <c r="H31" s="86"/>
      <c r="I31" s="86"/>
      <c r="J31" s="86"/>
      <c r="K31" s="86"/>
      <c r="L31" s="86"/>
      <c r="M31" s="86"/>
      <c r="N31" s="86"/>
      <c r="O31" s="86"/>
      <c r="P31" s="87">
        <f t="shared" si="9"/>
        <v>0</v>
      </c>
      <c r="Q31" s="87">
        <f t="shared" si="9"/>
        <v>0</v>
      </c>
    </row>
    <row r="32" spans="1:17" ht="12.95" customHeight="1" x14ac:dyDescent="0.2">
      <c r="A32" s="71" t="s">
        <v>178</v>
      </c>
      <c r="B32" s="77" t="s">
        <v>179</v>
      </c>
      <c r="C32" s="73" t="s">
        <v>180</v>
      </c>
      <c r="D32" s="74"/>
      <c r="E32" s="74"/>
      <c r="F32" s="74"/>
      <c r="G32" s="74"/>
      <c r="H32" s="74"/>
      <c r="I32" s="74"/>
      <c r="J32" s="74"/>
      <c r="K32" s="74"/>
      <c r="L32" s="74"/>
      <c r="M32" s="74"/>
      <c r="N32" s="74"/>
      <c r="O32" s="74"/>
      <c r="P32" s="75">
        <f t="shared" si="9"/>
        <v>0</v>
      </c>
      <c r="Q32" s="75">
        <f t="shared" si="9"/>
        <v>0</v>
      </c>
    </row>
    <row r="33" spans="1:17" ht="12.95" customHeight="1" x14ac:dyDescent="0.2">
      <c r="A33" s="71" t="s">
        <v>181</v>
      </c>
      <c r="B33" s="77" t="s">
        <v>182</v>
      </c>
      <c r="C33" s="73" t="s">
        <v>183</v>
      </c>
      <c r="D33" s="74"/>
      <c r="E33" s="74"/>
      <c r="F33" s="74"/>
      <c r="G33" s="74"/>
      <c r="H33" s="74"/>
      <c r="I33" s="74"/>
      <c r="J33" s="74"/>
      <c r="K33" s="74"/>
      <c r="L33" s="74"/>
      <c r="M33" s="74"/>
      <c r="N33" s="74"/>
      <c r="O33" s="74"/>
      <c r="P33" s="75">
        <f t="shared" si="9"/>
        <v>0</v>
      </c>
      <c r="Q33" s="75">
        <f t="shared" si="9"/>
        <v>0</v>
      </c>
    </row>
    <row r="34" spans="1:17" ht="12.95" customHeight="1" x14ac:dyDescent="0.2">
      <c r="A34" s="71" t="s">
        <v>184</v>
      </c>
      <c r="B34" s="77" t="s">
        <v>185</v>
      </c>
      <c r="C34" s="73" t="s">
        <v>186</v>
      </c>
      <c r="D34" s="74">
        <v>347000000</v>
      </c>
      <c r="E34" s="74">
        <v>347000000</v>
      </c>
      <c r="F34" s="74"/>
      <c r="G34" s="74"/>
      <c r="H34" s="74"/>
      <c r="I34" s="74"/>
      <c r="J34" s="74"/>
      <c r="K34" s="74"/>
      <c r="L34" s="74"/>
      <c r="M34" s="74"/>
      <c r="N34" s="74"/>
      <c r="O34" s="74"/>
      <c r="P34" s="75">
        <f t="shared" si="9"/>
        <v>347000000</v>
      </c>
      <c r="Q34" s="75">
        <f t="shared" si="9"/>
        <v>347000000</v>
      </c>
    </row>
    <row r="35" spans="1:17" ht="12.95" customHeight="1" x14ac:dyDescent="0.2">
      <c r="A35" s="71" t="s">
        <v>187</v>
      </c>
      <c r="B35" s="77" t="s">
        <v>188</v>
      </c>
      <c r="C35" s="73" t="s">
        <v>189</v>
      </c>
      <c r="D35" s="74">
        <v>600000000</v>
      </c>
      <c r="E35" s="74">
        <v>600000000</v>
      </c>
      <c r="F35" s="74"/>
      <c r="G35" s="74"/>
      <c r="H35" s="74"/>
      <c r="I35" s="74"/>
      <c r="J35" s="74"/>
      <c r="K35" s="74"/>
      <c r="L35" s="74"/>
      <c r="M35" s="74"/>
      <c r="N35" s="74"/>
      <c r="O35" s="74"/>
      <c r="P35" s="75">
        <f t="shared" si="9"/>
        <v>600000000</v>
      </c>
      <c r="Q35" s="75">
        <f t="shared" si="9"/>
        <v>600000000</v>
      </c>
    </row>
    <row r="36" spans="1:17" ht="12.95" customHeight="1" x14ac:dyDescent="0.2">
      <c r="A36" s="71" t="s">
        <v>190</v>
      </c>
      <c r="B36" s="77" t="s">
        <v>191</v>
      </c>
      <c r="C36" s="73" t="s">
        <v>192</v>
      </c>
      <c r="D36" s="74"/>
      <c r="E36" s="74"/>
      <c r="F36" s="74"/>
      <c r="G36" s="74"/>
      <c r="H36" s="74"/>
      <c r="I36" s="74"/>
      <c r="J36" s="74"/>
      <c r="K36" s="74"/>
      <c r="L36" s="74"/>
      <c r="M36" s="74"/>
      <c r="N36" s="74"/>
      <c r="O36" s="74"/>
      <c r="P36" s="75">
        <f t="shared" si="9"/>
        <v>0</v>
      </c>
      <c r="Q36" s="75">
        <f t="shared" si="9"/>
        <v>0</v>
      </c>
    </row>
    <row r="37" spans="1:17" ht="12.95" customHeight="1" x14ac:dyDescent="0.2">
      <c r="A37" s="71" t="s">
        <v>193</v>
      </c>
      <c r="B37" s="77" t="s">
        <v>194</v>
      </c>
      <c r="C37" s="73" t="s">
        <v>195</v>
      </c>
      <c r="D37" s="74"/>
      <c r="E37" s="74"/>
      <c r="F37" s="74"/>
      <c r="G37" s="74"/>
      <c r="H37" s="74"/>
      <c r="I37" s="74"/>
      <c r="J37" s="74"/>
      <c r="K37" s="74"/>
      <c r="L37" s="74"/>
      <c r="M37" s="74"/>
      <c r="N37" s="74"/>
      <c r="O37" s="74"/>
      <c r="P37" s="75">
        <f t="shared" si="9"/>
        <v>0</v>
      </c>
      <c r="Q37" s="75">
        <f t="shared" si="9"/>
        <v>0</v>
      </c>
    </row>
    <row r="38" spans="1:17" ht="12.95" customHeight="1" x14ac:dyDescent="0.2">
      <c r="A38" s="71" t="s">
        <v>196</v>
      </c>
      <c r="B38" s="77" t="s">
        <v>197</v>
      </c>
      <c r="C38" s="73" t="s">
        <v>198</v>
      </c>
      <c r="D38" s="74"/>
      <c r="E38" s="74"/>
      <c r="F38" s="74"/>
      <c r="G38" s="74"/>
      <c r="H38" s="74"/>
      <c r="I38" s="74"/>
      <c r="J38" s="74"/>
      <c r="K38" s="74"/>
      <c r="L38" s="74"/>
      <c r="M38" s="74"/>
      <c r="N38" s="74"/>
      <c r="O38" s="74"/>
      <c r="P38" s="75">
        <f t="shared" si="9"/>
        <v>0</v>
      </c>
      <c r="Q38" s="75">
        <f t="shared" si="9"/>
        <v>0</v>
      </c>
    </row>
    <row r="39" spans="1:17" ht="12.95" customHeight="1" x14ac:dyDescent="0.2">
      <c r="A39" s="71" t="s">
        <v>199</v>
      </c>
      <c r="B39" s="77" t="s">
        <v>200</v>
      </c>
      <c r="C39" s="73" t="s">
        <v>201</v>
      </c>
      <c r="D39" s="74"/>
      <c r="E39" s="74"/>
      <c r="F39" s="74"/>
      <c r="G39" s="74"/>
      <c r="H39" s="74"/>
      <c r="I39" s="74"/>
      <c r="J39" s="74"/>
      <c r="K39" s="74"/>
      <c r="L39" s="74"/>
      <c r="M39" s="74"/>
      <c r="N39" s="74"/>
      <c r="O39" s="74"/>
      <c r="P39" s="75">
        <f t="shared" si="9"/>
        <v>0</v>
      </c>
      <c r="Q39" s="75">
        <f t="shared" si="9"/>
        <v>0</v>
      </c>
    </row>
    <row r="40" spans="1:17" ht="12.95" customHeight="1" x14ac:dyDescent="0.2">
      <c r="A40" s="89" t="s">
        <v>202</v>
      </c>
      <c r="B40" s="90" t="s">
        <v>203</v>
      </c>
      <c r="C40" s="91" t="s">
        <v>204</v>
      </c>
      <c r="D40" s="92">
        <f>SUM(D35:D39)</f>
        <v>600000000</v>
      </c>
      <c r="E40" s="92">
        <f>SUM(E35:E39)</f>
        <v>600000000</v>
      </c>
      <c r="F40" s="92">
        <f t="shared" ref="F40:P40" si="10">SUM(F35:F39)</f>
        <v>0</v>
      </c>
      <c r="G40" s="92"/>
      <c r="H40" s="92">
        <f t="shared" si="10"/>
        <v>0</v>
      </c>
      <c r="I40" s="92"/>
      <c r="J40" s="92">
        <f t="shared" si="10"/>
        <v>0</v>
      </c>
      <c r="K40" s="92"/>
      <c r="L40" s="92">
        <f t="shared" si="10"/>
        <v>0</v>
      </c>
      <c r="M40" s="92"/>
      <c r="N40" s="92">
        <f t="shared" si="10"/>
        <v>0</v>
      </c>
      <c r="O40" s="92"/>
      <c r="P40" s="92">
        <f t="shared" si="10"/>
        <v>600000000</v>
      </c>
      <c r="Q40" s="92">
        <f t="shared" ref="Q40" si="11">SUM(Q35:Q39)</f>
        <v>600000000</v>
      </c>
    </row>
    <row r="41" spans="1:17" ht="12.95" customHeight="1" x14ac:dyDescent="0.2">
      <c r="A41" s="71" t="s">
        <v>205</v>
      </c>
      <c r="B41" s="77" t="s">
        <v>206</v>
      </c>
      <c r="C41" s="73" t="s">
        <v>207</v>
      </c>
      <c r="D41" s="74">
        <v>40000</v>
      </c>
      <c r="E41" s="74">
        <v>40000</v>
      </c>
      <c r="F41" s="74"/>
      <c r="G41" s="74"/>
      <c r="H41" s="74"/>
      <c r="I41" s="74"/>
      <c r="J41" s="74"/>
      <c r="K41" s="74"/>
      <c r="L41" s="74"/>
      <c r="M41" s="74"/>
      <c r="N41" s="74"/>
      <c r="O41" s="74"/>
      <c r="P41" s="75">
        <f>D41+F41+H41+J41+L41+N41</f>
        <v>40000</v>
      </c>
      <c r="Q41" s="75">
        <f>E41+G41+I41+K41+M41+O41</f>
        <v>40000</v>
      </c>
    </row>
    <row r="42" spans="1:17" s="76" customFormat="1" ht="12.95" customHeight="1" x14ac:dyDescent="0.2">
      <c r="A42" s="79" t="s">
        <v>208</v>
      </c>
      <c r="B42" s="80" t="s">
        <v>209</v>
      </c>
      <c r="C42" s="81" t="s">
        <v>210</v>
      </c>
      <c r="D42" s="82">
        <f>D31+D32+D33+R36+D40+D41+D34</f>
        <v>947040000</v>
      </c>
      <c r="E42" s="82">
        <f>E31+E32+E33+S36+E40+E41+E34</f>
        <v>947040000</v>
      </c>
      <c r="F42" s="82">
        <f>F31+F32+F33+S36+F40+F41+F34</f>
        <v>0</v>
      </c>
      <c r="G42" s="82"/>
      <c r="H42" s="82">
        <f>H31+H32+H33+T36+H40+H41+H34</f>
        <v>0</v>
      </c>
      <c r="I42" s="82"/>
      <c r="J42" s="82">
        <f>J31+J32+J33+U36+J40+J41+J34</f>
        <v>0</v>
      </c>
      <c r="K42" s="82"/>
      <c r="L42" s="82">
        <f>L31+L32+L33+V36+L40+L41+L34</f>
        <v>0</v>
      </c>
      <c r="M42" s="82"/>
      <c r="N42" s="82">
        <f>N31+N32+N33+W36+N40+N41+N34</f>
        <v>0</v>
      </c>
      <c r="O42" s="82"/>
      <c r="P42" s="82">
        <f t="shared" ref="P42:Q42" si="12">P31+P32+P33+X36+P40+P41+P34</f>
        <v>947040000</v>
      </c>
      <c r="Q42" s="82">
        <f t="shared" si="12"/>
        <v>947040000</v>
      </c>
    </row>
    <row r="43" spans="1:17" ht="12.95" customHeight="1" x14ac:dyDescent="0.2">
      <c r="A43" s="71" t="s">
        <v>211</v>
      </c>
      <c r="B43" s="93" t="s">
        <v>212</v>
      </c>
      <c r="C43" s="73" t="s">
        <v>213</v>
      </c>
      <c r="D43" s="74"/>
      <c r="E43" s="74"/>
      <c r="F43" s="74"/>
      <c r="G43" s="74"/>
      <c r="H43" s="74"/>
      <c r="I43" s="74"/>
      <c r="J43" s="74"/>
      <c r="K43" s="74"/>
      <c r="L43" s="74"/>
      <c r="M43" s="74"/>
      <c r="N43" s="74"/>
      <c r="O43" s="74"/>
      <c r="P43" s="75">
        <f t="shared" ref="P43:Q45" si="13">D43+F43+H43+J43+L43+N43</f>
        <v>0</v>
      </c>
      <c r="Q43" s="75">
        <f t="shared" si="13"/>
        <v>0</v>
      </c>
    </row>
    <row r="44" spans="1:17" ht="12.95" customHeight="1" x14ac:dyDescent="0.2">
      <c r="A44" s="71" t="s">
        <v>214</v>
      </c>
      <c r="B44" s="93" t="s">
        <v>215</v>
      </c>
      <c r="C44" s="73" t="s">
        <v>216</v>
      </c>
      <c r="D44" s="74"/>
      <c r="E44" s="74"/>
      <c r="F44" s="74"/>
      <c r="G44" s="74"/>
      <c r="H44" s="74"/>
      <c r="I44" s="74"/>
      <c r="J44" s="74"/>
      <c r="K44" s="74"/>
      <c r="L44" s="74"/>
      <c r="M44" s="74"/>
      <c r="N44" s="74"/>
      <c r="O44" s="74"/>
      <c r="P44" s="75">
        <f t="shared" si="13"/>
        <v>0</v>
      </c>
      <c r="Q44" s="75">
        <f t="shared" si="13"/>
        <v>0</v>
      </c>
    </row>
    <row r="45" spans="1:17" ht="12.95" customHeight="1" x14ac:dyDescent="0.2">
      <c r="A45" s="71" t="s">
        <v>217</v>
      </c>
      <c r="B45" s="93" t="s">
        <v>218</v>
      </c>
      <c r="C45" s="73" t="s">
        <v>219</v>
      </c>
      <c r="D45" s="74">
        <v>5700000</v>
      </c>
      <c r="E45" s="74">
        <v>5700000</v>
      </c>
      <c r="F45" s="74"/>
      <c r="G45" s="74"/>
      <c r="H45" s="74"/>
      <c r="I45" s="74"/>
      <c r="J45" s="74"/>
      <c r="K45" s="74"/>
      <c r="L45" s="74"/>
      <c r="M45" s="74"/>
      <c r="N45" s="74"/>
      <c r="O45" s="74"/>
      <c r="P45" s="75">
        <f t="shared" si="13"/>
        <v>5700000</v>
      </c>
      <c r="Q45" s="75">
        <f t="shared" si="13"/>
        <v>5700000</v>
      </c>
    </row>
    <row r="46" spans="1:17" ht="12.95" customHeight="1" x14ac:dyDescent="0.2">
      <c r="A46" s="71" t="s">
        <v>220</v>
      </c>
      <c r="B46" s="93" t="s">
        <v>221</v>
      </c>
      <c r="C46" s="73" t="s">
        <v>222</v>
      </c>
      <c r="D46" s="74">
        <v>39850000</v>
      </c>
      <c r="E46" s="74">
        <v>39850000</v>
      </c>
      <c r="F46" s="74"/>
      <c r="G46" s="74"/>
      <c r="H46" s="74"/>
      <c r="I46" s="74"/>
      <c r="J46" s="74"/>
      <c r="K46" s="74"/>
      <c r="L46" s="74"/>
      <c r="M46" s="74"/>
      <c r="N46" s="74">
        <v>2365000</v>
      </c>
      <c r="O46" s="74">
        <v>2365000</v>
      </c>
      <c r="P46" s="75">
        <f t="shared" ref="P46:Q51" si="14">D46+F46+H46+J46+L46+N46</f>
        <v>42215000</v>
      </c>
      <c r="Q46" s="75">
        <f t="shared" si="14"/>
        <v>42215000</v>
      </c>
    </row>
    <row r="47" spans="1:17" ht="12.95" customHeight="1" x14ac:dyDescent="0.2">
      <c r="A47" s="71" t="s">
        <v>223</v>
      </c>
      <c r="B47" s="93" t="s">
        <v>224</v>
      </c>
      <c r="C47" s="73" t="s">
        <v>225</v>
      </c>
      <c r="D47" s="74">
        <v>9800000</v>
      </c>
      <c r="E47" s="74">
        <v>9800000</v>
      </c>
      <c r="F47" s="74"/>
      <c r="G47" s="74"/>
      <c r="H47" s="74">
        <v>1400000</v>
      </c>
      <c r="I47" s="74">
        <v>1400000</v>
      </c>
      <c r="J47" s="74">
        <v>1700000</v>
      </c>
      <c r="K47" s="74">
        <v>1700000</v>
      </c>
      <c r="L47" s="74">
        <v>2300000</v>
      </c>
      <c r="M47" s="74">
        <v>2300000</v>
      </c>
      <c r="N47" s="74"/>
      <c r="O47" s="74"/>
      <c r="P47" s="75">
        <f t="shared" si="14"/>
        <v>15200000</v>
      </c>
      <c r="Q47" s="75">
        <f t="shared" si="14"/>
        <v>15200000</v>
      </c>
    </row>
    <row r="48" spans="1:17" ht="12.95" customHeight="1" x14ac:dyDescent="0.2">
      <c r="A48" s="71" t="s">
        <v>226</v>
      </c>
      <c r="B48" s="93" t="s">
        <v>227</v>
      </c>
      <c r="C48" s="73" t="s">
        <v>228</v>
      </c>
      <c r="D48" s="74">
        <v>65160000</v>
      </c>
      <c r="E48" s="74">
        <v>65160000</v>
      </c>
      <c r="F48" s="74">
        <v>405000</v>
      </c>
      <c r="G48" s="74">
        <v>405000</v>
      </c>
      <c r="H48" s="74">
        <v>378000</v>
      </c>
      <c r="I48" s="74">
        <v>378000</v>
      </c>
      <c r="J48" s="74">
        <v>459000</v>
      </c>
      <c r="K48" s="74">
        <v>459000</v>
      </c>
      <c r="L48" s="74">
        <v>621000</v>
      </c>
      <c r="M48" s="74">
        <v>621000</v>
      </c>
      <c r="N48" s="74">
        <v>2190000</v>
      </c>
      <c r="O48" s="74">
        <v>2190000</v>
      </c>
      <c r="P48" s="75">
        <f t="shared" si="14"/>
        <v>69213000</v>
      </c>
      <c r="Q48" s="75">
        <f t="shared" si="14"/>
        <v>69213000</v>
      </c>
    </row>
    <row r="49" spans="1:17" ht="12.95" customHeight="1" x14ac:dyDescent="0.2">
      <c r="A49" s="71" t="s">
        <v>229</v>
      </c>
      <c r="B49" s="93" t="s">
        <v>230</v>
      </c>
      <c r="C49" s="73" t="s">
        <v>231</v>
      </c>
      <c r="D49" s="74"/>
      <c r="E49" s="74"/>
      <c r="F49" s="74"/>
      <c r="G49" s="74"/>
      <c r="H49" s="74"/>
      <c r="I49" s="74"/>
      <c r="J49" s="74"/>
      <c r="K49" s="74"/>
      <c r="L49" s="74"/>
      <c r="M49" s="74"/>
      <c r="N49" s="74"/>
      <c r="O49" s="74"/>
      <c r="P49" s="75">
        <f t="shared" si="14"/>
        <v>0</v>
      </c>
      <c r="Q49" s="75">
        <f t="shared" si="14"/>
        <v>0</v>
      </c>
    </row>
    <row r="50" spans="1:17" ht="12.95" customHeight="1" x14ac:dyDescent="0.2">
      <c r="A50" s="71" t="s">
        <v>232</v>
      </c>
      <c r="B50" s="93" t="s">
        <v>233</v>
      </c>
      <c r="C50" s="73" t="s">
        <v>234</v>
      </c>
      <c r="D50" s="74">
        <v>45000000</v>
      </c>
      <c r="E50" s="74">
        <v>45000000</v>
      </c>
      <c r="F50" s="74"/>
      <c r="G50" s="74"/>
      <c r="H50" s="74"/>
      <c r="I50" s="74"/>
      <c r="J50" s="74"/>
      <c r="K50" s="74"/>
      <c r="L50" s="74"/>
      <c r="M50" s="74"/>
      <c r="N50" s="74"/>
      <c r="O50" s="74"/>
      <c r="P50" s="75">
        <f t="shared" si="14"/>
        <v>45000000</v>
      </c>
      <c r="Q50" s="75">
        <f t="shared" si="14"/>
        <v>45000000</v>
      </c>
    </row>
    <row r="51" spans="1:17" ht="12.95" customHeight="1" x14ac:dyDescent="0.2">
      <c r="A51" s="71">
        <v>42</v>
      </c>
      <c r="B51" s="93" t="s">
        <v>235</v>
      </c>
      <c r="C51" s="73" t="s">
        <v>236</v>
      </c>
      <c r="D51" s="74"/>
      <c r="E51" s="74"/>
      <c r="F51" s="74"/>
      <c r="G51" s="74"/>
      <c r="H51" s="74"/>
      <c r="I51" s="74"/>
      <c r="J51" s="74"/>
      <c r="K51" s="74"/>
      <c r="L51" s="74"/>
      <c r="M51" s="74"/>
      <c r="N51" s="74"/>
      <c r="O51" s="74"/>
      <c r="P51" s="75">
        <f t="shared" si="14"/>
        <v>0</v>
      </c>
      <c r="Q51" s="75">
        <f t="shared" si="14"/>
        <v>0</v>
      </c>
    </row>
    <row r="52" spans="1:17" ht="12.95" customHeight="1" x14ac:dyDescent="0.2">
      <c r="A52" s="89">
        <v>43</v>
      </c>
      <c r="B52" s="94" t="s">
        <v>237</v>
      </c>
      <c r="C52" s="91" t="s">
        <v>238</v>
      </c>
      <c r="D52" s="92">
        <f>SUM(D50:D51)</f>
        <v>45000000</v>
      </c>
      <c r="E52" s="92">
        <f>SUM(E50:E51)</f>
        <v>45000000</v>
      </c>
      <c r="F52" s="92">
        <f t="shared" ref="F52:P52" si="15">SUM(F50:F51)</f>
        <v>0</v>
      </c>
      <c r="G52" s="92">
        <f t="shared" ref="G52" si="16">SUM(G50:G51)</f>
        <v>0</v>
      </c>
      <c r="H52" s="92">
        <f t="shared" si="15"/>
        <v>0</v>
      </c>
      <c r="I52" s="92">
        <f t="shared" ref="I52" si="17">SUM(I50:I51)</f>
        <v>0</v>
      </c>
      <c r="J52" s="92">
        <f t="shared" si="15"/>
        <v>0</v>
      </c>
      <c r="K52" s="92">
        <f t="shared" ref="K52" si="18">SUM(K50:K51)</f>
        <v>0</v>
      </c>
      <c r="L52" s="92">
        <f t="shared" si="15"/>
        <v>0</v>
      </c>
      <c r="M52" s="92">
        <f t="shared" ref="M52" si="19">SUM(M50:M51)</f>
        <v>0</v>
      </c>
      <c r="N52" s="92">
        <f>SUM(N50:N51)</f>
        <v>0</v>
      </c>
      <c r="O52" s="92">
        <f>SUM(O50:O51)</f>
        <v>0</v>
      </c>
      <c r="P52" s="92">
        <f t="shared" si="15"/>
        <v>45000000</v>
      </c>
      <c r="Q52" s="92">
        <f t="shared" ref="Q52" si="20">SUM(Q50:Q51)</f>
        <v>45000000</v>
      </c>
    </row>
    <row r="53" spans="1:17" ht="12.95" customHeight="1" x14ac:dyDescent="0.2">
      <c r="A53" s="71">
        <v>44</v>
      </c>
      <c r="B53" s="93" t="s">
        <v>239</v>
      </c>
      <c r="C53" s="73" t="s">
        <v>240</v>
      </c>
      <c r="D53" s="74"/>
      <c r="E53" s="74"/>
      <c r="F53" s="74"/>
      <c r="G53" s="74"/>
      <c r="H53" s="74"/>
      <c r="I53" s="74"/>
      <c r="J53" s="74"/>
      <c r="K53" s="74"/>
      <c r="L53" s="74"/>
      <c r="M53" s="74"/>
      <c r="N53" s="74"/>
      <c r="O53" s="74"/>
      <c r="P53" s="75">
        <f t="shared" ref="P53:Q57" si="21">D53+F53+H53+J53+L53+N53</f>
        <v>0</v>
      </c>
      <c r="Q53" s="75">
        <f t="shared" si="21"/>
        <v>0</v>
      </c>
    </row>
    <row r="54" spans="1:17" ht="12.95" customHeight="1" x14ac:dyDescent="0.2">
      <c r="A54" s="71">
        <v>45</v>
      </c>
      <c r="B54" s="93" t="s">
        <v>241</v>
      </c>
      <c r="C54" s="73" t="s">
        <v>242</v>
      </c>
      <c r="D54" s="74"/>
      <c r="E54" s="74"/>
      <c r="F54" s="74"/>
      <c r="G54" s="74"/>
      <c r="H54" s="74"/>
      <c r="I54" s="74"/>
      <c r="J54" s="74"/>
      <c r="K54" s="74"/>
      <c r="L54" s="74"/>
      <c r="M54" s="74"/>
      <c r="N54" s="74"/>
      <c r="O54" s="74"/>
      <c r="P54" s="75">
        <f t="shared" si="21"/>
        <v>0</v>
      </c>
      <c r="Q54" s="75">
        <f t="shared" si="21"/>
        <v>0</v>
      </c>
    </row>
    <row r="55" spans="1:17" ht="12.95" customHeight="1" x14ac:dyDescent="0.2">
      <c r="A55" s="89" t="s">
        <v>243</v>
      </c>
      <c r="B55" s="94" t="s">
        <v>244</v>
      </c>
      <c r="C55" s="91" t="s">
        <v>245</v>
      </c>
      <c r="D55" s="92"/>
      <c r="E55" s="92"/>
      <c r="F55" s="92"/>
      <c r="G55" s="92"/>
      <c r="H55" s="92"/>
      <c r="I55" s="92"/>
      <c r="J55" s="92"/>
      <c r="K55" s="92"/>
      <c r="L55" s="92"/>
      <c r="M55" s="92"/>
      <c r="N55" s="92"/>
      <c r="O55" s="92"/>
      <c r="P55" s="95">
        <f t="shared" si="21"/>
        <v>0</v>
      </c>
      <c r="Q55" s="95">
        <f t="shared" si="21"/>
        <v>0</v>
      </c>
    </row>
    <row r="56" spans="1:17" ht="12.95" customHeight="1" x14ac:dyDescent="0.2">
      <c r="A56" s="71" t="s">
        <v>246</v>
      </c>
      <c r="B56" s="93" t="s">
        <v>247</v>
      </c>
      <c r="C56" s="73" t="s">
        <v>248</v>
      </c>
      <c r="D56" s="74"/>
      <c r="E56" s="74"/>
      <c r="F56" s="74"/>
      <c r="G56" s="74"/>
      <c r="H56" s="74"/>
      <c r="I56" s="74"/>
      <c r="J56" s="74"/>
      <c r="K56" s="74"/>
      <c r="L56" s="74"/>
      <c r="M56" s="74"/>
      <c r="N56" s="74"/>
      <c r="O56" s="74"/>
      <c r="P56" s="75">
        <f t="shared" si="21"/>
        <v>0</v>
      </c>
      <c r="Q56" s="75">
        <f t="shared" si="21"/>
        <v>0</v>
      </c>
    </row>
    <row r="57" spans="1:17" ht="12.95" customHeight="1" x14ac:dyDescent="0.2">
      <c r="A57" s="71" t="s">
        <v>249</v>
      </c>
      <c r="B57" s="93" t="s">
        <v>250</v>
      </c>
      <c r="C57" s="73" t="s">
        <v>251</v>
      </c>
      <c r="D57" s="74">
        <v>2756000</v>
      </c>
      <c r="E57" s="74">
        <v>2756000</v>
      </c>
      <c r="F57" s="74">
        <v>1500000</v>
      </c>
      <c r="G57" s="74">
        <v>1500000</v>
      </c>
      <c r="H57" s="74"/>
      <c r="I57" s="74"/>
      <c r="J57" s="74"/>
      <c r="K57" s="74"/>
      <c r="L57" s="74"/>
      <c r="M57" s="74"/>
      <c r="N57" s="74">
        <v>5750000</v>
      </c>
      <c r="O57" s="74">
        <v>5750000</v>
      </c>
      <c r="P57" s="75">
        <f t="shared" si="21"/>
        <v>10006000</v>
      </c>
      <c r="Q57" s="75">
        <f t="shared" si="21"/>
        <v>10006000</v>
      </c>
    </row>
    <row r="58" spans="1:17" s="76" customFormat="1" ht="12.95" customHeight="1" x14ac:dyDescent="0.2">
      <c r="A58" s="79" t="s">
        <v>252</v>
      </c>
      <c r="B58" s="96" t="s">
        <v>253</v>
      </c>
      <c r="C58" s="81" t="s">
        <v>254</v>
      </c>
      <c r="D58" s="82">
        <f>D43+D44+D45+D46+D47+D48+D49+D52+D55+D56+D57</f>
        <v>168266000</v>
      </c>
      <c r="E58" s="82">
        <f>E43+E44+E45+E46+E47+E48+E49+E52+E55+E56+E57</f>
        <v>168266000</v>
      </c>
      <c r="F58" s="82">
        <f t="shared" ref="F58:P58" si="22">F43+F44+F45+F46+F47+F48+F49+F52+F55+F56+F57</f>
        <v>1905000</v>
      </c>
      <c r="G58" s="82">
        <f t="shared" ref="G58" si="23">G43+G44+G45+G46+G47+G48+G49+G52+G55+G56+G57</f>
        <v>1905000</v>
      </c>
      <c r="H58" s="82">
        <f t="shared" si="22"/>
        <v>1778000</v>
      </c>
      <c r="I58" s="82">
        <f t="shared" ref="I58" si="24">I43+I44+I45+I46+I47+I48+I49+I52+I55+I56+I57</f>
        <v>1778000</v>
      </c>
      <c r="J58" s="82">
        <f t="shared" si="22"/>
        <v>2159000</v>
      </c>
      <c r="K58" s="82">
        <f t="shared" ref="K58" si="25">K43+K44+K45+K46+K47+K48+K49+K52+K55+K56+K57</f>
        <v>2159000</v>
      </c>
      <c r="L58" s="82">
        <f t="shared" si="22"/>
        <v>2921000</v>
      </c>
      <c r="M58" s="82">
        <f t="shared" ref="M58" si="26">M43+M44+M45+M46+M47+M48+M49+M52+M55+M56+M57</f>
        <v>2921000</v>
      </c>
      <c r="N58" s="82">
        <f>N43+N44+N45+N46+N47+N48+N49+N52+N55+N56+N57</f>
        <v>10305000</v>
      </c>
      <c r="O58" s="82">
        <f>O43+O44+O45+O46+O47+O48+O49+O52+O55+O56+O57</f>
        <v>10305000</v>
      </c>
      <c r="P58" s="82">
        <f t="shared" si="22"/>
        <v>187334000</v>
      </c>
      <c r="Q58" s="82">
        <f t="shared" ref="Q58" si="27">Q43+Q44+Q45+Q46+Q47+Q48+Q49+Q52+Q55+Q56+Q57</f>
        <v>187334000</v>
      </c>
    </row>
    <row r="59" spans="1:17" ht="12.95" customHeight="1" x14ac:dyDescent="0.2">
      <c r="A59" s="71" t="s">
        <v>255</v>
      </c>
      <c r="B59" s="93" t="s">
        <v>256</v>
      </c>
      <c r="C59" s="73" t="s">
        <v>257</v>
      </c>
      <c r="D59" s="74"/>
      <c r="E59" s="74"/>
      <c r="F59" s="74"/>
      <c r="G59" s="74"/>
      <c r="H59" s="74"/>
      <c r="I59" s="74"/>
      <c r="J59" s="74"/>
      <c r="K59" s="74"/>
      <c r="L59" s="74"/>
      <c r="M59" s="74"/>
      <c r="N59" s="74"/>
      <c r="O59" s="74"/>
      <c r="P59" s="75">
        <f t="shared" ref="P59:Q63" si="28">D59+F59+H59+J59+L59+N59</f>
        <v>0</v>
      </c>
      <c r="Q59" s="75">
        <f t="shared" si="28"/>
        <v>0</v>
      </c>
    </row>
    <row r="60" spans="1:17" ht="12.95" customHeight="1" x14ac:dyDescent="0.2">
      <c r="A60" s="71" t="s">
        <v>258</v>
      </c>
      <c r="B60" s="93" t="s">
        <v>259</v>
      </c>
      <c r="C60" s="73" t="s">
        <v>260</v>
      </c>
      <c r="D60" s="74">
        <v>226692614</v>
      </c>
      <c r="E60" s="74">
        <v>226717614</v>
      </c>
      <c r="F60" s="74"/>
      <c r="G60" s="74"/>
      <c r="H60" s="74"/>
      <c r="I60" s="74"/>
      <c r="J60" s="74"/>
      <c r="K60" s="74"/>
      <c r="L60" s="74"/>
      <c r="M60" s="74"/>
      <c r="N60" s="74"/>
      <c r="O60" s="74"/>
      <c r="P60" s="75">
        <f t="shared" si="28"/>
        <v>226692614</v>
      </c>
      <c r="Q60" s="75">
        <f t="shared" si="28"/>
        <v>226717614</v>
      </c>
    </row>
    <row r="61" spans="1:17" ht="12.95" customHeight="1" x14ac:dyDescent="0.2">
      <c r="A61" s="71" t="s">
        <v>261</v>
      </c>
      <c r="B61" s="93" t="s">
        <v>262</v>
      </c>
      <c r="C61" s="73" t="s">
        <v>263</v>
      </c>
      <c r="D61" s="74"/>
      <c r="E61" s="74"/>
      <c r="F61" s="74"/>
      <c r="G61" s="74"/>
      <c r="H61" s="74"/>
      <c r="I61" s="74"/>
      <c r="J61" s="74"/>
      <c r="K61" s="74"/>
      <c r="L61" s="74"/>
      <c r="M61" s="74"/>
      <c r="N61" s="74"/>
      <c r="O61" s="74"/>
      <c r="P61" s="75">
        <f t="shared" si="28"/>
        <v>0</v>
      </c>
      <c r="Q61" s="75">
        <f t="shared" si="28"/>
        <v>0</v>
      </c>
    </row>
    <row r="62" spans="1:17" ht="12.95" customHeight="1" x14ac:dyDescent="0.2">
      <c r="A62" s="71" t="s">
        <v>264</v>
      </c>
      <c r="B62" s="93" t="s">
        <v>265</v>
      </c>
      <c r="C62" s="73" t="s">
        <v>266</v>
      </c>
      <c r="D62" s="74"/>
      <c r="E62" s="74">
        <v>11589185</v>
      </c>
      <c r="F62" s="74"/>
      <c r="G62" s="74"/>
      <c r="H62" s="74"/>
      <c r="I62" s="74"/>
      <c r="J62" s="74"/>
      <c r="K62" s="74"/>
      <c r="L62" s="74"/>
      <c r="M62" s="74"/>
      <c r="N62" s="74"/>
      <c r="O62" s="74"/>
      <c r="P62" s="75">
        <f t="shared" si="28"/>
        <v>0</v>
      </c>
      <c r="Q62" s="75">
        <f t="shared" si="28"/>
        <v>11589185</v>
      </c>
    </row>
    <row r="63" spans="1:17" ht="12.95" customHeight="1" x14ac:dyDescent="0.2">
      <c r="A63" s="71" t="s">
        <v>267</v>
      </c>
      <c r="B63" s="93" t="s">
        <v>268</v>
      </c>
      <c r="C63" s="73" t="s">
        <v>269</v>
      </c>
      <c r="D63" s="74"/>
      <c r="E63" s="74"/>
      <c r="F63" s="74"/>
      <c r="G63" s="74"/>
      <c r="H63" s="74"/>
      <c r="I63" s="74"/>
      <c r="J63" s="74"/>
      <c r="K63" s="74"/>
      <c r="L63" s="74"/>
      <c r="M63" s="74"/>
      <c r="N63" s="74"/>
      <c r="O63" s="74"/>
      <c r="P63" s="75">
        <f t="shared" si="28"/>
        <v>0</v>
      </c>
      <c r="Q63" s="75">
        <f t="shared" si="28"/>
        <v>0</v>
      </c>
    </row>
    <row r="64" spans="1:17" s="76" customFormat="1" ht="12.95" customHeight="1" x14ac:dyDescent="0.2">
      <c r="A64" s="79" t="s">
        <v>270</v>
      </c>
      <c r="B64" s="80" t="s">
        <v>271</v>
      </c>
      <c r="C64" s="81" t="s">
        <v>272</v>
      </c>
      <c r="D64" s="82">
        <f>SUM(D59:D63)</f>
        <v>226692614</v>
      </c>
      <c r="E64" s="82">
        <f>SUM(E59:E63)</f>
        <v>238306799</v>
      </c>
      <c r="F64" s="82">
        <f t="shared" ref="F64:P64" si="29">SUM(F59:F63)</f>
        <v>0</v>
      </c>
      <c r="G64" s="82">
        <f t="shared" ref="G64" si="30">SUM(G59:G63)</f>
        <v>0</v>
      </c>
      <c r="H64" s="82">
        <f t="shared" si="29"/>
        <v>0</v>
      </c>
      <c r="I64" s="82">
        <f t="shared" ref="I64" si="31">SUM(I59:I63)</f>
        <v>0</v>
      </c>
      <c r="J64" s="82">
        <f t="shared" si="29"/>
        <v>0</v>
      </c>
      <c r="K64" s="82">
        <f t="shared" ref="K64" si="32">SUM(K59:K63)</f>
        <v>0</v>
      </c>
      <c r="L64" s="82">
        <f t="shared" si="29"/>
        <v>0</v>
      </c>
      <c r="M64" s="82">
        <f t="shared" ref="M64" si="33">SUM(M59:M63)</f>
        <v>0</v>
      </c>
      <c r="N64" s="82">
        <f>SUM(N59:N63)</f>
        <v>0</v>
      </c>
      <c r="O64" s="82">
        <f>SUM(O59:O63)</f>
        <v>0</v>
      </c>
      <c r="P64" s="82">
        <f t="shared" si="29"/>
        <v>226692614</v>
      </c>
      <c r="Q64" s="82">
        <f t="shared" ref="Q64" si="34">SUM(Q59:Q63)</f>
        <v>238306799</v>
      </c>
    </row>
    <row r="65" spans="1:17" ht="26.1" customHeight="1" x14ac:dyDescent="0.2">
      <c r="A65" s="71" t="s">
        <v>273</v>
      </c>
      <c r="B65" s="93" t="s">
        <v>274</v>
      </c>
      <c r="C65" s="73" t="s">
        <v>275</v>
      </c>
      <c r="D65" s="74"/>
      <c r="E65" s="74"/>
      <c r="F65" s="74"/>
      <c r="G65" s="74"/>
      <c r="H65" s="74"/>
      <c r="I65" s="74"/>
      <c r="J65" s="74"/>
      <c r="K65" s="74"/>
      <c r="L65" s="74"/>
      <c r="M65" s="74"/>
      <c r="N65" s="74"/>
      <c r="O65" s="74"/>
      <c r="P65" s="75">
        <f t="shared" ref="P65:P75" si="35">D65+F65+H65+J65+L65+N65</f>
        <v>0</v>
      </c>
      <c r="Q65" s="75">
        <f t="shared" ref="Q65:Q75" si="36">E65+G65+I65+K65+M65+O65</f>
        <v>0</v>
      </c>
    </row>
    <row r="66" spans="1:17" ht="26.1" customHeight="1" x14ac:dyDescent="0.2">
      <c r="A66" s="71" t="s">
        <v>276</v>
      </c>
      <c r="B66" s="93" t="s">
        <v>277</v>
      </c>
      <c r="C66" s="73" t="s">
        <v>278</v>
      </c>
      <c r="D66" s="74"/>
      <c r="E66" s="74"/>
      <c r="F66" s="74"/>
      <c r="G66" s="74"/>
      <c r="H66" s="74"/>
      <c r="I66" s="74"/>
      <c r="J66" s="74"/>
      <c r="K66" s="74"/>
      <c r="L66" s="74"/>
      <c r="M66" s="74"/>
      <c r="N66" s="74"/>
      <c r="O66" s="74"/>
      <c r="P66" s="75">
        <f t="shared" si="35"/>
        <v>0</v>
      </c>
      <c r="Q66" s="75">
        <f t="shared" si="36"/>
        <v>0</v>
      </c>
    </row>
    <row r="67" spans="1:17" ht="26.1" customHeight="1" x14ac:dyDescent="0.2">
      <c r="A67" s="71" t="s">
        <v>279</v>
      </c>
      <c r="B67" s="93" t="s">
        <v>280</v>
      </c>
      <c r="C67" s="73" t="s">
        <v>281</v>
      </c>
      <c r="D67" s="74"/>
      <c r="E67" s="74"/>
      <c r="F67" s="74"/>
      <c r="G67" s="74"/>
      <c r="H67" s="74"/>
      <c r="I67" s="74"/>
      <c r="J67" s="74"/>
      <c r="K67" s="74"/>
      <c r="L67" s="74"/>
      <c r="M67" s="74"/>
      <c r="N67" s="74"/>
      <c r="O67" s="74"/>
      <c r="P67" s="75">
        <f t="shared" si="35"/>
        <v>0</v>
      </c>
      <c r="Q67" s="75">
        <f t="shared" si="36"/>
        <v>0</v>
      </c>
    </row>
    <row r="68" spans="1:17" ht="26.1" customHeight="1" x14ac:dyDescent="0.2">
      <c r="A68" s="71" t="s">
        <v>282</v>
      </c>
      <c r="B68" s="77" t="s">
        <v>283</v>
      </c>
      <c r="C68" s="73" t="s">
        <v>284</v>
      </c>
      <c r="D68" s="74"/>
      <c r="E68" s="74"/>
      <c r="F68" s="74"/>
      <c r="G68" s="74"/>
      <c r="H68" s="74"/>
      <c r="I68" s="74"/>
      <c r="J68" s="74"/>
      <c r="K68" s="74"/>
      <c r="L68" s="74"/>
      <c r="M68" s="74"/>
      <c r="N68" s="74"/>
      <c r="O68" s="74"/>
      <c r="P68" s="75">
        <f t="shared" si="35"/>
        <v>0</v>
      </c>
      <c r="Q68" s="75">
        <f t="shared" si="36"/>
        <v>0</v>
      </c>
    </row>
    <row r="69" spans="1:17" ht="12.95" customHeight="1" x14ac:dyDescent="0.2">
      <c r="A69" s="71" t="s">
        <v>285</v>
      </c>
      <c r="B69" s="93" t="s">
        <v>286</v>
      </c>
      <c r="C69" s="73" t="s">
        <v>287</v>
      </c>
      <c r="D69" s="74"/>
      <c r="E69" s="74"/>
      <c r="F69" s="74"/>
      <c r="G69" s="74"/>
      <c r="H69" s="74"/>
      <c r="I69" s="74"/>
      <c r="J69" s="74"/>
      <c r="K69" s="74"/>
      <c r="L69" s="74"/>
      <c r="M69" s="74"/>
      <c r="N69" s="74"/>
      <c r="O69" s="74"/>
      <c r="P69" s="75">
        <f t="shared" si="35"/>
        <v>0</v>
      </c>
      <c r="Q69" s="75">
        <f t="shared" si="36"/>
        <v>0</v>
      </c>
    </row>
    <row r="70" spans="1:17" ht="12.95" customHeight="1" x14ac:dyDescent="0.2">
      <c r="A70" s="79" t="s">
        <v>288</v>
      </c>
      <c r="B70" s="80" t="s">
        <v>289</v>
      </c>
      <c r="C70" s="81" t="s">
        <v>290</v>
      </c>
      <c r="D70" s="86"/>
      <c r="E70" s="86"/>
      <c r="F70" s="86"/>
      <c r="G70" s="86"/>
      <c r="H70" s="86"/>
      <c r="I70" s="86"/>
      <c r="J70" s="86"/>
      <c r="K70" s="86"/>
      <c r="L70" s="86"/>
      <c r="M70" s="86"/>
      <c r="N70" s="86"/>
      <c r="O70" s="86"/>
      <c r="P70" s="87">
        <f t="shared" si="35"/>
        <v>0</v>
      </c>
      <c r="Q70" s="87">
        <f t="shared" si="36"/>
        <v>0</v>
      </c>
    </row>
    <row r="71" spans="1:17" ht="26.1" customHeight="1" x14ac:dyDescent="0.2">
      <c r="A71" s="71" t="s">
        <v>291</v>
      </c>
      <c r="B71" s="93" t="s">
        <v>292</v>
      </c>
      <c r="C71" s="73" t="s">
        <v>293</v>
      </c>
      <c r="D71" s="74"/>
      <c r="E71" s="74"/>
      <c r="F71" s="74"/>
      <c r="G71" s="74"/>
      <c r="H71" s="74"/>
      <c r="I71" s="74"/>
      <c r="J71" s="74"/>
      <c r="K71" s="74"/>
      <c r="L71" s="74"/>
      <c r="M71" s="74"/>
      <c r="N71" s="74"/>
      <c r="O71" s="74"/>
      <c r="P71" s="75">
        <f t="shared" si="35"/>
        <v>0</v>
      </c>
      <c r="Q71" s="75">
        <f t="shared" si="36"/>
        <v>0</v>
      </c>
    </row>
    <row r="72" spans="1:17" ht="26.1" customHeight="1" x14ac:dyDescent="0.2">
      <c r="A72" s="71" t="s">
        <v>294</v>
      </c>
      <c r="B72" s="77" t="s">
        <v>295</v>
      </c>
      <c r="C72" s="73" t="s">
        <v>296</v>
      </c>
      <c r="D72" s="74"/>
      <c r="E72" s="74"/>
      <c r="F72" s="74"/>
      <c r="G72" s="74"/>
      <c r="H72" s="74"/>
      <c r="I72" s="74"/>
      <c r="J72" s="74"/>
      <c r="K72" s="74"/>
      <c r="L72" s="74"/>
      <c r="M72" s="74"/>
      <c r="N72" s="74"/>
      <c r="O72" s="74"/>
      <c r="P72" s="75">
        <f t="shared" si="35"/>
        <v>0</v>
      </c>
      <c r="Q72" s="75">
        <f t="shared" si="36"/>
        <v>0</v>
      </c>
    </row>
    <row r="73" spans="1:17" ht="26.1" customHeight="1" x14ac:dyDescent="0.2">
      <c r="A73" s="71" t="s">
        <v>297</v>
      </c>
      <c r="B73" s="77" t="s">
        <v>298</v>
      </c>
      <c r="C73" s="73" t="s">
        <v>299</v>
      </c>
      <c r="D73" s="74"/>
      <c r="E73" s="74"/>
      <c r="F73" s="74"/>
      <c r="G73" s="74"/>
      <c r="H73" s="74"/>
      <c r="I73" s="74"/>
      <c r="J73" s="74"/>
      <c r="K73" s="74"/>
      <c r="L73" s="74"/>
      <c r="M73" s="74"/>
      <c r="N73" s="74"/>
      <c r="O73" s="74"/>
      <c r="P73" s="75">
        <f t="shared" si="35"/>
        <v>0</v>
      </c>
      <c r="Q73" s="75">
        <f t="shared" si="36"/>
        <v>0</v>
      </c>
    </row>
    <row r="74" spans="1:17" ht="26.1" customHeight="1" x14ac:dyDescent="0.2">
      <c r="A74" s="71" t="s">
        <v>300</v>
      </c>
      <c r="B74" s="77" t="s">
        <v>301</v>
      </c>
      <c r="C74" s="73" t="s">
        <v>302</v>
      </c>
      <c r="D74" s="74"/>
      <c r="E74" s="74"/>
      <c r="F74" s="74"/>
      <c r="G74" s="74"/>
      <c r="H74" s="74"/>
      <c r="I74" s="74"/>
      <c r="J74" s="74"/>
      <c r="K74" s="74"/>
      <c r="L74" s="74"/>
      <c r="M74" s="74"/>
      <c r="N74" s="74"/>
      <c r="O74" s="74"/>
      <c r="P74" s="75">
        <f t="shared" si="35"/>
        <v>0</v>
      </c>
      <c r="Q74" s="75">
        <f t="shared" si="36"/>
        <v>0</v>
      </c>
    </row>
    <row r="75" spans="1:17" ht="12.95" customHeight="1" x14ac:dyDescent="0.2">
      <c r="A75" s="71" t="s">
        <v>303</v>
      </c>
      <c r="B75" s="93" t="s">
        <v>304</v>
      </c>
      <c r="C75" s="73" t="s">
        <v>305</v>
      </c>
      <c r="D75" s="74"/>
      <c r="E75" s="74"/>
      <c r="F75" s="74"/>
      <c r="G75" s="74"/>
      <c r="H75" s="74"/>
      <c r="I75" s="74"/>
      <c r="J75" s="74"/>
      <c r="K75" s="74"/>
      <c r="L75" s="74"/>
      <c r="M75" s="74"/>
      <c r="N75" s="74"/>
      <c r="O75" s="74"/>
      <c r="P75" s="75">
        <f t="shared" si="35"/>
        <v>0</v>
      </c>
      <c r="Q75" s="75">
        <f t="shared" si="36"/>
        <v>0</v>
      </c>
    </row>
    <row r="76" spans="1:17" s="76" customFormat="1" ht="12.95" customHeight="1" x14ac:dyDescent="0.2">
      <c r="A76" s="79" t="s">
        <v>306</v>
      </c>
      <c r="B76" s="80" t="s">
        <v>307</v>
      </c>
      <c r="C76" s="81" t="s">
        <v>308</v>
      </c>
      <c r="D76" s="82">
        <f>SUM(D71:D75)</f>
        <v>0</v>
      </c>
      <c r="E76" s="82">
        <f>SUM(E71:E75)</f>
        <v>0</v>
      </c>
      <c r="F76" s="82">
        <f t="shared" ref="F76:P76" si="37">SUM(F71:F75)</f>
        <v>0</v>
      </c>
      <c r="G76" s="82">
        <f t="shared" ref="G76" si="38">SUM(G71:G75)</f>
        <v>0</v>
      </c>
      <c r="H76" s="82">
        <f t="shared" si="37"/>
        <v>0</v>
      </c>
      <c r="I76" s="82">
        <f t="shared" ref="I76" si="39">SUM(I71:I75)</f>
        <v>0</v>
      </c>
      <c r="J76" s="82">
        <f t="shared" si="37"/>
        <v>0</v>
      </c>
      <c r="K76" s="82">
        <f t="shared" ref="K76" si="40">SUM(K71:K75)</f>
        <v>0</v>
      </c>
      <c r="L76" s="82">
        <f t="shared" si="37"/>
        <v>0</v>
      </c>
      <c r="M76" s="82">
        <f t="shared" ref="M76" si="41">SUM(M71:M75)</f>
        <v>0</v>
      </c>
      <c r="N76" s="82">
        <f>SUM(N71:N75)</f>
        <v>0</v>
      </c>
      <c r="O76" s="82">
        <f>SUM(O71:O75)</f>
        <v>0</v>
      </c>
      <c r="P76" s="82">
        <f t="shared" si="37"/>
        <v>0</v>
      </c>
      <c r="Q76" s="82">
        <f t="shared" ref="Q76" si="42">SUM(Q71:Q75)</f>
        <v>0</v>
      </c>
    </row>
    <row r="77" spans="1:17" s="76" customFormat="1" ht="12.95" customHeight="1" x14ac:dyDescent="0.2">
      <c r="A77" s="79" t="s">
        <v>309</v>
      </c>
      <c r="B77" s="97" t="s">
        <v>310</v>
      </c>
      <c r="C77" s="81" t="s">
        <v>311</v>
      </c>
      <c r="D77" s="82">
        <f>D22+D28+D42+D58+D64+D70+D76</f>
        <v>2061650533</v>
      </c>
      <c r="E77" s="82">
        <f>E22+E28+E42+E58+E64+E70+E76</f>
        <v>2073264718</v>
      </c>
      <c r="F77" s="82">
        <f t="shared" ref="F77:P77" si="43">F22+F28+F42+F58+F64+F70+F76</f>
        <v>1905000</v>
      </c>
      <c r="G77" s="82">
        <f t="shared" ref="G77" si="44">G22+G28+G42+G58+G64+G70+G76</f>
        <v>1905000</v>
      </c>
      <c r="H77" s="82">
        <f t="shared" si="43"/>
        <v>1778000</v>
      </c>
      <c r="I77" s="82">
        <f t="shared" ref="I77" si="45">I22+I28+I42+I58+I64+I70+I76</f>
        <v>1778000</v>
      </c>
      <c r="J77" s="82">
        <f t="shared" si="43"/>
        <v>2159000</v>
      </c>
      <c r="K77" s="82">
        <f t="shared" ref="K77" si="46">K22+K28+K42+K58+K64+K70+K76</f>
        <v>2159000</v>
      </c>
      <c r="L77" s="82">
        <f t="shared" si="43"/>
        <v>2921000</v>
      </c>
      <c r="M77" s="82">
        <f t="shared" ref="M77" si="47">M22+M28+M42+M58+M64+M70+M76</f>
        <v>2921000</v>
      </c>
      <c r="N77" s="82">
        <f>N22+N28+N42+N58+N64+N70+N76</f>
        <v>10305000</v>
      </c>
      <c r="O77" s="82">
        <f>O22+O28+O42+O58+O64+O70+O76</f>
        <v>10305000</v>
      </c>
      <c r="P77" s="82">
        <f t="shared" si="43"/>
        <v>2080718533</v>
      </c>
      <c r="Q77" s="82">
        <f t="shared" ref="Q77" si="48">Q22+Q28+Q42+Q58+Q64+Q70+Q76</f>
        <v>2092332718</v>
      </c>
    </row>
    <row r="81" spans="2:2" x14ac:dyDescent="0.2">
      <c r="B81" s="51"/>
    </row>
    <row r="82" spans="2:2" x14ac:dyDescent="0.2">
      <c r="B82" s="51"/>
    </row>
  </sheetData>
  <mergeCells count="20">
    <mergeCell ref="F9:G9"/>
    <mergeCell ref="H9:I9"/>
    <mergeCell ref="A3:Q3"/>
    <mergeCell ref="A4:Q4"/>
    <mergeCell ref="J9:K9"/>
    <mergeCell ref="L9:M9"/>
    <mergeCell ref="N9:O9"/>
    <mergeCell ref="P9:Q9"/>
    <mergeCell ref="A1:Q1"/>
    <mergeCell ref="A7:A9"/>
    <mergeCell ref="B7:B9"/>
    <mergeCell ref="C7:C9"/>
    <mergeCell ref="D7:E7"/>
    <mergeCell ref="F7:G7"/>
    <mergeCell ref="H7:I7"/>
    <mergeCell ref="J7:K7"/>
    <mergeCell ref="L7:M7"/>
    <mergeCell ref="N7:O7"/>
    <mergeCell ref="P7:Q7"/>
    <mergeCell ref="D9:E9"/>
  </mergeCells>
  <pageMargins left="0.70866141732283472" right="0.70866141732283472" top="0.74803149606299213" bottom="0.74803149606299213" header="0.31496062992125984" footer="0.31496062992125984"/>
  <pageSetup paperSize="8"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Q44"/>
  <sheetViews>
    <sheetView workbookViewId="0">
      <selection activeCell="G28" sqref="G27:G28"/>
    </sheetView>
  </sheetViews>
  <sheetFormatPr defaultRowHeight="12.75" x14ac:dyDescent="0.2"/>
  <cols>
    <col min="1" max="1" width="5" style="53" bestFit="1" customWidth="1"/>
    <col min="2" max="2" width="62.5703125" style="53" bestFit="1" customWidth="1"/>
    <col min="3" max="3" width="5.85546875" style="53" bestFit="1" customWidth="1"/>
    <col min="4" max="5" width="12.28515625" style="53" bestFit="1" customWidth="1"/>
    <col min="6" max="9" width="10.85546875" style="53" bestFit="1" customWidth="1"/>
    <col min="10" max="11" width="10.85546875" style="76" bestFit="1" customWidth="1"/>
    <col min="12" max="13" width="10.85546875" style="53" bestFit="1" customWidth="1"/>
    <col min="14" max="15" width="9.85546875" style="53" bestFit="1" customWidth="1"/>
    <col min="16" max="17" width="12.28515625" style="53" bestFit="1" customWidth="1"/>
    <col min="18" max="255" width="9.140625" style="53"/>
    <col min="256" max="256" width="5" style="53" bestFit="1" customWidth="1"/>
    <col min="257" max="257" width="62.5703125" style="53" bestFit="1" customWidth="1"/>
    <col min="258" max="258" width="5.85546875" style="53" bestFit="1" customWidth="1"/>
    <col min="259" max="259" width="14" style="53" customWidth="1"/>
    <col min="260" max="260" width="13.28515625" style="53" customWidth="1"/>
    <col min="261" max="261" width="13" style="53" customWidth="1"/>
    <col min="262" max="262" width="14.42578125" style="53" customWidth="1"/>
    <col min="263" max="263" width="13.7109375" style="53" customWidth="1"/>
    <col min="264" max="264" width="14" style="53" customWidth="1"/>
    <col min="265" max="265" width="13.140625" style="53" customWidth="1"/>
    <col min="266" max="268" width="10.85546875" style="53" bestFit="1" customWidth="1"/>
    <col min="269" max="270" width="9.85546875" style="53" bestFit="1" customWidth="1"/>
    <col min="271" max="272" width="12.28515625" style="53" bestFit="1" customWidth="1"/>
    <col min="273" max="511" width="9.140625" style="53"/>
    <col min="512" max="512" width="5" style="53" bestFit="1" customWidth="1"/>
    <col min="513" max="513" width="62.5703125" style="53" bestFit="1" customWidth="1"/>
    <col min="514" max="514" width="5.85546875" style="53" bestFit="1" customWidth="1"/>
    <col min="515" max="515" width="14" style="53" customWidth="1"/>
    <col min="516" max="516" width="13.28515625" style="53" customWidth="1"/>
    <col min="517" max="517" width="13" style="53" customWidth="1"/>
    <col min="518" max="518" width="14.42578125" style="53" customWidth="1"/>
    <col min="519" max="519" width="13.7109375" style="53" customWidth="1"/>
    <col min="520" max="520" width="14" style="53" customWidth="1"/>
    <col min="521" max="521" width="13.140625" style="53" customWidth="1"/>
    <col min="522" max="524" width="10.85546875" style="53" bestFit="1" customWidth="1"/>
    <col min="525" max="526" width="9.85546875" style="53" bestFit="1" customWidth="1"/>
    <col min="527" max="528" width="12.28515625" style="53" bestFit="1" customWidth="1"/>
    <col min="529" max="767" width="9.140625" style="53"/>
    <col min="768" max="768" width="5" style="53" bestFit="1" customWidth="1"/>
    <col min="769" max="769" width="62.5703125" style="53" bestFit="1" customWidth="1"/>
    <col min="770" max="770" width="5.85546875" style="53" bestFit="1" customWidth="1"/>
    <col min="771" max="771" width="14" style="53" customWidth="1"/>
    <col min="772" max="772" width="13.28515625" style="53" customWidth="1"/>
    <col min="773" max="773" width="13" style="53" customWidth="1"/>
    <col min="774" max="774" width="14.42578125" style="53" customWidth="1"/>
    <col min="775" max="775" width="13.7109375" style="53" customWidth="1"/>
    <col min="776" max="776" width="14" style="53" customWidth="1"/>
    <col min="777" max="777" width="13.140625" style="53" customWidth="1"/>
    <col min="778" max="780" width="10.85546875" style="53" bestFit="1" customWidth="1"/>
    <col min="781" max="782" width="9.85546875" style="53" bestFit="1" customWidth="1"/>
    <col min="783" max="784" width="12.28515625" style="53" bestFit="1" customWidth="1"/>
    <col min="785" max="1023" width="9.140625" style="53"/>
    <col min="1024" max="1024" width="5" style="53" bestFit="1" customWidth="1"/>
    <col min="1025" max="1025" width="62.5703125" style="53" bestFit="1" customWidth="1"/>
    <col min="1026" max="1026" width="5.85546875" style="53" bestFit="1" customWidth="1"/>
    <col min="1027" max="1027" width="14" style="53" customWidth="1"/>
    <col min="1028" max="1028" width="13.28515625" style="53" customWidth="1"/>
    <col min="1029" max="1029" width="13" style="53" customWidth="1"/>
    <col min="1030" max="1030" width="14.42578125" style="53" customWidth="1"/>
    <col min="1031" max="1031" width="13.7109375" style="53" customWidth="1"/>
    <col min="1032" max="1032" width="14" style="53" customWidth="1"/>
    <col min="1033" max="1033" width="13.140625" style="53" customWidth="1"/>
    <col min="1034" max="1036" width="10.85546875" style="53" bestFit="1" customWidth="1"/>
    <col min="1037" max="1038" width="9.85546875" style="53" bestFit="1" customWidth="1"/>
    <col min="1039" max="1040" width="12.28515625" style="53" bestFit="1" customWidth="1"/>
    <col min="1041" max="1279" width="9.140625" style="53"/>
    <col min="1280" max="1280" width="5" style="53" bestFit="1" customWidth="1"/>
    <col min="1281" max="1281" width="62.5703125" style="53" bestFit="1" customWidth="1"/>
    <col min="1282" max="1282" width="5.85546875" style="53" bestFit="1" customWidth="1"/>
    <col min="1283" max="1283" width="14" style="53" customWidth="1"/>
    <col min="1284" max="1284" width="13.28515625" style="53" customWidth="1"/>
    <col min="1285" max="1285" width="13" style="53" customWidth="1"/>
    <col min="1286" max="1286" width="14.42578125" style="53" customWidth="1"/>
    <col min="1287" max="1287" width="13.7109375" style="53" customWidth="1"/>
    <col min="1288" max="1288" width="14" style="53" customWidth="1"/>
    <col min="1289" max="1289" width="13.140625" style="53" customWidth="1"/>
    <col min="1290" max="1292" width="10.85546875" style="53" bestFit="1" customWidth="1"/>
    <col min="1293" max="1294" width="9.85546875" style="53" bestFit="1" customWidth="1"/>
    <col min="1295" max="1296" width="12.28515625" style="53" bestFit="1" customWidth="1"/>
    <col min="1297" max="1535" width="9.140625" style="53"/>
    <col min="1536" max="1536" width="5" style="53" bestFit="1" customWidth="1"/>
    <col min="1537" max="1537" width="62.5703125" style="53" bestFit="1" customWidth="1"/>
    <col min="1538" max="1538" width="5.85546875" style="53" bestFit="1" customWidth="1"/>
    <col min="1539" max="1539" width="14" style="53" customWidth="1"/>
    <col min="1540" max="1540" width="13.28515625" style="53" customWidth="1"/>
    <col min="1541" max="1541" width="13" style="53" customWidth="1"/>
    <col min="1542" max="1542" width="14.42578125" style="53" customWidth="1"/>
    <col min="1543" max="1543" width="13.7109375" style="53" customWidth="1"/>
    <col min="1544" max="1544" width="14" style="53" customWidth="1"/>
    <col min="1545" max="1545" width="13.140625" style="53" customWidth="1"/>
    <col min="1546" max="1548" width="10.85546875" style="53" bestFit="1" customWidth="1"/>
    <col min="1549" max="1550" width="9.85546875" style="53" bestFit="1" customWidth="1"/>
    <col min="1551" max="1552" width="12.28515625" style="53" bestFit="1" customWidth="1"/>
    <col min="1553" max="1791" width="9.140625" style="53"/>
    <col min="1792" max="1792" width="5" style="53" bestFit="1" customWidth="1"/>
    <col min="1793" max="1793" width="62.5703125" style="53" bestFit="1" customWidth="1"/>
    <col min="1794" max="1794" width="5.85546875" style="53" bestFit="1" customWidth="1"/>
    <col min="1795" max="1795" width="14" style="53" customWidth="1"/>
    <col min="1796" max="1796" width="13.28515625" style="53" customWidth="1"/>
    <col min="1797" max="1797" width="13" style="53" customWidth="1"/>
    <col min="1798" max="1798" width="14.42578125" style="53" customWidth="1"/>
    <col min="1799" max="1799" width="13.7109375" style="53" customWidth="1"/>
    <col min="1800" max="1800" width="14" style="53" customWidth="1"/>
    <col min="1801" max="1801" width="13.140625" style="53" customWidth="1"/>
    <col min="1802" max="1804" width="10.85546875" style="53" bestFit="1" customWidth="1"/>
    <col min="1805" max="1806" width="9.85546875" style="53" bestFit="1" customWidth="1"/>
    <col min="1807" max="1808" width="12.28515625" style="53" bestFit="1" customWidth="1"/>
    <col min="1809" max="2047" width="9.140625" style="53"/>
    <col min="2048" max="2048" width="5" style="53" bestFit="1" customWidth="1"/>
    <col min="2049" max="2049" width="62.5703125" style="53" bestFit="1" customWidth="1"/>
    <col min="2050" max="2050" width="5.85546875" style="53" bestFit="1" customWidth="1"/>
    <col min="2051" max="2051" width="14" style="53" customWidth="1"/>
    <col min="2052" max="2052" width="13.28515625" style="53" customWidth="1"/>
    <col min="2053" max="2053" width="13" style="53" customWidth="1"/>
    <col min="2054" max="2054" width="14.42578125" style="53" customWidth="1"/>
    <col min="2055" max="2055" width="13.7109375" style="53" customWidth="1"/>
    <col min="2056" max="2056" width="14" style="53" customWidth="1"/>
    <col min="2057" max="2057" width="13.140625" style="53" customWidth="1"/>
    <col min="2058" max="2060" width="10.85546875" style="53" bestFit="1" customWidth="1"/>
    <col min="2061" max="2062" width="9.85546875" style="53" bestFit="1" customWidth="1"/>
    <col min="2063" max="2064" width="12.28515625" style="53" bestFit="1" customWidth="1"/>
    <col min="2065" max="2303" width="9.140625" style="53"/>
    <col min="2304" max="2304" width="5" style="53" bestFit="1" customWidth="1"/>
    <col min="2305" max="2305" width="62.5703125" style="53" bestFit="1" customWidth="1"/>
    <col min="2306" max="2306" width="5.85546875" style="53" bestFit="1" customWidth="1"/>
    <col min="2307" max="2307" width="14" style="53" customWidth="1"/>
    <col min="2308" max="2308" width="13.28515625" style="53" customWidth="1"/>
    <col min="2309" max="2309" width="13" style="53" customWidth="1"/>
    <col min="2310" max="2310" width="14.42578125" style="53" customWidth="1"/>
    <col min="2311" max="2311" width="13.7109375" style="53" customWidth="1"/>
    <col min="2312" max="2312" width="14" style="53" customWidth="1"/>
    <col min="2313" max="2313" width="13.140625" style="53" customWidth="1"/>
    <col min="2314" max="2316" width="10.85546875" style="53" bestFit="1" customWidth="1"/>
    <col min="2317" max="2318" width="9.85546875" style="53" bestFit="1" customWidth="1"/>
    <col min="2319" max="2320" width="12.28515625" style="53" bestFit="1" customWidth="1"/>
    <col min="2321" max="2559" width="9.140625" style="53"/>
    <col min="2560" max="2560" width="5" style="53" bestFit="1" customWidth="1"/>
    <col min="2561" max="2561" width="62.5703125" style="53" bestFit="1" customWidth="1"/>
    <col min="2562" max="2562" width="5.85546875" style="53" bestFit="1" customWidth="1"/>
    <col min="2563" max="2563" width="14" style="53" customWidth="1"/>
    <col min="2564" max="2564" width="13.28515625" style="53" customWidth="1"/>
    <col min="2565" max="2565" width="13" style="53" customWidth="1"/>
    <col min="2566" max="2566" width="14.42578125" style="53" customWidth="1"/>
    <col min="2567" max="2567" width="13.7109375" style="53" customWidth="1"/>
    <col min="2568" max="2568" width="14" style="53" customWidth="1"/>
    <col min="2569" max="2569" width="13.140625" style="53" customWidth="1"/>
    <col min="2570" max="2572" width="10.85546875" style="53" bestFit="1" customWidth="1"/>
    <col min="2573" max="2574" width="9.85546875" style="53" bestFit="1" customWidth="1"/>
    <col min="2575" max="2576" width="12.28515625" style="53" bestFit="1" customWidth="1"/>
    <col min="2577" max="2815" width="9.140625" style="53"/>
    <col min="2816" max="2816" width="5" style="53" bestFit="1" customWidth="1"/>
    <col min="2817" max="2817" width="62.5703125" style="53" bestFit="1" customWidth="1"/>
    <col min="2818" max="2818" width="5.85546875" style="53" bestFit="1" customWidth="1"/>
    <col min="2819" max="2819" width="14" style="53" customWidth="1"/>
    <col min="2820" max="2820" width="13.28515625" style="53" customWidth="1"/>
    <col min="2821" max="2821" width="13" style="53" customWidth="1"/>
    <col min="2822" max="2822" width="14.42578125" style="53" customWidth="1"/>
    <col min="2823" max="2823" width="13.7109375" style="53" customWidth="1"/>
    <col min="2824" max="2824" width="14" style="53" customWidth="1"/>
    <col min="2825" max="2825" width="13.140625" style="53" customWidth="1"/>
    <col min="2826" max="2828" width="10.85546875" style="53" bestFit="1" customWidth="1"/>
    <col min="2829" max="2830" width="9.85546875" style="53" bestFit="1" customWidth="1"/>
    <col min="2831" max="2832" width="12.28515625" style="53" bestFit="1" customWidth="1"/>
    <col min="2833" max="3071" width="9.140625" style="53"/>
    <col min="3072" max="3072" width="5" style="53" bestFit="1" customWidth="1"/>
    <col min="3073" max="3073" width="62.5703125" style="53" bestFit="1" customWidth="1"/>
    <col min="3074" max="3074" width="5.85546875" style="53" bestFit="1" customWidth="1"/>
    <col min="3075" max="3075" width="14" style="53" customWidth="1"/>
    <col min="3076" max="3076" width="13.28515625" style="53" customWidth="1"/>
    <col min="3077" max="3077" width="13" style="53" customWidth="1"/>
    <col min="3078" max="3078" width="14.42578125" style="53" customWidth="1"/>
    <col min="3079" max="3079" width="13.7109375" style="53" customWidth="1"/>
    <col min="3080" max="3080" width="14" style="53" customWidth="1"/>
    <col min="3081" max="3081" width="13.140625" style="53" customWidth="1"/>
    <col min="3082" max="3084" width="10.85546875" style="53" bestFit="1" customWidth="1"/>
    <col min="3085" max="3086" width="9.85546875" style="53" bestFit="1" customWidth="1"/>
    <col min="3087" max="3088" width="12.28515625" style="53" bestFit="1" customWidth="1"/>
    <col min="3089" max="3327" width="9.140625" style="53"/>
    <col min="3328" max="3328" width="5" style="53" bestFit="1" customWidth="1"/>
    <col min="3329" max="3329" width="62.5703125" style="53" bestFit="1" customWidth="1"/>
    <col min="3330" max="3330" width="5.85546875" style="53" bestFit="1" customWidth="1"/>
    <col min="3331" max="3331" width="14" style="53" customWidth="1"/>
    <col min="3332" max="3332" width="13.28515625" style="53" customWidth="1"/>
    <col min="3333" max="3333" width="13" style="53" customWidth="1"/>
    <col min="3334" max="3334" width="14.42578125" style="53" customWidth="1"/>
    <col min="3335" max="3335" width="13.7109375" style="53" customWidth="1"/>
    <col min="3336" max="3336" width="14" style="53" customWidth="1"/>
    <col min="3337" max="3337" width="13.140625" style="53" customWidth="1"/>
    <col min="3338" max="3340" width="10.85546875" style="53" bestFit="1" customWidth="1"/>
    <col min="3341" max="3342" width="9.85546875" style="53" bestFit="1" customWidth="1"/>
    <col min="3343" max="3344" width="12.28515625" style="53" bestFit="1" customWidth="1"/>
    <col min="3345" max="3583" width="9.140625" style="53"/>
    <col min="3584" max="3584" width="5" style="53" bestFit="1" customWidth="1"/>
    <col min="3585" max="3585" width="62.5703125" style="53" bestFit="1" customWidth="1"/>
    <col min="3586" max="3586" width="5.85546875" style="53" bestFit="1" customWidth="1"/>
    <col min="3587" max="3587" width="14" style="53" customWidth="1"/>
    <col min="3588" max="3588" width="13.28515625" style="53" customWidth="1"/>
    <col min="3589" max="3589" width="13" style="53" customWidth="1"/>
    <col min="3590" max="3590" width="14.42578125" style="53" customWidth="1"/>
    <col min="3591" max="3591" width="13.7109375" style="53" customWidth="1"/>
    <col min="3592" max="3592" width="14" style="53" customWidth="1"/>
    <col min="3593" max="3593" width="13.140625" style="53" customWidth="1"/>
    <col min="3594" max="3596" width="10.85546875" style="53" bestFit="1" customWidth="1"/>
    <col min="3597" max="3598" width="9.85546875" style="53" bestFit="1" customWidth="1"/>
    <col min="3599" max="3600" width="12.28515625" style="53" bestFit="1" customWidth="1"/>
    <col min="3601" max="3839" width="9.140625" style="53"/>
    <col min="3840" max="3840" width="5" style="53" bestFit="1" customWidth="1"/>
    <col min="3841" max="3841" width="62.5703125" style="53" bestFit="1" customWidth="1"/>
    <col min="3842" max="3842" width="5.85546875" style="53" bestFit="1" customWidth="1"/>
    <col min="3843" max="3843" width="14" style="53" customWidth="1"/>
    <col min="3844" max="3844" width="13.28515625" style="53" customWidth="1"/>
    <col min="3845" max="3845" width="13" style="53" customWidth="1"/>
    <col min="3846" max="3846" width="14.42578125" style="53" customWidth="1"/>
    <col min="3847" max="3847" width="13.7109375" style="53" customWidth="1"/>
    <col min="3848" max="3848" width="14" style="53" customWidth="1"/>
    <col min="3849" max="3849" width="13.140625" style="53" customWidth="1"/>
    <col min="3850" max="3852" width="10.85546875" style="53" bestFit="1" customWidth="1"/>
    <col min="3853" max="3854" width="9.85546875" style="53" bestFit="1" customWidth="1"/>
    <col min="3855" max="3856" width="12.28515625" style="53" bestFit="1" customWidth="1"/>
    <col min="3857" max="4095" width="9.140625" style="53"/>
    <col min="4096" max="4096" width="5" style="53" bestFit="1" customWidth="1"/>
    <col min="4097" max="4097" width="62.5703125" style="53" bestFit="1" customWidth="1"/>
    <col min="4098" max="4098" width="5.85546875" style="53" bestFit="1" customWidth="1"/>
    <col min="4099" max="4099" width="14" style="53" customWidth="1"/>
    <col min="4100" max="4100" width="13.28515625" style="53" customWidth="1"/>
    <col min="4101" max="4101" width="13" style="53" customWidth="1"/>
    <col min="4102" max="4102" width="14.42578125" style="53" customWidth="1"/>
    <col min="4103" max="4103" width="13.7109375" style="53" customWidth="1"/>
    <col min="4104" max="4104" width="14" style="53" customWidth="1"/>
    <col min="4105" max="4105" width="13.140625" style="53" customWidth="1"/>
    <col min="4106" max="4108" width="10.85546875" style="53" bestFit="1" customWidth="1"/>
    <col min="4109" max="4110" width="9.85546875" style="53" bestFit="1" customWidth="1"/>
    <col min="4111" max="4112" width="12.28515625" style="53" bestFit="1" customWidth="1"/>
    <col min="4113" max="4351" width="9.140625" style="53"/>
    <col min="4352" max="4352" width="5" style="53" bestFit="1" customWidth="1"/>
    <col min="4353" max="4353" width="62.5703125" style="53" bestFit="1" customWidth="1"/>
    <col min="4354" max="4354" width="5.85546875" style="53" bestFit="1" customWidth="1"/>
    <col min="4355" max="4355" width="14" style="53" customWidth="1"/>
    <col min="4356" max="4356" width="13.28515625" style="53" customWidth="1"/>
    <col min="4357" max="4357" width="13" style="53" customWidth="1"/>
    <col min="4358" max="4358" width="14.42578125" style="53" customWidth="1"/>
    <col min="4359" max="4359" width="13.7109375" style="53" customWidth="1"/>
    <col min="4360" max="4360" width="14" style="53" customWidth="1"/>
    <col min="4361" max="4361" width="13.140625" style="53" customWidth="1"/>
    <col min="4362" max="4364" width="10.85546875" style="53" bestFit="1" customWidth="1"/>
    <col min="4365" max="4366" width="9.85546875" style="53" bestFit="1" customWidth="1"/>
    <col min="4367" max="4368" width="12.28515625" style="53" bestFit="1" customWidth="1"/>
    <col min="4369" max="4607" width="9.140625" style="53"/>
    <col min="4608" max="4608" width="5" style="53" bestFit="1" customWidth="1"/>
    <col min="4609" max="4609" width="62.5703125" style="53" bestFit="1" customWidth="1"/>
    <col min="4610" max="4610" width="5.85546875" style="53" bestFit="1" customWidth="1"/>
    <col min="4611" max="4611" width="14" style="53" customWidth="1"/>
    <col min="4612" max="4612" width="13.28515625" style="53" customWidth="1"/>
    <col min="4613" max="4613" width="13" style="53" customWidth="1"/>
    <col min="4614" max="4614" width="14.42578125" style="53" customWidth="1"/>
    <col min="4615" max="4615" width="13.7109375" style="53" customWidth="1"/>
    <col min="4616" max="4616" width="14" style="53" customWidth="1"/>
    <col min="4617" max="4617" width="13.140625" style="53" customWidth="1"/>
    <col min="4618" max="4620" width="10.85546875" style="53" bestFit="1" customWidth="1"/>
    <col min="4621" max="4622" width="9.85546875" style="53" bestFit="1" customWidth="1"/>
    <col min="4623" max="4624" width="12.28515625" style="53" bestFit="1" customWidth="1"/>
    <col min="4625" max="4863" width="9.140625" style="53"/>
    <col min="4864" max="4864" width="5" style="53" bestFit="1" customWidth="1"/>
    <col min="4865" max="4865" width="62.5703125" style="53" bestFit="1" customWidth="1"/>
    <col min="4866" max="4866" width="5.85546875" style="53" bestFit="1" customWidth="1"/>
    <col min="4867" max="4867" width="14" style="53" customWidth="1"/>
    <col min="4868" max="4868" width="13.28515625" style="53" customWidth="1"/>
    <col min="4869" max="4869" width="13" style="53" customWidth="1"/>
    <col min="4870" max="4870" width="14.42578125" style="53" customWidth="1"/>
    <col min="4871" max="4871" width="13.7109375" style="53" customWidth="1"/>
    <col min="4872" max="4872" width="14" style="53" customWidth="1"/>
    <col min="4873" max="4873" width="13.140625" style="53" customWidth="1"/>
    <col min="4874" max="4876" width="10.85546875" style="53" bestFit="1" customWidth="1"/>
    <col min="4877" max="4878" width="9.85546875" style="53" bestFit="1" customWidth="1"/>
    <col min="4879" max="4880" width="12.28515625" style="53" bestFit="1" customWidth="1"/>
    <col min="4881" max="5119" width="9.140625" style="53"/>
    <col min="5120" max="5120" width="5" style="53" bestFit="1" customWidth="1"/>
    <col min="5121" max="5121" width="62.5703125" style="53" bestFit="1" customWidth="1"/>
    <col min="5122" max="5122" width="5.85546875" style="53" bestFit="1" customWidth="1"/>
    <col min="5123" max="5123" width="14" style="53" customWidth="1"/>
    <col min="5124" max="5124" width="13.28515625" style="53" customWidth="1"/>
    <col min="5125" max="5125" width="13" style="53" customWidth="1"/>
    <col min="5126" max="5126" width="14.42578125" style="53" customWidth="1"/>
    <col min="5127" max="5127" width="13.7109375" style="53" customWidth="1"/>
    <col min="5128" max="5128" width="14" style="53" customWidth="1"/>
    <col min="5129" max="5129" width="13.140625" style="53" customWidth="1"/>
    <col min="5130" max="5132" width="10.85546875" style="53" bestFit="1" customWidth="1"/>
    <col min="5133" max="5134" width="9.85546875" style="53" bestFit="1" customWidth="1"/>
    <col min="5135" max="5136" width="12.28515625" style="53" bestFit="1" customWidth="1"/>
    <col min="5137" max="5375" width="9.140625" style="53"/>
    <col min="5376" max="5376" width="5" style="53" bestFit="1" customWidth="1"/>
    <col min="5377" max="5377" width="62.5703125" style="53" bestFit="1" customWidth="1"/>
    <col min="5378" max="5378" width="5.85546875" style="53" bestFit="1" customWidth="1"/>
    <col min="5379" max="5379" width="14" style="53" customWidth="1"/>
    <col min="5380" max="5380" width="13.28515625" style="53" customWidth="1"/>
    <col min="5381" max="5381" width="13" style="53" customWidth="1"/>
    <col min="5382" max="5382" width="14.42578125" style="53" customWidth="1"/>
    <col min="5383" max="5383" width="13.7109375" style="53" customWidth="1"/>
    <col min="5384" max="5384" width="14" style="53" customWidth="1"/>
    <col min="5385" max="5385" width="13.140625" style="53" customWidth="1"/>
    <col min="5386" max="5388" width="10.85546875" style="53" bestFit="1" customWidth="1"/>
    <col min="5389" max="5390" width="9.85546875" style="53" bestFit="1" customWidth="1"/>
    <col min="5391" max="5392" width="12.28515625" style="53" bestFit="1" customWidth="1"/>
    <col min="5393" max="5631" width="9.140625" style="53"/>
    <col min="5632" max="5632" width="5" style="53" bestFit="1" customWidth="1"/>
    <col min="5633" max="5633" width="62.5703125" style="53" bestFit="1" customWidth="1"/>
    <col min="5634" max="5634" width="5.85546875" style="53" bestFit="1" customWidth="1"/>
    <col min="5635" max="5635" width="14" style="53" customWidth="1"/>
    <col min="5636" max="5636" width="13.28515625" style="53" customWidth="1"/>
    <col min="5637" max="5637" width="13" style="53" customWidth="1"/>
    <col min="5638" max="5638" width="14.42578125" style="53" customWidth="1"/>
    <col min="5639" max="5639" width="13.7109375" style="53" customWidth="1"/>
    <col min="5640" max="5640" width="14" style="53" customWidth="1"/>
    <col min="5641" max="5641" width="13.140625" style="53" customWidth="1"/>
    <col min="5642" max="5644" width="10.85546875" style="53" bestFit="1" customWidth="1"/>
    <col min="5645" max="5646" width="9.85546875" style="53" bestFit="1" customWidth="1"/>
    <col min="5647" max="5648" width="12.28515625" style="53" bestFit="1" customWidth="1"/>
    <col min="5649" max="5887" width="9.140625" style="53"/>
    <col min="5888" max="5888" width="5" style="53" bestFit="1" customWidth="1"/>
    <col min="5889" max="5889" width="62.5703125" style="53" bestFit="1" customWidth="1"/>
    <col min="5890" max="5890" width="5.85546875" style="53" bestFit="1" customWidth="1"/>
    <col min="5891" max="5891" width="14" style="53" customWidth="1"/>
    <col min="5892" max="5892" width="13.28515625" style="53" customWidth="1"/>
    <col min="5893" max="5893" width="13" style="53" customWidth="1"/>
    <col min="5894" max="5894" width="14.42578125" style="53" customWidth="1"/>
    <col min="5895" max="5895" width="13.7109375" style="53" customWidth="1"/>
    <col min="5896" max="5896" width="14" style="53" customWidth="1"/>
    <col min="5897" max="5897" width="13.140625" style="53" customWidth="1"/>
    <col min="5898" max="5900" width="10.85546875" style="53" bestFit="1" customWidth="1"/>
    <col min="5901" max="5902" width="9.85546875" style="53" bestFit="1" customWidth="1"/>
    <col min="5903" max="5904" width="12.28515625" style="53" bestFit="1" customWidth="1"/>
    <col min="5905" max="6143" width="9.140625" style="53"/>
    <col min="6144" max="6144" width="5" style="53" bestFit="1" customWidth="1"/>
    <col min="6145" max="6145" width="62.5703125" style="53" bestFit="1" customWidth="1"/>
    <col min="6146" max="6146" width="5.85546875" style="53" bestFit="1" customWidth="1"/>
    <col min="6147" max="6147" width="14" style="53" customWidth="1"/>
    <col min="6148" max="6148" width="13.28515625" style="53" customWidth="1"/>
    <col min="6149" max="6149" width="13" style="53" customWidth="1"/>
    <col min="6150" max="6150" width="14.42578125" style="53" customWidth="1"/>
    <col min="6151" max="6151" width="13.7109375" style="53" customWidth="1"/>
    <col min="6152" max="6152" width="14" style="53" customWidth="1"/>
    <col min="6153" max="6153" width="13.140625" style="53" customWidth="1"/>
    <col min="6154" max="6156" width="10.85546875" style="53" bestFit="1" customWidth="1"/>
    <col min="6157" max="6158" width="9.85546875" style="53" bestFit="1" customWidth="1"/>
    <col min="6159" max="6160" width="12.28515625" style="53" bestFit="1" customWidth="1"/>
    <col min="6161" max="6399" width="9.140625" style="53"/>
    <col min="6400" max="6400" width="5" style="53" bestFit="1" customWidth="1"/>
    <col min="6401" max="6401" width="62.5703125" style="53" bestFit="1" customWidth="1"/>
    <col min="6402" max="6402" width="5.85546875" style="53" bestFit="1" customWidth="1"/>
    <col min="6403" max="6403" width="14" style="53" customWidth="1"/>
    <col min="6404" max="6404" width="13.28515625" style="53" customWidth="1"/>
    <col min="6405" max="6405" width="13" style="53" customWidth="1"/>
    <col min="6406" max="6406" width="14.42578125" style="53" customWidth="1"/>
    <col min="6407" max="6407" width="13.7109375" style="53" customWidth="1"/>
    <col min="6408" max="6408" width="14" style="53" customWidth="1"/>
    <col min="6409" max="6409" width="13.140625" style="53" customWidth="1"/>
    <col min="6410" max="6412" width="10.85546875" style="53" bestFit="1" customWidth="1"/>
    <col min="6413" max="6414" width="9.85546875" style="53" bestFit="1" customWidth="1"/>
    <col min="6415" max="6416" width="12.28515625" style="53" bestFit="1" customWidth="1"/>
    <col min="6417" max="6655" width="9.140625" style="53"/>
    <col min="6656" max="6656" width="5" style="53" bestFit="1" customWidth="1"/>
    <col min="6657" max="6657" width="62.5703125" style="53" bestFit="1" customWidth="1"/>
    <col min="6658" max="6658" width="5.85546875" style="53" bestFit="1" customWidth="1"/>
    <col min="6659" max="6659" width="14" style="53" customWidth="1"/>
    <col min="6660" max="6660" width="13.28515625" style="53" customWidth="1"/>
    <col min="6661" max="6661" width="13" style="53" customWidth="1"/>
    <col min="6662" max="6662" width="14.42578125" style="53" customWidth="1"/>
    <col min="6663" max="6663" width="13.7109375" style="53" customWidth="1"/>
    <col min="6664" max="6664" width="14" style="53" customWidth="1"/>
    <col min="6665" max="6665" width="13.140625" style="53" customWidth="1"/>
    <col min="6666" max="6668" width="10.85546875" style="53" bestFit="1" customWidth="1"/>
    <col min="6669" max="6670" width="9.85546875" style="53" bestFit="1" customWidth="1"/>
    <col min="6671" max="6672" width="12.28515625" style="53" bestFit="1" customWidth="1"/>
    <col min="6673" max="6911" width="9.140625" style="53"/>
    <col min="6912" max="6912" width="5" style="53" bestFit="1" customWidth="1"/>
    <col min="6913" max="6913" width="62.5703125" style="53" bestFit="1" customWidth="1"/>
    <col min="6914" max="6914" width="5.85546875" style="53" bestFit="1" customWidth="1"/>
    <col min="6915" max="6915" width="14" style="53" customWidth="1"/>
    <col min="6916" max="6916" width="13.28515625" style="53" customWidth="1"/>
    <col min="6917" max="6917" width="13" style="53" customWidth="1"/>
    <col min="6918" max="6918" width="14.42578125" style="53" customWidth="1"/>
    <col min="6919" max="6919" width="13.7109375" style="53" customWidth="1"/>
    <col min="6920" max="6920" width="14" style="53" customWidth="1"/>
    <col min="6921" max="6921" width="13.140625" style="53" customWidth="1"/>
    <col min="6922" max="6924" width="10.85546875" style="53" bestFit="1" customWidth="1"/>
    <col min="6925" max="6926" width="9.85546875" style="53" bestFit="1" customWidth="1"/>
    <col min="6927" max="6928" width="12.28515625" style="53" bestFit="1" customWidth="1"/>
    <col min="6929" max="7167" width="9.140625" style="53"/>
    <col min="7168" max="7168" width="5" style="53" bestFit="1" customWidth="1"/>
    <col min="7169" max="7169" width="62.5703125" style="53" bestFit="1" customWidth="1"/>
    <col min="7170" max="7170" width="5.85546875" style="53" bestFit="1" customWidth="1"/>
    <col min="7171" max="7171" width="14" style="53" customWidth="1"/>
    <col min="7172" max="7172" width="13.28515625" style="53" customWidth="1"/>
    <col min="7173" max="7173" width="13" style="53" customWidth="1"/>
    <col min="7174" max="7174" width="14.42578125" style="53" customWidth="1"/>
    <col min="7175" max="7175" width="13.7109375" style="53" customWidth="1"/>
    <col min="7176" max="7176" width="14" style="53" customWidth="1"/>
    <col min="7177" max="7177" width="13.140625" style="53" customWidth="1"/>
    <col min="7178" max="7180" width="10.85546875" style="53" bestFit="1" customWidth="1"/>
    <col min="7181" max="7182" width="9.85546875" style="53" bestFit="1" customWidth="1"/>
    <col min="7183" max="7184" width="12.28515625" style="53" bestFit="1" customWidth="1"/>
    <col min="7185" max="7423" width="9.140625" style="53"/>
    <col min="7424" max="7424" width="5" style="53" bestFit="1" customWidth="1"/>
    <col min="7425" max="7425" width="62.5703125" style="53" bestFit="1" customWidth="1"/>
    <col min="7426" max="7426" width="5.85546875" style="53" bestFit="1" customWidth="1"/>
    <col min="7427" max="7427" width="14" style="53" customWidth="1"/>
    <col min="7428" max="7428" width="13.28515625" style="53" customWidth="1"/>
    <col min="7429" max="7429" width="13" style="53" customWidth="1"/>
    <col min="7430" max="7430" width="14.42578125" style="53" customWidth="1"/>
    <col min="7431" max="7431" width="13.7109375" style="53" customWidth="1"/>
    <col min="7432" max="7432" width="14" style="53" customWidth="1"/>
    <col min="7433" max="7433" width="13.140625" style="53" customWidth="1"/>
    <col min="7434" max="7436" width="10.85546875" style="53" bestFit="1" customWidth="1"/>
    <col min="7437" max="7438" width="9.85546875" style="53" bestFit="1" customWidth="1"/>
    <col min="7439" max="7440" width="12.28515625" style="53" bestFit="1" customWidth="1"/>
    <col min="7441" max="7679" width="9.140625" style="53"/>
    <col min="7680" max="7680" width="5" style="53" bestFit="1" customWidth="1"/>
    <col min="7681" max="7681" width="62.5703125" style="53" bestFit="1" customWidth="1"/>
    <col min="7682" max="7682" width="5.85546875" style="53" bestFit="1" customWidth="1"/>
    <col min="7683" max="7683" width="14" style="53" customWidth="1"/>
    <col min="7684" max="7684" width="13.28515625" style="53" customWidth="1"/>
    <col min="7685" max="7685" width="13" style="53" customWidth="1"/>
    <col min="7686" max="7686" width="14.42578125" style="53" customWidth="1"/>
    <col min="7687" max="7687" width="13.7109375" style="53" customWidth="1"/>
    <col min="7688" max="7688" width="14" style="53" customWidth="1"/>
    <col min="7689" max="7689" width="13.140625" style="53" customWidth="1"/>
    <col min="7690" max="7692" width="10.85546875" style="53" bestFit="1" customWidth="1"/>
    <col min="7693" max="7694" width="9.85546875" style="53" bestFit="1" customWidth="1"/>
    <col min="7695" max="7696" width="12.28515625" style="53" bestFit="1" customWidth="1"/>
    <col min="7697" max="7935" width="9.140625" style="53"/>
    <col min="7936" max="7936" width="5" style="53" bestFit="1" customWidth="1"/>
    <col min="7937" max="7937" width="62.5703125" style="53" bestFit="1" customWidth="1"/>
    <col min="7938" max="7938" width="5.85546875" style="53" bestFit="1" customWidth="1"/>
    <col min="7939" max="7939" width="14" style="53" customWidth="1"/>
    <col min="7940" max="7940" width="13.28515625" style="53" customWidth="1"/>
    <col min="7941" max="7941" width="13" style="53" customWidth="1"/>
    <col min="7942" max="7942" width="14.42578125" style="53" customWidth="1"/>
    <col min="7943" max="7943" width="13.7109375" style="53" customWidth="1"/>
    <col min="7944" max="7944" width="14" style="53" customWidth="1"/>
    <col min="7945" max="7945" width="13.140625" style="53" customWidth="1"/>
    <col min="7946" max="7948" width="10.85546875" style="53" bestFit="1" customWidth="1"/>
    <col min="7949" max="7950" width="9.85546875" style="53" bestFit="1" customWidth="1"/>
    <col min="7951" max="7952" width="12.28515625" style="53" bestFit="1" customWidth="1"/>
    <col min="7953" max="8191" width="9.140625" style="53"/>
    <col min="8192" max="8192" width="5" style="53" bestFit="1" customWidth="1"/>
    <col min="8193" max="8193" width="62.5703125" style="53" bestFit="1" customWidth="1"/>
    <col min="8194" max="8194" width="5.85546875" style="53" bestFit="1" customWidth="1"/>
    <col min="8195" max="8195" width="14" style="53" customWidth="1"/>
    <col min="8196" max="8196" width="13.28515625" style="53" customWidth="1"/>
    <col min="8197" max="8197" width="13" style="53" customWidth="1"/>
    <col min="8198" max="8198" width="14.42578125" style="53" customWidth="1"/>
    <col min="8199" max="8199" width="13.7109375" style="53" customWidth="1"/>
    <col min="8200" max="8200" width="14" style="53" customWidth="1"/>
    <col min="8201" max="8201" width="13.140625" style="53" customWidth="1"/>
    <col min="8202" max="8204" width="10.85546875" style="53" bestFit="1" customWidth="1"/>
    <col min="8205" max="8206" width="9.85546875" style="53" bestFit="1" customWidth="1"/>
    <col min="8207" max="8208" width="12.28515625" style="53" bestFit="1" customWidth="1"/>
    <col min="8209" max="8447" width="9.140625" style="53"/>
    <col min="8448" max="8448" width="5" style="53" bestFit="1" customWidth="1"/>
    <col min="8449" max="8449" width="62.5703125" style="53" bestFit="1" customWidth="1"/>
    <col min="8450" max="8450" width="5.85546875" style="53" bestFit="1" customWidth="1"/>
    <col min="8451" max="8451" width="14" style="53" customWidth="1"/>
    <col min="8452" max="8452" width="13.28515625" style="53" customWidth="1"/>
    <col min="8453" max="8453" width="13" style="53" customWidth="1"/>
    <col min="8454" max="8454" width="14.42578125" style="53" customWidth="1"/>
    <col min="8455" max="8455" width="13.7109375" style="53" customWidth="1"/>
    <col min="8456" max="8456" width="14" style="53" customWidth="1"/>
    <col min="8457" max="8457" width="13.140625" style="53" customWidth="1"/>
    <col min="8458" max="8460" width="10.85546875" style="53" bestFit="1" customWidth="1"/>
    <col min="8461" max="8462" width="9.85546875" style="53" bestFit="1" customWidth="1"/>
    <col min="8463" max="8464" width="12.28515625" style="53" bestFit="1" customWidth="1"/>
    <col min="8465" max="8703" width="9.140625" style="53"/>
    <col min="8704" max="8704" width="5" style="53" bestFit="1" customWidth="1"/>
    <col min="8705" max="8705" width="62.5703125" style="53" bestFit="1" customWidth="1"/>
    <col min="8706" max="8706" width="5.85546875" style="53" bestFit="1" customWidth="1"/>
    <col min="8707" max="8707" width="14" style="53" customWidth="1"/>
    <col min="8708" max="8708" width="13.28515625" style="53" customWidth="1"/>
    <col min="8709" max="8709" width="13" style="53" customWidth="1"/>
    <col min="8710" max="8710" width="14.42578125" style="53" customWidth="1"/>
    <col min="8711" max="8711" width="13.7109375" style="53" customWidth="1"/>
    <col min="8712" max="8712" width="14" style="53" customWidth="1"/>
    <col min="8713" max="8713" width="13.140625" style="53" customWidth="1"/>
    <col min="8714" max="8716" width="10.85546875" style="53" bestFit="1" customWidth="1"/>
    <col min="8717" max="8718" width="9.85546875" style="53" bestFit="1" customWidth="1"/>
    <col min="8719" max="8720" width="12.28515625" style="53" bestFit="1" customWidth="1"/>
    <col min="8721" max="8959" width="9.140625" style="53"/>
    <col min="8960" max="8960" width="5" style="53" bestFit="1" customWidth="1"/>
    <col min="8961" max="8961" width="62.5703125" style="53" bestFit="1" customWidth="1"/>
    <col min="8962" max="8962" width="5.85546875" style="53" bestFit="1" customWidth="1"/>
    <col min="8963" max="8963" width="14" style="53" customWidth="1"/>
    <col min="8964" max="8964" width="13.28515625" style="53" customWidth="1"/>
    <col min="8965" max="8965" width="13" style="53" customWidth="1"/>
    <col min="8966" max="8966" width="14.42578125" style="53" customWidth="1"/>
    <col min="8967" max="8967" width="13.7109375" style="53" customWidth="1"/>
    <col min="8968" max="8968" width="14" style="53" customWidth="1"/>
    <col min="8969" max="8969" width="13.140625" style="53" customWidth="1"/>
    <col min="8970" max="8972" width="10.85546875" style="53" bestFit="1" customWidth="1"/>
    <col min="8973" max="8974" width="9.85546875" style="53" bestFit="1" customWidth="1"/>
    <col min="8975" max="8976" width="12.28515625" style="53" bestFit="1" customWidth="1"/>
    <col min="8977" max="9215" width="9.140625" style="53"/>
    <col min="9216" max="9216" width="5" style="53" bestFit="1" customWidth="1"/>
    <col min="9217" max="9217" width="62.5703125" style="53" bestFit="1" customWidth="1"/>
    <col min="9218" max="9218" width="5.85546875" style="53" bestFit="1" customWidth="1"/>
    <col min="9219" max="9219" width="14" style="53" customWidth="1"/>
    <col min="9220" max="9220" width="13.28515625" style="53" customWidth="1"/>
    <col min="9221" max="9221" width="13" style="53" customWidth="1"/>
    <col min="9222" max="9222" width="14.42578125" style="53" customWidth="1"/>
    <col min="9223" max="9223" width="13.7109375" style="53" customWidth="1"/>
    <col min="9224" max="9224" width="14" style="53" customWidth="1"/>
    <col min="9225" max="9225" width="13.140625" style="53" customWidth="1"/>
    <col min="9226" max="9228" width="10.85546875" style="53" bestFit="1" customWidth="1"/>
    <col min="9229" max="9230" width="9.85546875" style="53" bestFit="1" customWidth="1"/>
    <col min="9231" max="9232" width="12.28515625" style="53" bestFit="1" customWidth="1"/>
    <col min="9233" max="9471" width="9.140625" style="53"/>
    <col min="9472" max="9472" width="5" style="53" bestFit="1" customWidth="1"/>
    <col min="9473" max="9473" width="62.5703125" style="53" bestFit="1" customWidth="1"/>
    <col min="9474" max="9474" width="5.85546875" style="53" bestFit="1" customWidth="1"/>
    <col min="9475" max="9475" width="14" style="53" customWidth="1"/>
    <col min="9476" max="9476" width="13.28515625" style="53" customWidth="1"/>
    <col min="9477" max="9477" width="13" style="53" customWidth="1"/>
    <col min="9478" max="9478" width="14.42578125" style="53" customWidth="1"/>
    <col min="9479" max="9479" width="13.7109375" style="53" customWidth="1"/>
    <col min="9480" max="9480" width="14" style="53" customWidth="1"/>
    <col min="9481" max="9481" width="13.140625" style="53" customWidth="1"/>
    <col min="9482" max="9484" width="10.85546875" style="53" bestFit="1" customWidth="1"/>
    <col min="9485" max="9486" width="9.85546875" style="53" bestFit="1" customWidth="1"/>
    <col min="9487" max="9488" width="12.28515625" style="53" bestFit="1" customWidth="1"/>
    <col min="9489" max="9727" width="9.140625" style="53"/>
    <col min="9728" max="9728" width="5" style="53" bestFit="1" customWidth="1"/>
    <col min="9729" max="9729" width="62.5703125" style="53" bestFit="1" customWidth="1"/>
    <col min="9730" max="9730" width="5.85546875" style="53" bestFit="1" customWidth="1"/>
    <col min="9731" max="9731" width="14" style="53" customWidth="1"/>
    <col min="9732" max="9732" width="13.28515625" style="53" customWidth="1"/>
    <col min="9733" max="9733" width="13" style="53" customWidth="1"/>
    <col min="9734" max="9734" width="14.42578125" style="53" customWidth="1"/>
    <col min="9735" max="9735" width="13.7109375" style="53" customWidth="1"/>
    <col min="9736" max="9736" width="14" style="53" customWidth="1"/>
    <col min="9737" max="9737" width="13.140625" style="53" customWidth="1"/>
    <col min="9738" max="9740" width="10.85546875" style="53" bestFit="1" customWidth="1"/>
    <col min="9741" max="9742" width="9.85546875" style="53" bestFit="1" customWidth="1"/>
    <col min="9743" max="9744" width="12.28515625" style="53" bestFit="1" customWidth="1"/>
    <col min="9745" max="9983" width="9.140625" style="53"/>
    <col min="9984" max="9984" width="5" style="53" bestFit="1" customWidth="1"/>
    <col min="9985" max="9985" width="62.5703125" style="53" bestFit="1" customWidth="1"/>
    <col min="9986" max="9986" width="5.85546875" style="53" bestFit="1" customWidth="1"/>
    <col min="9987" max="9987" width="14" style="53" customWidth="1"/>
    <col min="9988" max="9988" width="13.28515625" style="53" customWidth="1"/>
    <col min="9989" max="9989" width="13" style="53" customWidth="1"/>
    <col min="9990" max="9990" width="14.42578125" style="53" customWidth="1"/>
    <col min="9991" max="9991" width="13.7109375" style="53" customWidth="1"/>
    <col min="9992" max="9992" width="14" style="53" customWidth="1"/>
    <col min="9993" max="9993" width="13.140625" style="53" customWidth="1"/>
    <col min="9994" max="9996" width="10.85546875" style="53" bestFit="1" customWidth="1"/>
    <col min="9997" max="9998" width="9.85546875" style="53" bestFit="1" customWidth="1"/>
    <col min="9999" max="10000" width="12.28515625" style="53" bestFit="1" customWidth="1"/>
    <col min="10001" max="10239" width="9.140625" style="53"/>
    <col min="10240" max="10240" width="5" style="53" bestFit="1" customWidth="1"/>
    <col min="10241" max="10241" width="62.5703125" style="53" bestFit="1" customWidth="1"/>
    <col min="10242" max="10242" width="5.85546875" style="53" bestFit="1" customWidth="1"/>
    <col min="10243" max="10243" width="14" style="53" customWidth="1"/>
    <col min="10244" max="10244" width="13.28515625" style="53" customWidth="1"/>
    <col min="10245" max="10245" width="13" style="53" customWidth="1"/>
    <col min="10246" max="10246" width="14.42578125" style="53" customWidth="1"/>
    <col min="10247" max="10247" width="13.7109375" style="53" customWidth="1"/>
    <col min="10248" max="10248" width="14" style="53" customWidth="1"/>
    <col min="10249" max="10249" width="13.140625" style="53" customWidth="1"/>
    <col min="10250" max="10252" width="10.85546875" style="53" bestFit="1" customWidth="1"/>
    <col min="10253" max="10254" width="9.85546875" style="53" bestFit="1" customWidth="1"/>
    <col min="10255" max="10256" width="12.28515625" style="53" bestFit="1" customWidth="1"/>
    <col min="10257" max="10495" width="9.140625" style="53"/>
    <col min="10496" max="10496" width="5" style="53" bestFit="1" customWidth="1"/>
    <col min="10497" max="10497" width="62.5703125" style="53" bestFit="1" customWidth="1"/>
    <col min="10498" max="10498" width="5.85546875" style="53" bestFit="1" customWidth="1"/>
    <col min="10499" max="10499" width="14" style="53" customWidth="1"/>
    <col min="10500" max="10500" width="13.28515625" style="53" customWidth="1"/>
    <col min="10501" max="10501" width="13" style="53" customWidth="1"/>
    <col min="10502" max="10502" width="14.42578125" style="53" customWidth="1"/>
    <col min="10503" max="10503" width="13.7109375" style="53" customWidth="1"/>
    <col min="10504" max="10504" width="14" style="53" customWidth="1"/>
    <col min="10505" max="10505" width="13.140625" style="53" customWidth="1"/>
    <col min="10506" max="10508" width="10.85546875" style="53" bestFit="1" customWidth="1"/>
    <col min="10509" max="10510" width="9.85546875" style="53" bestFit="1" customWidth="1"/>
    <col min="10511" max="10512" width="12.28515625" style="53" bestFit="1" customWidth="1"/>
    <col min="10513" max="10751" width="9.140625" style="53"/>
    <col min="10752" max="10752" width="5" style="53" bestFit="1" customWidth="1"/>
    <col min="10753" max="10753" width="62.5703125" style="53" bestFit="1" customWidth="1"/>
    <col min="10754" max="10754" width="5.85546875" style="53" bestFit="1" customWidth="1"/>
    <col min="10755" max="10755" width="14" style="53" customWidth="1"/>
    <col min="10756" max="10756" width="13.28515625" style="53" customWidth="1"/>
    <col min="10757" max="10757" width="13" style="53" customWidth="1"/>
    <col min="10758" max="10758" width="14.42578125" style="53" customWidth="1"/>
    <col min="10759" max="10759" width="13.7109375" style="53" customWidth="1"/>
    <col min="10760" max="10760" width="14" style="53" customWidth="1"/>
    <col min="10761" max="10761" width="13.140625" style="53" customWidth="1"/>
    <col min="10762" max="10764" width="10.85546875" style="53" bestFit="1" customWidth="1"/>
    <col min="10765" max="10766" width="9.85546875" style="53" bestFit="1" customWidth="1"/>
    <col min="10767" max="10768" width="12.28515625" style="53" bestFit="1" customWidth="1"/>
    <col min="10769" max="11007" width="9.140625" style="53"/>
    <col min="11008" max="11008" width="5" style="53" bestFit="1" customWidth="1"/>
    <col min="11009" max="11009" width="62.5703125" style="53" bestFit="1" customWidth="1"/>
    <col min="11010" max="11010" width="5.85546875" style="53" bestFit="1" customWidth="1"/>
    <col min="11011" max="11011" width="14" style="53" customWidth="1"/>
    <col min="11012" max="11012" width="13.28515625" style="53" customWidth="1"/>
    <col min="11013" max="11013" width="13" style="53" customWidth="1"/>
    <col min="11014" max="11014" width="14.42578125" style="53" customWidth="1"/>
    <col min="11015" max="11015" width="13.7109375" style="53" customWidth="1"/>
    <col min="11016" max="11016" width="14" style="53" customWidth="1"/>
    <col min="11017" max="11017" width="13.140625" style="53" customWidth="1"/>
    <col min="11018" max="11020" width="10.85546875" style="53" bestFit="1" customWidth="1"/>
    <col min="11021" max="11022" width="9.85546875" style="53" bestFit="1" customWidth="1"/>
    <col min="11023" max="11024" width="12.28515625" style="53" bestFit="1" customWidth="1"/>
    <col min="11025" max="11263" width="9.140625" style="53"/>
    <col min="11264" max="11264" width="5" style="53" bestFit="1" customWidth="1"/>
    <col min="11265" max="11265" width="62.5703125" style="53" bestFit="1" customWidth="1"/>
    <col min="11266" max="11266" width="5.85546875" style="53" bestFit="1" customWidth="1"/>
    <col min="11267" max="11267" width="14" style="53" customWidth="1"/>
    <col min="11268" max="11268" width="13.28515625" style="53" customWidth="1"/>
    <col min="11269" max="11269" width="13" style="53" customWidth="1"/>
    <col min="11270" max="11270" width="14.42578125" style="53" customWidth="1"/>
    <col min="11271" max="11271" width="13.7109375" style="53" customWidth="1"/>
    <col min="11272" max="11272" width="14" style="53" customWidth="1"/>
    <col min="11273" max="11273" width="13.140625" style="53" customWidth="1"/>
    <col min="11274" max="11276" width="10.85546875" style="53" bestFit="1" customWidth="1"/>
    <col min="11277" max="11278" width="9.85546875" style="53" bestFit="1" customWidth="1"/>
    <col min="11279" max="11280" width="12.28515625" style="53" bestFit="1" customWidth="1"/>
    <col min="11281" max="11519" width="9.140625" style="53"/>
    <col min="11520" max="11520" width="5" style="53" bestFit="1" customWidth="1"/>
    <col min="11521" max="11521" width="62.5703125" style="53" bestFit="1" customWidth="1"/>
    <col min="11522" max="11522" width="5.85546875" style="53" bestFit="1" customWidth="1"/>
    <col min="11523" max="11523" width="14" style="53" customWidth="1"/>
    <col min="11524" max="11524" width="13.28515625" style="53" customWidth="1"/>
    <col min="11525" max="11525" width="13" style="53" customWidth="1"/>
    <col min="11526" max="11526" width="14.42578125" style="53" customWidth="1"/>
    <col min="11527" max="11527" width="13.7109375" style="53" customWidth="1"/>
    <col min="11528" max="11528" width="14" style="53" customWidth="1"/>
    <col min="11529" max="11529" width="13.140625" style="53" customWidth="1"/>
    <col min="11530" max="11532" width="10.85546875" style="53" bestFit="1" customWidth="1"/>
    <col min="11533" max="11534" width="9.85546875" style="53" bestFit="1" customWidth="1"/>
    <col min="11535" max="11536" width="12.28515625" style="53" bestFit="1" customWidth="1"/>
    <col min="11537" max="11775" width="9.140625" style="53"/>
    <col min="11776" max="11776" width="5" style="53" bestFit="1" customWidth="1"/>
    <col min="11777" max="11777" width="62.5703125" style="53" bestFit="1" customWidth="1"/>
    <col min="11778" max="11778" width="5.85546875" style="53" bestFit="1" customWidth="1"/>
    <col min="11779" max="11779" width="14" style="53" customWidth="1"/>
    <col min="11780" max="11780" width="13.28515625" style="53" customWidth="1"/>
    <col min="11781" max="11781" width="13" style="53" customWidth="1"/>
    <col min="11782" max="11782" width="14.42578125" style="53" customWidth="1"/>
    <col min="11783" max="11783" width="13.7109375" style="53" customWidth="1"/>
    <col min="11784" max="11784" width="14" style="53" customWidth="1"/>
    <col min="11785" max="11785" width="13.140625" style="53" customWidth="1"/>
    <col min="11786" max="11788" width="10.85546875" style="53" bestFit="1" customWidth="1"/>
    <col min="11789" max="11790" width="9.85546875" style="53" bestFit="1" customWidth="1"/>
    <col min="11791" max="11792" width="12.28515625" style="53" bestFit="1" customWidth="1"/>
    <col min="11793" max="12031" width="9.140625" style="53"/>
    <col min="12032" max="12032" width="5" style="53" bestFit="1" customWidth="1"/>
    <col min="12033" max="12033" width="62.5703125" style="53" bestFit="1" customWidth="1"/>
    <col min="12034" max="12034" width="5.85546875" style="53" bestFit="1" customWidth="1"/>
    <col min="12035" max="12035" width="14" style="53" customWidth="1"/>
    <col min="12036" max="12036" width="13.28515625" style="53" customWidth="1"/>
    <col min="12037" max="12037" width="13" style="53" customWidth="1"/>
    <col min="12038" max="12038" width="14.42578125" style="53" customWidth="1"/>
    <col min="12039" max="12039" width="13.7109375" style="53" customWidth="1"/>
    <col min="12040" max="12040" width="14" style="53" customWidth="1"/>
    <col min="12041" max="12041" width="13.140625" style="53" customWidth="1"/>
    <col min="12042" max="12044" width="10.85546875" style="53" bestFit="1" customWidth="1"/>
    <col min="12045" max="12046" width="9.85546875" style="53" bestFit="1" customWidth="1"/>
    <col min="12047" max="12048" width="12.28515625" style="53" bestFit="1" customWidth="1"/>
    <col min="12049" max="12287" width="9.140625" style="53"/>
    <col min="12288" max="12288" width="5" style="53" bestFit="1" customWidth="1"/>
    <col min="12289" max="12289" width="62.5703125" style="53" bestFit="1" customWidth="1"/>
    <col min="12290" max="12290" width="5.85546875" style="53" bestFit="1" customWidth="1"/>
    <col min="12291" max="12291" width="14" style="53" customWidth="1"/>
    <col min="12292" max="12292" width="13.28515625" style="53" customWidth="1"/>
    <col min="12293" max="12293" width="13" style="53" customWidth="1"/>
    <col min="12294" max="12294" width="14.42578125" style="53" customWidth="1"/>
    <col min="12295" max="12295" width="13.7109375" style="53" customWidth="1"/>
    <col min="12296" max="12296" width="14" style="53" customWidth="1"/>
    <col min="12297" max="12297" width="13.140625" style="53" customWidth="1"/>
    <col min="12298" max="12300" width="10.85546875" style="53" bestFit="1" customWidth="1"/>
    <col min="12301" max="12302" width="9.85546875" style="53" bestFit="1" customWidth="1"/>
    <col min="12303" max="12304" width="12.28515625" style="53" bestFit="1" customWidth="1"/>
    <col min="12305" max="12543" width="9.140625" style="53"/>
    <col min="12544" max="12544" width="5" style="53" bestFit="1" customWidth="1"/>
    <col min="12545" max="12545" width="62.5703125" style="53" bestFit="1" customWidth="1"/>
    <col min="12546" max="12546" width="5.85546875" style="53" bestFit="1" customWidth="1"/>
    <col min="12547" max="12547" width="14" style="53" customWidth="1"/>
    <col min="12548" max="12548" width="13.28515625" style="53" customWidth="1"/>
    <col min="12549" max="12549" width="13" style="53" customWidth="1"/>
    <col min="12550" max="12550" width="14.42578125" style="53" customWidth="1"/>
    <col min="12551" max="12551" width="13.7109375" style="53" customWidth="1"/>
    <col min="12552" max="12552" width="14" style="53" customWidth="1"/>
    <col min="12553" max="12553" width="13.140625" style="53" customWidth="1"/>
    <col min="12554" max="12556" width="10.85546875" style="53" bestFit="1" customWidth="1"/>
    <col min="12557" max="12558" width="9.85546875" style="53" bestFit="1" customWidth="1"/>
    <col min="12559" max="12560" width="12.28515625" style="53" bestFit="1" customWidth="1"/>
    <col min="12561" max="12799" width="9.140625" style="53"/>
    <col min="12800" max="12800" width="5" style="53" bestFit="1" customWidth="1"/>
    <col min="12801" max="12801" width="62.5703125" style="53" bestFit="1" customWidth="1"/>
    <col min="12802" max="12802" width="5.85546875" style="53" bestFit="1" customWidth="1"/>
    <col min="12803" max="12803" width="14" style="53" customWidth="1"/>
    <col min="12804" max="12804" width="13.28515625" style="53" customWidth="1"/>
    <col min="12805" max="12805" width="13" style="53" customWidth="1"/>
    <col min="12806" max="12806" width="14.42578125" style="53" customWidth="1"/>
    <col min="12807" max="12807" width="13.7109375" style="53" customWidth="1"/>
    <col min="12808" max="12808" width="14" style="53" customWidth="1"/>
    <col min="12809" max="12809" width="13.140625" style="53" customWidth="1"/>
    <col min="12810" max="12812" width="10.85546875" style="53" bestFit="1" customWidth="1"/>
    <col min="12813" max="12814" width="9.85546875" style="53" bestFit="1" customWidth="1"/>
    <col min="12815" max="12816" width="12.28515625" style="53" bestFit="1" customWidth="1"/>
    <col min="12817" max="13055" width="9.140625" style="53"/>
    <col min="13056" max="13056" width="5" style="53" bestFit="1" customWidth="1"/>
    <col min="13057" max="13057" width="62.5703125" style="53" bestFit="1" customWidth="1"/>
    <col min="13058" max="13058" width="5.85546875" style="53" bestFit="1" customWidth="1"/>
    <col min="13059" max="13059" width="14" style="53" customWidth="1"/>
    <col min="13060" max="13060" width="13.28515625" style="53" customWidth="1"/>
    <col min="13061" max="13061" width="13" style="53" customWidth="1"/>
    <col min="13062" max="13062" width="14.42578125" style="53" customWidth="1"/>
    <col min="13063" max="13063" width="13.7109375" style="53" customWidth="1"/>
    <col min="13064" max="13064" width="14" style="53" customWidth="1"/>
    <col min="13065" max="13065" width="13.140625" style="53" customWidth="1"/>
    <col min="13066" max="13068" width="10.85546875" style="53" bestFit="1" customWidth="1"/>
    <col min="13069" max="13070" width="9.85546875" style="53" bestFit="1" customWidth="1"/>
    <col min="13071" max="13072" width="12.28515625" style="53" bestFit="1" customWidth="1"/>
    <col min="13073" max="13311" width="9.140625" style="53"/>
    <col min="13312" max="13312" width="5" style="53" bestFit="1" customWidth="1"/>
    <col min="13313" max="13313" width="62.5703125" style="53" bestFit="1" customWidth="1"/>
    <col min="13314" max="13314" width="5.85546875" style="53" bestFit="1" customWidth="1"/>
    <col min="13315" max="13315" width="14" style="53" customWidth="1"/>
    <col min="13316" max="13316" width="13.28515625" style="53" customWidth="1"/>
    <col min="13317" max="13317" width="13" style="53" customWidth="1"/>
    <col min="13318" max="13318" width="14.42578125" style="53" customWidth="1"/>
    <col min="13319" max="13319" width="13.7109375" style="53" customWidth="1"/>
    <col min="13320" max="13320" width="14" style="53" customWidth="1"/>
    <col min="13321" max="13321" width="13.140625" style="53" customWidth="1"/>
    <col min="13322" max="13324" width="10.85546875" style="53" bestFit="1" customWidth="1"/>
    <col min="13325" max="13326" width="9.85546875" style="53" bestFit="1" customWidth="1"/>
    <col min="13327" max="13328" width="12.28515625" style="53" bestFit="1" customWidth="1"/>
    <col min="13329" max="13567" width="9.140625" style="53"/>
    <col min="13568" max="13568" width="5" style="53" bestFit="1" customWidth="1"/>
    <col min="13569" max="13569" width="62.5703125" style="53" bestFit="1" customWidth="1"/>
    <col min="13570" max="13570" width="5.85546875" style="53" bestFit="1" customWidth="1"/>
    <col min="13571" max="13571" width="14" style="53" customWidth="1"/>
    <col min="13572" max="13572" width="13.28515625" style="53" customWidth="1"/>
    <col min="13573" max="13573" width="13" style="53" customWidth="1"/>
    <col min="13574" max="13574" width="14.42578125" style="53" customWidth="1"/>
    <col min="13575" max="13575" width="13.7109375" style="53" customWidth="1"/>
    <col min="13576" max="13576" width="14" style="53" customWidth="1"/>
    <col min="13577" max="13577" width="13.140625" style="53" customWidth="1"/>
    <col min="13578" max="13580" width="10.85546875" style="53" bestFit="1" customWidth="1"/>
    <col min="13581" max="13582" width="9.85546875" style="53" bestFit="1" customWidth="1"/>
    <col min="13583" max="13584" width="12.28515625" style="53" bestFit="1" customWidth="1"/>
    <col min="13585" max="13823" width="9.140625" style="53"/>
    <col min="13824" max="13824" width="5" style="53" bestFit="1" customWidth="1"/>
    <col min="13825" max="13825" width="62.5703125" style="53" bestFit="1" customWidth="1"/>
    <col min="13826" max="13826" width="5.85546875" style="53" bestFit="1" customWidth="1"/>
    <col min="13827" max="13827" width="14" style="53" customWidth="1"/>
    <col min="13828" max="13828" width="13.28515625" style="53" customWidth="1"/>
    <col min="13829" max="13829" width="13" style="53" customWidth="1"/>
    <col min="13830" max="13830" width="14.42578125" style="53" customWidth="1"/>
    <col min="13831" max="13831" width="13.7109375" style="53" customWidth="1"/>
    <col min="13832" max="13832" width="14" style="53" customWidth="1"/>
    <col min="13833" max="13833" width="13.140625" style="53" customWidth="1"/>
    <col min="13834" max="13836" width="10.85546875" style="53" bestFit="1" customWidth="1"/>
    <col min="13837" max="13838" width="9.85546875" style="53" bestFit="1" customWidth="1"/>
    <col min="13839" max="13840" width="12.28515625" style="53" bestFit="1" customWidth="1"/>
    <col min="13841" max="14079" width="9.140625" style="53"/>
    <col min="14080" max="14080" width="5" style="53" bestFit="1" customWidth="1"/>
    <col min="14081" max="14081" width="62.5703125" style="53" bestFit="1" customWidth="1"/>
    <col min="14082" max="14082" width="5.85546875" style="53" bestFit="1" customWidth="1"/>
    <col min="14083" max="14083" width="14" style="53" customWidth="1"/>
    <col min="14084" max="14084" width="13.28515625" style="53" customWidth="1"/>
    <col min="14085" max="14085" width="13" style="53" customWidth="1"/>
    <col min="14086" max="14086" width="14.42578125" style="53" customWidth="1"/>
    <col min="14087" max="14087" width="13.7109375" style="53" customWidth="1"/>
    <col min="14088" max="14088" width="14" style="53" customWidth="1"/>
    <col min="14089" max="14089" width="13.140625" style="53" customWidth="1"/>
    <col min="14090" max="14092" width="10.85546875" style="53" bestFit="1" customWidth="1"/>
    <col min="14093" max="14094" width="9.85546875" style="53" bestFit="1" customWidth="1"/>
    <col min="14095" max="14096" width="12.28515625" style="53" bestFit="1" customWidth="1"/>
    <col min="14097" max="14335" width="9.140625" style="53"/>
    <col min="14336" max="14336" width="5" style="53" bestFit="1" customWidth="1"/>
    <col min="14337" max="14337" width="62.5703125" style="53" bestFit="1" customWidth="1"/>
    <col min="14338" max="14338" width="5.85546875" style="53" bestFit="1" customWidth="1"/>
    <col min="14339" max="14339" width="14" style="53" customWidth="1"/>
    <col min="14340" max="14340" width="13.28515625" style="53" customWidth="1"/>
    <col min="14341" max="14341" width="13" style="53" customWidth="1"/>
    <col min="14342" max="14342" width="14.42578125" style="53" customWidth="1"/>
    <col min="14343" max="14343" width="13.7109375" style="53" customWidth="1"/>
    <col min="14344" max="14344" width="14" style="53" customWidth="1"/>
    <col min="14345" max="14345" width="13.140625" style="53" customWidth="1"/>
    <col min="14346" max="14348" width="10.85546875" style="53" bestFit="1" customWidth="1"/>
    <col min="14349" max="14350" width="9.85546875" style="53" bestFit="1" customWidth="1"/>
    <col min="14351" max="14352" width="12.28515625" style="53" bestFit="1" customWidth="1"/>
    <col min="14353" max="14591" width="9.140625" style="53"/>
    <col min="14592" max="14592" width="5" style="53" bestFit="1" customWidth="1"/>
    <col min="14593" max="14593" width="62.5703125" style="53" bestFit="1" customWidth="1"/>
    <col min="14594" max="14594" width="5.85546875" style="53" bestFit="1" customWidth="1"/>
    <col min="14595" max="14595" width="14" style="53" customWidth="1"/>
    <col min="14596" max="14596" width="13.28515625" style="53" customWidth="1"/>
    <col min="14597" max="14597" width="13" style="53" customWidth="1"/>
    <col min="14598" max="14598" width="14.42578125" style="53" customWidth="1"/>
    <col min="14599" max="14599" width="13.7109375" style="53" customWidth="1"/>
    <col min="14600" max="14600" width="14" style="53" customWidth="1"/>
    <col min="14601" max="14601" width="13.140625" style="53" customWidth="1"/>
    <col min="14602" max="14604" width="10.85546875" style="53" bestFit="1" customWidth="1"/>
    <col min="14605" max="14606" width="9.85546875" style="53" bestFit="1" customWidth="1"/>
    <col min="14607" max="14608" width="12.28515625" style="53" bestFit="1" customWidth="1"/>
    <col min="14609" max="14847" width="9.140625" style="53"/>
    <col min="14848" max="14848" width="5" style="53" bestFit="1" customWidth="1"/>
    <col min="14849" max="14849" width="62.5703125" style="53" bestFit="1" customWidth="1"/>
    <col min="14850" max="14850" width="5.85546875" style="53" bestFit="1" customWidth="1"/>
    <col min="14851" max="14851" width="14" style="53" customWidth="1"/>
    <col min="14852" max="14852" width="13.28515625" style="53" customWidth="1"/>
    <col min="14853" max="14853" width="13" style="53" customWidth="1"/>
    <col min="14854" max="14854" width="14.42578125" style="53" customWidth="1"/>
    <col min="14855" max="14855" width="13.7109375" style="53" customWidth="1"/>
    <col min="14856" max="14856" width="14" style="53" customWidth="1"/>
    <col min="14857" max="14857" width="13.140625" style="53" customWidth="1"/>
    <col min="14858" max="14860" width="10.85546875" style="53" bestFit="1" customWidth="1"/>
    <col min="14861" max="14862" width="9.85546875" style="53" bestFit="1" customWidth="1"/>
    <col min="14863" max="14864" width="12.28515625" style="53" bestFit="1" customWidth="1"/>
    <col min="14865" max="15103" width="9.140625" style="53"/>
    <col min="15104" max="15104" width="5" style="53" bestFit="1" customWidth="1"/>
    <col min="15105" max="15105" width="62.5703125" style="53" bestFit="1" customWidth="1"/>
    <col min="15106" max="15106" width="5.85546875" style="53" bestFit="1" customWidth="1"/>
    <col min="15107" max="15107" width="14" style="53" customWidth="1"/>
    <col min="15108" max="15108" width="13.28515625" style="53" customWidth="1"/>
    <col min="15109" max="15109" width="13" style="53" customWidth="1"/>
    <col min="15110" max="15110" width="14.42578125" style="53" customWidth="1"/>
    <col min="15111" max="15111" width="13.7109375" style="53" customWidth="1"/>
    <col min="15112" max="15112" width="14" style="53" customWidth="1"/>
    <col min="15113" max="15113" width="13.140625" style="53" customWidth="1"/>
    <col min="15114" max="15116" width="10.85546875" style="53" bestFit="1" customWidth="1"/>
    <col min="15117" max="15118" width="9.85546875" style="53" bestFit="1" customWidth="1"/>
    <col min="15119" max="15120" width="12.28515625" style="53" bestFit="1" customWidth="1"/>
    <col min="15121" max="15359" width="9.140625" style="53"/>
    <col min="15360" max="15360" width="5" style="53" bestFit="1" customWidth="1"/>
    <col min="15361" max="15361" width="62.5703125" style="53" bestFit="1" customWidth="1"/>
    <col min="15362" max="15362" width="5.85546875" style="53" bestFit="1" customWidth="1"/>
    <col min="15363" max="15363" width="14" style="53" customWidth="1"/>
    <col min="15364" max="15364" width="13.28515625" style="53" customWidth="1"/>
    <col min="15365" max="15365" width="13" style="53" customWidth="1"/>
    <col min="15366" max="15366" width="14.42578125" style="53" customWidth="1"/>
    <col min="15367" max="15367" width="13.7109375" style="53" customWidth="1"/>
    <col min="15368" max="15368" width="14" style="53" customWidth="1"/>
    <col min="15369" max="15369" width="13.140625" style="53" customWidth="1"/>
    <col min="15370" max="15372" width="10.85546875" style="53" bestFit="1" customWidth="1"/>
    <col min="15373" max="15374" width="9.85546875" style="53" bestFit="1" customWidth="1"/>
    <col min="15375" max="15376" width="12.28515625" style="53" bestFit="1" customWidth="1"/>
    <col min="15377" max="15615" width="9.140625" style="53"/>
    <col min="15616" max="15616" width="5" style="53" bestFit="1" customWidth="1"/>
    <col min="15617" max="15617" width="62.5703125" style="53" bestFit="1" customWidth="1"/>
    <col min="15618" max="15618" width="5.85546875" style="53" bestFit="1" customWidth="1"/>
    <col min="15619" max="15619" width="14" style="53" customWidth="1"/>
    <col min="15620" max="15620" width="13.28515625" style="53" customWidth="1"/>
    <col min="15621" max="15621" width="13" style="53" customWidth="1"/>
    <col min="15622" max="15622" width="14.42578125" style="53" customWidth="1"/>
    <col min="15623" max="15623" width="13.7109375" style="53" customWidth="1"/>
    <col min="15624" max="15624" width="14" style="53" customWidth="1"/>
    <col min="15625" max="15625" width="13.140625" style="53" customWidth="1"/>
    <col min="15626" max="15628" width="10.85546875" style="53" bestFit="1" customWidth="1"/>
    <col min="15629" max="15630" width="9.85546875" style="53" bestFit="1" customWidth="1"/>
    <col min="15631" max="15632" width="12.28515625" style="53" bestFit="1" customWidth="1"/>
    <col min="15633" max="15871" width="9.140625" style="53"/>
    <col min="15872" max="15872" width="5" style="53" bestFit="1" customWidth="1"/>
    <col min="15873" max="15873" width="62.5703125" style="53" bestFit="1" customWidth="1"/>
    <col min="15874" max="15874" width="5.85546875" style="53" bestFit="1" customWidth="1"/>
    <col min="15875" max="15875" width="14" style="53" customWidth="1"/>
    <col min="15876" max="15876" width="13.28515625" style="53" customWidth="1"/>
    <col min="15877" max="15877" width="13" style="53" customWidth="1"/>
    <col min="15878" max="15878" width="14.42578125" style="53" customWidth="1"/>
    <col min="15879" max="15879" width="13.7109375" style="53" customWidth="1"/>
    <col min="15880" max="15880" width="14" style="53" customWidth="1"/>
    <col min="15881" max="15881" width="13.140625" style="53" customWidth="1"/>
    <col min="15882" max="15884" width="10.85546875" style="53" bestFit="1" customWidth="1"/>
    <col min="15885" max="15886" width="9.85546875" style="53" bestFit="1" customWidth="1"/>
    <col min="15887" max="15888" width="12.28515625" style="53" bestFit="1" customWidth="1"/>
    <col min="15889" max="16127" width="9.140625" style="53"/>
    <col min="16128" max="16128" width="5" style="53" bestFit="1" customWidth="1"/>
    <col min="16129" max="16129" width="62.5703125" style="53" bestFit="1" customWidth="1"/>
    <col min="16130" max="16130" width="5.85546875" style="53" bestFit="1" customWidth="1"/>
    <col min="16131" max="16131" width="14" style="53" customWidth="1"/>
    <col min="16132" max="16132" width="13.28515625" style="53" customWidth="1"/>
    <col min="16133" max="16133" width="13" style="53" customWidth="1"/>
    <col min="16134" max="16134" width="14.42578125" style="53" customWidth="1"/>
    <col min="16135" max="16135" width="13.7109375" style="53" customWidth="1"/>
    <col min="16136" max="16136" width="14" style="53" customWidth="1"/>
    <col min="16137" max="16137" width="13.140625" style="53" customWidth="1"/>
    <col min="16138" max="16140" width="10.85546875" style="53" bestFit="1" customWidth="1"/>
    <col min="16141" max="16142" width="9.85546875" style="53" bestFit="1" customWidth="1"/>
    <col min="16143" max="16144" width="12.28515625" style="53" bestFit="1" customWidth="1"/>
    <col min="16145" max="16384" width="9.140625" style="53"/>
  </cols>
  <sheetData>
    <row r="1" spans="1:17" ht="15" x14ac:dyDescent="0.25">
      <c r="A1" s="458" t="s">
        <v>966</v>
      </c>
      <c r="B1" s="459"/>
      <c r="C1" s="459"/>
      <c r="D1" s="459"/>
      <c r="E1" s="459"/>
      <c r="F1" s="459"/>
      <c r="G1" s="459"/>
      <c r="H1" s="459"/>
      <c r="I1" s="459"/>
      <c r="J1" s="459"/>
      <c r="K1" s="459"/>
      <c r="L1" s="459"/>
      <c r="M1" s="459"/>
      <c r="N1" s="459"/>
      <c r="O1" s="459"/>
      <c r="P1" s="459"/>
      <c r="Q1" s="459"/>
    </row>
    <row r="2" spans="1:17" ht="15.75" x14ac:dyDescent="0.25">
      <c r="A2" s="460" t="s">
        <v>874</v>
      </c>
      <c r="B2" s="461"/>
      <c r="C2" s="461"/>
      <c r="D2" s="461"/>
      <c r="E2" s="461"/>
      <c r="F2" s="461"/>
      <c r="G2" s="461"/>
      <c r="H2" s="461"/>
      <c r="I2" s="461"/>
      <c r="J2" s="459"/>
      <c r="K2" s="459"/>
      <c r="L2" s="459"/>
      <c r="M2" s="459"/>
      <c r="N2" s="459"/>
      <c r="O2" s="459"/>
      <c r="P2" s="459"/>
      <c r="Q2" s="459"/>
    </row>
    <row r="3" spans="1:17" s="100" customFormat="1" ht="15.75" x14ac:dyDescent="0.25">
      <c r="A3" s="473" t="s">
        <v>312</v>
      </c>
      <c r="B3" s="474"/>
      <c r="C3" s="474"/>
      <c r="D3" s="474"/>
      <c r="E3" s="474"/>
      <c r="F3" s="459"/>
      <c r="G3" s="459"/>
      <c r="H3" s="459"/>
      <c r="I3" s="459"/>
      <c r="J3" s="459"/>
      <c r="K3" s="459"/>
      <c r="L3" s="459"/>
      <c r="M3" s="459"/>
      <c r="N3" s="459"/>
      <c r="O3" s="459"/>
      <c r="P3" s="459"/>
      <c r="Q3" s="459"/>
    </row>
    <row r="4" spans="1:17" s="100" customFormat="1" ht="15.75" x14ac:dyDescent="0.25">
      <c r="A4" s="101"/>
      <c r="B4" s="102"/>
      <c r="C4" s="102"/>
      <c r="D4" s="102"/>
      <c r="E4" s="417"/>
      <c r="F4" s="55"/>
      <c r="G4" s="416"/>
      <c r="H4" s="55"/>
      <c r="I4" s="416"/>
      <c r="J4" s="103"/>
      <c r="K4" s="103"/>
    </row>
    <row r="5" spans="1:17" s="68" customFormat="1" x14ac:dyDescent="0.2">
      <c r="A5" s="64" t="s">
        <v>2</v>
      </c>
      <c r="B5" s="65" t="s">
        <v>3</v>
      </c>
      <c r="C5" s="65" t="s">
        <v>4</v>
      </c>
      <c r="D5" s="65" t="s">
        <v>5</v>
      </c>
      <c r="E5" s="65" t="s">
        <v>6</v>
      </c>
      <c r="F5" s="65" t="s">
        <v>7</v>
      </c>
      <c r="G5" s="65" t="s">
        <v>8</v>
      </c>
      <c r="H5" s="65" t="s">
        <v>9</v>
      </c>
      <c r="I5" s="65" t="s">
        <v>10</v>
      </c>
      <c r="J5" s="65" t="s">
        <v>11</v>
      </c>
      <c r="K5" s="65" t="s">
        <v>12</v>
      </c>
      <c r="L5" s="65" t="s">
        <v>13</v>
      </c>
      <c r="M5" s="65" t="s">
        <v>14</v>
      </c>
      <c r="N5" s="65" t="s">
        <v>15</v>
      </c>
      <c r="O5" s="65" t="s">
        <v>16</v>
      </c>
      <c r="P5" s="65" t="s">
        <v>106</v>
      </c>
      <c r="Q5" s="67" t="s">
        <v>107</v>
      </c>
    </row>
    <row r="6" spans="1:17" ht="27.75" customHeight="1" x14ac:dyDescent="0.25">
      <c r="A6" s="464" t="s">
        <v>108</v>
      </c>
      <c r="B6" s="466" t="s">
        <v>17</v>
      </c>
      <c r="C6" s="469" t="s">
        <v>109</v>
      </c>
      <c r="D6" s="476" t="s">
        <v>110</v>
      </c>
      <c r="E6" s="448"/>
      <c r="F6" s="476" t="s">
        <v>19</v>
      </c>
      <c r="G6" s="448"/>
      <c r="H6" s="476" t="s">
        <v>20</v>
      </c>
      <c r="I6" s="448"/>
      <c r="J6" s="476" t="s">
        <v>21</v>
      </c>
      <c r="K6" s="448"/>
      <c r="L6" s="476" t="s">
        <v>22</v>
      </c>
      <c r="M6" s="448"/>
      <c r="N6" s="476" t="s">
        <v>23</v>
      </c>
      <c r="O6" s="448"/>
      <c r="P6" s="476" t="s">
        <v>111</v>
      </c>
      <c r="Q6" s="477"/>
    </row>
    <row r="7" spans="1:17" x14ac:dyDescent="0.2">
      <c r="A7" s="465"/>
      <c r="B7" s="467"/>
      <c r="C7" s="470"/>
      <c r="D7" s="52" t="s">
        <v>27</v>
      </c>
      <c r="E7" s="52" t="s">
        <v>892</v>
      </c>
      <c r="F7" s="52" t="s">
        <v>27</v>
      </c>
      <c r="G7" s="52" t="s">
        <v>892</v>
      </c>
      <c r="H7" s="52" t="s">
        <v>27</v>
      </c>
      <c r="I7" s="52" t="s">
        <v>892</v>
      </c>
      <c r="J7" s="52" t="s">
        <v>27</v>
      </c>
      <c r="K7" s="52" t="s">
        <v>892</v>
      </c>
      <c r="L7" s="52" t="s">
        <v>27</v>
      </c>
      <c r="M7" s="52" t="s">
        <v>892</v>
      </c>
      <c r="N7" s="52" t="s">
        <v>27</v>
      </c>
      <c r="O7" s="52" t="s">
        <v>892</v>
      </c>
      <c r="P7" s="52" t="s">
        <v>27</v>
      </c>
      <c r="Q7" s="13" t="s">
        <v>892</v>
      </c>
    </row>
    <row r="8" spans="1:17" ht="15" x14ac:dyDescent="0.25">
      <c r="A8" s="451"/>
      <c r="B8" s="468"/>
      <c r="C8" s="471"/>
      <c r="D8" s="452" t="s">
        <v>26</v>
      </c>
      <c r="E8" s="453"/>
      <c r="F8" s="452" t="s">
        <v>26</v>
      </c>
      <c r="G8" s="453"/>
      <c r="H8" s="452" t="s">
        <v>26</v>
      </c>
      <c r="I8" s="453"/>
      <c r="J8" s="452" t="s">
        <v>26</v>
      </c>
      <c r="K8" s="453"/>
      <c r="L8" s="452" t="s">
        <v>26</v>
      </c>
      <c r="M8" s="453"/>
      <c r="N8" s="452" t="s">
        <v>26</v>
      </c>
      <c r="O8" s="453"/>
      <c r="P8" s="452" t="s">
        <v>26</v>
      </c>
      <c r="Q8" s="453"/>
    </row>
    <row r="9" spans="1:17" x14ac:dyDescent="0.2">
      <c r="A9" s="71" t="s">
        <v>112</v>
      </c>
      <c r="B9" s="105" t="s">
        <v>313</v>
      </c>
      <c r="C9" s="77" t="s">
        <v>314</v>
      </c>
      <c r="D9" s="74"/>
      <c r="E9" s="74"/>
      <c r="F9" s="74"/>
      <c r="G9" s="74"/>
      <c r="H9" s="74"/>
      <c r="I9" s="74"/>
      <c r="J9" s="74"/>
      <c r="K9" s="74"/>
      <c r="L9" s="74"/>
      <c r="M9" s="74"/>
      <c r="N9" s="74"/>
      <c r="O9" s="74"/>
      <c r="P9" s="75">
        <f t="shared" ref="P9:Q16" si="0">D9+F9+H9+J9+L9+N9</f>
        <v>0</v>
      </c>
      <c r="Q9" s="177">
        <v>0</v>
      </c>
    </row>
    <row r="10" spans="1:17" x14ac:dyDescent="0.2">
      <c r="A10" s="71" t="s">
        <v>115</v>
      </c>
      <c r="B10" s="93" t="s">
        <v>315</v>
      </c>
      <c r="C10" s="77" t="s">
        <v>316</v>
      </c>
      <c r="D10" s="74"/>
      <c r="E10" s="74"/>
      <c r="F10" s="74"/>
      <c r="G10" s="74"/>
      <c r="H10" s="74"/>
      <c r="I10" s="74"/>
      <c r="J10" s="74"/>
      <c r="K10" s="74"/>
      <c r="L10" s="74"/>
      <c r="M10" s="74"/>
      <c r="N10" s="74"/>
      <c r="O10" s="74"/>
      <c r="P10" s="75">
        <f t="shared" si="0"/>
        <v>0</v>
      </c>
      <c r="Q10" s="177">
        <v>0</v>
      </c>
    </row>
    <row r="11" spans="1:17" x14ac:dyDescent="0.2">
      <c r="A11" s="71" t="s">
        <v>118</v>
      </c>
      <c r="B11" s="105" t="s">
        <v>317</v>
      </c>
      <c r="C11" s="77" t="s">
        <v>318</v>
      </c>
      <c r="D11" s="74"/>
      <c r="E11" s="74"/>
      <c r="F11" s="74"/>
      <c r="G11" s="74"/>
      <c r="H11" s="74"/>
      <c r="I11" s="74"/>
      <c r="J11" s="74"/>
      <c r="K11" s="74"/>
      <c r="L11" s="74"/>
      <c r="M11" s="74"/>
      <c r="N11" s="74"/>
      <c r="O11" s="74"/>
      <c r="P11" s="75">
        <f t="shared" si="0"/>
        <v>0</v>
      </c>
      <c r="Q11" s="75">
        <f t="shared" si="0"/>
        <v>0</v>
      </c>
    </row>
    <row r="12" spans="1:17" x14ac:dyDescent="0.2">
      <c r="A12" s="83" t="s">
        <v>121</v>
      </c>
      <c r="B12" s="106" t="s">
        <v>319</v>
      </c>
      <c r="C12" s="84" t="s">
        <v>320</v>
      </c>
      <c r="D12" s="86"/>
      <c r="E12" s="86"/>
      <c r="F12" s="86"/>
      <c r="G12" s="86"/>
      <c r="H12" s="86"/>
      <c r="I12" s="86"/>
      <c r="J12" s="86"/>
      <c r="K12" s="86"/>
      <c r="L12" s="86"/>
      <c r="M12" s="86"/>
      <c r="N12" s="86"/>
      <c r="O12" s="86"/>
      <c r="P12" s="87">
        <f t="shared" si="0"/>
        <v>0</v>
      </c>
      <c r="Q12" s="87">
        <f t="shared" si="0"/>
        <v>0</v>
      </c>
    </row>
    <row r="13" spans="1:17" x14ac:dyDescent="0.2">
      <c r="A13" s="71" t="s">
        <v>124</v>
      </c>
      <c r="B13" s="93" t="s">
        <v>321</v>
      </c>
      <c r="C13" s="77" t="s">
        <v>322</v>
      </c>
      <c r="D13" s="74">
        <v>1626914601</v>
      </c>
      <c r="E13" s="74">
        <v>1626914601</v>
      </c>
      <c r="F13" s="74"/>
      <c r="G13" s="74"/>
      <c r="H13" s="74"/>
      <c r="I13" s="74"/>
      <c r="J13" s="74"/>
      <c r="K13" s="74"/>
      <c r="L13" s="74"/>
      <c r="M13" s="74"/>
      <c r="N13" s="74"/>
      <c r="O13" s="74"/>
      <c r="P13" s="75">
        <f t="shared" si="0"/>
        <v>1626914601</v>
      </c>
      <c r="Q13" s="75">
        <f t="shared" si="0"/>
        <v>1626914601</v>
      </c>
    </row>
    <row r="14" spans="1:17" x14ac:dyDescent="0.2">
      <c r="A14" s="71" t="s">
        <v>127</v>
      </c>
      <c r="B14" s="105" t="s">
        <v>323</v>
      </c>
      <c r="C14" s="77" t="s">
        <v>324</v>
      </c>
      <c r="D14" s="74"/>
      <c r="E14" s="74"/>
      <c r="F14" s="74"/>
      <c r="G14" s="74"/>
      <c r="H14" s="74"/>
      <c r="I14" s="74"/>
      <c r="J14" s="74"/>
      <c r="K14" s="74"/>
      <c r="L14" s="74"/>
      <c r="M14" s="74"/>
      <c r="N14" s="74"/>
      <c r="O14" s="74"/>
      <c r="P14" s="75">
        <f t="shared" si="0"/>
        <v>0</v>
      </c>
      <c r="Q14" s="75">
        <f t="shared" si="0"/>
        <v>0</v>
      </c>
    </row>
    <row r="15" spans="1:17" x14ac:dyDescent="0.2">
      <c r="A15" s="71" t="s">
        <v>130</v>
      </c>
      <c r="B15" s="93" t="s">
        <v>325</v>
      </c>
      <c r="C15" s="77" t="s">
        <v>326</v>
      </c>
      <c r="D15" s="74"/>
      <c r="E15" s="74"/>
      <c r="F15" s="74"/>
      <c r="G15" s="74"/>
      <c r="H15" s="74"/>
      <c r="I15" s="74"/>
      <c r="J15" s="74"/>
      <c r="K15" s="74"/>
      <c r="L15" s="74"/>
      <c r="M15" s="74"/>
      <c r="N15" s="74"/>
      <c r="O15" s="74"/>
      <c r="P15" s="75">
        <f t="shared" si="0"/>
        <v>0</v>
      </c>
      <c r="Q15" s="75">
        <f t="shared" si="0"/>
        <v>0</v>
      </c>
    </row>
    <row r="16" spans="1:17" x14ac:dyDescent="0.2">
      <c r="A16" s="71" t="s">
        <v>133</v>
      </c>
      <c r="B16" s="105" t="s">
        <v>327</v>
      </c>
      <c r="C16" s="77" t="s">
        <v>328</v>
      </c>
      <c r="D16" s="74"/>
      <c r="E16" s="74"/>
      <c r="F16" s="74"/>
      <c r="G16" s="74"/>
      <c r="H16" s="74"/>
      <c r="I16" s="74"/>
      <c r="J16" s="74"/>
      <c r="K16" s="74"/>
      <c r="L16" s="74"/>
      <c r="M16" s="74"/>
      <c r="N16" s="74"/>
      <c r="O16" s="74"/>
      <c r="P16" s="75">
        <f t="shared" si="0"/>
        <v>0</v>
      </c>
      <c r="Q16" s="75">
        <f t="shared" si="0"/>
        <v>0</v>
      </c>
    </row>
    <row r="17" spans="1:17" s="76" customFormat="1" x14ac:dyDescent="0.2">
      <c r="A17" s="83" t="s">
        <v>136</v>
      </c>
      <c r="B17" s="107" t="s">
        <v>329</v>
      </c>
      <c r="C17" s="84" t="s">
        <v>330</v>
      </c>
      <c r="D17" s="86">
        <f>SUM(D13:D16)</f>
        <v>1626914601</v>
      </c>
      <c r="E17" s="86">
        <f>SUM(E13:E16)</f>
        <v>1626914601</v>
      </c>
      <c r="F17" s="86">
        <f t="shared" ref="F17:P17" si="1">SUM(F13:F16)</f>
        <v>0</v>
      </c>
      <c r="G17" s="86"/>
      <c r="H17" s="86">
        <f t="shared" si="1"/>
        <v>0</v>
      </c>
      <c r="I17" s="86"/>
      <c r="J17" s="86">
        <f t="shared" si="1"/>
        <v>0</v>
      </c>
      <c r="K17" s="86"/>
      <c r="L17" s="86">
        <f t="shared" si="1"/>
        <v>0</v>
      </c>
      <c r="M17" s="86"/>
      <c r="N17" s="86">
        <f t="shared" si="1"/>
        <v>0</v>
      </c>
      <c r="O17" s="86"/>
      <c r="P17" s="82">
        <f t="shared" si="1"/>
        <v>1626914601</v>
      </c>
      <c r="Q17" s="82">
        <f t="shared" ref="Q17" si="2">SUM(Q13:Q16)</f>
        <v>1626914601</v>
      </c>
    </row>
    <row r="18" spans="1:17" s="76" customFormat="1" x14ac:dyDescent="0.2">
      <c r="A18" s="71" t="s">
        <v>139</v>
      </c>
      <c r="B18" s="77" t="s">
        <v>331</v>
      </c>
      <c r="C18" s="77" t="s">
        <v>332</v>
      </c>
      <c r="D18" s="74">
        <v>368471078</v>
      </c>
      <c r="E18" s="74">
        <v>556881893</v>
      </c>
      <c r="F18" s="74">
        <v>1738134</v>
      </c>
      <c r="G18" s="74">
        <v>1738134</v>
      </c>
      <c r="H18" s="74">
        <v>1871610</v>
      </c>
      <c r="I18" s="74">
        <v>1871610</v>
      </c>
      <c r="J18" s="74">
        <v>2581280</v>
      </c>
      <c r="K18" s="74">
        <v>2581280</v>
      </c>
      <c r="L18" s="74">
        <v>1949555</v>
      </c>
      <c r="M18" s="74">
        <v>1949555</v>
      </c>
      <c r="N18" s="74">
        <v>593705</v>
      </c>
      <c r="O18" s="74">
        <v>593705</v>
      </c>
      <c r="P18" s="75">
        <f t="shared" ref="P18:Q28" si="3">D18+F18+H18+J18+L18+N18</f>
        <v>377205362</v>
      </c>
      <c r="Q18" s="75">
        <f t="shared" si="3"/>
        <v>565616177</v>
      </c>
    </row>
    <row r="19" spans="1:17" s="76" customFormat="1" x14ac:dyDescent="0.2">
      <c r="A19" s="71" t="s">
        <v>142</v>
      </c>
      <c r="B19" s="77" t="s">
        <v>333</v>
      </c>
      <c r="C19" s="77" t="s">
        <v>334</v>
      </c>
      <c r="D19" s="74"/>
      <c r="E19" s="74"/>
      <c r="F19" s="74"/>
      <c r="G19" s="74"/>
      <c r="H19" s="74"/>
      <c r="I19" s="74"/>
      <c r="J19" s="74"/>
      <c r="K19" s="74"/>
      <c r="L19" s="74"/>
      <c r="M19" s="74"/>
      <c r="N19" s="74"/>
      <c r="O19" s="74"/>
      <c r="P19" s="75">
        <f t="shared" si="3"/>
        <v>0</v>
      </c>
      <c r="Q19" s="75">
        <f t="shared" si="3"/>
        <v>0</v>
      </c>
    </row>
    <row r="20" spans="1:17" s="76" customFormat="1" x14ac:dyDescent="0.2">
      <c r="A20" s="83" t="s">
        <v>145</v>
      </c>
      <c r="B20" s="84" t="s">
        <v>335</v>
      </c>
      <c r="C20" s="84" t="s">
        <v>336</v>
      </c>
      <c r="D20" s="86">
        <f t="shared" ref="D20:N20" si="4">SUM(D18:D19)</f>
        <v>368471078</v>
      </c>
      <c r="E20" s="86">
        <f t="shared" ref="E20" si="5">SUM(E18:E19)</f>
        <v>556881893</v>
      </c>
      <c r="F20" s="86">
        <f t="shared" si="4"/>
        <v>1738134</v>
      </c>
      <c r="G20" s="86">
        <f t="shared" ref="G20" si="6">SUM(G18:G19)</f>
        <v>1738134</v>
      </c>
      <c r="H20" s="86">
        <f t="shared" si="4"/>
        <v>1871610</v>
      </c>
      <c r="I20" s="86">
        <f t="shared" ref="I20" si="7">SUM(I18:I19)</f>
        <v>1871610</v>
      </c>
      <c r="J20" s="86">
        <f t="shared" si="4"/>
        <v>2581280</v>
      </c>
      <c r="K20" s="86">
        <f t="shared" ref="K20" si="8">SUM(K18:K19)</f>
        <v>2581280</v>
      </c>
      <c r="L20" s="86">
        <f t="shared" si="4"/>
        <v>1949555</v>
      </c>
      <c r="M20" s="86">
        <f t="shared" ref="M20" si="9">SUM(M18:M19)</f>
        <v>1949555</v>
      </c>
      <c r="N20" s="86">
        <f t="shared" si="4"/>
        <v>593705</v>
      </c>
      <c r="O20" s="86">
        <f t="shared" ref="O20" si="10">SUM(O18:O19)</f>
        <v>593705</v>
      </c>
      <c r="P20" s="87">
        <f t="shared" si="3"/>
        <v>377205362</v>
      </c>
      <c r="Q20" s="87">
        <f t="shared" si="3"/>
        <v>565616177</v>
      </c>
    </row>
    <row r="21" spans="1:17" s="76" customFormat="1" x14ac:dyDescent="0.2">
      <c r="A21" s="71" t="s">
        <v>148</v>
      </c>
      <c r="B21" s="105" t="s">
        <v>337</v>
      </c>
      <c r="C21" s="77" t="s">
        <v>338</v>
      </c>
      <c r="D21" s="74"/>
      <c r="E21" s="74">
        <v>34384676</v>
      </c>
      <c r="F21" s="74"/>
      <c r="G21" s="74"/>
      <c r="H21" s="74"/>
      <c r="I21" s="74"/>
      <c r="J21" s="74"/>
      <c r="K21" s="74"/>
      <c r="L21" s="74"/>
      <c r="M21" s="74"/>
      <c r="N21" s="74"/>
      <c r="O21" s="74"/>
      <c r="P21" s="75">
        <f t="shared" si="3"/>
        <v>0</v>
      </c>
      <c r="Q21" s="75">
        <f t="shared" si="3"/>
        <v>34384676</v>
      </c>
    </row>
    <row r="22" spans="1:17" x14ac:dyDescent="0.2">
      <c r="A22" s="71" t="s">
        <v>151</v>
      </c>
      <c r="B22" s="105" t="s">
        <v>339</v>
      </c>
      <c r="C22" s="77" t="s">
        <v>340</v>
      </c>
      <c r="D22" s="74"/>
      <c r="E22" s="74"/>
      <c r="F22" s="74"/>
      <c r="G22" s="74"/>
      <c r="H22" s="74"/>
      <c r="I22" s="74"/>
      <c r="J22" s="74"/>
      <c r="K22" s="74"/>
      <c r="L22" s="74"/>
      <c r="M22" s="74"/>
      <c r="N22" s="74"/>
      <c r="O22" s="74"/>
      <c r="P22" s="75">
        <f t="shared" si="3"/>
        <v>0</v>
      </c>
      <c r="Q22" s="75">
        <f t="shared" si="3"/>
        <v>0</v>
      </c>
    </row>
    <row r="23" spans="1:17" s="58" customFormat="1" x14ac:dyDescent="0.2">
      <c r="A23" s="71" t="s">
        <v>154</v>
      </c>
      <c r="B23" s="105" t="s">
        <v>70</v>
      </c>
      <c r="C23" s="77" t="s">
        <v>341</v>
      </c>
      <c r="D23" s="74"/>
      <c r="E23" s="74"/>
      <c r="F23" s="74">
        <v>253751066</v>
      </c>
      <c r="G23" s="74">
        <v>256799066</v>
      </c>
      <c r="H23" s="74">
        <v>109311390</v>
      </c>
      <c r="I23" s="74">
        <v>109311390</v>
      </c>
      <c r="J23" s="74">
        <v>125018370</v>
      </c>
      <c r="K23" s="74">
        <v>125018370</v>
      </c>
      <c r="L23" s="74">
        <v>207311445</v>
      </c>
      <c r="M23" s="74">
        <v>207311445</v>
      </c>
      <c r="N23" s="74">
        <v>66905200</v>
      </c>
      <c r="O23" s="74">
        <v>66905200</v>
      </c>
      <c r="P23" s="75">
        <f t="shared" si="3"/>
        <v>762297471</v>
      </c>
      <c r="Q23" s="75">
        <f t="shared" si="3"/>
        <v>765345471</v>
      </c>
    </row>
    <row r="24" spans="1:17" s="58" customFormat="1" x14ac:dyDescent="0.2">
      <c r="A24" s="71" t="s">
        <v>157</v>
      </c>
      <c r="B24" s="105" t="s">
        <v>342</v>
      </c>
      <c r="C24" s="77" t="s">
        <v>343</v>
      </c>
      <c r="D24" s="74"/>
      <c r="E24" s="74"/>
      <c r="F24" s="74"/>
      <c r="G24" s="74"/>
      <c r="H24" s="74"/>
      <c r="I24" s="74"/>
      <c r="J24" s="74"/>
      <c r="K24" s="74"/>
      <c r="L24" s="74"/>
      <c r="M24" s="74"/>
      <c r="N24" s="74"/>
      <c r="O24" s="74"/>
      <c r="P24" s="75">
        <f t="shared" si="3"/>
        <v>0</v>
      </c>
      <c r="Q24" s="75">
        <f t="shared" si="3"/>
        <v>0</v>
      </c>
    </row>
    <row r="25" spans="1:17" x14ac:dyDescent="0.2">
      <c r="A25" s="71" t="s">
        <v>160</v>
      </c>
      <c r="B25" s="93" t="s">
        <v>344</v>
      </c>
      <c r="C25" s="77" t="s">
        <v>345</v>
      </c>
      <c r="D25" s="74"/>
      <c r="E25" s="74"/>
      <c r="F25" s="74"/>
      <c r="G25" s="74"/>
      <c r="H25" s="74"/>
      <c r="I25" s="74"/>
      <c r="J25" s="74"/>
      <c r="K25" s="74"/>
      <c r="L25" s="74"/>
      <c r="M25" s="74"/>
      <c r="N25" s="74"/>
      <c r="O25" s="74"/>
      <c r="P25" s="75">
        <f t="shared" si="3"/>
        <v>0</v>
      </c>
      <c r="Q25" s="75">
        <f t="shared" si="3"/>
        <v>0</v>
      </c>
    </row>
    <row r="26" spans="1:17" x14ac:dyDescent="0.2">
      <c r="A26" s="71">
        <v>18</v>
      </c>
      <c r="B26" s="93" t="s">
        <v>346</v>
      </c>
      <c r="C26" s="77" t="s">
        <v>347</v>
      </c>
      <c r="D26" s="74"/>
      <c r="E26" s="74"/>
      <c r="F26" s="74"/>
      <c r="G26" s="74"/>
      <c r="H26" s="74"/>
      <c r="I26" s="74"/>
      <c r="J26" s="74"/>
      <c r="K26" s="74"/>
      <c r="L26" s="74"/>
      <c r="M26" s="74"/>
      <c r="N26" s="74"/>
      <c r="O26" s="74"/>
      <c r="P26" s="75">
        <f t="shared" si="3"/>
        <v>0</v>
      </c>
      <c r="Q26" s="75">
        <f t="shared" si="3"/>
        <v>0</v>
      </c>
    </row>
    <row r="27" spans="1:17" x14ac:dyDescent="0.2">
      <c r="A27" s="71">
        <v>19</v>
      </c>
      <c r="B27" s="93" t="s">
        <v>348</v>
      </c>
      <c r="C27" s="77" t="s">
        <v>349</v>
      </c>
      <c r="D27" s="74"/>
      <c r="E27" s="74"/>
      <c r="F27" s="74"/>
      <c r="G27" s="74"/>
      <c r="H27" s="74"/>
      <c r="I27" s="74"/>
      <c r="J27" s="74"/>
      <c r="K27" s="74"/>
      <c r="L27" s="74"/>
      <c r="M27" s="74"/>
      <c r="N27" s="74"/>
      <c r="O27" s="74"/>
      <c r="P27" s="75">
        <f t="shared" si="3"/>
        <v>0</v>
      </c>
      <c r="Q27" s="75">
        <f t="shared" si="3"/>
        <v>0</v>
      </c>
    </row>
    <row r="28" spans="1:17" x14ac:dyDescent="0.2">
      <c r="A28" s="83">
        <v>20</v>
      </c>
      <c r="B28" s="106" t="s">
        <v>350</v>
      </c>
      <c r="C28" s="84" t="s">
        <v>351</v>
      </c>
      <c r="D28" s="86"/>
      <c r="E28" s="86"/>
      <c r="F28" s="86"/>
      <c r="G28" s="86"/>
      <c r="H28" s="86"/>
      <c r="I28" s="86"/>
      <c r="J28" s="86"/>
      <c r="K28" s="86"/>
      <c r="L28" s="86"/>
      <c r="M28" s="86"/>
      <c r="N28" s="86"/>
      <c r="O28" s="86"/>
      <c r="P28" s="87">
        <f t="shared" si="3"/>
        <v>0</v>
      </c>
      <c r="Q28" s="87">
        <f t="shared" si="3"/>
        <v>0</v>
      </c>
    </row>
    <row r="29" spans="1:17" x14ac:dyDescent="0.2">
      <c r="A29" s="83">
        <v>21</v>
      </c>
      <c r="B29" s="106" t="s">
        <v>352</v>
      </c>
      <c r="C29" s="84" t="s">
        <v>353</v>
      </c>
      <c r="D29" s="86">
        <f>D12+D17+D20+D21+D22+D23+D24+D28</f>
        <v>1995385679</v>
      </c>
      <c r="E29" s="86">
        <f>E12+E17+E20+E21+E22+E23+E24+E28</f>
        <v>2218181170</v>
      </c>
      <c r="F29" s="86">
        <f t="shared" ref="F29:P29" si="11">F12+F17+F20+F21+F22+F23+F24+F28</f>
        <v>255489200</v>
      </c>
      <c r="G29" s="86">
        <f t="shared" ref="G29" si="12">G12+G17+G20+G21+G22+G23+G24+G28</f>
        <v>258537200</v>
      </c>
      <c r="H29" s="86">
        <f t="shared" si="11"/>
        <v>111183000</v>
      </c>
      <c r="I29" s="86">
        <f t="shared" ref="I29" si="13">I12+I17+I20+I21+I22+I23+I24+I28</f>
        <v>111183000</v>
      </c>
      <c r="J29" s="86">
        <f t="shared" si="11"/>
        <v>127599650</v>
      </c>
      <c r="K29" s="86">
        <f t="shared" ref="K29" si="14">K12+K17+K20+K21+K22+K23+K24+K28</f>
        <v>127599650</v>
      </c>
      <c r="L29" s="86">
        <f t="shared" si="11"/>
        <v>209261000</v>
      </c>
      <c r="M29" s="86">
        <f t="shared" ref="M29" si="15">M12+M17+M20+M21+M22+M23+M24+M28</f>
        <v>209261000</v>
      </c>
      <c r="N29" s="86">
        <f t="shared" si="11"/>
        <v>67498905</v>
      </c>
      <c r="O29" s="86">
        <f t="shared" ref="O29" si="16">O12+O17+O20+O21+O22+O23+O24+O28</f>
        <v>67498905</v>
      </c>
      <c r="P29" s="82">
        <f t="shared" si="11"/>
        <v>2766417434</v>
      </c>
      <c r="Q29" s="82">
        <f t="shared" ref="Q29" si="17">Q12+Q17+Q20+Q21+Q22+Q23+Q24+Q28</f>
        <v>2992260925</v>
      </c>
    </row>
    <row r="30" spans="1:17" x14ac:dyDescent="0.2">
      <c r="A30" s="71">
        <v>22</v>
      </c>
      <c r="B30" s="93" t="s">
        <v>354</v>
      </c>
      <c r="C30" s="77" t="s">
        <v>355</v>
      </c>
      <c r="D30" s="74"/>
      <c r="E30" s="74"/>
      <c r="F30" s="74"/>
      <c r="G30" s="74"/>
      <c r="H30" s="74"/>
      <c r="I30" s="74"/>
      <c r="J30" s="74"/>
      <c r="K30" s="74"/>
      <c r="L30" s="74"/>
      <c r="M30" s="74"/>
      <c r="N30" s="74"/>
      <c r="O30" s="74"/>
      <c r="P30" s="75">
        <f t="shared" ref="P30:Q37" si="18">D30+F30+H30+J30+L30+N30</f>
        <v>0</v>
      </c>
      <c r="Q30" s="75">
        <f t="shared" si="18"/>
        <v>0</v>
      </c>
    </row>
    <row r="31" spans="1:17" x14ac:dyDescent="0.2">
      <c r="A31" s="71">
        <v>23</v>
      </c>
      <c r="B31" s="93" t="s">
        <v>356</v>
      </c>
      <c r="C31" s="77" t="s">
        <v>357</v>
      </c>
      <c r="D31" s="74"/>
      <c r="E31" s="74"/>
      <c r="F31" s="74"/>
      <c r="G31" s="74"/>
      <c r="H31" s="74"/>
      <c r="I31" s="74"/>
      <c r="J31" s="74"/>
      <c r="K31" s="74"/>
      <c r="L31" s="74"/>
      <c r="M31" s="74"/>
      <c r="N31" s="74"/>
      <c r="O31" s="74"/>
      <c r="P31" s="75">
        <f t="shared" si="18"/>
        <v>0</v>
      </c>
      <c r="Q31" s="75">
        <f t="shared" si="18"/>
        <v>0</v>
      </c>
    </row>
    <row r="32" spans="1:17" x14ac:dyDescent="0.2">
      <c r="A32" s="71">
        <v>24</v>
      </c>
      <c r="B32" s="105" t="s">
        <v>358</v>
      </c>
      <c r="C32" s="77" t="s">
        <v>359</v>
      </c>
      <c r="D32" s="74"/>
      <c r="E32" s="74"/>
      <c r="F32" s="74"/>
      <c r="G32" s="74"/>
      <c r="H32" s="74"/>
      <c r="I32" s="74"/>
      <c r="J32" s="74"/>
      <c r="K32" s="74"/>
      <c r="L32" s="74"/>
      <c r="M32" s="74"/>
      <c r="N32" s="74"/>
      <c r="O32" s="74"/>
      <c r="P32" s="75">
        <f t="shared" si="18"/>
        <v>0</v>
      </c>
      <c r="Q32" s="75">
        <f t="shared" si="18"/>
        <v>0</v>
      </c>
    </row>
    <row r="33" spans="1:17" s="76" customFormat="1" x14ac:dyDescent="0.2">
      <c r="A33" s="71">
        <v>25</v>
      </c>
      <c r="B33" s="105" t="s">
        <v>360</v>
      </c>
      <c r="C33" s="77" t="s">
        <v>361</v>
      </c>
      <c r="D33" s="74"/>
      <c r="E33" s="74"/>
      <c r="F33" s="74"/>
      <c r="G33" s="74"/>
      <c r="H33" s="74"/>
      <c r="I33" s="74"/>
      <c r="J33" s="74"/>
      <c r="K33" s="74"/>
      <c r="L33" s="74"/>
      <c r="M33" s="74"/>
      <c r="N33" s="74"/>
      <c r="O33" s="74"/>
      <c r="P33" s="75">
        <f t="shared" si="18"/>
        <v>0</v>
      </c>
      <c r="Q33" s="75">
        <f t="shared" si="18"/>
        <v>0</v>
      </c>
    </row>
    <row r="34" spans="1:17" s="76" customFormat="1" x14ac:dyDescent="0.2">
      <c r="A34" s="71">
        <v>26</v>
      </c>
      <c r="B34" s="105" t="s">
        <v>362</v>
      </c>
      <c r="C34" s="77" t="s">
        <v>363</v>
      </c>
      <c r="D34" s="74"/>
      <c r="E34" s="74"/>
      <c r="F34" s="74"/>
      <c r="G34" s="74"/>
      <c r="H34" s="74"/>
      <c r="I34" s="74"/>
      <c r="J34" s="74"/>
      <c r="K34" s="74"/>
      <c r="L34" s="74"/>
      <c r="M34" s="74"/>
      <c r="N34" s="74"/>
      <c r="O34" s="74"/>
      <c r="P34" s="75">
        <f t="shared" si="18"/>
        <v>0</v>
      </c>
      <c r="Q34" s="75">
        <f t="shared" si="18"/>
        <v>0</v>
      </c>
    </row>
    <row r="35" spans="1:17" x14ac:dyDescent="0.2">
      <c r="A35" s="71">
        <v>27</v>
      </c>
      <c r="B35" s="105" t="s">
        <v>364</v>
      </c>
      <c r="C35" s="77" t="s">
        <v>365</v>
      </c>
      <c r="D35" s="92"/>
      <c r="E35" s="92"/>
      <c r="F35" s="92"/>
      <c r="G35" s="92"/>
      <c r="H35" s="92"/>
      <c r="I35" s="92"/>
      <c r="J35" s="92"/>
      <c r="K35" s="92"/>
      <c r="L35" s="92"/>
      <c r="M35" s="92"/>
      <c r="N35" s="92"/>
      <c r="O35" s="92"/>
      <c r="P35" s="95">
        <f t="shared" si="18"/>
        <v>0</v>
      </c>
      <c r="Q35" s="95">
        <f t="shared" si="18"/>
        <v>0</v>
      </c>
    </row>
    <row r="36" spans="1:17" x14ac:dyDescent="0.2">
      <c r="A36" s="71">
        <v>28</v>
      </c>
      <c r="B36" s="93" t="s">
        <v>366</v>
      </c>
      <c r="C36" s="77" t="s">
        <v>367</v>
      </c>
      <c r="D36" s="74"/>
      <c r="E36" s="74"/>
      <c r="F36" s="74"/>
      <c r="G36" s="74"/>
      <c r="H36" s="74"/>
      <c r="I36" s="74"/>
      <c r="J36" s="74"/>
      <c r="K36" s="74"/>
      <c r="L36" s="74"/>
      <c r="M36" s="74"/>
      <c r="N36" s="74"/>
      <c r="O36" s="74"/>
      <c r="P36" s="75">
        <f t="shared" si="18"/>
        <v>0</v>
      </c>
      <c r="Q36" s="75">
        <f t="shared" si="18"/>
        <v>0</v>
      </c>
    </row>
    <row r="37" spans="1:17" x14ac:dyDescent="0.2">
      <c r="A37" s="71">
        <v>29</v>
      </c>
      <c r="B37" s="93" t="s">
        <v>368</v>
      </c>
      <c r="C37" s="77" t="s">
        <v>369</v>
      </c>
      <c r="D37" s="74"/>
      <c r="E37" s="74"/>
      <c r="F37" s="74"/>
      <c r="G37" s="74"/>
      <c r="H37" s="74"/>
      <c r="I37" s="74"/>
      <c r="J37" s="74"/>
      <c r="K37" s="74"/>
      <c r="L37" s="74"/>
      <c r="M37" s="74"/>
      <c r="N37" s="74"/>
      <c r="O37" s="74"/>
      <c r="P37" s="75">
        <f t="shared" si="18"/>
        <v>0</v>
      </c>
      <c r="Q37" s="75">
        <f t="shared" si="18"/>
        <v>0</v>
      </c>
    </row>
    <row r="38" spans="1:17" s="76" customFormat="1" x14ac:dyDescent="0.2">
      <c r="A38" s="79">
        <v>30</v>
      </c>
      <c r="B38" s="108" t="s">
        <v>370</v>
      </c>
      <c r="C38" s="80" t="s">
        <v>371</v>
      </c>
      <c r="D38" s="82">
        <f>D29+D35+D36+D37</f>
        <v>1995385679</v>
      </c>
      <c r="E38" s="82">
        <f>E29+E35+E36+E37</f>
        <v>2218181170</v>
      </c>
      <c r="F38" s="82">
        <f t="shared" ref="F38:P38" si="19">F29+F35+F36+F37</f>
        <v>255489200</v>
      </c>
      <c r="G38" s="82">
        <f t="shared" ref="G38" si="20">G29+G35+G36+G37</f>
        <v>258537200</v>
      </c>
      <c r="H38" s="82">
        <f t="shared" si="19"/>
        <v>111183000</v>
      </c>
      <c r="I38" s="82">
        <f t="shared" ref="I38" si="21">I29+I35+I36+I37</f>
        <v>111183000</v>
      </c>
      <c r="J38" s="82">
        <f t="shared" si="19"/>
        <v>127599650</v>
      </c>
      <c r="K38" s="82">
        <f t="shared" ref="K38" si="22">K29+K35+K36+K37</f>
        <v>127599650</v>
      </c>
      <c r="L38" s="82">
        <f t="shared" si="19"/>
        <v>209261000</v>
      </c>
      <c r="M38" s="82">
        <f t="shared" ref="M38" si="23">M29+M35+M36+M37</f>
        <v>209261000</v>
      </c>
      <c r="N38" s="82">
        <f t="shared" si="19"/>
        <v>67498905</v>
      </c>
      <c r="O38" s="82">
        <f t="shared" ref="O38" si="24">O29+O35+O36+O37</f>
        <v>67498905</v>
      </c>
      <c r="P38" s="82">
        <f t="shared" si="19"/>
        <v>2766417434</v>
      </c>
      <c r="Q38" s="82">
        <f t="shared" ref="Q38" si="25">Q29+Q35+Q36+Q37</f>
        <v>2992260925</v>
      </c>
    </row>
    <row r="43" spans="1:17" x14ac:dyDescent="0.2">
      <c r="B43" s="51"/>
    </row>
    <row r="44" spans="1:17" x14ac:dyDescent="0.2">
      <c r="B44" s="51"/>
    </row>
  </sheetData>
  <mergeCells count="20">
    <mergeCell ref="F8:G8"/>
    <mergeCell ref="H8:I8"/>
    <mergeCell ref="A2:Q2"/>
    <mergeCell ref="A3:Q3"/>
    <mergeCell ref="J8:K8"/>
    <mergeCell ref="L8:M8"/>
    <mergeCell ref="N8:O8"/>
    <mergeCell ref="P8:Q8"/>
    <mergeCell ref="A1:Q1"/>
    <mergeCell ref="A6:A8"/>
    <mergeCell ref="B6:B8"/>
    <mergeCell ref="C6:C8"/>
    <mergeCell ref="D6:E6"/>
    <mergeCell ref="F6:G6"/>
    <mergeCell ref="H6:I6"/>
    <mergeCell ref="J6:K6"/>
    <mergeCell ref="L6:M6"/>
    <mergeCell ref="N6:O6"/>
    <mergeCell ref="P6:Q6"/>
    <mergeCell ref="D8:E8"/>
  </mergeCells>
  <pageMargins left="0.70866141732283472" right="0.70866141732283472" top="0.74803149606299213" bottom="0.74803149606299213" header="0.31496062992125984" footer="0.31496062992125984"/>
  <pageSetup paperSize="9" scale="5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BQ111"/>
  <sheetViews>
    <sheetView zoomScale="90" zoomScaleNormal="90" workbookViewId="0">
      <pane xSplit="3" ySplit="9" topLeftCell="AL10" activePane="bottomRight" state="frozen"/>
      <selection pane="topRight" activeCell="D1" sqref="D1"/>
      <selection pane="bottomLeft" activeCell="A10" sqref="A10"/>
      <selection pane="bottomRight" activeCell="AM21" sqref="AM20:AM21"/>
    </sheetView>
  </sheetViews>
  <sheetFormatPr defaultRowHeight="12.75" x14ac:dyDescent="0.2"/>
  <cols>
    <col min="1" max="1" width="5" style="110" bestFit="1" customWidth="1"/>
    <col min="2" max="2" width="74.5703125" style="53" bestFit="1" customWidth="1"/>
    <col min="3" max="3" width="8.140625" style="53" customWidth="1"/>
    <col min="4" max="5" width="19" style="53" customWidth="1"/>
    <col min="6" max="7" width="18.140625" style="53" customWidth="1"/>
    <col min="8" max="9" width="19.5703125" style="53" customWidth="1"/>
    <col min="10" max="11" width="17.42578125" style="53" customWidth="1"/>
    <col min="12" max="13" width="16.7109375" style="53" customWidth="1"/>
    <col min="14" max="15" width="16.85546875" style="53" customWidth="1"/>
    <col min="16" max="17" width="17.140625" style="53" customWidth="1"/>
    <col min="18" max="19" width="16.42578125" style="53" customWidth="1"/>
    <col min="20" max="21" width="17.7109375" style="53" customWidth="1"/>
    <col min="22" max="23" width="17.5703125" style="53" customWidth="1"/>
    <col min="24" max="25" width="18" style="53" customWidth="1"/>
    <col min="26" max="27" width="16.42578125" style="53" customWidth="1"/>
    <col min="28" max="29" width="17.42578125" style="76" customWidth="1"/>
    <col min="30" max="31" width="14.5703125" style="53" customWidth="1"/>
    <col min="32" max="33" width="13.28515625" style="53" customWidth="1"/>
    <col min="34" max="35" width="14.85546875" style="53" customWidth="1"/>
    <col min="36" max="37" width="15.7109375" style="53" customWidth="1"/>
    <col min="38" max="39" width="17.5703125" style="53" customWidth="1"/>
    <col min="40" max="41" width="13.42578125" style="53" customWidth="1"/>
    <col min="42" max="43" width="16.7109375" style="53" customWidth="1"/>
    <col min="44" max="45" width="16.28515625" style="53" customWidth="1"/>
    <col min="46" max="47" width="16.140625" style="53" customWidth="1"/>
    <col min="48" max="49" width="16.28515625" style="53" customWidth="1"/>
    <col min="50" max="51" width="13.5703125" style="53" customWidth="1"/>
    <col min="52" max="55" width="16" style="53" customWidth="1"/>
    <col min="56" max="56" width="16.140625" style="53" customWidth="1"/>
    <col min="57" max="57" width="15.7109375" style="53" customWidth="1"/>
    <col min="58" max="255" width="9.140625" style="53"/>
    <col min="256" max="256" width="5" style="53" bestFit="1" customWidth="1"/>
    <col min="257" max="257" width="74.5703125" style="53" bestFit="1" customWidth="1"/>
    <col min="258" max="258" width="8.140625" style="53" customWidth="1"/>
    <col min="259" max="259" width="16.7109375" style="53" customWidth="1"/>
    <col min="260" max="260" width="12.5703125" style="53" customWidth="1"/>
    <col min="261" max="261" width="15.42578125" style="53" bestFit="1" customWidth="1"/>
    <col min="262" max="262" width="16.28515625" style="53" bestFit="1" customWidth="1"/>
    <col min="263" max="263" width="14.28515625" style="53" customWidth="1"/>
    <col min="264" max="264" width="12.85546875" style="53" customWidth="1"/>
    <col min="265" max="265" width="15.85546875" style="53" customWidth="1"/>
    <col min="266" max="266" width="13.7109375" style="53" customWidth="1"/>
    <col min="267" max="267" width="16.7109375" style="53" customWidth="1"/>
    <col min="268" max="268" width="11.7109375" style="53" customWidth="1"/>
    <col min="269" max="269" width="12.140625" style="53" customWidth="1"/>
    <col min="270" max="270" width="17.5703125" style="53" customWidth="1"/>
    <col min="271" max="271" width="12.7109375" style="53" customWidth="1"/>
    <col min="272" max="272" width="11.140625" style="53" customWidth="1"/>
    <col min="273" max="273" width="12.42578125" style="53" customWidth="1"/>
    <col min="274" max="274" width="17.85546875" style="53" customWidth="1"/>
    <col min="275" max="275" width="16" style="53" customWidth="1"/>
    <col min="276" max="276" width="15" style="53" customWidth="1"/>
    <col min="277" max="277" width="13.140625" style="53" customWidth="1"/>
    <col min="278" max="278" width="14.28515625" style="53" customWidth="1"/>
    <col min="279" max="279" width="18" style="53" customWidth="1"/>
    <col min="280" max="280" width="13" style="53" customWidth="1"/>
    <col min="281" max="281" width="15.140625" style="53" customWidth="1"/>
    <col min="282" max="282" width="15.5703125" style="53" customWidth="1"/>
    <col min="283" max="283" width="15" style="53" customWidth="1"/>
    <col min="284" max="284" width="10" style="53" bestFit="1" customWidth="1"/>
    <col min="285" max="286" width="10.85546875" style="53" bestFit="1" customWidth="1"/>
    <col min="287" max="287" width="9.85546875" style="53" bestFit="1" customWidth="1"/>
    <col min="288" max="288" width="10" style="53" bestFit="1" customWidth="1"/>
    <col min="289" max="289" width="9.85546875" style="53" bestFit="1" customWidth="1"/>
    <col min="290" max="290" width="10" style="53" bestFit="1" customWidth="1"/>
    <col min="291" max="291" width="9.140625" style="53"/>
    <col min="292" max="292" width="10" style="53" bestFit="1" customWidth="1"/>
    <col min="293" max="293" width="9.85546875" style="53" bestFit="1" customWidth="1"/>
    <col min="294" max="294" width="10" style="53" bestFit="1" customWidth="1"/>
    <col min="295" max="295" width="9.85546875" style="53" bestFit="1" customWidth="1"/>
    <col min="296" max="296" width="10" style="53" bestFit="1" customWidth="1"/>
    <col min="297" max="298" width="10.85546875" style="53" bestFit="1" customWidth="1"/>
    <col min="299" max="299" width="9.85546875" style="53" bestFit="1" customWidth="1"/>
    <col min="300" max="300" width="10" style="53" bestFit="1" customWidth="1"/>
    <col min="301" max="301" width="9.85546875" style="53" bestFit="1" customWidth="1"/>
    <col min="302" max="302" width="10" style="53" bestFit="1" customWidth="1"/>
    <col min="303" max="303" width="9.85546875" style="53" bestFit="1" customWidth="1"/>
    <col min="304" max="304" width="10" style="53" bestFit="1" customWidth="1"/>
    <col min="305" max="305" width="9.85546875" style="53" bestFit="1" customWidth="1"/>
    <col min="306" max="306" width="10" style="53" bestFit="1" customWidth="1"/>
    <col min="307" max="307" width="9.85546875" style="53" bestFit="1" customWidth="1"/>
    <col min="308" max="308" width="10" style="53" bestFit="1" customWidth="1"/>
    <col min="309" max="309" width="9.85546875" style="53" bestFit="1" customWidth="1"/>
    <col min="310" max="310" width="10" style="53" bestFit="1" customWidth="1"/>
    <col min="311" max="312" width="12.28515625" style="53" bestFit="1" customWidth="1"/>
    <col min="313" max="511" width="9.140625" style="53"/>
    <col min="512" max="512" width="5" style="53" bestFit="1" customWidth="1"/>
    <col min="513" max="513" width="74.5703125" style="53" bestFit="1" customWidth="1"/>
    <col min="514" max="514" width="8.140625" style="53" customWidth="1"/>
    <col min="515" max="515" width="16.7109375" style="53" customWidth="1"/>
    <col min="516" max="516" width="12.5703125" style="53" customWidth="1"/>
    <col min="517" max="517" width="15.42578125" style="53" bestFit="1" customWidth="1"/>
    <col min="518" max="518" width="16.28515625" style="53" bestFit="1" customWidth="1"/>
    <col min="519" max="519" width="14.28515625" style="53" customWidth="1"/>
    <col min="520" max="520" width="12.85546875" style="53" customWidth="1"/>
    <col min="521" max="521" width="15.85546875" style="53" customWidth="1"/>
    <col min="522" max="522" width="13.7109375" style="53" customWidth="1"/>
    <col min="523" max="523" width="16.7109375" style="53" customWidth="1"/>
    <col min="524" max="524" width="11.7109375" style="53" customWidth="1"/>
    <col min="525" max="525" width="12.140625" style="53" customWidth="1"/>
    <col min="526" max="526" width="17.5703125" style="53" customWidth="1"/>
    <col min="527" max="527" width="12.7109375" style="53" customWidth="1"/>
    <col min="528" max="528" width="11.140625" style="53" customWidth="1"/>
    <col min="529" max="529" width="12.42578125" style="53" customWidth="1"/>
    <col min="530" max="530" width="17.85546875" style="53" customWidth="1"/>
    <col min="531" max="531" width="16" style="53" customWidth="1"/>
    <col min="532" max="532" width="15" style="53" customWidth="1"/>
    <col min="533" max="533" width="13.140625" style="53" customWidth="1"/>
    <col min="534" max="534" width="14.28515625" style="53" customWidth="1"/>
    <col min="535" max="535" width="18" style="53" customWidth="1"/>
    <col min="536" max="536" width="13" style="53" customWidth="1"/>
    <col min="537" max="537" width="15.140625" style="53" customWidth="1"/>
    <col min="538" max="538" width="15.5703125" style="53" customWidth="1"/>
    <col min="539" max="539" width="15" style="53" customWidth="1"/>
    <col min="540" max="540" width="10" style="53" bestFit="1" customWidth="1"/>
    <col min="541" max="542" width="10.85546875" style="53" bestFit="1" customWidth="1"/>
    <col min="543" max="543" width="9.85546875" style="53" bestFit="1" customWidth="1"/>
    <col min="544" max="544" width="10" style="53" bestFit="1" customWidth="1"/>
    <col min="545" max="545" width="9.85546875" style="53" bestFit="1" customWidth="1"/>
    <col min="546" max="546" width="10" style="53" bestFit="1" customWidth="1"/>
    <col min="547" max="547" width="9.140625" style="53"/>
    <col min="548" max="548" width="10" style="53" bestFit="1" customWidth="1"/>
    <col min="549" max="549" width="9.85546875" style="53" bestFit="1" customWidth="1"/>
    <col min="550" max="550" width="10" style="53" bestFit="1" customWidth="1"/>
    <col min="551" max="551" width="9.85546875" style="53" bestFit="1" customWidth="1"/>
    <col min="552" max="552" width="10" style="53" bestFit="1" customWidth="1"/>
    <col min="553" max="554" width="10.85546875" style="53" bestFit="1" customWidth="1"/>
    <col min="555" max="555" width="9.85546875" style="53" bestFit="1" customWidth="1"/>
    <col min="556" max="556" width="10" style="53" bestFit="1" customWidth="1"/>
    <col min="557" max="557" width="9.85546875" style="53" bestFit="1" customWidth="1"/>
    <col min="558" max="558" width="10" style="53" bestFit="1" customWidth="1"/>
    <col min="559" max="559" width="9.85546875" style="53" bestFit="1" customWidth="1"/>
    <col min="560" max="560" width="10" style="53" bestFit="1" customWidth="1"/>
    <col min="561" max="561" width="9.85546875" style="53" bestFit="1" customWidth="1"/>
    <col min="562" max="562" width="10" style="53" bestFit="1" customWidth="1"/>
    <col min="563" max="563" width="9.85546875" style="53" bestFit="1" customWidth="1"/>
    <col min="564" max="564" width="10" style="53" bestFit="1" customWidth="1"/>
    <col min="565" max="565" width="9.85546875" style="53" bestFit="1" customWidth="1"/>
    <col min="566" max="566" width="10" style="53" bestFit="1" customWidth="1"/>
    <col min="567" max="568" width="12.28515625" style="53" bestFit="1" customWidth="1"/>
    <col min="569" max="767" width="9.140625" style="53"/>
    <col min="768" max="768" width="5" style="53" bestFit="1" customWidth="1"/>
    <col min="769" max="769" width="74.5703125" style="53" bestFit="1" customWidth="1"/>
    <col min="770" max="770" width="8.140625" style="53" customWidth="1"/>
    <col min="771" max="771" width="16.7109375" style="53" customWidth="1"/>
    <col min="772" max="772" width="12.5703125" style="53" customWidth="1"/>
    <col min="773" max="773" width="15.42578125" style="53" bestFit="1" customWidth="1"/>
    <col min="774" max="774" width="16.28515625" style="53" bestFit="1" customWidth="1"/>
    <col min="775" max="775" width="14.28515625" style="53" customWidth="1"/>
    <col min="776" max="776" width="12.85546875" style="53" customWidth="1"/>
    <col min="777" max="777" width="15.85546875" style="53" customWidth="1"/>
    <col min="778" max="778" width="13.7109375" style="53" customWidth="1"/>
    <col min="779" max="779" width="16.7109375" style="53" customWidth="1"/>
    <col min="780" max="780" width="11.7109375" style="53" customWidth="1"/>
    <col min="781" max="781" width="12.140625" style="53" customWidth="1"/>
    <col min="782" max="782" width="17.5703125" style="53" customWidth="1"/>
    <col min="783" max="783" width="12.7109375" style="53" customWidth="1"/>
    <col min="784" max="784" width="11.140625" style="53" customWidth="1"/>
    <col min="785" max="785" width="12.42578125" style="53" customWidth="1"/>
    <col min="786" max="786" width="17.85546875" style="53" customWidth="1"/>
    <col min="787" max="787" width="16" style="53" customWidth="1"/>
    <col min="788" max="788" width="15" style="53" customWidth="1"/>
    <col min="789" max="789" width="13.140625" style="53" customWidth="1"/>
    <col min="790" max="790" width="14.28515625" style="53" customWidth="1"/>
    <col min="791" max="791" width="18" style="53" customWidth="1"/>
    <col min="792" max="792" width="13" style="53" customWidth="1"/>
    <col min="793" max="793" width="15.140625" style="53" customWidth="1"/>
    <col min="794" max="794" width="15.5703125" style="53" customWidth="1"/>
    <col min="795" max="795" width="15" style="53" customWidth="1"/>
    <col min="796" max="796" width="10" style="53" bestFit="1" customWidth="1"/>
    <col min="797" max="798" width="10.85546875" style="53" bestFit="1" customWidth="1"/>
    <col min="799" max="799" width="9.85546875" style="53" bestFit="1" customWidth="1"/>
    <col min="800" max="800" width="10" style="53" bestFit="1" customWidth="1"/>
    <col min="801" max="801" width="9.85546875" style="53" bestFit="1" customWidth="1"/>
    <col min="802" max="802" width="10" style="53" bestFit="1" customWidth="1"/>
    <col min="803" max="803" width="9.140625" style="53"/>
    <col min="804" max="804" width="10" style="53" bestFit="1" customWidth="1"/>
    <col min="805" max="805" width="9.85546875" style="53" bestFit="1" customWidth="1"/>
    <col min="806" max="806" width="10" style="53" bestFit="1" customWidth="1"/>
    <col min="807" max="807" width="9.85546875" style="53" bestFit="1" customWidth="1"/>
    <col min="808" max="808" width="10" style="53" bestFit="1" customWidth="1"/>
    <col min="809" max="810" width="10.85546875" style="53" bestFit="1" customWidth="1"/>
    <col min="811" max="811" width="9.85546875" style="53" bestFit="1" customWidth="1"/>
    <col min="812" max="812" width="10" style="53" bestFit="1" customWidth="1"/>
    <col min="813" max="813" width="9.85546875" style="53" bestFit="1" customWidth="1"/>
    <col min="814" max="814" width="10" style="53" bestFit="1" customWidth="1"/>
    <col min="815" max="815" width="9.85546875" style="53" bestFit="1" customWidth="1"/>
    <col min="816" max="816" width="10" style="53" bestFit="1" customWidth="1"/>
    <col min="817" max="817" width="9.85546875" style="53" bestFit="1" customWidth="1"/>
    <col min="818" max="818" width="10" style="53" bestFit="1" customWidth="1"/>
    <col min="819" max="819" width="9.85546875" style="53" bestFit="1" customWidth="1"/>
    <col min="820" max="820" width="10" style="53" bestFit="1" customWidth="1"/>
    <col min="821" max="821" width="9.85546875" style="53" bestFit="1" customWidth="1"/>
    <col min="822" max="822" width="10" style="53" bestFit="1" customWidth="1"/>
    <col min="823" max="824" width="12.28515625" style="53" bestFit="1" customWidth="1"/>
    <col min="825" max="1023" width="9.140625" style="53"/>
    <col min="1024" max="1024" width="5" style="53" bestFit="1" customWidth="1"/>
    <col min="1025" max="1025" width="74.5703125" style="53" bestFit="1" customWidth="1"/>
    <col min="1026" max="1026" width="8.140625" style="53" customWidth="1"/>
    <col min="1027" max="1027" width="16.7109375" style="53" customWidth="1"/>
    <col min="1028" max="1028" width="12.5703125" style="53" customWidth="1"/>
    <col min="1029" max="1029" width="15.42578125" style="53" bestFit="1" customWidth="1"/>
    <col min="1030" max="1030" width="16.28515625" style="53" bestFit="1" customWidth="1"/>
    <col min="1031" max="1031" width="14.28515625" style="53" customWidth="1"/>
    <col min="1032" max="1032" width="12.85546875" style="53" customWidth="1"/>
    <col min="1033" max="1033" width="15.85546875" style="53" customWidth="1"/>
    <col min="1034" max="1034" width="13.7109375" style="53" customWidth="1"/>
    <col min="1035" max="1035" width="16.7109375" style="53" customWidth="1"/>
    <col min="1036" max="1036" width="11.7109375" style="53" customWidth="1"/>
    <col min="1037" max="1037" width="12.140625" style="53" customWidth="1"/>
    <col min="1038" max="1038" width="17.5703125" style="53" customWidth="1"/>
    <col min="1039" max="1039" width="12.7109375" style="53" customWidth="1"/>
    <col min="1040" max="1040" width="11.140625" style="53" customWidth="1"/>
    <col min="1041" max="1041" width="12.42578125" style="53" customWidth="1"/>
    <col min="1042" max="1042" width="17.85546875" style="53" customWidth="1"/>
    <col min="1043" max="1043" width="16" style="53" customWidth="1"/>
    <col min="1044" max="1044" width="15" style="53" customWidth="1"/>
    <col min="1045" max="1045" width="13.140625" style="53" customWidth="1"/>
    <col min="1046" max="1046" width="14.28515625" style="53" customWidth="1"/>
    <col min="1047" max="1047" width="18" style="53" customWidth="1"/>
    <col min="1048" max="1048" width="13" style="53" customWidth="1"/>
    <col min="1049" max="1049" width="15.140625" style="53" customWidth="1"/>
    <col min="1050" max="1050" width="15.5703125" style="53" customWidth="1"/>
    <col min="1051" max="1051" width="15" style="53" customWidth="1"/>
    <col min="1052" max="1052" width="10" style="53" bestFit="1" customWidth="1"/>
    <col min="1053" max="1054" width="10.85546875" style="53" bestFit="1" customWidth="1"/>
    <col min="1055" max="1055" width="9.85546875" style="53" bestFit="1" customWidth="1"/>
    <col min="1056" max="1056" width="10" style="53" bestFit="1" customWidth="1"/>
    <col min="1057" max="1057" width="9.85546875" style="53" bestFit="1" customWidth="1"/>
    <col min="1058" max="1058" width="10" style="53" bestFit="1" customWidth="1"/>
    <col min="1059" max="1059" width="9.140625" style="53"/>
    <col min="1060" max="1060" width="10" style="53" bestFit="1" customWidth="1"/>
    <col min="1061" max="1061" width="9.85546875" style="53" bestFit="1" customWidth="1"/>
    <col min="1062" max="1062" width="10" style="53" bestFit="1" customWidth="1"/>
    <col min="1063" max="1063" width="9.85546875" style="53" bestFit="1" customWidth="1"/>
    <col min="1064" max="1064" width="10" style="53" bestFit="1" customWidth="1"/>
    <col min="1065" max="1066" width="10.85546875" style="53" bestFit="1" customWidth="1"/>
    <col min="1067" max="1067" width="9.85546875" style="53" bestFit="1" customWidth="1"/>
    <col min="1068" max="1068" width="10" style="53" bestFit="1" customWidth="1"/>
    <col min="1069" max="1069" width="9.85546875" style="53" bestFit="1" customWidth="1"/>
    <col min="1070" max="1070" width="10" style="53" bestFit="1" customWidth="1"/>
    <col min="1071" max="1071" width="9.85546875" style="53" bestFit="1" customWidth="1"/>
    <col min="1072" max="1072" width="10" style="53" bestFit="1" customWidth="1"/>
    <col min="1073" max="1073" width="9.85546875" style="53" bestFit="1" customWidth="1"/>
    <col min="1074" max="1074" width="10" style="53" bestFit="1" customWidth="1"/>
    <col min="1075" max="1075" width="9.85546875" style="53" bestFit="1" customWidth="1"/>
    <col min="1076" max="1076" width="10" style="53" bestFit="1" customWidth="1"/>
    <col min="1077" max="1077" width="9.85546875" style="53" bestFit="1" customWidth="1"/>
    <col min="1078" max="1078" width="10" style="53" bestFit="1" customWidth="1"/>
    <col min="1079" max="1080" width="12.28515625" style="53" bestFit="1" customWidth="1"/>
    <col min="1081" max="1279" width="9.140625" style="53"/>
    <col min="1280" max="1280" width="5" style="53" bestFit="1" customWidth="1"/>
    <col min="1281" max="1281" width="74.5703125" style="53" bestFit="1" customWidth="1"/>
    <col min="1282" max="1282" width="8.140625" style="53" customWidth="1"/>
    <col min="1283" max="1283" width="16.7109375" style="53" customWidth="1"/>
    <col min="1284" max="1284" width="12.5703125" style="53" customWidth="1"/>
    <col min="1285" max="1285" width="15.42578125" style="53" bestFit="1" customWidth="1"/>
    <col min="1286" max="1286" width="16.28515625" style="53" bestFit="1" customWidth="1"/>
    <col min="1287" max="1287" width="14.28515625" style="53" customWidth="1"/>
    <col min="1288" max="1288" width="12.85546875" style="53" customWidth="1"/>
    <col min="1289" max="1289" width="15.85546875" style="53" customWidth="1"/>
    <col min="1290" max="1290" width="13.7109375" style="53" customWidth="1"/>
    <col min="1291" max="1291" width="16.7109375" style="53" customWidth="1"/>
    <col min="1292" max="1292" width="11.7109375" style="53" customWidth="1"/>
    <col min="1293" max="1293" width="12.140625" style="53" customWidth="1"/>
    <col min="1294" max="1294" width="17.5703125" style="53" customWidth="1"/>
    <col min="1295" max="1295" width="12.7109375" style="53" customWidth="1"/>
    <col min="1296" max="1296" width="11.140625" style="53" customWidth="1"/>
    <col min="1297" max="1297" width="12.42578125" style="53" customWidth="1"/>
    <col min="1298" max="1298" width="17.85546875" style="53" customWidth="1"/>
    <col min="1299" max="1299" width="16" style="53" customWidth="1"/>
    <col min="1300" max="1300" width="15" style="53" customWidth="1"/>
    <col min="1301" max="1301" width="13.140625" style="53" customWidth="1"/>
    <col min="1302" max="1302" width="14.28515625" style="53" customWidth="1"/>
    <col min="1303" max="1303" width="18" style="53" customWidth="1"/>
    <col min="1304" max="1304" width="13" style="53" customWidth="1"/>
    <col min="1305" max="1305" width="15.140625" style="53" customWidth="1"/>
    <col min="1306" max="1306" width="15.5703125" style="53" customWidth="1"/>
    <col min="1307" max="1307" width="15" style="53" customWidth="1"/>
    <col min="1308" max="1308" width="10" style="53" bestFit="1" customWidth="1"/>
    <col min="1309" max="1310" width="10.85546875" style="53" bestFit="1" customWidth="1"/>
    <col min="1311" max="1311" width="9.85546875" style="53" bestFit="1" customWidth="1"/>
    <col min="1312" max="1312" width="10" style="53" bestFit="1" customWidth="1"/>
    <col min="1313" max="1313" width="9.85546875" style="53" bestFit="1" customWidth="1"/>
    <col min="1314" max="1314" width="10" style="53" bestFit="1" customWidth="1"/>
    <col min="1315" max="1315" width="9.140625" style="53"/>
    <col min="1316" max="1316" width="10" style="53" bestFit="1" customWidth="1"/>
    <col min="1317" max="1317" width="9.85546875" style="53" bestFit="1" customWidth="1"/>
    <col min="1318" max="1318" width="10" style="53" bestFit="1" customWidth="1"/>
    <col min="1319" max="1319" width="9.85546875" style="53" bestFit="1" customWidth="1"/>
    <col min="1320" max="1320" width="10" style="53" bestFit="1" customWidth="1"/>
    <col min="1321" max="1322" width="10.85546875" style="53" bestFit="1" customWidth="1"/>
    <col min="1323" max="1323" width="9.85546875" style="53" bestFit="1" customWidth="1"/>
    <col min="1324" max="1324" width="10" style="53" bestFit="1" customWidth="1"/>
    <col min="1325" max="1325" width="9.85546875" style="53" bestFit="1" customWidth="1"/>
    <col min="1326" max="1326" width="10" style="53" bestFit="1" customWidth="1"/>
    <col min="1327" max="1327" width="9.85546875" style="53" bestFit="1" customWidth="1"/>
    <col min="1328" max="1328" width="10" style="53" bestFit="1" customWidth="1"/>
    <col min="1329" max="1329" width="9.85546875" style="53" bestFit="1" customWidth="1"/>
    <col min="1330" max="1330" width="10" style="53" bestFit="1" customWidth="1"/>
    <col min="1331" max="1331" width="9.85546875" style="53" bestFit="1" customWidth="1"/>
    <col min="1332" max="1332" width="10" style="53" bestFit="1" customWidth="1"/>
    <col min="1333" max="1333" width="9.85546875" style="53" bestFit="1" customWidth="1"/>
    <col min="1334" max="1334" width="10" style="53" bestFit="1" customWidth="1"/>
    <col min="1335" max="1336" width="12.28515625" style="53" bestFit="1" customWidth="1"/>
    <col min="1337" max="1535" width="9.140625" style="53"/>
    <col min="1536" max="1536" width="5" style="53" bestFit="1" customWidth="1"/>
    <col min="1537" max="1537" width="74.5703125" style="53" bestFit="1" customWidth="1"/>
    <col min="1538" max="1538" width="8.140625" style="53" customWidth="1"/>
    <col min="1539" max="1539" width="16.7109375" style="53" customWidth="1"/>
    <col min="1540" max="1540" width="12.5703125" style="53" customWidth="1"/>
    <col min="1541" max="1541" width="15.42578125" style="53" bestFit="1" customWidth="1"/>
    <col min="1542" max="1542" width="16.28515625" style="53" bestFit="1" customWidth="1"/>
    <col min="1543" max="1543" width="14.28515625" style="53" customWidth="1"/>
    <col min="1544" max="1544" width="12.85546875" style="53" customWidth="1"/>
    <col min="1545" max="1545" width="15.85546875" style="53" customWidth="1"/>
    <col min="1546" max="1546" width="13.7109375" style="53" customWidth="1"/>
    <col min="1547" max="1547" width="16.7109375" style="53" customWidth="1"/>
    <col min="1548" max="1548" width="11.7109375" style="53" customWidth="1"/>
    <col min="1549" max="1549" width="12.140625" style="53" customWidth="1"/>
    <col min="1550" max="1550" width="17.5703125" style="53" customWidth="1"/>
    <col min="1551" max="1551" width="12.7109375" style="53" customWidth="1"/>
    <col min="1552" max="1552" width="11.140625" style="53" customWidth="1"/>
    <col min="1553" max="1553" width="12.42578125" style="53" customWidth="1"/>
    <col min="1554" max="1554" width="17.85546875" style="53" customWidth="1"/>
    <col min="1555" max="1555" width="16" style="53" customWidth="1"/>
    <col min="1556" max="1556" width="15" style="53" customWidth="1"/>
    <col min="1557" max="1557" width="13.140625" style="53" customWidth="1"/>
    <col min="1558" max="1558" width="14.28515625" style="53" customWidth="1"/>
    <col min="1559" max="1559" width="18" style="53" customWidth="1"/>
    <col min="1560" max="1560" width="13" style="53" customWidth="1"/>
    <col min="1561" max="1561" width="15.140625" style="53" customWidth="1"/>
    <col min="1562" max="1562" width="15.5703125" style="53" customWidth="1"/>
    <col min="1563" max="1563" width="15" style="53" customWidth="1"/>
    <col min="1564" max="1564" width="10" style="53" bestFit="1" customWidth="1"/>
    <col min="1565" max="1566" width="10.85546875" style="53" bestFit="1" customWidth="1"/>
    <col min="1567" max="1567" width="9.85546875" style="53" bestFit="1" customWidth="1"/>
    <col min="1568" max="1568" width="10" style="53" bestFit="1" customWidth="1"/>
    <col min="1569" max="1569" width="9.85546875" style="53" bestFit="1" customWidth="1"/>
    <col min="1570" max="1570" width="10" style="53" bestFit="1" customWidth="1"/>
    <col min="1571" max="1571" width="9.140625" style="53"/>
    <col min="1572" max="1572" width="10" style="53" bestFit="1" customWidth="1"/>
    <col min="1573" max="1573" width="9.85546875" style="53" bestFit="1" customWidth="1"/>
    <col min="1574" max="1574" width="10" style="53" bestFit="1" customWidth="1"/>
    <col min="1575" max="1575" width="9.85546875" style="53" bestFit="1" customWidth="1"/>
    <col min="1576" max="1576" width="10" style="53" bestFit="1" customWidth="1"/>
    <col min="1577" max="1578" width="10.85546875" style="53" bestFit="1" customWidth="1"/>
    <col min="1579" max="1579" width="9.85546875" style="53" bestFit="1" customWidth="1"/>
    <col min="1580" max="1580" width="10" style="53" bestFit="1" customWidth="1"/>
    <col min="1581" max="1581" width="9.85546875" style="53" bestFit="1" customWidth="1"/>
    <col min="1582" max="1582" width="10" style="53" bestFit="1" customWidth="1"/>
    <col min="1583" max="1583" width="9.85546875" style="53" bestFit="1" customWidth="1"/>
    <col min="1584" max="1584" width="10" style="53" bestFit="1" customWidth="1"/>
    <col min="1585" max="1585" width="9.85546875" style="53" bestFit="1" customWidth="1"/>
    <col min="1586" max="1586" width="10" style="53" bestFit="1" customWidth="1"/>
    <col min="1587" max="1587" width="9.85546875" style="53" bestFit="1" customWidth="1"/>
    <col min="1588" max="1588" width="10" style="53" bestFit="1" customWidth="1"/>
    <col min="1589" max="1589" width="9.85546875" style="53" bestFit="1" customWidth="1"/>
    <col min="1590" max="1590" width="10" style="53" bestFit="1" customWidth="1"/>
    <col min="1591" max="1592" width="12.28515625" style="53" bestFit="1" customWidth="1"/>
    <col min="1593" max="1791" width="9.140625" style="53"/>
    <col min="1792" max="1792" width="5" style="53" bestFit="1" customWidth="1"/>
    <col min="1793" max="1793" width="74.5703125" style="53" bestFit="1" customWidth="1"/>
    <col min="1794" max="1794" width="8.140625" style="53" customWidth="1"/>
    <col min="1795" max="1795" width="16.7109375" style="53" customWidth="1"/>
    <col min="1796" max="1796" width="12.5703125" style="53" customWidth="1"/>
    <col min="1797" max="1797" width="15.42578125" style="53" bestFit="1" customWidth="1"/>
    <col min="1798" max="1798" width="16.28515625" style="53" bestFit="1" customWidth="1"/>
    <col min="1799" max="1799" width="14.28515625" style="53" customWidth="1"/>
    <col min="1800" max="1800" width="12.85546875" style="53" customWidth="1"/>
    <col min="1801" max="1801" width="15.85546875" style="53" customWidth="1"/>
    <col min="1802" max="1802" width="13.7109375" style="53" customWidth="1"/>
    <col min="1803" max="1803" width="16.7109375" style="53" customWidth="1"/>
    <col min="1804" max="1804" width="11.7109375" style="53" customWidth="1"/>
    <col min="1805" max="1805" width="12.140625" style="53" customWidth="1"/>
    <col min="1806" max="1806" width="17.5703125" style="53" customWidth="1"/>
    <col min="1807" max="1807" width="12.7109375" style="53" customWidth="1"/>
    <col min="1808" max="1808" width="11.140625" style="53" customWidth="1"/>
    <col min="1809" max="1809" width="12.42578125" style="53" customWidth="1"/>
    <col min="1810" max="1810" width="17.85546875" style="53" customWidth="1"/>
    <col min="1811" max="1811" width="16" style="53" customWidth="1"/>
    <col min="1812" max="1812" width="15" style="53" customWidth="1"/>
    <col min="1813" max="1813" width="13.140625" style="53" customWidth="1"/>
    <col min="1814" max="1814" width="14.28515625" style="53" customWidth="1"/>
    <col min="1815" max="1815" width="18" style="53" customWidth="1"/>
    <col min="1816" max="1816" width="13" style="53" customWidth="1"/>
    <col min="1817" max="1817" width="15.140625" style="53" customWidth="1"/>
    <col min="1818" max="1818" width="15.5703125" style="53" customWidth="1"/>
    <col min="1819" max="1819" width="15" style="53" customWidth="1"/>
    <col min="1820" max="1820" width="10" style="53" bestFit="1" customWidth="1"/>
    <col min="1821" max="1822" width="10.85546875" style="53" bestFit="1" customWidth="1"/>
    <col min="1823" max="1823" width="9.85546875" style="53" bestFit="1" customWidth="1"/>
    <col min="1824" max="1824" width="10" style="53" bestFit="1" customWidth="1"/>
    <col min="1825" max="1825" width="9.85546875" style="53" bestFit="1" customWidth="1"/>
    <col min="1826" max="1826" width="10" style="53" bestFit="1" customWidth="1"/>
    <col min="1827" max="1827" width="9.140625" style="53"/>
    <col min="1828" max="1828" width="10" style="53" bestFit="1" customWidth="1"/>
    <col min="1829" max="1829" width="9.85546875" style="53" bestFit="1" customWidth="1"/>
    <col min="1830" max="1830" width="10" style="53" bestFit="1" customWidth="1"/>
    <col min="1831" max="1831" width="9.85546875" style="53" bestFit="1" customWidth="1"/>
    <col min="1832" max="1832" width="10" style="53" bestFit="1" customWidth="1"/>
    <col min="1833" max="1834" width="10.85546875" style="53" bestFit="1" customWidth="1"/>
    <col min="1835" max="1835" width="9.85546875" style="53" bestFit="1" customWidth="1"/>
    <col min="1836" max="1836" width="10" style="53" bestFit="1" customWidth="1"/>
    <col min="1837" max="1837" width="9.85546875" style="53" bestFit="1" customWidth="1"/>
    <col min="1838" max="1838" width="10" style="53" bestFit="1" customWidth="1"/>
    <col min="1839" max="1839" width="9.85546875" style="53" bestFit="1" customWidth="1"/>
    <col min="1840" max="1840" width="10" style="53" bestFit="1" customWidth="1"/>
    <col min="1841" max="1841" width="9.85546875" style="53" bestFit="1" customWidth="1"/>
    <col min="1842" max="1842" width="10" style="53" bestFit="1" customWidth="1"/>
    <col min="1843" max="1843" width="9.85546875" style="53" bestFit="1" customWidth="1"/>
    <col min="1844" max="1844" width="10" style="53" bestFit="1" customWidth="1"/>
    <col min="1845" max="1845" width="9.85546875" style="53" bestFit="1" customWidth="1"/>
    <col min="1846" max="1846" width="10" style="53" bestFit="1" customWidth="1"/>
    <col min="1847" max="1848" width="12.28515625" style="53" bestFit="1" customWidth="1"/>
    <col min="1849" max="2047" width="9.140625" style="53"/>
    <col min="2048" max="2048" width="5" style="53" bestFit="1" customWidth="1"/>
    <col min="2049" max="2049" width="74.5703125" style="53" bestFit="1" customWidth="1"/>
    <col min="2050" max="2050" width="8.140625" style="53" customWidth="1"/>
    <col min="2051" max="2051" width="16.7109375" style="53" customWidth="1"/>
    <col min="2052" max="2052" width="12.5703125" style="53" customWidth="1"/>
    <col min="2053" max="2053" width="15.42578125" style="53" bestFit="1" customWidth="1"/>
    <col min="2054" max="2054" width="16.28515625" style="53" bestFit="1" customWidth="1"/>
    <col min="2055" max="2055" width="14.28515625" style="53" customWidth="1"/>
    <col min="2056" max="2056" width="12.85546875" style="53" customWidth="1"/>
    <col min="2057" max="2057" width="15.85546875" style="53" customWidth="1"/>
    <col min="2058" max="2058" width="13.7109375" style="53" customWidth="1"/>
    <col min="2059" max="2059" width="16.7109375" style="53" customWidth="1"/>
    <col min="2060" max="2060" width="11.7109375" style="53" customWidth="1"/>
    <col min="2061" max="2061" width="12.140625" style="53" customWidth="1"/>
    <col min="2062" max="2062" width="17.5703125" style="53" customWidth="1"/>
    <col min="2063" max="2063" width="12.7109375" style="53" customWidth="1"/>
    <col min="2064" max="2064" width="11.140625" style="53" customWidth="1"/>
    <col min="2065" max="2065" width="12.42578125" style="53" customWidth="1"/>
    <col min="2066" max="2066" width="17.85546875" style="53" customWidth="1"/>
    <col min="2067" max="2067" width="16" style="53" customWidth="1"/>
    <col min="2068" max="2068" width="15" style="53" customWidth="1"/>
    <col min="2069" max="2069" width="13.140625" style="53" customWidth="1"/>
    <col min="2070" max="2070" width="14.28515625" style="53" customWidth="1"/>
    <col min="2071" max="2071" width="18" style="53" customWidth="1"/>
    <col min="2072" max="2072" width="13" style="53" customWidth="1"/>
    <col min="2073" max="2073" width="15.140625" style="53" customWidth="1"/>
    <col min="2074" max="2074" width="15.5703125" style="53" customWidth="1"/>
    <col min="2075" max="2075" width="15" style="53" customWidth="1"/>
    <col min="2076" max="2076" width="10" style="53" bestFit="1" customWidth="1"/>
    <col min="2077" max="2078" width="10.85546875" style="53" bestFit="1" customWidth="1"/>
    <col min="2079" max="2079" width="9.85546875" style="53" bestFit="1" customWidth="1"/>
    <col min="2080" max="2080" width="10" style="53" bestFit="1" customWidth="1"/>
    <col min="2081" max="2081" width="9.85546875" style="53" bestFit="1" customWidth="1"/>
    <col min="2082" max="2082" width="10" style="53" bestFit="1" customWidth="1"/>
    <col min="2083" max="2083" width="9.140625" style="53"/>
    <col min="2084" max="2084" width="10" style="53" bestFit="1" customWidth="1"/>
    <col min="2085" max="2085" width="9.85546875" style="53" bestFit="1" customWidth="1"/>
    <col min="2086" max="2086" width="10" style="53" bestFit="1" customWidth="1"/>
    <col min="2087" max="2087" width="9.85546875" style="53" bestFit="1" customWidth="1"/>
    <col min="2088" max="2088" width="10" style="53" bestFit="1" customWidth="1"/>
    <col min="2089" max="2090" width="10.85546875" style="53" bestFit="1" customWidth="1"/>
    <col min="2091" max="2091" width="9.85546875" style="53" bestFit="1" customWidth="1"/>
    <col min="2092" max="2092" width="10" style="53" bestFit="1" customWidth="1"/>
    <col min="2093" max="2093" width="9.85546875" style="53" bestFit="1" customWidth="1"/>
    <col min="2094" max="2094" width="10" style="53" bestFit="1" customWidth="1"/>
    <col min="2095" max="2095" width="9.85546875" style="53" bestFit="1" customWidth="1"/>
    <col min="2096" max="2096" width="10" style="53" bestFit="1" customWidth="1"/>
    <col min="2097" max="2097" width="9.85546875" style="53" bestFit="1" customWidth="1"/>
    <col min="2098" max="2098" width="10" style="53" bestFit="1" customWidth="1"/>
    <col min="2099" max="2099" width="9.85546875" style="53" bestFit="1" customWidth="1"/>
    <col min="2100" max="2100" width="10" style="53" bestFit="1" customWidth="1"/>
    <col min="2101" max="2101" width="9.85546875" style="53" bestFit="1" customWidth="1"/>
    <col min="2102" max="2102" width="10" style="53" bestFit="1" customWidth="1"/>
    <col min="2103" max="2104" width="12.28515625" style="53" bestFit="1" customWidth="1"/>
    <col min="2105" max="2303" width="9.140625" style="53"/>
    <col min="2304" max="2304" width="5" style="53" bestFit="1" customWidth="1"/>
    <col min="2305" max="2305" width="74.5703125" style="53" bestFit="1" customWidth="1"/>
    <col min="2306" max="2306" width="8.140625" style="53" customWidth="1"/>
    <col min="2307" max="2307" width="16.7109375" style="53" customWidth="1"/>
    <col min="2308" max="2308" width="12.5703125" style="53" customWidth="1"/>
    <col min="2309" max="2309" width="15.42578125" style="53" bestFit="1" customWidth="1"/>
    <col min="2310" max="2310" width="16.28515625" style="53" bestFit="1" customWidth="1"/>
    <col min="2311" max="2311" width="14.28515625" style="53" customWidth="1"/>
    <col min="2312" max="2312" width="12.85546875" style="53" customWidth="1"/>
    <col min="2313" max="2313" width="15.85546875" style="53" customWidth="1"/>
    <col min="2314" max="2314" width="13.7109375" style="53" customWidth="1"/>
    <col min="2315" max="2315" width="16.7109375" style="53" customWidth="1"/>
    <col min="2316" max="2316" width="11.7109375" style="53" customWidth="1"/>
    <col min="2317" max="2317" width="12.140625" style="53" customWidth="1"/>
    <col min="2318" max="2318" width="17.5703125" style="53" customWidth="1"/>
    <col min="2319" max="2319" width="12.7109375" style="53" customWidth="1"/>
    <col min="2320" max="2320" width="11.140625" style="53" customWidth="1"/>
    <col min="2321" max="2321" width="12.42578125" style="53" customWidth="1"/>
    <col min="2322" max="2322" width="17.85546875" style="53" customWidth="1"/>
    <col min="2323" max="2323" width="16" style="53" customWidth="1"/>
    <col min="2324" max="2324" width="15" style="53" customWidth="1"/>
    <col min="2325" max="2325" width="13.140625" style="53" customWidth="1"/>
    <col min="2326" max="2326" width="14.28515625" style="53" customWidth="1"/>
    <col min="2327" max="2327" width="18" style="53" customWidth="1"/>
    <col min="2328" max="2328" width="13" style="53" customWidth="1"/>
    <col min="2329" max="2329" width="15.140625" style="53" customWidth="1"/>
    <col min="2330" max="2330" width="15.5703125" style="53" customWidth="1"/>
    <col min="2331" max="2331" width="15" style="53" customWidth="1"/>
    <col min="2332" max="2332" width="10" style="53" bestFit="1" customWidth="1"/>
    <col min="2333" max="2334" width="10.85546875" style="53" bestFit="1" customWidth="1"/>
    <col min="2335" max="2335" width="9.85546875" style="53" bestFit="1" customWidth="1"/>
    <col min="2336" max="2336" width="10" style="53" bestFit="1" customWidth="1"/>
    <col min="2337" max="2337" width="9.85546875" style="53" bestFit="1" customWidth="1"/>
    <col min="2338" max="2338" width="10" style="53" bestFit="1" customWidth="1"/>
    <col min="2339" max="2339" width="9.140625" style="53"/>
    <col min="2340" max="2340" width="10" style="53" bestFit="1" customWidth="1"/>
    <col min="2341" max="2341" width="9.85546875" style="53" bestFit="1" customWidth="1"/>
    <col min="2342" max="2342" width="10" style="53" bestFit="1" customWidth="1"/>
    <col min="2343" max="2343" width="9.85546875" style="53" bestFit="1" customWidth="1"/>
    <col min="2344" max="2344" width="10" style="53" bestFit="1" customWidth="1"/>
    <col min="2345" max="2346" width="10.85546875" style="53" bestFit="1" customWidth="1"/>
    <col min="2347" max="2347" width="9.85546875" style="53" bestFit="1" customWidth="1"/>
    <col min="2348" max="2348" width="10" style="53" bestFit="1" customWidth="1"/>
    <col min="2349" max="2349" width="9.85546875" style="53" bestFit="1" customWidth="1"/>
    <col min="2350" max="2350" width="10" style="53" bestFit="1" customWidth="1"/>
    <col min="2351" max="2351" width="9.85546875" style="53" bestFit="1" customWidth="1"/>
    <col min="2352" max="2352" width="10" style="53" bestFit="1" customWidth="1"/>
    <col min="2353" max="2353" width="9.85546875" style="53" bestFit="1" customWidth="1"/>
    <col min="2354" max="2354" width="10" style="53" bestFit="1" customWidth="1"/>
    <col min="2355" max="2355" width="9.85546875" style="53" bestFit="1" customWidth="1"/>
    <col min="2356" max="2356" width="10" style="53" bestFit="1" customWidth="1"/>
    <col min="2357" max="2357" width="9.85546875" style="53" bestFit="1" customWidth="1"/>
    <col min="2358" max="2358" width="10" style="53" bestFit="1" customWidth="1"/>
    <col min="2359" max="2360" width="12.28515625" style="53" bestFit="1" customWidth="1"/>
    <col min="2361" max="2559" width="9.140625" style="53"/>
    <col min="2560" max="2560" width="5" style="53" bestFit="1" customWidth="1"/>
    <col min="2561" max="2561" width="74.5703125" style="53" bestFit="1" customWidth="1"/>
    <col min="2562" max="2562" width="8.140625" style="53" customWidth="1"/>
    <col min="2563" max="2563" width="16.7109375" style="53" customWidth="1"/>
    <col min="2564" max="2564" width="12.5703125" style="53" customWidth="1"/>
    <col min="2565" max="2565" width="15.42578125" style="53" bestFit="1" customWidth="1"/>
    <col min="2566" max="2566" width="16.28515625" style="53" bestFit="1" customWidth="1"/>
    <col min="2567" max="2567" width="14.28515625" style="53" customWidth="1"/>
    <col min="2568" max="2568" width="12.85546875" style="53" customWidth="1"/>
    <col min="2569" max="2569" width="15.85546875" style="53" customWidth="1"/>
    <col min="2570" max="2570" width="13.7109375" style="53" customWidth="1"/>
    <col min="2571" max="2571" width="16.7109375" style="53" customWidth="1"/>
    <col min="2572" max="2572" width="11.7109375" style="53" customWidth="1"/>
    <col min="2573" max="2573" width="12.140625" style="53" customWidth="1"/>
    <col min="2574" max="2574" width="17.5703125" style="53" customWidth="1"/>
    <col min="2575" max="2575" width="12.7109375" style="53" customWidth="1"/>
    <col min="2576" max="2576" width="11.140625" style="53" customWidth="1"/>
    <col min="2577" max="2577" width="12.42578125" style="53" customWidth="1"/>
    <col min="2578" max="2578" width="17.85546875" style="53" customWidth="1"/>
    <col min="2579" max="2579" width="16" style="53" customWidth="1"/>
    <col min="2580" max="2580" width="15" style="53" customWidth="1"/>
    <col min="2581" max="2581" width="13.140625" style="53" customWidth="1"/>
    <col min="2582" max="2582" width="14.28515625" style="53" customWidth="1"/>
    <col min="2583" max="2583" width="18" style="53" customWidth="1"/>
    <col min="2584" max="2584" width="13" style="53" customWidth="1"/>
    <col min="2585" max="2585" width="15.140625" style="53" customWidth="1"/>
    <col min="2586" max="2586" width="15.5703125" style="53" customWidth="1"/>
    <col min="2587" max="2587" width="15" style="53" customWidth="1"/>
    <col min="2588" max="2588" width="10" style="53" bestFit="1" customWidth="1"/>
    <col min="2589" max="2590" width="10.85546875" style="53" bestFit="1" customWidth="1"/>
    <col min="2591" max="2591" width="9.85546875" style="53" bestFit="1" customWidth="1"/>
    <col min="2592" max="2592" width="10" style="53" bestFit="1" customWidth="1"/>
    <col min="2593" max="2593" width="9.85546875" style="53" bestFit="1" customWidth="1"/>
    <col min="2594" max="2594" width="10" style="53" bestFit="1" customWidth="1"/>
    <col min="2595" max="2595" width="9.140625" style="53"/>
    <col min="2596" max="2596" width="10" style="53" bestFit="1" customWidth="1"/>
    <col min="2597" max="2597" width="9.85546875" style="53" bestFit="1" customWidth="1"/>
    <col min="2598" max="2598" width="10" style="53" bestFit="1" customWidth="1"/>
    <col min="2599" max="2599" width="9.85546875" style="53" bestFit="1" customWidth="1"/>
    <col min="2600" max="2600" width="10" style="53" bestFit="1" customWidth="1"/>
    <col min="2601" max="2602" width="10.85546875" style="53" bestFit="1" customWidth="1"/>
    <col min="2603" max="2603" width="9.85546875" style="53" bestFit="1" customWidth="1"/>
    <col min="2604" max="2604" width="10" style="53" bestFit="1" customWidth="1"/>
    <col min="2605" max="2605" width="9.85546875" style="53" bestFit="1" customWidth="1"/>
    <col min="2606" max="2606" width="10" style="53" bestFit="1" customWidth="1"/>
    <col min="2607" max="2607" width="9.85546875" style="53" bestFit="1" customWidth="1"/>
    <col min="2608" max="2608" width="10" style="53" bestFit="1" customWidth="1"/>
    <col min="2609" max="2609" width="9.85546875" style="53" bestFit="1" customWidth="1"/>
    <col min="2610" max="2610" width="10" style="53" bestFit="1" customWidth="1"/>
    <col min="2611" max="2611" width="9.85546875" style="53" bestFit="1" customWidth="1"/>
    <col min="2612" max="2612" width="10" style="53" bestFit="1" customWidth="1"/>
    <col min="2613" max="2613" width="9.85546875" style="53" bestFit="1" customWidth="1"/>
    <col min="2614" max="2614" width="10" style="53" bestFit="1" customWidth="1"/>
    <col min="2615" max="2616" width="12.28515625" style="53" bestFit="1" customWidth="1"/>
    <col min="2617" max="2815" width="9.140625" style="53"/>
    <col min="2816" max="2816" width="5" style="53" bestFit="1" customWidth="1"/>
    <col min="2817" max="2817" width="74.5703125" style="53" bestFit="1" customWidth="1"/>
    <col min="2818" max="2818" width="8.140625" style="53" customWidth="1"/>
    <col min="2819" max="2819" width="16.7109375" style="53" customWidth="1"/>
    <col min="2820" max="2820" width="12.5703125" style="53" customWidth="1"/>
    <col min="2821" max="2821" width="15.42578125" style="53" bestFit="1" customWidth="1"/>
    <col min="2822" max="2822" width="16.28515625" style="53" bestFit="1" customWidth="1"/>
    <col min="2823" max="2823" width="14.28515625" style="53" customWidth="1"/>
    <col min="2824" max="2824" width="12.85546875" style="53" customWidth="1"/>
    <col min="2825" max="2825" width="15.85546875" style="53" customWidth="1"/>
    <col min="2826" max="2826" width="13.7109375" style="53" customWidth="1"/>
    <col min="2827" max="2827" width="16.7109375" style="53" customWidth="1"/>
    <col min="2828" max="2828" width="11.7109375" style="53" customWidth="1"/>
    <col min="2829" max="2829" width="12.140625" style="53" customWidth="1"/>
    <col min="2830" max="2830" width="17.5703125" style="53" customWidth="1"/>
    <col min="2831" max="2831" width="12.7109375" style="53" customWidth="1"/>
    <col min="2832" max="2832" width="11.140625" style="53" customWidth="1"/>
    <col min="2833" max="2833" width="12.42578125" style="53" customWidth="1"/>
    <col min="2834" max="2834" width="17.85546875" style="53" customWidth="1"/>
    <col min="2835" max="2835" width="16" style="53" customWidth="1"/>
    <col min="2836" max="2836" width="15" style="53" customWidth="1"/>
    <col min="2837" max="2837" width="13.140625" style="53" customWidth="1"/>
    <col min="2838" max="2838" width="14.28515625" style="53" customWidth="1"/>
    <col min="2839" max="2839" width="18" style="53" customWidth="1"/>
    <col min="2840" max="2840" width="13" style="53" customWidth="1"/>
    <col min="2841" max="2841" width="15.140625" style="53" customWidth="1"/>
    <col min="2842" max="2842" width="15.5703125" style="53" customWidth="1"/>
    <col min="2843" max="2843" width="15" style="53" customWidth="1"/>
    <col min="2844" max="2844" width="10" style="53" bestFit="1" customWidth="1"/>
    <col min="2845" max="2846" width="10.85546875" style="53" bestFit="1" customWidth="1"/>
    <col min="2847" max="2847" width="9.85546875" style="53" bestFit="1" customWidth="1"/>
    <col min="2848" max="2848" width="10" style="53" bestFit="1" customWidth="1"/>
    <col min="2849" max="2849" width="9.85546875" style="53" bestFit="1" customWidth="1"/>
    <col min="2850" max="2850" width="10" style="53" bestFit="1" customWidth="1"/>
    <col min="2851" max="2851" width="9.140625" style="53"/>
    <col min="2852" max="2852" width="10" style="53" bestFit="1" customWidth="1"/>
    <col min="2853" max="2853" width="9.85546875" style="53" bestFit="1" customWidth="1"/>
    <col min="2854" max="2854" width="10" style="53" bestFit="1" customWidth="1"/>
    <col min="2855" max="2855" width="9.85546875" style="53" bestFit="1" customWidth="1"/>
    <col min="2856" max="2856" width="10" style="53" bestFit="1" customWidth="1"/>
    <col min="2857" max="2858" width="10.85546875" style="53" bestFit="1" customWidth="1"/>
    <col min="2859" max="2859" width="9.85546875" style="53" bestFit="1" customWidth="1"/>
    <col min="2860" max="2860" width="10" style="53" bestFit="1" customWidth="1"/>
    <col min="2861" max="2861" width="9.85546875" style="53" bestFit="1" customWidth="1"/>
    <col min="2862" max="2862" width="10" style="53" bestFit="1" customWidth="1"/>
    <col min="2863" max="2863" width="9.85546875" style="53" bestFit="1" customWidth="1"/>
    <col min="2864" max="2864" width="10" style="53" bestFit="1" customWidth="1"/>
    <col min="2865" max="2865" width="9.85546875" style="53" bestFit="1" customWidth="1"/>
    <col min="2866" max="2866" width="10" style="53" bestFit="1" customWidth="1"/>
    <col min="2867" max="2867" width="9.85546875" style="53" bestFit="1" customWidth="1"/>
    <col min="2868" max="2868" width="10" style="53" bestFit="1" customWidth="1"/>
    <col min="2869" max="2869" width="9.85546875" style="53" bestFit="1" customWidth="1"/>
    <col min="2870" max="2870" width="10" style="53" bestFit="1" customWidth="1"/>
    <col min="2871" max="2872" width="12.28515625" style="53" bestFit="1" customWidth="1"/>
    <col min="2873" max="3071" width="9.140625" style="53"/>
    <col min="3072" max="3072" width="5" style="53" bestFit="1" customWidth="1"/>
    <col min="3073" max="3073" width="74.5703125" style="53" bestFit="1" customWidth="1"/>
    <col min="3074" max="3074" width="8.140625" style="53" customWidth="1"/>
    <col min="3075" max="3075" width="16.7109375" style="53" customWidth="1"/>
    <col min="3076" max="3076" width="12.5703125" style="53" customWidth="1"/>
    <col min="3077" max="3077" width="15.42578125" style="53" bestFit="1" customWidth="1"/>
    <col min="3078" max="3078" width="16.28515625" style="53" bestFit="1" customWidth="1"/>
    <col min="3079" max="3079" width="14.28515625" style="53" customWidth="1"/>
    <col min="3080" max="3080" width="12.85546875" style="53" customWidth="1"/>
    <col min="3081" max="3081" width="15.85546875" style="53" customWidth="1"/>
    <col min="3082" max="3082" width="13.7109375" style="53" customWidth="1"/>
    <col min="3083" max="3083" width="16.7109375" style="53" customWidth="1"/>
    <col min="3084" max="3084" width="11.7109375" style="53" customWidth="1"/>
    <col min="3085" max="3085" width="12.140625" style="53" customWidth="1"/>
    <col min="3086" max="3086" width="17.5703125" style="53" customWidth="1"/>
    <col min="3087" max="3087" width="12.7109375" style="53" customWidth="1"/>
    <col min="3088" max="3088" width="11.140625" style="53" customWidth="1"/>
    <col min="3089" max="3089" width="12.42578125" style="53" customWidth="1"/>
    <col min="3090" max="3090" width="17.85546875" style="53" customWidth="1"/>
    <col min="3091" max="3091" width="16" style="53" customWidth="1"/>
    <col min="3092" max="3092" width="15" style="53" customWidth="1"/>
    <col min="3093" max="3093" width="13.140625" style="53" customWidth="1"/>
    <col min="3094" max="3094" width="14.28515625" style="53" customWidth="1"/>
    <col min="3095" max="3095" width="18" style="53" customWidth="1"/>
    <col min="3096" max="3096" width="13" style="53" customWidth="1"/>
    <col min="3097" max="3097" width="15.140625" style="53" customWidth="1"/>
    <col min="3098" max="3098" width="15.5703125" style="53" customWidth="1"/>
    <col min="3099" max="3099" width="15" style="53" customWidth="1"/>
    <col min="3100" max="3100" width="10" style="53" bestFit="1" customWidth="1"/>
    <col min="3101" max="3102" width="10.85546875" style="53" bestFit="1" customWidth="1"/>
    <col min="3103" max="3103" width="9.85546875" style="53" bestFit="1" customWidth="1"/>
    <col min="3104" max="3104" width="10" style="53" bestFit="1" customWidth="1"/>
    <col min="3105" max="3105" width="9.85546875" style="53" bestFit="1" customWidth="1"/>
    <col min="3106" max="3106" width="10" style="53" bestFit="1" customWidth="1"/>
    <col min="3107" max="3107" width="9.140625" style="53"/>
    <col min="3108" max="3108" width="10" style="53" bestFit="1" customWidth="1"/>
    <col min="3109" max="3109" width="9.85546875" style="53" bestFit="1" customWidth="1"/>
    <col min="3110" max="3110" width="10" style="53" bestFit="1" customWidth="1"/>
    <col min="3111" max="3111" width="9.85546875" style="53" bestFit="1" customWidth="1"/>
    <col min="3112" max="3112" width="10" style="53" bestFit="1" customWidth="1"/>
    <col min="3113" max="3114" width="10.85546875" style="53" bestFit="1" customWidth="1"/>
    <col min="3115" max="3115" width="9.85546875" style="53" bestFit="1" customWidth="1"/>
    <col min="3116" max="3116" width="10" style="53" bestFit="1" customWidth="1"/>
    <col min="3117" max="3117" width="9.85546875" style="53" bestFit="1" customWidth="1"/>
    <col min="3118" max="3118" width="10" style="53" bestFit="1" customWidth="1"/>
    <col min="3119" max="3119" width="9.85546875" style="53" bestFit="1" customWidth="1"/>
    <col min="3120" max="3120" width="10" style="53" bestFit="1" customWidth="1"/>
    <col min="3121" max="3121" width="9.85546875" style="53" bestFit="1" customWidth="1"/>
    <col min="3122" max="3122" width="10" style="53" bestFit="1" customWidth="1"/>
    <col min="3123" max="3123" width="9.85546875" style="53" bestFit="1" customWidth="1"/>
    <col min="3124" max="3124" width="10" style="53" bestFit="1" customWidth="1"/>
    <col min="3125" max="3125" width="9.85546875" style="53" bestFit="1" customWidth="1"/>
    <col min="3126" max="3126" width="10" style="53" bestFit="1" customWidth="1"/>
    <col min="3127" max="3128" width="12.28515625" style="53" bestFit="1" customWidth="1"/>
    <col min="3129" max="3327" width="9.140625" style="53"/>
    <col min="3328" max="3328" width="5" style="53" bestFit="1" customWidth="1"/>
    <col min="3329" max="3329" width="74.5703125" style="53" bestFit="1" customWidth="1"/>
    <col min="3330" max="3330" width="8.140625" style="53" customWidth="1"/>
    <col min="3331" max="3331" width="16.7109375" style="53" customWidth="1"/>
    <col min="3332" max="3332" width="12.5703125" style="53" customWidth="1"/>
    <col min="3333" max="3333" width="15.42578125" style="53" bestFit="1" customWidth="1"/>
    <col min="3334" max="3334" width="16.28515625" style="53" bestFit="1" customWidth="1"/>
    <col min="3335" max="3335" width="14.28515625" style="53" customWidth="1"/>
    <col min="3336" max="3336" width="12.85546875" style="53" customWidth="1"/>
    <col min="3337" max="3337" width="15.85546875" style="53" customWidth="1"/>
    <col min="3338" max="3338" width="13.7109375" style="53" customWidth="1"/>
    <col min="3339" max="3339" width="16.7109375" style="53" customWidth="1"/>
    <col min="3340" max="3340" width="11.7109375" style="53" customWidth="1"/>
    <col min="3341" max="3341" width="12.140625" style="53" customWidth="1"/>
    <col min="3342" max="3342" width="17.5703125" style="53" customWidth="1"/>
    <col min="3343" max="3343" width="12.7109375" style="53" customWidth="1"/>
    <col min="3344" max="3344" width="11.140625" style="53" customWidth="1"/>
    <col min="3345" max="3345" width="12.42578125" style="53" customWidth="1"/>
    <col min="3346" max="3346" width="17.85546875" style="53" customWidth="1"/>
    <col min="3347" max="3347" width="16" style="53" customWidth="1"/>
    <col min="3348" max="3348" width="15" style="53" customWidth="1"/>
    <col min="3349" max="3349" width="13.140625" style="53" customWidth="1"/>
    <col min="3350" max="3350" width="14.28515625" style="53" customWidth="1"/>
    <col min="3351" max="3351" width="18" style="53" customWidth="1"/>
    <col min="3352" max="3352" width="13" style="53" customWidth="1"/>
    <col min="3353" max="3353" width="15.140625" style="53" customWidth="1"/>
    <col min="3354" max="3354" width="15.5703125" style="53" customWidth="1"/>
    <col min="3355" max="3355" width="15" style="53" customWidth="1"/>
    <col min="3356" max="3356" width="10" style="53" bestFit="1" customWidth="1"/>
    <col min="3357" max="3358" width="10.85546875" style="53" bestFit="1" customWidth="1"/>
    <col min="3359" max="3359" width="9.85546875" style="53" bestFit="1" customWidth="1"/>
    <col min="3360" max="3360" width="10" style="53" bestFit="1" customWidth="1"/>
    <col min="3361" max="3361" width="9.85546875" style="53" bestFit="1" customWidth="1"/>
    <col min="3362" max="3362" width="10" style="53" bestFit="1" customWidth="1"/>
    <col min="3363" max="3363" width="9.140625" style="53"/>
    <col min="3364" max="3364" width="10" style="53" bestFit="1" customWidth="1"/>
    <col min="3365" max="3365" width="9.85546875" style="53" bestFit="1" customWidth="1"/>
    <col min="3366" max="3366" width="10" style="53" bestFit="1" customWidth="1"/>
    <col min="3367" max="3367" width="9.85546875" style="53" bestFit="1" customWidth="1"/>
    <col min="3368" max="3368" width="10" style="53" bestFit="1" customWidth="1"/>
    <col min="3369" max="3370" width="10.85546875" style="53" bestFit="1" customWidth="1"/>
    <col min="3371" max="3371" width="9.85546875" style="53" bestFit="1" customWidth="1"/>
    <col min="3372" max="3372" width="10" style="53" bestFit="1" customWidth="1"/>
    <col min="3373" max="3373" width="9.85546875" style="53" bestFit="1" customWidth="1"/>
    <col min="3374" max="3374" width="10" style="53" bestFit="1" customWidth="1"/>
    <col min="3375" max="3375" width="9.85546875" style="53" bestFit="1" customWidth="1"/>
    <col min="3376" max="3376" width="10" style="53" bestFit="1" customWidth="1"/>
    <col min="3377" max="3377" width="9.85546875" style="53" bestFit="1" customWidth="1"/>
    <col min="3378" max="3378" width="10" style="53" bestFit="1" customWidth="1"/>
    <col min="3379" max="3379" width="9.85546875" style="53" bestFit="1" customWidth="1"/>
    <col min="3380" max="3380" width="10" style="53" bestFit="1" customWidth="1"/>
    <col min="3381" max="3381" width="9.85546875" style="53" bestFit="1" customWidth="1"/>
    <col min="3382" max="3382" width="10" style="53" bestFit="1" customWidth="1"/>
    <col min="3383" max="3384" width="12.28515625" style="53" bestFit="1" customWidth="1"/>
    <col min="3385" max="3583" width="9.140625" style="53"/>
    <col min="3584" max="3584" width="5" style="53" bestFit="1" customWidth="1"/>
    <col min="3585" max="3585" width="74.5703125" style="53" bestFit="1" customWidth="1"/>
    <col min="3586" max="3586" width="8.140625" style="53" customWidth="1"/>
    <col min="3587" max="3587" width="16.7109375" style="53" customWidth="1"/>
    <col min="3588" max="3588" width="12.5703125" style="53" customWidth="1"/>
    <col min="3589" max="3589" width="15.42578125" style="53" bestFit="1" customWidth="1"/>
    <col min="3590" max="3590" width="16.28515625" style="53" bestFit="1" customWidth="1"/>
    <col min="3591" max="3591" width="14.28515625" style="53" customWidth="1"/>
    <col min="3592" max="3592" width="12.85546875" style="53" customWidth="1"/>
    <col min="3593" max="3593" width="15.85546875" style="53" customWidth="1"/>
    <col min="3594" max="3594" width="13.7109375" style="53" customWidth="1"/>
    <col min="3595" max="3595" width="16.7109375" style="53" customWidth="1"/>
    <col min="3596" max="3596" width="11.7109375" style="53" customWidth="1"/>
    <col min="3597" max="3597" width="12.140625" style="53" customWidth="1"/>
    <col min="3598" max="3598" width="17.5703125" style="53" customWidth="1"/>
    <col min="3599" max="3599" width="12.7109375" style="53" customWidth="1"/>
    <col min="3600" max="3600" width="11.140625" style="53" customWidth="1"/>
    <col min="3601" max="3601" width="12.42578125" style="53" customWidth="1"/>
    <col min="3602" max="3602" width="17.85546875" style="53" customWidth="1"/>
    <col min="3603" max="3603" width="16" style="53" customWidth="1"/>
    <col min="3604" max="3604" width="15" style="53" customWidth="1"/>
    <col min="3605" max="3605" width="13.140625" style="53" customWidth="1"/>
    <col min="3606" max="3606" width="14.28515625" style="53" customWidth="1"/>
    <col min="3607" max="3607" width="18" style="53" customWidth="1"/>
    <col min="3608" max="3608" width="13" style="53" customWidth="1"/>
    <col min="3609" max="3609" width="15.140625" style="53" customWidth="1"/>
    <col min="3610" max="3610" width="15.5703125" style="53" customWidth="1"/>
    <col min="3611" max="3611" width="15" style="53" customWidth="1"/>
    <col min="3612" max="3612" width="10" style="53" bestFit="1" customWidth="1"/>
    <col min="3613" max="3614" width="10.85546875" style="53" bestFit="1" customWidth="1"/>
    <col min="3615" max="3615" width="9.85546875" style="53" bestFit="1" customWidth="1"/>
    <col min="3616" max="3616" width="10" style="53" bestFit="1" customWidth="1"/>
    <col min="3617" max="3617" width="9.85546875" style="53" bestFit="1" customWidth="1"/>
    <col min="3618" max="3618" width="10" style="53" bestFit="1" customWidth="1"/>
    <col min="3619" max="3619" width="9.140625" style="53"/>
    <col min="3620" max="3620" width="10" style="53" bestFit="1" customWidth="1"/>
    <col min="3621" max="3621" width="9.85546875" style="53" bestFit="1" customWidth="1"/>
    <col min="3622" max="3622" width="10" style="53" bestFit="1" customWidth="1"/>
    <col min="3623" max="3623" width="9.85546875" style="53" bestFit="1" customWidth="1"/>
    <col min="3624" max="3624" width="10" style="53" bestFit="1" customWidth="1"/>
    <col min="3625" max="3626" width="10.85546875" style="53" bestFit="1" customWidth="1"/>
    <col min="3627" max="3627" width="9.85546875" style="53" bestFit="1" customWidth="1"/>
    <col min="3628" max="3628" width="10" style="53" bestFit="1" customWidth="1"/>
    <col min="3629" max="3629" width="9.85546875" style="53" bestFit="1" customWidth="1"/>
    <col min="3630" max="3630" width="10" style="53" bestFit="1" customWidth="1"/>
    <col min="3631" max="3631" width="9.85546875" style="53" bestFit="1" customWidth="1"/>
    <col min="3632" max="3632" width="10" style="53" bestFit="1" customWidth="1"/>
    <col min="3633" max="3633" width="9.85546875" style="53" bestFit="1" customWidth="1"/>
    <col min="3634" max="3634" width="10" style="53" bestFit="1" customWidth="1"/>
    <col min="3635" max="3635" width="9.85546875" style="53" bestFit="1" customWidth="1"/>
    <col min="3636" max="3636" width="10" style="53" bestFit="1" customWidth="1"/>
    <col min="3637" max="3637" width="9.85546875" style="53" bestFit="1" customWidth="1"/>
    <col min="3638" max="3638" width="10" style="53" bestFit="1" customWidth="1"/>
    <col min="3639" max="3640" width="12.28515625" style="53" bestFit="1" customWidth="1"/>
    <col min="3641" max="3839" width="9.140625" style="53"/>
    <col min="3840" max="3840" width="5" style="53" bestFit="1" customWidth="1"/>
    <col min="3841" max="3841" width="74.5703125" style="53" bestFit="1" customWidth="1"/>
    <col min="3842" max="3842" width="8.140625" style="53" customWidth="1"/>
    <col min="3843" max="3843" width="16.7109375" style="53" customWidth="1"/>
    <col min="3844" max="3844" width="12.5703125" style="53" customWidth="1"/>
    <col min="3845" max="3845" width="15.42578125" style="53" bestFit="1" customWidth="1"/>
    <col min="3846" max="3846" width="16.28515625" style="53" bestFit="1" customWidth="1"/>
    <col min="3847" max="3847" width="14.28515625" style="53" customWidth="1"/>
    <col min="3848" max="3848" width="12.85546875" style="53" customWidth="1"/>
    <col min="3849" max="3849" width="15.85546875" style="53" customWidth="1"/>
    <col min="3850" max="3850" width="13.7109375" style="53" customWidth="1"/>
    <col min="3851" max="3851" width="16.7109375" style="53" customWidth="1"/>
    <col min="3852" max="3852" width="11.7109375" style="53" customWidth="1"/>
    <col min="3853" max="3853" width="12.140625" style="53" customWidth="1"/>
    <col min="3854" max="3854" width="17.5703125" style="53" customWidth="1"/>
    <col min="3855" max="3855" width="12.7109375" style="53" customWidth="1"/>
    <col min="3856" max="3856" width="11.140625" style="53" customWidth="1"/>
    <col min="3857" max="3857" width="12.42578125" style="53" customWidth="1"/>
    <col min="3858" max="3858" width="17.85546875" style="53" customWidth="1"/>
    <col min="3859" max="3859" width="16" style="53" customWidth="1"/>
    <col min="3860" max="3860" width="15" style="53" customWidth="1"/>
    <col min="3861" max="3861" width="13.140625" style="53" customWidth="1"/>
    <col min="3862" max="3862" width="14.28515625" style="53" customWidth="1"/>
    <col min="3863" max="3863" width="18" style="53" customWidth="1"/>
    <col min="3864" max="3864" width="13" style="53" customWidth="1"/>
    <col min="3865" max="3865" width="15.140625" style="53" customWidth="1"/>
    <col min="3866" max="3866" width="15.5703125" style="53" customWidth="1"/>
    <col min="3867" max="3867" width="15" style="53" customWidth="1"/>
    <col min="3868" max="3868" width="10" style="53" bestFit="1" customWidth="1"/>
    <col min="3869" max="3870" width="10.85546875" style="53" bestFit="1" customWidth="1"/>
    <col min="3871" max="3871" width="9.85546875" style="53" bestFit="1" customWidth="1"/>
    <col min="3872" max="3872" width="10" style="53" bestFit="1" customWidth="1"/>
    <col min="3873" max="3873" width="9.85546875" style="53" bestFit="1" customWidth="1"/>
    <col min="3874" max="3874" width="10" style="53" bestFit="1" customWidth="1"/>
    <col min="3875" max="3875" width="9.140625" style="53"/>
    <col min="3876" max="3876" width="10" style="53" bestFit="1" customWidth="1"/>
    <col min="3877" max="3877" width="9.85546875" style="53" bestFit="1" customWidth="1"/>
    <col min="3878" max="3878" width="10" style="53" bestFit="1" customWidth="1"/>
    <col min="3879" max="3879" width="9.85546875" style="53" bestFit="1" customWidth="1"/>
    <col min="3880" max="3880" width="10" style="53" bestFit="1" customWidth="1"/>
    <col min="3881" max="3882" width="10.85546875" style="53" bestFit="1" customWidth="1"/>
    <col min="3883" max="3883" width="9.85546875" style="53" bestFit="1" customWidth="1"/>
    <col min="3884" max="3884" width="10" style="53" bestFit="1" customWidth="1"/>
    <col min="3885" max="3885" width="9.85546875" style="53" bestFit="1" customWidth="1"/>
    <col min="3886" max="3886" width="10" style="53" bestFit="1" customWidth="1"/>
    <col min="3887" max="3887" width="9.85546875" style="53" bestFit="1" customWidth="1"/>
    <col min="3888" max="3888" width="10" style="53" bestFit="1" customWidth="1"/>
    <col min="3889" max="3889" width="9.85546875" style="53" bestFit="1" customWidth="1"/>
    <col min="3890" max="3890" width="10" style="53" bestFit="1" customWidth="1"/>
    <col min="3891" max="3891" width="9.85546875" style="53" bestFit="1" customWidth="1"/>
    <col min="3892" max="3892" width="10" style="53" bestFit="1" customWidth="1"/>
    <col min="3893" max="3893" width="9.85546875" style="53" bestFit="1" customWidth="1"/>
    <col min="3894" max="3894" width="10" style="53" bestFit="1" customWidth="1"/>
    <col min="3895" max="3896" width="12.28515625" style="53" bestFit="1" customWidth="1"/>
    <col min="3897" max="4095" width="9.140625" style="53"/>
    <col min="4096" max="4096" width="5" style="53" bestFit="1" customWidth="1"/>
    <col min="4097" max="4097" width="74.5703125" style="53" bestFit="1" customWidth="1"/>
    <col min="4098" max="4098" width="8.140625" style="53" customWidth="1"/>
    <col min="4099" max="4099" width="16.7109375" style="53" customWidth="1"/>
    <col min="4100" max="4100" width="12.5703125" style="53" customWidth="1"/>
    <col min="4101" max="4101" width="15.42578125" style="53" bestFit="1" customWidth="1"/>
    <col min="4102" max="4102" width="16.28515625" style="53" bestFit="1" customWidth="1"/>
    <col min="4103" max="4103" width="14.28515625" style="53" customWidth="1"/>
    <col min="4104" max="4104" width="12.85546875" style="53" customWidth="1"/>
    <col min="4105" max="4105" width="15.85546875" style="53" customWidth="1"/>
    <col min="4106" max="4106" width="13.7109375" style="53" customWidth="1"/>
    <col min="4107" max="4107" width="16.7109375" style="53" customWidth="1"/>
    <col min="4108" max="4108" width="11.7109375" style="53" customWidth="1"/>
    <col min="4109" max="4109" width="12.140625" style="53" customWidth="1"/>
    <col min="4110" max="4110" width="17.5703125" style="53" customWidth="1"/>
    <col min="4111" max="4111" width="12.7109375" style="53" customWidth="1"/>
    <col min="4112" max="4112" width="11.140625" style="53" customWidth="1"/>
    <col min="4113" max="4113" width="12.42578125" style="53" customWidth="1"/>
    <col min="4114" max="4114" width="17.85546875" style="53" customWidth="1"/>
    <col min="4115" max="4115" width="16" style="53" customWidth="1"/>
    <col min="4116" max="4116" width="15" style="53" customWidth="1"/>
    <col min="4117" max="4117" width="13.140625" style="53" customWidth="1"/>
    <col min="4118" max="4118" width="14.28515625" style="53" customWidth="1"/>
    <col min="4119" max="4119" width="18" style="53" customWidth="1"/>
    <col min="4120" max="4120" width="13" style="53" customWidth="1"/>
    <col min="4121" max="4121" width="15.140625" style="53" customWidth="1"/>
    <col min="4122" max="4122" width="15.5703125" style="53" customWidth="1"/>
    <col min="4123" max="4123" width="15" style="53" customWidth="1"/>
    <col min="4124" max="4124" width="10" style="53" bestFit="1" customWidth="1"/>
    <col min="4125" max="4126" width="10.85546875" style="53" bestFit="1" customWidth="1"/>
    <col min="4127" max="4127" width="9.85546875" style="53" bestFit="1" customWidth="1"/>
    <col min="4128" max="4128" width="10" style="53" bestFit="1" customWidth="1"/>
    <col min="4129" max="4129" width="9.85546875" style="53" bestFit="1" customWidth="1"/>
    <col min="4130" max="4130" width="10" style="53" bestFit="1" customWidth="1"/>
    <col min="4131" max="4131" width="9.140625" style="53"/>
    <col min="4132" max="4132" width="10" style="53" bestFit="1" customWidth="1"/>
    <col min="4133" max="4133" width="9.85546875" style="53" bestFit="1" customWidth="1"/>
    <col min="4134" max="4134" width="10" style="53" bestFit="1" customWidth="1"/>
    <col min="4135" max="4135" width="9.85546875" style="53" bestFit="1" customWidth="1"/>
    <col min="4136" max="4136" width="10" style="53" bestFit="1" customWidth="1"/>
    <col min="4137" max="4138" width="10.85546875" style="53" bestFit="1" customWidth="1"/>
    <col min="4139" max="4139" width="9.85546875" style="53" bestFit="1" customWidth="1"/>
    <col min="4140" max="4140" width="10" style="53" bestFit="1" customWidth="1"/>
    <col min="4141" max="4141" width="9.85546875" style="53" bestFit="1" customWidth="1"/>
    <col min="4142" max="4142" width="10" style="53" bestFit="1" customWidth="1"/>
    <col min="4143" max="4143" width="9.85546875" style="53" bestFit="1" customWidth="1"/>
    <col min="4144" max="4144" width="10" style="53" bestFit="1" customWidth="1"/>
    <col min="4145" max="4145" width="9.85546875" style="53" bestFit="1" customWidth="1"/>
    <col min="4146" max="4146" width="10" style="53" bestFit="1" customWidth="1"/>
    <col min="4147" max="4147" width="9.85546875" style="53" bestFit="1" customWidth="1"/>
    <col min="4148" max="4148" width="10" style="53" bestFit="1" customWidth="1"/>
    <col min="4149" max="4149" width="9.85546875" style="53" bestFit="1" customWidth="1"/>
    <col min="4150" max="4150" width="10" style="53" bestFit="1" customWidth="1"/>
    <col min="4151" max="4152" width="12.28515625" style="53" bestFit="1" customWidth="1"/>
    <col min="4153" max="4351" width="9.140625" style="53"/>
    <col min="4352" max="4352" width="5" style="53" bestFit="1" customWidth="1"/>
    <col min="4353" max="4353" width="74.5703125" style="53" bestFit="1" customWidth="1"/>
    <col min="4354" max="4354" width="8.140625" style="53" customWidth="1"/>
    <col min="4355" max="4355" width="16.7109375" style="53" customWidth="1"/>
    <col min="4356" max="4356" width="12.5703125" style="53" customWidth="1"/>
    <col min="4357" max="4357" width="15.42578125" style="53" bestFit="1" customWidth="1"/>
    <col min="4358" max="4358" width="16.28515625" style="53" bestFit="1" customWidth="1"/>
    <col min="4359" max="4359" width="14.28515625" style="53" customWidth="1"/>
    <col min="4360" max="4360" width="12.85546875" style="53" customWidth="1"/>
    <col min="4361" max="4361" width="15.85546875" style="53" customWidth="1"/>
    <col min="4362" max="4362" width="13.7109375" style="53" customWidth="1"/>
    <col min="4363" max="4363" width="16.7109375" style="53" customWidth="1"/>
    <col min="4364" max="4364" width="11.7109375" style="53" customWidth="1"/>
    <col min="4365" max="4365" width="12.140625" style="53" customWidth="1"/>
    <col min="4366" max="4366" width="17.5703125" style="53" customWidth="1"/>
    <col min="4367" max="4367" width="12.7109375" style="53" customWidth="1"/>
    <col min="4368" max="4368" width="11.140625" style="53" customWidth="1"/>
    <col min="4369" max="4369" width="12.42578125" style="53" customWidth="1"/>
    <col min="4370" max="4370" width="17.85546875" style="53" customWidth="1"/>
    <col min="4371" max="4371" width="16" style="53" customWidth="1"/>
    <col min="4372" max="4372" width="15" style="53" customWidth="1"/>
    <col min="4373" max="4373" width="13.140625" style="53" customWidth="1"/>
    <col min="4374" max="4374" width="14.28515625" style="53" customWidth="1"/>
    <col min="4375" max="4375" width="18" style="53" customWidth="1"/>
    <col min="4376" max="4376" width="13" style="53" customWidth="1"/>
    <col min="4377" max="4377" width="15.140625" style="53" customWidth="1"/>
    <col min="4378" max="4378" width="15.5703125" style="53" customWidth="1"/>
    <col min="4379" max="4379" width="15" style="53" customWidth="1"/>
    <col min="4380" max="4380" width="10" style="53" bestFit="1" customWidth="1"/>
    <col min="4381" max="4382" width="10.85546875" style="53" bestFit="1" customWidth="1"/>
    <col min="4383" max="4383" width="9.85546875" style="53" bestFit="1" customWidth="1"/>
    <col min="4384" max="4384" width="10" style="53" bestFit="1" customWidth="1"/>
    <col min="4385" max="4385" width="9.85546875" style="53" bestFit="1" customWidth="1"/>
    <col min="4386" max="4386" width="10" style="53" bestFit="1" customWidth="1"/>
    <col min="4387" max="4387" width="9.140625" style="53"/>
    <col min="4388" max="4388" width="10" style="53" bestFit="1" customWidth="1"/>
    <col min="4389" max="4389" width="9.85546875" style="53" bestFit="1" customWidth="1"/>
    <col min="4390" max="4390" width="10" style="53" bestFit="1" customWidth="1"/>
    <col min="4391" max="4391" width="9.85546875" style="53" bestFit="1" customWidth="1"/>
    <col min="4392" max="4392" width="10" style="53" bestFit="1" customWidth="1"/>
    <col min="4393" max="4394" width="10.85546875" style="53" bestFit="1" customWidth="1"/>
    <col min="4395" max="4395" width="9.85546875" style="53" bestFit="1" customWidth="1"/>
    <col min="4396" max="4396" width="10" style="53" bestFit="1" customWidth="1"/>
    <col min="4397" max="4397" width="9.85546875" style="53" bestFit="1" customWidth="1"/>
    <col min="4398" max="4398" width="10" style="53" bestFit="1" customWidth="1"/>
    <col min="4399" max="4399" width="9.85546875" style="53" bestFit="1" customWidth="1"/>
    <col min="4400" max="4400" width="10" style="53" bestFit="1" customWidth="1"/>
    <col min="4401" max="4401" width="9.85546875" style="53" bestFit="1" customWidth="1"/>
    <col min="4402" max="4402" width="10" style="53" bestFit="1" customWidth="1"/>
    <col min="4403" max="4403" width="9.85546875" style="53" bestFit="1" customWidth="1"/>
    <col min="4404" max="4404" width="10" style="53" bestFit="1" customWidth="1"/>
    <col min="4405" max="4405" width="9.85546875" style="53" bestFit="1" customWidth="1"/>
    <col min="4406" max="4406" width="10" style="53" bestFit="1" customWidth="1"/>
    <col min="4407" max="4408" width="12.28515625" style="53" bestFit="1" customWidth="1"/>
    <col min="4409" max="4607" width="9.140625" style="53"/>
    <col min="4608" max="4608" width="5" style="53" bestFit="1" customWidth="1"/>
    <col min="4609" max="4609" width="74.5703125" style="53" bestFit="1" customWidth="1"/>
    <col min="4610" max="4610" width="8.140625" style="53" customWidth="1"/>
    <col min="4611" max="4611" width="16.7109375" style="53" customWidth="1"/>
    <col min="4612" max="4612" width="12.5703125" style="53" customWidth="1"/>
    <col min="4613" max="4613" width="15.42578125" style="53" bestFit="1" customWidth="1"/>
    <col min="4614" max="4614" width="16.28515625" style="53" bestFit="1" customWidth="1"/>
    <col min="4615" max="4615" width="14.28515625" style="53" customWidth="1"/>
    <col min="4616" max="4616" width="12.85546875" style="53" customWidth="1"/>
    <col min="4617" max="4617" width="15.85546875" style="53" customWidth="1"/>
    <col min="4618" max="4618" width="13.7109375" style="53" customWidth="1"/>
    <col min="4619" max="4619" width="16.7109375" style="53" customWidth="1"/>
    <col min="4620" max="4620" width="11.7109375" style="53" customWidth="1"/>
    <col min="4621" max="4621" width="12.140625" style="53" customWidth="1"/>
    <col min="4622" max="4622" width="17.5703125" style="53" customWidth="1"/>
    <col min="4623" max="4623" width="12.7109375" style="53" customWidth="1"/>
    <col min="4624" max="4624" width="11.140625" style="53" customWidth="1"/>
    <col min="4625" max="4625" width="12.42578125" style="53" customWidth="1"/>
    <col min="4626" max="4626" width="17.85546875" style="53" customWidth="1"/>
    <col min="4627" max="4627" width="16" style="53" customWidth="1"/>
    <col min="4628" max="4628" width="15" style="53" customWidth="1"/>
    <col min="4629" max="4629" width="13.140625" style="53" customWidth="1"/>
    <col min="4630" max="4630" width="14.28515625" style="53" customWidth="1"/>
    <col min="4631" max="4631" width="18" style="53" customWidth="1"/>
    <col min="4632" max="4632" width="13" style="53" customWidth="1"/>
    <col min="4633" max="4633" width="15.140625" style="53" customWidth="1"/>
    <col min="4634" max="4634" width="15.5703125" style="53" customWidth="1"/>
    <col min="4635" max="4635" width="15" style="53" customWidth="1"/>
    <col min="4636" max="4636" width="10" style="53" bestFit="1" customWidth="1"/>
    <col min="4637" max="4638" width="10.85546875" style="53" bestFit="1" customWidth="1"/>
    <col min="4639" max="4639" width="9.85546875" style="53" bestFit="1" customWidth="1"/>
    <col min="4640" max="4640" width="10" style="53" bestFit="1" customWidth="1"/>
    <col min="4641" max="4641" width="9.85546875" style="53" bestFit="1" customWidth="1"/>
    <col min="4642" max="4642" width="10" style="53" bestFit="1" customWidth="1"/>
    <col min="4643" max="4643" width="9.140625" style="53"/>
    <col min="4644" max="4644" width="10" style="53" bestFit="1" customWidth="1"/>
    <col min="4645" max="4645" width="9.85546875" style="53" bestFit="1" customWidth="1"/>
    <col min="4646" max="4646" width="10" style="53" bestFit="1" customWidth="1"/>
    <col min="4647" max="4647" width="9.85546875" style="53" bestFit="1" customWidth="1"/>
    <col min="4648" max="4648" width="10" style="53" bestFit="1" customWidth="1"/>
    <col min="4649" max="4650" width="10.85546875" style="53" bestFit="1" customWidth="1"/>
    <col min="4651" max="4651" width="9.85546875" style="53" bestFit="1" customWidth="1"/>
    <col min="4652" max="4652" width="10" style="53" bestFit="1" customWidth="1"/>
    <col min="4653" max="4653" width="9.85546875" style="53" bestFit="1" customWidth="1"/>
    <col min="4654" max="4654" width="10" style="53" bestFit="1" customWidth="1"/>
    <col min="4655" max="4655" width="9.85546875" style="53" bestFit="1" customWidth="1"/>
    <col min="4656" max="4656" width="10" style="53" bestFit="1" customWidth="1"/>
    <col min="4657" max="4657" width="9.85546875" style="53" bestFit="1" customWidth="1"/>
    <col min="4658" max="4658" width="10" style="53" bestFit="1" customWidth="1"/>
    <col min="4659" max="4659" width="9.85546875" style="53" bestFit="1" customWidth="1"/>
    <col min="4660" max="4660" width="10" style="53" bestFit="1" customWidth="1"/>
    <col min="4661" max="4661" width="9.85546875" style="53" bestFit="1" customWidth="1"/>
    <col min="4662" max="4662" width="10" style="53" bestFit="1" customWidth="1"/>
    <col min="4663" max="4664" width="12.28515625" style="53" bestFit="1" customWidth="1"/>
    <col min="4665" max="4863" width="9.140625" style="53"/>
    <col min="4864" max="4864" width="5" style="53" bestFit="1" customWidth="1"/>
    <col min="4865" max="4865" width="74.5703125" style="53" bestFit="1" customWidth="1"/>
    <col min="4866" max="4866" width="8.140625" style="53" customWidth="1"/>
    <col min="4867" max="4867" width="16.7109375" style="53" customWidth="1"/>
    <col min="4868" max="4868" width="12.5703125" style="53" customWidth="1"/>
    <col min="4869" max="4869" width="15.42578125" style="53" bestFit="1" customWidth="1"/>
    <col min="4870" max="4870" width="16.28515625" style="53" bestFit="1" customWidth="1"/>
    <col min="4871" max="4871" width="14.28515625" style="53" customWidth="1"/>
    <col min="4872" max="4872" width="12.85546875" style="53" customWidth="1"/>
    <col min="4873" max="4873" width="15.85546875" style="53" customWidth="1"/>
    <col min="4874" max="4874" width="13.7109375" style="53" customWidth="1"/>
    <col min="4875" max="4875" width="16.7109375" style="53" customWidth="1"/>
    <col min="4876" max="4876" width="11.7109375" style="53" customWidth="1"/>
    <col min="4877" max="4877" width="12.140625" style="53" customWidth="1"/>
    <col min="4878" max="4878" width="17.5703125" style="53" customWidth="1"/>
    <col min="4879" max="4879" width="12.7109375" style="53" customWidth="1"/>
    <col min="4880" max="4880" width="11.140625" style="53" customWidth="1"/>
    <col min="4881" max="4881" width="12.42578125" style="53" customWidth="1"/>
    <col min="4882" max="4882" width="17.85546875" style="53" customWidth="1"/>
    <col min="4883" max="4883" width="16" style="53" customWidth="1"/>
    <col min="4884" max="4884" width="15" style="53" customWidth="1"/>
    <col min="4885" max="4885" width="13.140625" style="53" customWidth="1"/>
    <col min="4886" max="4886" width="14.28515625" style="53" customWidth="1"/>
    <col min="4887" max="4887" width="18" style="53" customWidth="1"/>
    <col min="4888" max="4888" width="13" style="53" customWidth="1"/>
    <col min="4889" max="4889" width="15.140625" style="53" customWidth="1"/>
    <col min="4890" max="4890" width="15.5703125" style="53" customWidth="1"/>
    <col min="4891" max="4891" width="15" style="53" customWidth="1"/>
    <col min="4892" max="4892" width="10" style="53" bestFit="1" customWidth="1"/>
    <col min="4893" max="4894" width="10.85546875" style="53" bestFit="1" customWidth="1"/>
    <col min="4895" max="4895" width="9.85546875" style="53" bestFit="1" customWidth="1"/>
    <col min="4896" max="4896" width="10" style="53" bestFit="1" customWidth="1"/>
    <col min="4897" max="4897" width="9.85546875" style="53" bestFit="1" customWidth="1"/>
    <col min="4898" max="4898" width="10" style="53" bestFit="1" customWidth="1"/>
    <col min="4899" max="4899" width="9.140625" style="53"/>
    <col min="4900" max="4900" width="10" style="53" bestFit="1" customWidth="1"/>
    <col min="4901" max="4901" width="9.85546875" style="53" bestFit="1" customWidth="1"/>
    <col min="4902" max="4902" width="10" style="53" bestFit="1" customWidth="1"/>
    <col min="4903" max="4903" width="9.85546875" style="53" bestFit="1" customWidth="1"/>
    <col min="4904" max="4904" width="10" style="53" bestFit="1" customWidth="1"/>
    <col min="4905" max="4906" width="10.85546875" style="53" bestFit="1" customWidth="1"/>
    <col min="4907" max="4907" width="9.85546875" style="53" bestFit="1" customWidth="1"/>
    <col min="4908" max="4908" width="10" style="53" bestFit="1" customWidth="1"/>
    <col min="4909" max="4909" width="9.85546875" style="53" bestFit="1" customWidth="1"/>
    <col min="4910" max="4910" width="10" style="53" bestFit="1" customWidth="1"/>
    <col min="4911" max="4911" width="9.85546875" style="53" bestFit="1" customWidth="1"/>
    <col min="4912" max="4912" width="10" style="53" bestFit="1" customWidth="1"/>
    <col min="4913" max="4913" width="9.85546875" style="53" bestFit="1" customWidth="1"/>
    <col min="4914" max="4914" width="10" style="53" bestFit="1" customWidth="1"/>
    <col min="4915" max="4915" width="9.85546875" style="53" bestFit="1" customWidth="1"/>
    <col min="4916" max="4916" width="10" style="53" bestFit="1" customWidth="1"/>
    <col min="4917" max="4917" width="9.85546875" style="53" bestFit="1" customWidth="1"/>
    <col min="4918" max="4918" width="10" style="53" bestFit="1" customWidth="1"/>
    <col min="4919" max="4920" width="12.28515625" style="53" bestFit="1" customWidth="1"/>
    <col min="4921" max="5119" width="9.140625" style="53"/>
    <col min="5120" max="5120" width="5" style="53" bestFit="1" customWidth="1"/>
    <col min="5121" max="5121" width="74.5703125" style="53" bestFit="1" customWidth="1"/>
    <col min="5122" max="5122" width="8.140625" style="53" customWidth="1"/>
    <col min="5123" max="5123" width="16.7109375" style="53" customWidth="1"/>
    <col min="5124" max="5124" width="12.5703125" style="53" customWidth="1"/>
    <col min="5125" max="5125" width="15.42578125" style="53" bestFit="1" customWidth="1"/>
    <col min="5126" max="5126" width="16.28515625" style="53" bestFit="1" customWidth="1"/>
    <col min="5127" max="5127" width="14.28515625" style="53" customWidth="1"/>
    <col min="5128" max="5128" width="12.85546875" style="53" customWidth="1"/>
    <col min="5129" max="5129" width="15.85546875" style="53" customWidth="1"/>
    <col min="5130" max="5130" width="13.7109375" style="53" customWidth="1"/>
    <col min="5131" max="5131" width="16.7109375" style="53" customWidth="1"/>
    <col min="5132" max="5132" width="11.7109375" style="53" customWidth="1"/>
    <col min="5133" max="5133" width="12.140625" style="53" customWidth="1"/>
    <col min="5134" max="5134" width="17.5703125" style="53" customWidth="1"/>
    <col min="5135" max="5135" width="12.7109375" style="53" customWidth="1"/>
    <col min="5136" max="5136" width="11.140625" style="53" customWidth="1"/>
    <col min="5137" max="5137" width="12.42578125" style="53" customWidth="1"/>
    <col min="5138" max="5138" width="17.85546875" style="53" customWidth="1"/>
    <col min="5139" max="5139" width="16" style="53" customWidth="1"/>
    <col min="5140" max="5140" width="15" style="53" customWidth="1"/>
    <col min="5141" max="5141" width="13.140625" style="53" customWidth="1"/>
    <col min="5142" max="5142" width="14.28515625" style="53" customWidth="1"/>
    <col min="5143" max="5143" width="18" style="53" customWidth="1"/>
    <col min="5144" max="5144" width="13" style="53" customWidth="1"/>
    <col min="5145" max="5145" width="15.140625" style="53" customWidth="1"/>
    <col min="5146" max="5146" width="15.5703125" style="53" customWidth="1"/>
    <col min="5147" max="5147" width="15" style="53" customWidth="1"/>
    <col min="5148" max="5148" width="10" style="53" bestFit="1" customWidth="1"/>
    <col min="5149" max="5150" width="10.85546875" style="53" bestFit="1" customWidth="1"/>
    <col min="5151" max="5151" width="9.85546875" style="53" bestFit="1" customWidth="1"/>
    <col min="5152" max="5152" width="10" style="53" bestFit="1" customWidth="1"/>
    <col min="5153" max="5153" width="9.85546875" style="53" bestFit="1" customWidth="1"/>
    <col min="5154" max="5154" width="10" style="53" bestFit="1" customWidth="1"/>
    <col min="5155" max="5155" width="9.140625" style="53"/>
    <col min="5156" max="5156" width="10" style="53" bestFit="1" customWidth="1"/>
    <col min="5157" max="5157" width="9.85546875" style="53" bestFit="1" customWidth="1"/>
    <col min="5158" max="5158" width="10" style="53" bestFit="1" customWidth="1"/>
    <col min="5159" max="5159" width="9.85546875" style="53" bestFit="1" customWidth="1"/>
    <col min="5160" max="5160" width="10" style="53" bestFit="1" customWidth="1"/>
    <col min="5161" max="5162" width="10.85546875" style="53" bestFit="1" customWidth="1"/>
    <col min="5163" max="5163" width="9.85546875" style="53" bestFit="1" customWidth="1"/>
    <col min="5164" max="5164" width="10" style="53" bestFit="1" customWidth="1"/>
    <col min="5165" max="5165" width="9.85546875" style="53" bestFit="1" customWidth="1"/>
    <col min="5166" max="5166" width="10" style="53" bestFit="1" customWidth="1"/>
    <col min="5167" max="5167" width="9.85546875" style="53" bestFit="1" customWidth="1"/>
    <col min="5168" max="5168" width="10" style="53" bestFit="1" customWidth="1"/>
    <col min="5169" max="5169" width="9.85546875" style="53" bestFit="1" customWidth="1"/>
    <col min="5170" max="5170" width="10" style="53" bestFit="1" customWidth="1"/>
    <col min="5171" max="5171" width="9.85546875" style="53" bestFit="1" customWidth="1"/>
    <col min="5172" max="5172" width="10" style="53" bestFit="1" customWidth="1"/>
    <col min="5173" max="5173" width="9.85546875" style="53" bestFit="1" customWidth="1"/>
    <col min="5174" max="5174" width="10" style="53" bestFit="1" customWidth="1"/>
    <col min="5175" max="5176" width="12.28515625" style="53" bestFit="1" customWidth="1"/>
    <col min="5177" max="5375" width="9.140625" style="53"/>
    <col min="5376" max="5376" width="5" style="53" bestFit="1" customWidth="1"/>
    <col min="5377" max="5377" width="74.5703125" style="53" bestFit="1" customWidth="1"/>
    <col min="5378" max="5378" width="8.140625" style="53" customWidth="1"/>
    <col min="5379" max="5379" width="16.7109375" style="53" customWidth="1"/>
    <col min="5380" max="5380" width="12.5703125" style="53" customWidth="1"/>
    <col min="5381" max="5381" width="15.42578125" style="53" bestFit="1" customWidth="1"/>
    <col min="5382" max="5382" width="16.28515625" style="53" bestFit="1" customWidth="1"/>
    <col min="5383" max="5383" width="14.28515625" style="53" customWidth="1"/>
    <col min="5384" max="5384" width="12.85546875" style="53" customWidth="1"/>
    <col min="5385" max="5385" width="15.85546875" style="53" customWidth="1"/>
    <col min="5386" max="5386" width="13.7109375" style="53" customWidth="1"/>
    <col min="5387" max="5387" width="16.7109375" style="53" customWidth="1"/>
    <col min="5388" max="5388" width="11.7109375" style="53" customWidth="1"/>
    <col min="5389" max="5389" width="12.140625" style="53" customWidth="1"/>
    <col min="5390" max="5390" width="17.5703125" style="53" customWidth="1"/>
    <col min="5391" max="5391" width="12.7109375" style="53" customWidth="1"/>
    <col min="5392" max="5392" width="11.140625" style="53" customWidth="1"/>
    <col min="5393" max="5393" width="12.42578125" style="53" customWidth="1"/>
    <col min="5394" max="5394" width="17.85546875" style="53" customWidth="1"/>
    <col min="5395" max="5395" width="16" style="53" customWidth="1"/>
    <col min="5396" max="5396" width="15" style="53" customWidth="1"/>
    <col min="5397" max="5397" width="13.140625" style="53" customWidth="1"/>
    <col min="5398" max="5398" width="14.28515625" style="53" customWidth="1"/>
    <col min="5399" max="5399" width="18" style="53" customWidth="1"/>
    <col min="5400" max="5400" width="13" style="53" customWidth="1"/>
    <col min="5401" max="5401" width="15.140625" style="53" customWidth="1"/>
    <col min="5402" max="5402" width="15.5703125" style="53" customWidth="1"/>
    <col min="5403" max="5403" width="15" style="53" customWidth="1"/>
    <col min="5404" max="5404" width="10" style="53" bestFit="1" customWidth="1"/>
    <col min="5405" max="5406" width="10.85546875" style="53" bestFit="1" customWidth="1"/>
    <col min="5407" max="5407" width="9.85546875" style="53" bestFit="1" customWidth="1"/>
    <col min="5408" max="5408" width="10" style="53" bestFit="1" customWidth="1"/>
    <col min="5409" max="5409" width="9.85546875" style="53" bestFit="1" customWidth="1"/>
    <col min="5410" max="5410" width="10" style="53" bestFit="1" customWidth="1"/>
    <col min="5411" max="5411" width="9.140625" style="53"/>
    <col min="5412" max="5412" width="10" style="53" bestFit="1" customWidth="1"/>
    <col min="5413" max="5413" width="9.85546875" style="53" bestFit="1" customWidth="1"/>
    <col min="5414" max="5414" width="10" style="53" bestFit="1" customWidth="1"/>
    <col min="5415" max="5415" width="9.85546875" style="53" bestFit="1" customWidth="1"/>
    <col min="5416" max="5416" width="10" style="53" bestFit="1" customWidth="1"/>
    <col min="5417" max="5418" width="10.85546875" style="53" bestFit="1" customWidth="1"/>
    <col min="5419" max="5419" width="9.85546875" style="53" bestFit="1" customWidth="1"/>
    <col min="5420" max="5420" width="10" style="53" bestFit="1" customWidth="1"/>
    <col min="5421" max="5421" width="9.85546875" style="53" bestFit="1" customWidth="1"/>
    <col min="5422" max="5422" width="10" style="53" bestFit="1" customWidth="1"/>
    <col min="5423" max="5423" width="9.85546875" style="53" bestFit="1" customWidth="1"/>
    <col min="5424" max="5424" width="10" style="53" bestFit="1" customWidth="1"/>
    <col min="5425" max="5425" width="9.85546875" style="53" bestFit="1" customWidth="1"/>
    <col min="5426" max="5426" width="10" style="53" bestFit="1" customWidth="1"/>
    <col min="5427" max="5427" width="9.85546875" style="53" bestFit="1" customWidth="1"/>
    <col min="5428" max="5428" width="10" style="53" bestFit="1" customWidth="1"/>
    <col min="5429" max="5429" width="9.85546875" style="53" bestFit="1" customWidth="1"/>
    <col min="5430" max="5430" width="10" style="53" bestFit="1" customWidth="1"/>
    <col min="5431" max="5432" width="12.28515625" style="53" bestFit="1" customWidth="1"/>
    <col min="5433" max="5631" width="9.140625" style="53"/>
    <col min="5632" max="5632" width="5" style="53" bestFit="1" customWidth="1"/>
    <col min="5633" max="5633" width="74.5703125" style="53" bestFit="1" customWidth="1"/>
    <col min="5634" max="5634" width="8.140625" style="53" customWidth="1"/>
    <col min="5635" max="5635" width="16.7109375" style="53" customWidth="1"/>
    <col min="5636" max="5636" width="12.5703125" style="53" customWidth="1"/>
    <col min="5637" max="5637" width="15.42578125" style="53" bestFit="1" customWidth="1"/>
    <col min="5638" max="5638" width="16.28515625" style="53" bestFit="1" customWidth="1"/>
    <col min="5639" max="5639" width="14.28515625" style="53" customWidth="1"/>
    <col min="5640" max="5640" width="12.85546875" style="53" customWidth="1"/>
    <col min="5641" max="5641" width="15.85546875" style="53" customWidth="1"/>
    <col min="5642" max="5642" width="13.7109375" style="53" customWidth="1"/>
    <col min="5643" max="5643" width="16.7109375" style="53" customWidth="1"/>
    <col min="5644" max="5644" width="11.7109375" style="53" customWidth="1"/>
    <col min="5645" max="5645" width="12.140625" style="53" customWidth="1"/>
    <col min="5646" max="5646" width="17.5703125" style="53" customWidth="1"/>
    <col min="5647" max="5647" width="12.7109375" style="53" customWidth="1"/>
    <col min="5648" max="5648" width="11.140625" style="53" customWidth="1"/>
    <col min="5649" max="5649" width="12.42578125" style="53" customWidth="1"/>
    <col min="5650" max="5650" width="17.85546875" style="53" customWidth="1"/>
    <col min="5651" max="5651" width="16" style="53" customWidth="1"/>
    <col min="5652" max="5652" width="15" style="53" customWidth="1"/>
    <col min="5653" max="5653" width="13.140625" style="53" customWidth="1"/>
    <col min="5654" max="5654" width="14.28515625" style="53" customWidth="1"/>
    <col min="5655" max="5655" width="18" style="53" customWidth="1"/>
    <col min="5656" max="5656" width="13" style="53" customWidth="1"/>
    <col min="5657" max="5657" width="15.140625" style="53" customWidth="1"/>
    <col min="5658" max="5658" width="15.5703125" style="53" customWidth="1"/>
    <col min="5659" max="5659" width="15" style="53" customWidth="1"/>
    <col min="5660" max="5660" width="10" style="53" bestFit="1" customWidth="1"/>
    <col min="5661" max="5662" width="10.85546875" style="53" bestFit="1" customWidth="1"/>
    <col min="5663" max="5663" width="9.85546875" style="53" bestFit="1" customWidth="1"/>
    <col min="5664" max="5664" width="10" style="53" bestFit="1" customWidth="1"/>
    <col min="5665" max="5665" width="9.85546875" style="53" bestFit="1" customWidth="1"/>
    <col min="5666" max="5666" width="10" style="53" bestFit="1" customWidth="1"/>
    <col min="5667" max="5667" width="9.140625" style="53"/>
    <col min="5668" max="5668" width="10" style="53" bestFit="1" customWidth="1"/>
    <col min="5669" max="5669" width="9.85546875" style="53" bestFit="1" customWidth="1"/>
    <col min="5670" max="5670" width="10" style="53" bestFit="1" customWidth="1"/>
    <col min="5671" max="5671" width="9.85546875" style="53" bestFit="1" customWidth="1"/>
    <col min="5672" max="5672" width="10" style="53" bestFit="1" customWidth="1"/>
    <col min="5673" max="5674" width="10.85546875" style="53" bestFit="1" customWidth="1"/>
    <col min="5675" max="5675" width="9.85546875" style="53" bestFit="1" customWidth="1"/>
    <col min="5676" max="5676" width="10" style="53" bestFit="1" customWidth="1"/>
    <col min="5677" max="5677" width="9.85546875" style="53" bestFit="1" customWidth="1"/>
    <col min="5678" max="5678" width="10" style="53" bestFit="1" customWidth="1"/>
    <col min="5679" max="5679" width="9.85546875" style="53" bestFit="1" customWidth="1"/>
    <col min="5680" max="5680" width="10" style="53" bestFit="1" customWidth="1"/>
    <col min="5681" max="5681" width="9.85546875" style="53" bestFit="1" customWidth="1"/>
    <col min="5682" max="5682" width="10" style="53" bestFit="1" customWidth="1"/>
    <col min="5683" max="5683" width="9.85546875" style="53" bestFit="1" customWidth="1"/>
    <col min="5684" max="5684" width="10" style="53" bestFit="1" customWidth="1"/>
    <col min="5685" max="5685" width="9.85546875" style="53" bestFit="1" customWidth="1"/>
    <col min="5686" max="5686" width="10" style="53" bestFit="1" customWidth="1"/>
    <col min="5687" max="5688" width="12.28515625" style="53" bestFit="1" customWidth="1"/>
    <col min="5689" max="5887" width="9.140625" style="53"/>
    <col min="5888" max="5888" width="5" style="53" bestFit="1" customWidth="1"/>
    <col min="5889" max="5889" width="74.5703125" style="53" bestFit="1" customWidth="1"/>
    <col min="5890" max="5890" width="8.140625" style="53" customWidth="1"/>
    <col min="5891" max="5891" width="16.7109375" style="53" customWidth="1"/>
    <col min="5892" max="5892" width="12.5703125" style="53" customWidth="1"/>
    <col min="5893" max="5893" width="15.42578125" style="53" bestFit="1" customWidth="1"/>
    <col min="5894" max="5894" width="16.28515625" style="53" bestFit="1" customWidth="1"/>
    <col min="5895" max="5895" width="14.28515625" style="53" customWidth="1"/>
    <col min="5896" max="5896" width="12.85546875" style="53" customWidth="1"/>
    <col min="5897" max="5897" width="15.85546875" style="53" customWidth="1"/>
    <col min="5898" max="5898" width="13.7109375" style="53" customWidth="1"/>
    <col min="5899" max="5899" width="16.7109375" style="53" customWidth="1"/>
    <col min="5900" max="5900" width="11.7109375" style="53" customWidth="1"/>
    <col min="5901" max="5901" width="12.140625" style="53" customWidth="1"/>
    <col min="5902" max="5902" width="17.5703125" style="53" customWidth="1"/>
    <col min="5903" max="5903" width="12.7109375" style="53" customWidth="1"/>
    <col min="5904" max="5904" width="11.140625" style="53" customWidth="1"/>
    <col min="5905" max="5905" width="12.42578125" style="53" customWidth="1"/>
    <col min="5906" max="5906" width="17.85546875" style="53" customWidth="1"/>
    <col min="5907" max="5907" width="16" style="53" customWidth="1"/>
    <col min="5908" max="5908" width="15" style="53" customWidth="1"/>
    <col min="5909" max="5909" width="13.140625" style="53" customWidth="1"/>
    <col min="5910" max="5910" width="14.28515625" style="53" customWidth="1"/>
    <col min="5911" max="5911" width="18" style="53" customWidth="1"/>
    <col min="5912" max="5912" width="13" style="53" customWidth="1"/>
    <col min="5913" max="5913" width="15.140625" style="53" customWidth="1"/>
    <col min="5914" max="5914" width="15.5703125" style="53" customWidth="1"/>
    <col min="5915" max="5915" width="15" style="53" customWidth="1"/>
    <col min="5916" max="5916" width="10" style="53" bestFit="1" customWidth="1"/>
    <col min="5917" max="5918" width="10.85546875" style="53" bestFit="1" customWidth="1"/>
    <col min="5919" max="5919" width="9.85546875" style="53" bestFit="1" customWidth="1"/>
    <col min="5920" max="5920" width="10" style="53" bestFit="1" customWidth="1"/>
    <col min="5921" max="5921" width="9.85546875" style="53" bestFit="1" customWidth="1"/>
    <col min="5922" max="5922" width="10" style="53" bestFit="1" customWidth="1"/>
    <col min="5923" max="5923" width="9.140625" style="53"/>
    <col min="5924" max="5924" width="10" style="53" bestFit="1" customWidth="1"/>
    <col min="5925" max="5925" width="9.85546875" style="53" bestFit="1" customWidth="1"/>
    <col min="5926" max="5926" width="10" style="53" bestFit="1" customWidth="1"/>
    <col min="5927" max="5927" width="9.85546875" style="53" bestFit="1" customWidth="1"/>
    <col min="5928" max="5928" width="10" style="53" bestFit="1" customWidth="1"/>
    <col min="5929" max="5930" width="10.85546875" style="53" bestFit="1" customWidth="1"/>
    <col min="5931" max="5931" width="9.85546875" style="53" bestFit="1" customWidth="1"/>
    <col min="5932" max="5932" width="10" style="53" bestFit="1" customWidth="1"/>
    <col min="5933" max="5933" width="9.85546875" style="53" bestFit="1" customWidth="1"/>
    <col min="5934" max="5934" width="10" style="53" bestFit="1" customWidth="1"/>
    <col min="5935" max="5935" width="9.85546875" style="53" bestFit="1" customWidth="1"/>
    <col min="5936" max="5936" width="10" style="53" bestFit="1" customWidth="1"/>
    <col min="5937" max="5937" width="9.85546875" style="53" bestFit="1" customWidth="1"/>
    <col min="5938" max="5938" width="10" style="53" bestFit="1" customWidth="1"/>
    <col min="5939" max="5939" width="9.85546875" style="53" bestFit="1" customWidth="1"/>
    <col min="5940" max="5940" width="10" style="53" bestFit="1" customWidth="1"/>
    <col min="5941" max="5941" width="9.85546875" style="53" bestFit="1" customWidth="1"/>
    <col min="5942" max="5942" width="10" style="53" bestFit="1" customWidth="1"/>
    <col min="5943" max="5944" width="12.28515625" style="53" bestFit="1" customWidth="1"/>
    <col min="5945" max="6143" width="9.140625" style="53"/>
    <col min="6144" max="6144" width="5" style="53" bestFit="1" customWidth="1"/>
    <col min="6145" max="6145" width="74.5703125" style="53" bestFit="1" customWidth="1"/>
    <col min="6146" max="6146" width="8.140625" style="53" customWidth="1"/>
    <col min="6147" max="6147" width="16.7109375" style="53" customWidth="1"/>
    <col min="6148" max="6148" width="12.5703125" style="53" customWidth="1"/>
    <col min="6149" max="6149" width="15.42578125" style="53" bestFit="1" customWidth="1"/>
    <col min="6150" max="6150" width="16.28515625" style="53" bestFit="1" customWidth="1"/>
    <col min="6151" max="6151" width="14.28515625" style="53" customWidth="1"/>
    <col min="6152" max="6152" width="12.85546875" style="53" customWidth="1"/>
    <col min="6153" max="6153" width="15.85546875" style="53" customWidth="1"/>
    <col min="6154" max="6154" width="13.7109375" style="53" customWidth="1"/>
    <col min="6155" max="6155" width="16.7109375" style="53" customWidth="1"/>
    <col min="6156" max="6156" width="11.7109375" style="53" customWidth="1"/>
    <col min="6157" max="6157" width="12.140625" style="53" customWidth="1"/>
    <col min="6158" max="6158" width="17.5703125" style="53" customWidth="1"/>
    <col min="6159" max="6159" width="12.7109375" style="53" customWidth="1"/>
    <col min="6160" max="6160" width="11.140625" style="53" customWidth="1"/>
    <col min="6161" max="6161" width="12.42578125" style="53" customWidth="1"/>
    <col min="6162" max="6162" width="17.85546875" style="53" customWidth="1"/>
    <col min="6163" max="6163" width="16" style="53" customWidth="1"/>
    <col min="6164" max="6164" width="15" style="53" customWidth="1"/>
    <col min="6165" max="6165" width="13.140625" style="53" customWidth="1"/>
    <col min="6166" max="6166" width="14.28515625" style="53" customWidth="1"/>
    <col min="6167" max="6167" width="18" style="53" customWidth="1"/>
    <col min="6168" max="6168" width="13" style="53" customWidth="1"/>
    <col min="6169" max="6169" width="15.140625" style="53" customWidth="1"/>
    <col min="6170" max="6170" width="15.5703125" style="53" customWidth="1"/>
    <col min="6171" max="6171" width="15" style="53" customWidth="1"/>
    <col min="6172" max="6172" width="10" style="53" bestFit="1" customWidth="1"/>
    <col min="6173" max="6174" width="10.85546875" style="53" bestFit="1" customWidth="1"/>
    <col min="6175" max="6175" width="9.85546875" style="53" bestFit="1" customWidth="1"/>
    <col min="6176" max="6176" width="10" style="53" bestFit="1" customWidth="1"/>
    <col min="6177" max="6177" width="9.85546875" style="53" bestFit="1" customWidth="1"/>
    <col min="6178" max="6178" width="10" style="53" bestFit="1" customWidth="1"/>
    <col min="6179" max="6179" width="9.140625" style="53"/>
    <col min="6180" max="6180" width="10" style="53" bestFit="1" customWidth="1"/>
    <col min="6181" max="6181" width="9.85546875" style="53" bestFit="1" customWidth="1"/>
    <col min="6182" max="6182" width="10" style="53" bestFit="1" customWidth="1"/>
    <col min="6183" max="6183" width="9.85546875" style="53" bestFit="1" customWidth="1"/>
    <col min="6184" max="6184" width="10" style="53" bestFit="1" customWidth="1"/>
    <col min="6185" max="6186" width="10.85546875" style="53" bestFit="1" customWidth="1"/>
    <col min="6187" max="6187" width="9.85546875" style="53" bestFit="1" customWidth="1"/>
    <col min="6188" max="6188" width="10" style="53" bestFit="1" customWidth="1"/>
    <col min="6189" max="6189" width="9.85546875" style="53" bestFit="1" customWidth="1"/>
    <col min="6190" max="6190" width="10" style="53" bestFit="1" customWidth="1"/>
    <col min="6191" max="6191" width="9.85546875" style="53" bestFit="1" customWidth="1"/>
    <col min="6192" max="6192" width="10" style="53" bestFit="1" customWidth="1"/>
    <col min="6193" max="6193" width="9.85546875" style="53" bestFit="1" customWidth="1"/>
    <col min="6194" max="6194" width="10" style="53" bestFit="1" customWidth="1"/>
    <col min="6195" max="6195" width="9.85546875" style="53" bestFit="1" customWidth="1"/>
    <col min="6196" max="6196" width="10" style="53" bestFit="1" customWidth="1"/>
    <col min="6197" max="6197" width="9.85546875" style="53" bestFit="1" customWidth="1"/>
    <col min="6198" max="6198" width="10" style="53" bestFit="1" customWidth="1"/>
    <col min="6199" max="6200" width="12.28515625" style="53" bestFit="1" customWidth="1"/>
    <col min="6201" max="6399" width="9.140625" style="53"/>
    <col min="6400" max="6400" width="5" style="53" bestFit="1" customWidth="1"/>
    <col min="6401" max="6401" width="74.5703125" style="53" bestFit="1" customWidth="1"/>
    <col min="6402" max="6402" width="8.140625" style="53" customWidth="1"/>
    <col min="6403" max="6403" width="16.7109375" style="53" customWidth="1"/>
    <col min="6404" max="6404" width="12.5703125" style="53" customWidth="1"/>
    <col min="6405" max="6405" width="15.42578125" style="53" bestFit="1" customWidth="1"/>
    <col min="6406" max="6406" width="16.28515625" style="53" bestFit="1" customWidth="1"/>
    <col min="6407" max="6407" width="14.28515625" style="53" customWidth="1"/>
    <col min="6408" max="6408" width="12.85546875" style="53" customWidth="1"/>
    <col min="6409" max="6409" width="15.85546875" style="53" customWidth="1"/>
    <col min="6410" max="6410" width="13.7109375" style="53" customWidth="1"/>
    <col min="6411" max="6411" width="16.7109375" style="53" customWidth="1"/>
    <col min="6412" max="6412" width="11.7109375" style="53" customWidth="1"/>
    <col min="6413" max="6413" width="12.140625" style="53" customWidth="1"/>
    <col min="6414" max="6414" width="17.5703125" style="53" customWidth="1"/>
    <col min="6415" max="6415" width="12.7109375" style="53" customWidth="1"/>
    <col min="6416" max="6416" width="11.140625" style="53" customWidth="1"/>
    <col min="6417" max="6417" width="12.42578125" style="53" customWidth="1"/>
    <col min="6418" max="6418" width="17.85546875" style="53" customWidth="1"/>
    <col min="6419" max="6419" width="16" style="53" customWidth="1"/>
    <col min="6420" max="6420" width="15" style="53" customWidth="1"/>
    <col min="6421" max="6421" width="13.140625" style="53" customWidth="1"/>
    <col min="6422" max="6422" width="14.28515625" style="53" customWidth="1"/>
    <col min="6423" max="6423" width="18" style="53" customWidth="1"/>
    <col min="6424" max="6424" width="13" style="53" customWidth="1"/>
    <col min="6425" max="6425" width="15.140625" style="53" customWidth="1"/>
    <col min="6426" max="6426" width="15.5703125" style="53" customWidth="1"/>
    <col min="6427" max="6427" width="15" style="53" customWidth="1"/>
    <col min="6428" max="6428" width="10" style="53" bestFit="1" customWidth="1"/>
    <col min="6429" max="6430" width="10.85546875" style="53" bestFit="1" customWidth="1"/>
    <col min="6431" max="6431" width="9.85546875" style="53" bestFit="1" customWidth="1"/>
    <col min="6432" max="6432" width="10" style="53" bestFit="1" customWidth="1"/>
    <col min="6433" max="6433" width="9.85546875" style="53" bestFit="1" customWidth="1"/>
    <col min="6434" max="6434" width="10" style="53" bestFit="1" customWidth="1"/>
    <col min="6435" max="6435" width="9.140625" style="53"/>
    <col min="6436" max="6436" width="10" style="53" bestFit="1" customWidth="1"/>
    <col min="6437" max="6437" width="9.85546875" style="53" bestFit="1" customWidth="1"/>
    <col min="6438" max="6438" width="10" style="53" bestFit="1" customWidth="1"/>
    <col min="6439" max="6439" width="9.85546875" style="53" bestFit="1" customWidth="1"/>
    <col min="6440" max="6440" width="10" style="53" bestFit="1" customWidth="1"/>
    <col min="6441" max="6442" width="10.85546875" style="53" bestFit="1" customWidth="1"/>
    <col min="6443" max="6443" width="9.85546875" style="53" bestFit="1" customWidth="1"/>
    <col min="6444" max="6444" width="10" style="53" bestFit="1" customWidth="1"/>
    <col min="6445" max="6445" width="9.85546875" style="53" bestFit="1" customWidth="1"/>
    <col min="6446" max="6446" width="10" style="53" bestFit="1" customWidth="1"/>
    <col min="6447" max="6447" width="9.85546875" style="53" bestFit="1" customWidth="1"/>
    <col min="6448" max="6448" width="10" style="53" bestFit="1" customWidth="1"/>
    <col min="6449" max="6449" width="9.85546875" style="53" bestFit="1" customWidth="1"/>
    <col min="6450" max="6450" width="10" style="53" bestFit="1" customWidth="1"/>
    <col min="6451" max="6451" width="9.85546875" style="53" bestFit="1" customWidth="1"/>
    <col min="6452" max="6452" width="10" style="53" bestFit="1" customWidth="1"/>
    <col min="6453" max="6453" width="9.85546875" style="53" bestFit="1" customWidth="1"/>
    <col min="6454" max="6454" width="10" style="53" bestFit="1" customWidth="1"/>
    <col min="6455" max="6456" width="12.28515625" style="53" bestFit="1" customWidth="1"/>
    <col min="6457" max="6655" width="9.140625" style="53"/>
    <col min="6656" max="6656" width="5" style="53" bestFit="1" customWidth="1"/>
    <col min="6657" max="6657" width="74.5703125" style="53" bestFit="1" customWidth="1"/>
    <col min="6658" max="6658" width="8.140625" style="53" customWidth="1"/>
    <col min="6659" max="6659" width="16.7109375" style="53" customWidth="1"/>
    <col min="6660" max="6660" width="12.5703125" style="53" customWidth="1"/>
    <col min="6661" max="6661" width="15.42578125" style="53" bestFit="1" customWidth="1"/>
    <col min="6662" max="6662" width="16.28515625" style="53" bestFit="1" customWidth="1"/>
    <col min="6663" max="6663" width="14.28515625" style="53" customWidth="1"/>
    <col min="6664" max="6664" width="12.85546875" style="53" customWidth="1"/>
    <col min="6665" max="6665" width="15.85546875" style="53" customWidth="1"/>
    <col min="6666" max="6666" width="13.7109375" style="53" customWidth="1"/>
    <col min="6667" max="6667" width="16.7109375" style="53" customWidth="1"/>
    <col min="6668" max="6668" width="11.7109375" style="53" customWidth="1"/>
    <col min="6669" max="6669" width="12.140625" style="53" customWidth="1"/>
    <col min="6670" max="6670" width="17.5703125" style="53" customWidth="1"/>
    <col min="6671" max="6671" width="12.7109375" style="53" customWidth="1"/>
    <col min="6672" max="6672" width="11.140625" style="53" customWidth="1"/>
    <col min="6673" max="6673" width="12.42578125" style="53" customWidth="1"/>
    <col min="6674" max="6674" width="17.85546875" style="53" customWidth="1"/>
    <col min="6675" max="6675" width="16" style="53" customWidth="1"/>
    <col min="6676" max="6676" width="15" style="53" customWidth="1"/>
    <col min="6677" max="6677" width="13.140625" style="53" customWidth="1"/>
    <col min="6678" max="6678" width="14.28515625" style="53" customWidth="1"/>
    <col min="6679" max="6679" width="18" style="53" customWidth="1"/>
    <col min="6680" max="6680" width="13" style="53" customWidth="1"/>
    <col min="6681" max="6681" width="15.140625" style="53" customWidth="1"/>
    <col min="6682" max="6682" width="15.5703125" style="53" customWidth="1"/>
    <col min="6683" max="6683" width="15" style="53" customWidth="1"/>
    <col min="6684" max="6684" width="10" style="53" bestFit="1" customWidth="1"/>
    <col min="6685" max="6686" width="10.85546875" style="53" bestFit="1" customWidth="1"/>
    <col min="6687" max="6687" width="9.85546875" style="53" bestFit="1" customWidth="1"/>
    <col min="6688" max="6688" width="10" style="53" bestFit="1" customWidth="1"/>
    <col min="6689" max="6689" width="9.85546875" style="53" bestFit="1" customWidth="1"/>
    <col min="6690" max="6690" width="10" style="53" bestFit="1" customWidth="1"/>
    <col min="6691" max="6691" width="9.140625" style="53"/>
    <col min="6692" max="6692" width="10" style="53" bestFit="1" customWidth="1"/>
    <col min="6693" max="6693" width="9.85546875" style="53" bestFit="1" customWidth="1"/>
    <col min="6694" max="6694" width="10" style="53" bestFit="1" customWidth="1"/>
    <col min="6695" max="6695" width="9.85546875" style="53" bestFit="1" customWidth="1"/>
    <col min="6696" max="6696" width="10" style="53" bestFit="1" customWidth="1"/>
    <col min="6697" max="6698" width="10.85546875" style="53" bestFit="1" customWidth="1"/>
    <col min="6699" max="6699" width="9.85546875" style="53" bestFit="1" customWidth="1"/>
    <col min="6700" max="6700" width="10" style="53" bestFit="1" customWidth="1"/>
    <col min="6701" max="6701" width="9.85546875" style="53" bestFit="1" customWidth="1"/>
    <col min="6702" max="6702" width="10" style="53" bestFit="1" customWidth="1"/>
    <col min="6703" max="6703" width="9.85546875" style="53" bestFit="1" customWidth="1"/>
    <col min="6704" max="6704" width="10" style="53" bestFit="1" customWidth="1"/>
    <col min="6705" max="6705" width="9.85546875" style="53" bestFit="1" customWidth="1"/>
    <col min="6706" max="6706" width="10" style="53" bestFit="1" customWidth="1"/>
    <col min="6707" max="6707" width="9.85546875" style="53" bestFit="1" customWidth="1"/>
    <col min="6708" max="6708" width="10" style="53" bestFit="1" customWidth="1"/>
    <col min="6709" max="6709" width="9.85546875" style="53" bestFit="1" customWidth="1"/>
    <col min="6710" max="6710" width="10" style="53" bestFit="1" customWidth="1"/>
    <col min="6711" max="6712" width="12.28515625" style="53" bestFit="1" customWidth="1"/>
    <col min="6713" max="6911" width="9.140625" style="53"/>
    <col min="6912" max="6912" width="5" style="53" bestFit="1" customWidth="1"/>
    <col min="6913" max="6913" width="74.5703125" style="53" bestFit="1" customWidth="1"/>
    <col min="6914" max="6914" width="8.140625" style="53" customWidth="1"/>
    <col min="6915" max="6915" width="16.7109375" style="53" customWidth="1"/>
    <col min="6916" max="6916" width="12.5703125" style="53" customWidth="1"/>
    <col min="6917" max="6917" width="15.42578125" style="53" bestFit="1" customWidth="1"/>
    <col min="6918" max="6918" width="16.28515625" style="53" bestFit="1" customWidth="1"/>
    <col min="6919" max="6919" width="14.28515625" style="53" customWidth="1"/>
    <col min="6920" max="6920" width="12.85546875" style="53" customWidth="1"/>
    <col min="6921" max="6921" width="15.85546875" style="53" customWidth="1"/>
    <col min="6922" max="6922" width="13.7109375" style="53" customWidth="1"/>
    <col min="6923" max="6923" width="16.7109375" style="53" customWidth="1"/>
    <col min="6924" max="6924" width="11.7109375" style="53" customWidth="1"/>
    <col min="6925" max="6925" width="12.140625" style="53" customWidth="1"/>
    <col min="6926" max="6926" width="17.5703125" style="53" customWidth="1"/>
    <col min="6927" max="6927" width="12.7109375" style="53" customWidth="1"/>
    <col min="6928" max="6928" width="11.140625" style="53" customWidth="1"/>
    <col min="6929" max="6929" width="12.42578125" style="53" customWidth="1"/>
    <col min="6930" max="6930" width="17.85546875" style="53" customWidth="1"/>
    <col min="6931" max="6931" width="16" style="53" customWidth="1"/>
    <col min="6932" max="6932" width="15" style="53" customWidth="1"/>
    <col min="6933" max="6933" width="13.140625" style="53" customWidth="1"/>
    <col min="6934" max="6934" width="14.28515625" style="53" customWidth="1"/>
    <col min="6935" max="6935" width="18" style="53" customWidth="1"/>
    <col min="6936" max="6936" width="13" style="53" customWidth="1"/>
    <col min="6937" max="6937" width="15.140625" style="53" customWidth="1"/>
    <col min="6938" max="6938" width="15.5703125" style="53" customWidth="1"/>
    <col min="6939" max="6939" width="15" style="53" customWidth="1"/>
    <col min="6940" max="6940" width="10" style="53" bestFit="1" customWidth="1"/>
    <col min="6941" max="6942" width="10.85546875" style="53" bestFit="1" customWidth="1"/>
    <col min="6943" max="6943" width="9.85546875" style="53" bestFit="1" customWidth="1"/>
    <col min="6944" max="6944" width="10" style="53" bestFit="1" customWidth="1"/>
    <col min="6945" max="6945" width="9.85546875" style="53" bestFit="1" customWidth="1"/>
    <col min="6946" max="6946" width="10" style="53" bestFit="1" customWidth="1"/>
    <col min="6947" max="6947" width="9.140625" style="53"/>
    <col min="6948" max="6948" width="10" style="53" bestFit="1" customWidth="1"/>
    <col min="6949" max="6949" width="9.85546875" style="53" bestFit="1" customWidth="1"/>
    <col min="6950" max="6950" width="10" style="53" bestFit="1" customWidth="1"/>
    <col min="6951" max="6951" width="9.85546875" style="53" bestFit="1" customWidth="1"/>
    <col min="6952" max="6952" width="10" style="53" bestFit="1" customWidth="1"/>
    <col min="6953" max="6954" width="10.85546875" style="53" bestFit="1" customWidth="1"/>
    <col min="6955" max="6955" width="9.85546875" style="53" bestFit="1" customWidth="1"/>
    <col min="6956" max="6956" width="10" style="53" bestFit="1" customWidth="1"/>
    <col min="6957" max="6957" width="9.85546875" style="53" bestFit="1" customWidth="1"/>
    <col min="6958" max="6958" width="10" style="53" bestFit="1" customWidth="1"/>
    <col min="6959" max="6959" width="9.85546875" style="53" bestFit="1" customWidth="1"/>
    <col min="6960" max="6960" width="10" style="53" bestFit="1" customWidth="1"/>
    <col min="6961" max="6961" width="9.85546875" style="53" bestFit="1" customWidth="1"/>
    <col min="6962" max="6962" width="10" style="53" bestFit="1" customWidth="1"/>
    <col min="6963" max="6963" width="9.85546875" style="53" bestFit="1" customWidth="1"/>
    <col min="6964" max="6964" width="10" style="53" bestFit="1" customWidth="1"/>
    <col min="6965" max="6965" width="9.85546875" style="53" bestFit="1" customWidth="1"/>
    <col min="6966" max="6966" width="10" style="53" bestFit="1" customWidth="1"/>
    <col min="6967" max="6968" width="12.28515625" style="53" bestFit="1" customWidth="1"/>
    <col min="6969" max="7167" width="9.140625" style="53"/>
    <col min="7168" max="7168" width="5" style="53" bestFit="1" customWidth="1"/>
    <col min="7169" max="7169" width="74.5703125" style="53" bestFit="1" customWidth="1"/>
    <col min="7170" max="7170" width="8.140625" style="53" customWidth="1"/>
    <col min="7171" max="7171" width="16.7109375" style="53" customWidth="1"/>
    <col min="7172" max="7172" width="12.5703125" style="53" customWidth="1"/>
    <col min="7173" max="7173" width="15.42578125" style="53" bestFit="1" customWidth="1"/>
    <col min="7174" max="7174" width="16.28515625" style="53" bestFit="1" customWidth="1"/>
    <col min="7175" max="7175" width="14.28515625" style="53" customWidth="1"/>
    <col min="7176" max="7176" width="12.85546875" style="53" customWidth="1"/>
    <col min="7177" max="7177" width="15.85546875" style="53" customWidth="1"/>
    <col min="7178" max="7178" width="13.7109375" style="53" customWidth="1"/>
    <col min="7179" max="7179" width="16.7109375" style="53" customWidth="1"/>
    <col min="7180" max="7180" width="11.7109375" style="53" customWidth="1"/>
    <col min="7181" max="7181" width="12.140625" style="53" customWidth="1"/>
    <col min="7182" max="7182" width="17.5703125" style="53" customWidth="1"/>
    <col min="7183" max="7183" width="12.7109375" style="53" customWidth="1"/>
    <col min="7184" max="7184" width="11.140625" style="53" customWidth="1"/>
    <col min="7185" max="7185" width="12.42578125" style="53" customWidth="1"/>
    <col min="7186" max="7186" width="17.85546875" style="53" customWidth="1"/>
    <col min="7187" max="7187" width="16" style="53" customWidth="1"/>
    <col min="7188" max="7188" width="15" style="53" customWidth="1"/>
    <col min="7189" max="7189" width="13.140625" style="53" customWidth="1"/>
    <col min="7190" max="7190" width="14.28515625" style="53" customWidth="1"/>
    <col min="7191" max="7191" width="18" style="53" customWidth="1"/>
    <col min="7192" max="7192" width="13" style="53" customWidth="1"/>
    <col min="7193" max="7193" width="15.140625" style="53" customWidth="1"/>
    <col min="7194" max="7194" width="15.5703125" style="53" customWidth="1"/>
    <col min="7195" max="7195" width="15" style="53" customWidth="1"/>
    <col min="7196" max="7196" width="10" style="53" bestFit="1" customWidth="1"/>
    <col min="7197" max="7198" width="10.85546875" style="53" bestFit="1" customWidth="1"/>
    <col min="7199" max="7199" width="9.85546875" style="53" bestFit="1" customWidth="1"/>
    <col min="7200" max="7200" width="10" style="53" bestFit="1" customWidth="1"/>
    <col min="7201" max="7201" width="9.85546875" style="53" bestFit="1" customWidth="1"/>
    <col min="7202" max="7202" width="10" style="53" bestFit="1" customWidth="1"/>
    <col min="7203" max="7203" width="9.140625" style="53"/>
    <col min="7204" max="7204" width="10" style="53" bestFit="1" customWidth="1"/>
    <col min="7205" max="7205" width="9.85546875" style="53" bestFit="1" customWidth="1"/>
    <col min="7206" max="7206" width="10" style="53" bestFit="1" customWidth="1"/>
    <col min="7207" max="7207" width="9.85546875" style="53" bestFit="1" customWidth="1"/>
    <col min="7208" max="7208" width="10" style="53" bestFit="1" customWidth="1"/>
    <col min="7209" max="7210" width="10.85546875" style="53" bestFit="1" customWidth="1"/>
    <col min="7211" max="7211" width="9.85546875" style="53" bestFit="1" customWidth="1"/>
    <col min="7212" max="7212" width="10" style="53" bestFit="1" customWidth="1"/>
    <col min="7213" max="7213" width="9.85546875" style="53" bestFit="1" customWidth="1"/>
    <col min="7214" max="7214" width="10" style="53" bestFit="1" customWidth="1"/>
    <col min="7215" max="7215" width="9.85546875" style="53" bestFit="1" customWidth="1"/>
    <col min="7216" max="7216" width="10" style="53" bestFit="1" customWidth="1"/>
    <col min="7217" max="7217" width="9.85546875" style="53" bestFit="1" customWidth="1"/>
    <col min="7218" max="7218" width="10" style="53" bestFit="1" customWidth="1"/>
    <col min="7219" max="7219" width="9.85546875" style="53" bestFit="1" customWidth="1"/>
    <col min="7220" max="7220" width="10" style="53" bestFit="1" customWidth="1"/>
    <col min="7221" max="7221" width="9.85546875" style="53" bestFit="1" customWidth="1"/>
    <col min="7222" max="7222" width="10" style="53" bestFit="1" customWidth="1"/>
    <col min="7223" max="7224" width="12.28515625" style="53" bestFit="1" customWidth="1"/>
    <col min="7225" max="7423" width="9.140625" style="53"/>
    <col min="7424" max="7424" width="5" style="53" bestFit="1" customWidth="1"/>
    <col min="7425" max="7425" width="74.5703125" style="53" bestFit="1" customWidth="1"/>
    <col min="7426" max="7426" width="8.140625" style="53" customWidth="1"/>
    <col min="7427" max="7427" width="16.7109375" style="53" customWidth="1"/>
    <col min="7428" max="7428" width="12.5703125" style="53" customWidth="1"/>
    <col min="7429" max="7429" width="15.42578125" style="53" bestFit="1" customWidth="1"/>
    <col min="7430" max="7430" width="16.28515625" style="53" bestFit="1" customWidth="1"/>
    <col min="7431" max="7431" width="14.28515625" style="53" customWidth="1"/>
    <col min="7432" max="7432" width="12.85546875" style="53" customWidth="1"/>
    <col min="7433" max="7433" width="15.85546875" style="53" customWidth="1"/>
    <col min="7434" max="7434" width="13.7109375" style="53" customWidth="1"/>
    <col min="7435" max="7435" width="16.7109375" style="53" customWidth="1"/>
    <col min="7436" max="7436" width="11.7109375" style="53" customWidth="1"/>
    <col min="7437" max="7437" width="12.140625" style="53" customWidth="1"/>
    <col min="7438" max="7438" width="17.5703125" style="53" customWidth="1"/>
    <col min="7439" max="7439" width="12.7109375" style="53" customWidth="1"/>
    <col min="7440" max="7440" width="11.140625" style="53" customWidth="1"/>
    <col min="7441" max="7441" width="12.42578125" style="53" customWidth="1"/>
    <col min="7442" max="7442" width="17.85546875" style="53" customWidth="1"/>
    <col min="7443" max="7443" width="16" style="53" customWidth="1"/>
    <col min="7444" max="7444" width="15" style="53" customWidth="1"/>
    <col min="7445" max="7445" width="13.140625" style="53" customWidth="1"/>
    <col min="7446" max="7446" width="14.28515625" style="53" customWidth="1"/>
    <col min="7447" max="7447" width="18" style="53" customWidth="1"/>
    <col min="7448" max="7448" width="13" style="53" customWidth="1"/>
    <col min="7449" max="7449" width="15.140625" style="53" customWidth="1"/>
    <col min="7450" max="7450" width="15.5703125" style="53" customWidth="1"/>
    <col min="7451" max="7451" width="15" style="53" customWidth="1"/>
    <col min="7452" max="7452" width="10" style="53" bestFit="1" customWidth="1"/>
    <col min="7453" max="7454" width="10.85546875" style="53" bestFit="1" customWidth="1"/>
    <col min="7455" max="7455" width="9.85546875" style="53" bestFit="1" customWidth="1"/>
    <col min="7456" max="7456" width="10" style="53" bestFit="1" customWidth="1"/>
    <col min="7457" max="7457" width="9.85546875" style="53" bestFit="1" customWidth="1"/>
    <col min="7458" max="7458" width="10" style="53" bestFit="1" customWidth="1"/>
    <col min="7459" max="7459" width="9.140625" style="53"/>
    <col min="7460" max="7460" width="10" style="53" bestFit="1" customWidth="1"/>
    <col min="7461" max="7461" width="9.85546875" style="53" bestFit="1" customWidth="1"/>
    <col min="7462" max="7462" width="10" style="53" bestFit="1" customWidth="1"/>
    <col min="7463" max="7463" width="9.85546875" style="53" bestFit="1" customWidth="1"/>
    <col min="7464" max="7464" width="10" style="53" bestFit="1" customWidth="1"/>
    <col min="7465" max="7466" width="10.85546875" style="53" bestFit="1" customWidth="1"/>
    <col min="7467" max="7467" width="9.85546875" style="53" bestFit="1" customWidth="1"/>
    <col min="7468" max="7468" width="10" style="53" bestFit="1" customWidth="1"/>
    <col min="7469" max="7469" width="9.85546875" style="53" bestFit="1" customWidth="1"/>
    <col min="7470" max="7470" width="10" style="53" bestFit="1" customWidth="1"/>
    <col min="7471" max="7471" width="9.85546875" style="53" bestFit="1" customWidth="1"/>
    <col min="7472" max="7472" width="10" style="53" bestFit="1" customWidth="1"/>
    <col min="7473" max="7473" width="9.85546875" style="53" bestFit="1" customWidth="1"/>
    <col min="7474" max="7474" width="10" style="53" bestFit="1" customWidth="1"/>
    <col min="7475" max="7475" width="9.85546875" style="53" bestFit="1" customWidth="1"/>
    <col min="7476" max="7476" width="10" style="53" bestFit="1" customWidth="1"/>
    <col min="7477" max="7477" width="9.85546875" style="53" bestFit="1" customWidth="1"/>
    <col min="7478" max="7478" width="10" style="53" bestFit="1" customWidth="1"/>
    <col min="7479" max="7480" width="12.28515625" style="53" bestFit="1" customWidth="1"/>
    <col min="7481" max="7679" width="9.140625" style="53"/>
    <col min="7680" max="7680" width="5" style="53" bestFit="1" customWidth="1"/>
    <col min="7681" max="7681" width="74.5703125" style="53" bestFit="1" customWidth="1"/>
    <col min="7682" max="7682" width="8.140625" style="53" customWidth="1"/>
    <col min="7683" max="7683" width="16.7109375" style="53" customWidth="1"/>
    <col min="7684" max="7684" width="12.5703125" style="53" customWidth="1"/>
    <col min="7685" max="7685" width="15.42578125" style="53" bestFit="1" customWidth="1"/>
    <col min="7686" max="7686" width="16.28515625" style="53" bestFit="1" customWidth="1"/>
    <col min="7687" max="7687" width="14.28515625" style="53" customWidth="1"/>
    <col min="7688" max="7688" width="12.85546875" style="53" customWidth="1"/>
    <col min="7689" max="7689" width="15.85546875" style="53" customWidth="1"/>
    <col min="7690" max="7690" width="13.7109375" style="53" customWidth="1"/>
    <col min="7691" max="7691" width="16.7109375" style="53" customWidth="1"/>
    <col min="7692" max="7692" width="11.7109375" style="53" customWidth="1"/>
    <col min="7693" max="7693" width="12.140625" style="53" customWidth="1"/>
    <col min="7694" max="7694" width="17.5703125" style="53" customWidth="1"/>
    <col min="7695" max="7695" width="12.7109375" style="53" customWidth="1"/>
    <col min="7696" max="7696" width="11.140625" style="53" customWidth="1"/>
    <col min="7697" max="7697" width="12.42578125" style="53" customWidth="1"/>
    <col min="7698" max="7698" width="17.85546875" style="53" customWidth="1"/>
    <col min="7699" max="7699" width="16" style="53" customWidth="1"/>
    <col min="7700" max="7700" width="15" style="53" customWidth="1"/>
    <col min="7701" max="7701" width="13.140625" style="53" customWidth="1"/>
    <col min="7702" max="7702" width="14.28515625" style="53" customWidth="1"/>
    <col min="7703" max="7703" width="18" style="53" customWidth="1"/>
    <col min="7704" max="7704" width="13" style="53" customWidth="1"/>
    <col min="7705" max="7705" width="15.140625" style="53" customWidth="1"/>
    <col min="7706" max="7706" width="15.5703125" style="53" customWidth="1"/>
    <col min="7707" max="7707" width="15" style="53" customWidth="1"/>
    <col min="7708" max="7708" width="10" style="53" bestFit="1" customWidth="1"/>
    <col min="7709" max="7710" width="10.85546875" style="53" bestFit="1" customWidth="1"/>
    <col min="7711" max="7711" width="9.85546875" style="53" bestFit="1" customWidth="1"/>
    <col min="7712" max="7712" width="10" style="53" bestFit="1" customWidth="1"/>
    <col min="7713" max="7713" width="9.85546875" style="53" bestFit="1" customWidth="1"/>
    <col min="7714" max="7714" width="10" style="53" bestFit="1" customWidth="1"/>
    <col min="7715" max="7715" width="9.140625" style="53"/>
    <col min="7716" max="7716" width="10" style="53" bestFit="1" customWidth="1"/>
    <col min="7717" max="7717" width="9.85546875" style="53" bestFit="1" customWidth="1"/>
    <col min="7718" max="7718" width="10" style="53" bestFit="1" customWidth="1"/>
    <col min="7719" max="7719" width="9.85546875" style="53" bestFit="1" customWidth="1"/>
    <col min="7720" max="7720" width="10" style="53" bestFit="1" customWidth="1"/>
    <col min="7721" max="7722" width="10.85546875" style="53" bestFit="1" customWidth="1"/>
    <col min="7723" max="7723" width="9.85546875" style="53" bestFit="1" customWidth="1"/>
    <col min="7724" max="7724" width="10" style="53" bestFit="1" customWidth="1"/>
    <col min="7725" max="7725" width="9.85546875" style="53" bestFit="1" customWidth="1"/>
    <col min="7726" max="7726" width="10" style="53" bestFit="1" customWidth="1"/>
    <col min="7727" max="7727" width="9.85546875" style="53" bestFit="1" customWidth="1"/>
    <col min="7728" max="7728" width="10" style="53" bestFit="1" customWidth="1"/>
    <col min="7729" max="7729" width="9.85546875" style="53" bestFit="1" customWidth="1"/>
    <col min="7730" max="7730" width="10" style="53" bestFit="1" customWidth="1"/>
    <col min="7731" max="7731" width="9.85546875" style="53" bestFit="1" customWidth="1"/>
    <col min="7732" max="7732" width="10" style="53" bestFit="1" customWidth="1"/>
    <col min="7733" max="7733" width="9.85546875" style="53" bestFit="1" customWidth="1"/>
    <col min="7734" max="7734" width="10" style="53" bestFit="1" customWidth="1"/>
    <col min="7735" max="7736" width="12.28515625" style="53" bestFit="1" customWidth="1"/>
    <col min="7737" max="7935" width="9.140625" style="53"/>
    <col min="7936" max="7936" width="5" style="53" bestFit="1" customWidth="1"/>
    <col min="7937" max="7937" width="74.5703125" style="53" bestFit="1" customWidth="1"/>
    <col min="7938" max="7938" width="8.140625" style="53" customWidth="1"/>
    <col min="7939" max="7939" width="16.7109375" style="53" customWidth="1"/>
    <col min="7940" max="7940" width="12.5703125" style="53" customWidth="1"/>
    <col min="7941" max="7941" width="15.42578125" style="53" bestFit="1" customWidth="1"/>
    <col min="7942" max="7942" width="16.28515625" style="53" bestFit="1" customWidth="1"/>
    <col min="7943" max="7943" width="14.28515625" style="53" customWidth="1"/>
    <col min="7944" max="7944" width="12.85546875" style="53" customWidth="1"/>
    <col min="7945" max="7945" width="15.85546875" style="53" customWidth="1"/>
    <col min="7946" max="7946" width="13.7109375" style="53" customWidth="1"/>
    <col min="7947" max="7947" width="16.7109375" style="53" customWidth="1"/>
    <col min="7948" max="7948" width="11.7109375" style="53" customWidth="1"/>
    <col min="7949" max="7949" width="12.140625" style="53" customWidth="1"/>
    <col min="7950" max="7950" width="17.5703125" style="53" customWidth="1"/>
    <col min="7951" max="7951" width="12.7109375" style="53" customWidth="1"/>
    <col min="7952" max="7952" width="11.140625" style="53" customWidth="1"/>
    <col min="7953" max="7953" width="12.42578125" style="53" customWidth="1"/>
    <col min="7954" max="7954" width="17.85546875" style="53" customWidth="1"/>
    <col min="7955" max="7955" width="16" style="53" customWidth="1"/>
    <col min="7956" max="7956" width="15" style="53" customWidth="1"/>
    <col min="7957" max="7957" width="13.140625" style="53" customWidth="1"/>
    <col min="7958" max="7958" width="14.28515625" style="53" customWidth="1"/>
    <col min="7959" max="7959" width="18" style="53" customWidth="1"/>
    <col min="7960" max="7960" width="13" style="53" customWidth="1"/>
    <col min="7961" max="7961" width="15.140625" style="53" customWidth="1"/>
    <col min="7962" max="7962" width="15.5703125" style="53" customWidth="1"/>
    <col min="7963" max="7963" width="15" style="53" customWidth="1"/>
    <col min="7964" max="7964" width="10" style="53" bestFit="1" customWidth="1"/>
    <col min="7965" max="7966" width="10.85546875" style="53" bestFit="1" customWidth="1"/>
    <col min="7967" max="7967" width="9.85546875" style="53" bestFit="1" customWidth="1"/>
    <col min="7968" max="7968" width="10" style="53" bestFit="1" customWidth="1"/>
    <col min="7969" max="7969" width="9.85546875" style="53" bestFit="1" customWidth="1"/>
    <col min="7970" max="7970" width="10" style="53" bestFit="1" customWidth="1"/>
    <col min="7971" max="7971" width="9.140625" style="53"/>
    <col min="7972" max="7972" width="10" style="53" bestFit="1" customWidth="1"/>
    <col min="7973" max="7973" width="9.85546875" style="53" bestFit="1" customWidth="1"/>
    <col min="7974" max="7974" width="10" style="53" bestFit="1" customWidth="1"/>
    <col min="7975" max="7975" width="9.85546875" style="53" bestFit="1" customWidth="1"/>
    <col min="7976" max="7976" width="10" style="53" bestFit="1" customWidth="1"/>
    <col min="7977" max="7978" width="10.85546875" style="53" bestFit="1" customWidth="1"/>
    <col min="7979" max="7979" width="9.85546875" style="53" bestFit="1" customWidth="1"/>
    <col min="7980" max="7980" width="10" style="53" bestFit="1" customWidth="1"/>
    <col min="7981" max="7981" width="9.85546875" style="53" bestFit="1" customWidth="1"/>
    <col min="7982" max="7982" width="10" style="53" bestFit="1" customWidth="1"/>
    <col min="7983" max="7983" width="9.85546875" style="53" bestFit="1" customWidth="1"/>
    <col min="7984" max="7984" width="10" style="53" bestFit="1" customWidth="1"/>
    <col min="7985" max="7985" width="9.85546875" style="53" bestFit="1" customWidth="1"/>
    <col min="7986" max="7986" width="10" style="53" bestFit="1" customWidth="1"/>
    <col min="7987" max="7987" width="9.85546875" style="53" bestFit="1" customWidth="1"/>
    <col min="7988" max="7988" width="10" style="53" bestFit="1" customWidth="1"/>
    <col min="7989" max="7989" width="9.85546875" style="53" bestFit="1" customWidth="1"/>
    <col min="7990" max="7990" width="10" style="53" bestFit="1" customWidth="1"/>
    <col min="7991" max="7992" width="12.28515625" style="53" bestFit="1" customWidth="1"/>
    <col min="7993" max="8191" width="9.140625" style="53"/>
    <col min="8192" max="8192" width="5" style="53" bestFit="1" customWidth="1"/>
    <col min="8193" max="8193" width="74.5703125" style="53" bestFit="1" customWidth="1"/>
    <col min="8194" max="8194" width="8.140625" style="53" customWidth="1"/>
    <col min="8195" max="8195" width="16.7109375" style="53" customWidth="1"/>
    <col min="8196" max="8196" width="12.5703125" style="53" customWidth="1"/>
    <col min="8197" max="8197" width="15.42578125" style="53" bestFit="1" customWidth="1"/>
    <col min="8198" max="8198" width="16.28515625" style="53" bestFit="1" customWidth="1"/>
    <col min="8199" max="8199" width="14.28515625" style="53" customWidth="1"/>
    <col min="8200" max="8200" width="12.85546875" style="53" customWidth="1"/>
    <col min="8201" max="8201" width="15.85546875" style="53" customWidth="1"/>
    <col min="8202" max="8202" width="13.7109375" style="53" customWidth="1"/>
    <col min="8203" max="8203" width="16.7109375" style="53" customWidth="1"/>
    <col min="8204" max="8204" width="11.7109375" style="53" customWidth="1"/>
    <col min="8205" max="8205" width="12.140625" style="53" customWidth="1"/>
    <col min="8206" max="8206" width="17.5703125" style="53" customWidth="1"/>
    <col min="8207" max="8207" width="12.7109375" style="53" customWidth="1"/>
    <col min="8208" max="8208" width="11.140625" style="53" customWidth="1"/>
    <col min="8209" max="8209" width="12.42578125" style="53" customWidth="1"/>
    <col min="8210" max="8210" width="17.85546875" style="53" customWidth="1"/>
    <col min="8211" max="8211" width="16" style="53" customWidth="1"/>
    <col min="8212" max="8212" width="15" style="53" customWidth="1"/>
    <col min="8213" max="8213" width="13.140625" style="53" customWidth="1"/>
    <col min="8214" max="8214" width="14.28515625" style="53" customWidth="1"/>
    <col min="8215" max="8215" width="18" style="53" customWidth="1"/>
    <col min="8216" max="8216" width="13" style="53" customWidth="1"/>
    <col min="8217" max="8217" width="15.140625" style="53" customWidth="1"/>
    <col min="8218" max="8218" width="15.5703125" style="53" customWidth="1"/>
    <col min="8219" max="8219" width="15" style="53" customWidth="1"/>
    <col min="8220" max="8220" width="10" style="53" bestFit="1" customWidth="1"/>
    <col min="8221" max="8222" width="10.85546875" style="53" bestFit="1" customWidth="1"/>
    <col min="8223" max="8223" width="9.85546875" style="53" bestFit="1" customWidth="1"/>
    <col min="8224" max="8224" width="10" style="53" bestFit="1" customWidth="1"/>
    <col min="8225" max="8225" width="9.85546875" style="53" bestFit="1" customWidth="1"/>
    <col min="8226" max="8226" width="10" style="53" bestFit="1" customWidth="1"/>
    <col min="8227" max="8227" width="9.140625" style="53"/>
    <col min="8228" max="8228" width="10" style="53" bestFit="1" customWidth="1"/>
    <col min="8229" max="8229" width="9.85546875" style="53" bestFit="1" customWidth="1"/>
    <col min="8230" max="8230" width="10" style="53" bestFit="1" customWidth="1"/>
    <col min="8231" max="8231" width="9.85546875" style="53" bestFit="1" customWidth="1"/>
    <col min="8232" max="8232" width="10" style="53" bestFit="1" customWidth="1"/>
    <col min="8233" max="8234" width="10.85546875" style="53" bestFit="1" customWidth="1"/>
    <col min="8235" max="8235" width="9.85546875" style="53" bestFit="1" customWidth="1"/>
    <col min="8236" max="8236" width="10" style="53" bestFit="1" customWidth="1"/>
    <col min="8237" max="8237" width="9.85546875" style="53" bestFit="1" customWidth="1"/>
    <col min="8238" max="8238" width="10" style="53" bestFit="1" customWidth="1"/>
    <col min="8239" max="8239" width="9.85546875" style="53" bestFit="1" customWidth="1"/>
    <col min="8240" max="8240" width="10" style="53" bestFit="1" customWidth="1"/>
    <col min="8241" max="8241" width="9.85546875" style="53" bestFit="1" customWidth="1"/>
    <col min="8242" max="8242" width="10" style="53" bestFit="1" customWidth="1"/>
    <col min="8243" max="8243" width="9.85546875" style="53" bestFit="1" customWidth="1"/>
    <col min="8244" max="8244" width="10" style="53" bestFit="1" customWidth="1"/>
    <col min="8245" max="8245" width="9.85546875" style="53" bestFit="1" customWidth="1"/>
    <col min="8246" max="8246" width="10" style="53" bestFit="1" customWidth="1"/>
    <col min="8247" max="8248" width="12.28515625" style="53" bestFit="1" customWidth="1"/>
    <col min="8249" max="8447" width="9.140625" style="53"/>
    <col min="8448" max="8448" width="5" style="53" bestFit="1" customWidth="1"/>
    <col min="8449" max="8449" width="74.5703125" style="53" bestFit="1" customWidth="1"/>
    <col min="8450" max="8450" width="8.140625" style="53" customWidth="1"/>
    <col min="8451" max="8451" width="16.7109375" style="53" customWidth="1"/>
    <col min="8452" max="8452" width="12.5703125" style="53" customWidth="1"/>
    <col min="8453" max="8453" width="15.42578125" style="53" bestFit="1" customWidth="1"/>
    <col min="8454" max="8454" width="16.28515625" style="53" bestFit="1" customWidth="1"/>
    <col min="8455" max="8455" width="14.28515625" style="53" customWidth="1"/>
    <col min="8456" max="8456" width="12.85546875" style="53" customWidth="1"/>
    <col min="8457" max="8457" width="15.85546875" style="53" customWidth="1"/>
    <col min="8458" max="8458" width="13.7109375" style="53" customWidth="1"/>
    <col min="8459" max="8459" width="16.7109375" style="53" customWidth="1"/>
    <col min="8460" max="8460" width="11.7109375" style="53" customWidth="1"/>
    <col min="8461" max="8461" width="12.140625" style="53" customWidth="1"/>
    <col min="8462" max="8462" width="17.5703125" style="53" customWidth="1"/>
    <col min="8463" max="8463" width="12.7109375" style="53" customWidth="1"/>
    <col min="8464" max="8464" width="11.140625" style="53" customWidth="1"/>
    <col min="8465" max="8465" width="12.42578125" style="53" customWidth="1"/>
    <col min="8466" max="8466" width="17.85546875" style="53" customWidth="1"/>
    <col min="8467" max="8467" width="16" style="53" customWidth="1"/>
    <col min="8468" max="8468" width="15" style="53" customWidth="1"/>
    <col min="8469" max="8469" width="13.140625" style="53" customWidth="1"/>
    <col min="8470" max="8470" width="14.28515625" style="53" customWidth="1"/>
    <col min="8471" max="8471" width="18" style="53" customWidth="1"/>
    <col min="8472" max="8472" width="13" style="53" customWidth="1"/>
    <col min="8473" max="8473" width="15.140625" style="53" customWidth="1"/>
    <col min="8474" max="8474" width="15.5703125" style="53" customWidth="1"/>
    <col min="8475" max="8475" width="15" style="53" customWidth="1"/>
    <col min="8476" max="8476" width="10" style="53" bestFit="1" customWidth="1"/>
    <col min="8477" max="8478" width="10.85546875" style="53" bestFit="1" customWidth="1"/>
    <col min="8479" max="8479" width="9.85546875" style="53" bestFit="1" customWidth="1"/>
    <col min="8480" max="8480" width="10" style="53" bestFit="1" customWidth="1"/>
    <col min="8481" max="8481" width="9.85546875" style="53" bestFit="1" customWidth="1"/>
    <col min="8482" max="8482" width="10" style="53" bestFit="1" customWidth="1"/>
    <col min="8483" max="8483" width="9.140625" style="53"/>
    <col min="8484" max="8484" width="10" style="53" bestFit="1" customWidth="1"/>
    <col min="8485" max="8485" width="9.85546875" style="53" bestFit="1" customWidth="1"/>
    <col min="8486" max="8486" width="10" style="53" bestFit="1" customWidth="1"/>
    <col min="8487" max="8487" width="9.85546875" style="53" bestFit="1" customWidth="1"/>
    <col min="8488" max="8488" width="10" style="53" bestFit="1" customWidth="1"/>
    <col min="8489" max="8490" width="10.85546875" style="53" bestFit="1" customWidth="1"/>
    <col min="8491" max="8491" width="9.85546875" style="53" bestFit="1" customWidth="1"/>
    <col min="8492" max="8492" width="10" style="53" bestFit="1" customWidth="1"/>
    <col min="8493" max="8493" width="9.85546875" style="53" bestFit="1" customWidth="1"/>
    <col min="8494" max="8494" width="10" style="53" bestFit="1" customWidth="1"/>
    <col min="8495" max="8495" width="9.85546875" style="53" bestFit="1" customWidth="1"/>
    <col min="8496" max="8496" width="10" style="53" bestFit="1" customWidth="1"/>
    <col min="8497" max="8497" width="9.85546875" style="53" bestFit="1" customWidth="1"/>
    <col min="8498" max="8498" width="10" style="53" bestFit="1" customWidth="1"/>
    <col min="8499" max="8499" width="9.85546875" style="53" bestFit="1" customWidth="1"/>
    <col min="8500" max="8500" width="10" style="53" bestFit="1" customWidth="1"/>
    <col min="8501" max="8501" width="9.85546875" style="53" bestFit="1" customWidth="1"/>
    <col min="8502" max="8502" width="10" style="53" bestFit="1" customWidth="1"/>
    <col min="8503" max="8504" width="12.28515625" style="53" bestFit="1" customWidth="1"/>
    <col min="8505" max="8703" width="9.140625" style="53"/>
    <col min="8704" max="8704" width="5" style="53" bestFit="1" customWidth="1"/>
    <col min="8705" max="8705" width="74.5703125" style="53" bestFit="1" customWidth="1"/>
    <col min="8706" max="8706" width="8.140625" style="53" customWidth="1"/>
    <col min="8707" max="8707" width="16.7109375" style="53" customWidth="1"/>
    <col min="8708" max="8708" width="12.5703125" style="53" customWidth="1"/>
    <col min="8709" max="8709" width="15.42578125" style="53" bestFit="1" customWidth="1"/>
    <col min="8710" max="8710" width="16.28515625" style="53" bestFit="1" customWidth="1"/>
    <col min="8711" max="8711" width="14.28515625" style="53" customWidth="1"/>
    <col min="8712" max="8712" width="12.85546875" style="53" customWidth="1"/>
    <col min="8713" max="8713" width="15.85546875" style="53" customWidth="1"/>
    <col min="8714" max="8714" width="13.7109375" style="53" customWidth="1"/>
    <col min="8715" max="8715" width="16.7109375" style="53" customWidth="1"/>
    <col min="8716" max="8716" width="11.7109375" style="53" customWidth="1"/>
    <col min="8717" max="8717" width="12.140625" style="53" customWidth="1"/>
    <col min="8718" max="8718" width="17.5703125" style="53" customWidth="1"/>
    <col min="8719" max="8719" width="12.7109375" style="53" customWidth="1"/>
    <col min="8720" max="8720" width="11.140625" style="53" customWidth="1"/>
    <col min="8721" max="8721" width="12.42578125" style="53" customWidth="1"/>
    <col min="8722" max="8722" width="17.85546875" style="53" customWidth="1"/>
    <col min="8723" max="8723" width="16" style="53" customWidth="1"/>
    <col min="8724" max="8724" width="15" style="53" customWidth="1"/>
    <col min="8725" max="8725" width="13.140625" style="53" customWidth="1"/>
    <col min="8726" max="8726" width="14.28515625" style="53" customWidth="1"/>
    <col min="8727" max="8727" width="18" style="53" customWidth="1"/>
    <col min="8728" max="8728" width="13" style="53" customWidth="1"/>
    <col min="8729" max="8729" width="15.140625" style="53" customWidth="1"/>
    <col min="8730" max="8730" width="15.5703125" style="53" customWidth="1"/>
    <col min="8731" max="8731" width="15" style="53" customWidth="1"/>
    <col min="8732" max="8732" width="10" style="53" bestFit="1" customWidth="1"/>
    <col min="8733" max="8734" width="10.85546875" style="53" bestFit="1" customWidth="1"/>
    <col min="8735" max="8735" width="9.85546875" style="53" bestFit="1" customWidth="1"/>
    <col min="8736" max="8736" width="10" style="53" bestFit="1" customWidth="1"/>
    <col min="8737" max="8737" width="9.85546875" style="53" bestFit="1" customWidth="1"/>
    <col min="8738" max="8738" width="10" style="53" bestFit="1" customWidth="1"/>
    <col min="8739" max="8739" width="9.140625" style="53"/>
    <col min="8740" max="8740" width="10" style="53" bestFit="1" customWidth="1"/>
    <col min="8741" max="8741" width="9.85546875" style="53" bestFit="1" customWidth="1"/>
    <col min="8742" max="8742" width="10" style="53" bestFit="1" customWidth="1"/>
    <col min="8743" max="8743" width="9.85546875" style="53" bestFit="1" customWidth="1"/>
    <col min="8744" max="8744" width="10" style="53" bestFit="1" customWidth="1"/>
    <col min="8745" max="8746" width="10.85546875" style="53" bestFit="1" customWidth="1"/>
    <col min="8747" max="8747" width="9.85546875" style="53" bestFit="1" customWidth="1"/>
    <col min="8748" max="8748" width="10" style="53" bestFit="1" customWidth="1"/>
    <col min="8749" max="8749" width="9.85546875" style="53" bestFit="1" customWidth="1"/>
    <col min="8750" max="8750" width="10" style="53" bestFit="1" customWidth="1"/>
    <col min="8751" max="8751" width="9.85546875" style="53" bestFit="1" customWidth="1"/>
    <col min="8752" max="8752" width="10" style="53" bestFit="1" customWidth="1"/>
    <col min="8753" max="8753" width="9.85546875" style="53" bestFit="1" customWidth="1"/>
    <col min="8754" max="8754" width="10" style="53" bestFit="1" customWidth="1"/>
    <col min="8755" max="8755" width="9.85546875" style="53" bestFit="1" customWidth="1"/>
    <col min="8756" max="8756" width="10" style="53" bestFit="1" customWidth="1"/>
    <col min="8757" max="8757" width="9.85546875" style="53" bestFit="1" customWidth="1"/>
    <col min="8758" max="8758" width="10" style="53" bestFit="1" customWidth="1"/>
    <col min="8759" max="8760" width="12.28515625" style="53" bestFit="1" customWidth="1"/>
    <col min="8761" max="8959" width="9.140625" style="53"/>
    <col min="8960" max="8960" width="5" style="53" bestFit="1" customWidth="1"/>
    <col min="8961" max="8961" width="74.5703125" style="53" bestFit="1" customWidth="1"/>
    <col min="8962" max="8962" width="8.140625" style="53" customWidth="1"/>
    <col min="8963" max="8963" width="16.7109375" style="53" customWidth="1"/>
    <col min="8964" max="8964" width="12.5703125" style="53" customWidth="1"/>
    <col min="8965" max="8965" width="15.42578125" style="53" bestFit="1" customWidth="1"/>
    <col min="8966" max="8966" width="16.28515625" style="53" bestFit="1" customWidth="1"/>
    <col min="8967" max="8967" width="14.28515625" style="53" customWidth="1"/>
    <col min="8968" max="8968" width="12.85546875" style="53" customWidth="1"/>
    <col min="8969" max="8969" width="15.85546875" style="53" customWidth="1"/>
    <col min="8970" max="8970" width="13.7109375" style="53" customWidth="1"/>
    <col min="8971" max="8971" width="16.7109375" style="53" customWidth="1"/>
    <col min="8972" max="8972" width="11.7109375" style="53" customWidth="1"/>
    <col min="8973" max="8973" width="12.140625" style="53" customWidth="1"/>
    <col min="8974" max="8974" width="17.5703125" style="53" customWidth="1"/>
    <col min="8975" max="8975" width="12.7109375" style="53" customWidth="1"/>
    <col min="8976" max="8976" width="11.140625" style="53" customWidth="1"/>
    <col min="8977" max="8977" width="12.42578125" style="53" customWidth="1"/>
    <col min="8978" max="8978" width="17.85546875" style="53" customWidth="1"/>
    <col min="8979" max="8979" width="16" style="53" customWidth="1"/>
    <col min="8980" max="8980" width="15" style="53" customWidth="1"/>
    <col min="8981" max="8981" width="13.140625" style="53" customWidth="1"/>
    <col min="8982" max="8982" width="14.28515625" style="53" customWidth="1"/>
    <col min="8983" max="8983" width="18" style="53" customWidth="1"/>
    <col min="8984" max="8984" width="13" style="53" customWidth="1"/>
    <col min="8985" max="8985" width="15.140625" style="53" customWidth="1"/>
    <col min="8986" max="8986" width="15.5703125" style="53" customWidth="1"/>
    <col min="8987" max="8987" width="15" style="53" customWidth="1"/>
    <col min="8988" max="8988" width="10" style="53" bestFit="1" customWidth="1"/>
    <col min="8989" max="8990" width="10.85546875" style="53" bestFit="1" customWidth="1"/>
    <col min="8991" max="8991" width="9.85546875" style="53" bestFit="1" customWidth="1"/>
    <col min="8992" max="8992" width="10" style="53" bestFit="1" customWidth="1"/>
    <col min="8993" max="8993" width="9.85546875" style="53" bestFit="1" customWidth="1"/>
    <col min="8994" max="8994" width="10" style="53" bestFit="1" customWidth="1"/>
    <col min="8995" max="8995" width="9.140625" style="53"/>
    <col min="8996" max="8996" width="10" style="53" bestFit="1" customWidth="1"/>
    <col min="8997" max="8997" width="9.85546875" style="53" bestFit="1" customWidth="1"/>
    <col min="8998" max="8998" width="10" style="53" bestFit="1" customWidth="1"/>
    <col min="8999" max="8999" width="9.85546875" style="53" bestFit="1" customWidth="1"/>
    <col min="9000" max="9000" width="10" style="53" bestFit="1" customWidth="1"/>
    <col min="9001" max="9002" width="10.85546875" style="53" bestFit="1" customWidth="1"/>
    <col min="9003" max="9003" width="9.85546875" style="53" bestFit="1" customWidth="1"/>
    <col min="9004" max="9004" width="10" style="53" bestFit="1" customWidth="1"/>
    <col min="9005" max="9005" width="9.85546875" style="53" bestFit="1" customWidth="1"/>
    <col min="9006" max="9006" width="10" style="53" bestFit="1" customWidth="1"/>
    <col min="9007" max="9007" width="9.85546875" style="53" bestFit="1" customWidth="1"/>
    <col min="9008" max="9008" width="10" style="53" bestFit="1" customWidth="1"/>
    <col min="9009" max="9009" width="9.85546875" style="53" bestFit="1" customWidth="1"/>
    <col min="9010" max="9010" width="10" style="53" bestFit="1" customWidth="1"/>
    <col min="9011" max="9011" width="9.85546875" style="53" bestFit="1" customWidth="1"/>
    <col min="9012" max="9012" width="10" style="53" bestFit="1" customWidth="1"/>
    <col min="9013" max="9013" width="9.85546875" style="53" bestFit="1" customWidth="1"/>
    <col min="9014" max="9014" width="10" style="53" bestFit="1" customWidth="1"/>
    <col min="9015" max="9016" width="12.28515625" style="53" bestFit="1" customWidth="1"/>
    <col min="9017" max="9215" width="9.140625" style="53"/>
    <col min="9216" max="9216" width="5" style="53" bestFit="1" customWidth="1"/>
    <col min="9217" max="9217" width="74.5703125" style="53" bestFit="1" customWidth="1"/>
    <col min="9218" max="9218" width="8.140625" style="53" customWidth="1"/>
    <col min="9219" max="9219" width="16.7109375" style="53" customWidth="1"/>
    <col min="9220" max="9220" width="12.5703125" style="53" customWidth="1"/>
    <col min="9221" max="9221" width="15.42578125" style="53" bestFit="1" customWidth="1"/>
    <col min="9222" max="9222" width="16.28515625" style="53" bestFit="1" customWidth="1"/>
    <col min="9223" max="9223" width="14.28515625" style="53" customWidth="1"/>
    <col min="9224" max="9224" width="12.85546875" style="53" customWidth="1"/>
    <col min="9225" max="9225" width="15.85546875" style="53" customWidth="1"/>
    <col min="9226" max="9226" width="13.7109375" style="53" customWidth="1"/>
    <col min="9227" max="9227" width="16.7109375" style="53" customWidth="1"/>
    <col min="9228" max="9228" width="11.7109375" style="53" customWidth="1"/>
    <col min="9229" max="9229" width="12.140625" style="53" customWidth="1"/>
    <col min="9230" max="9230" width="17.5703125" style="53" customWidth="1"/>
    <col min="9231" max="9231" width="12.7109375" style="53" customWidth="1"/>
    <col min="9232" max="9232" width="11.140625" style="53" customWidth="1"/>
    <col min="9233" max="9233" width="12.42578125" style="53" customWidth="1"/>
    <col min="9234" max="9234" width="17.85546875" style="53" customWidth="1"/>
    <col min="9235" max="9235" width="16" style="53" customWidth="1"/>
    <col min="9236" max="9236" width="15" style="53" customWidth="1"/>
    <col min="9237" max="9237" width="13.140625" style="53" customWidth="1"/>
    <col min="9238" max="9238" width="14.28515625" style="53" customWidth="1"/>
    <col min="9239" max="9239" width="18" style="53" customWidth="1"/>
    <col min="9240" max="9240" width="13" style="53" customWidth="1"/>
    <col min="9241" max="9241" width="15.140625" style="53" customWidth="1"/>
    <col min="9242" max="9242" width="15.5703125" style="53" customWidth="1"/>
    <col min="9243" max="9243" width="15" style="53" customWidth="1"/>
    <col min="9244" max="9244" width="10" style="53" bestFit="1" customWidth="1"/>
    <col min="9245" max="9246" width="10.85546875" style="53" bestFit="1" customWidth="1"/>
    <col min="9247" max="9247" width="9.85546875" style="53" bestFit="1" customWidth="1"/>
    <col min="9248" max="9248" width="10" style="53" bestFit="1" customWidth="1"/>
    <col min="9249" max="9249" width="9.85546875" style="53" bestFit="1" customWidth="1"/>
    <col min="9250" max="9250" width="10" style="53" bestFit="1" customWidth="1"/>
    <col min="9251" max="9251" width="9.140625" style="53"/>
    <col min="9252" max="9252" width="10" style="53" bestFit="1" customWidth="1"/>
    <col min="9253" max="9253" width="9.85546875" style="53" bestFit="1" customWidth="1"/>
    <col min="9254" max="9254" width="10" style="53" bestFit="1" customWidth="1"/>
    <col min="9255" max="9255" width="9.85546875" style="53" bestFit="1" customWidth="1"/>
    <col min="9256" max="9256" width="10" style="53" bestFit="1" customWidth="1"/>
    <col min="9257" max="9258" width="10.85546875" style="53" bestFit="1" customWidth="1"/>
    <col min="9259" max="9259" width="9.85546875" style="53" bestFit="1" customWidth="1"/>
    <col min="9260" max="9260" width="10" style="53" bestFit="1" customWidth="1"/>
    <col min="9261" max="9261" width="9.85546875" style="53" bestFit="1" customWidth="1"/>
    <col min="9262" max="9262" width="10" style="53" bestFit="1" customWidth="1"/>
    <col min="9263" max="9263" width="9.85546875" style="53" bestFit="1" customWidth="1"/>
    <col min="9264" max="9264" width="10" style="53" bestFit="1" customWidth="1"/>
    <col min="9265" max="9265" width="9.85546875" style="53" bestFit="1" customWidth="1"/>
    <col min="9266" max="9266" width="10" style="53" bestFit="1" customWidth="1"/>
    <col min="9267" max="9267" width="9.85546875" style="53" bestFit="1" customWidth="1"/>
    <col min="9268" max="9268" width="10" style="53" bestFit="1" customWidth="1"/>
    <col min="9269" max="9269" width="9.85546875" style="53" bestFit="1" customWidth="1"/>
    <col min="9270" max="9270" width="10" style="53" bestFit="1" customWidth="1"/>
    <col min="9271" max="9272" width="12.28515625" style="53" bestFit="1" customWidth="1"/>
    <col min="9273" max="9471" width="9.140625" style="53"/>
    <col min="9472" max="9472" width="5" style="53" bestFit="1" customWidth="1"/>
    <col min="9473" max="9473" width="74.5703125" style="53" bestFit="1" customWidth="1"/>
    <col min="9474" max="9474" width="8.140625" style="53" customWidth="1"/>
    <col min="9475" max="9475" width="16.7109375" style="53" customWidth="1"/>
    <col min="9476" max="9476" width="12.5703125" style="53" customWidth="1"/>
    <col min="9477" max="9477" width="15.42578125" style="53" bestFit="1" customWidth="1"/>
    <col min="9478" max="9478" width="16.28515625" style="53" bestFit="1" customWidth="1"/>
    <col min="9479" max="9479" width="14.28515625" style="53" customWidth="1"/>
    <col min="9480" max="9480" width="12.85546875" style="53" customWidth="1"/>
    <col min="9481" max="9481" width="15.85546875" style="53" customWidth="1"/>
    <col min="9482" max="9482" width="13.7109375" style="53" customWidth="1"/>
    <col min="9483" max="9483" width="16.7109375" style="53" customWidth="1"/>
    <col min="9484" max="9484" width="11.7109375" style="53" customWidth="1"/>
    <col min="9485" max="9485" width="12.140625" style="53" customWidth="1"/>
    <col min="9486" max="9486" width="17.5703125" style="53" customWidth="1"/>
    <col min="9487" max="9487" width="12.7109375" style="53" customWidth="1"/>
    <col min="9488" max="9488" width="11.140625" style="53" customWidth="1"/>
    <col min="9489" max="9489" width="12.42578125" style="53" customWidth="1"/>
    <col min="9490" max="9490" width="17.85546875" style="53" customWidth="1"/>
    <col min="9491" max="9491" width="16" style="53" customWidth="1"/>
    <col min="9492" max="9492" width="15" style="53" customWidth="1"/>
    <col min="9493" max="9493" width="13.140625" style="53" customWidth="1"/>
    <col min="9494" max="9494" width="14.28515625" style="53" customWidth="1"/>
    <col min="9495" max="9495" width="18" style="53" customWidth="1"/>
    <col min="9496" max="9496" width="13" style="53" customWidth="1"/>
    <col min="9497" max="9497" width="15.140625" style="53" customWidth="1"/>
    <col min="9498" max="9498" width="15.5703125" style="53" customWidth="1"/>
    <col min="9499" max="9499" width="15" style="53" customWidth="1"/>
    <col min="9500" max="9500" width="10" style="53" bestFit="1" customWidth="1"/>
    <col min="9501" max="9502" width="10.85546875" style="53" bestFit="1" customWidth="1"/>
    <col min="9503" max="9503" width="9.85546875" style="53" bestFit="1" customWidth="1"/>
    <col min="9504" max="9504" width="10" style="53" bestFit="1" customWidth="1"/>
    <col min="9505" max="9505" width="9.85546875" style="53" bestFit="1" customWidth="1"/>
    <col min="9506" max="9506" width="10" style="53" bestFit="1" customWidth="1"/>
    <col min="9507" max="9507" width="9.140625" style="53"/>
    <col min="9508" max="9508" width="10" style="53" bestFit="1" customWidth="1"/>
    <col min="9509" max="9509" width="9.85546875" style="53" bestFit="1" customWidth="1"/>
    <col min="9510" max="9510" width="10" style="53" bestFit="1" customWidth="1"/>
    <col min="9511" max="9511" width="9.85546875" style="53" bestFit="1" customWidth="1"/>
    <col min="9512" max="9512" width="10" style="53" bestFit="1" customWidth="1"/>
    <col min="9513" max="9514" width="10.85546875" style="53" bestFit="1" customWidth="1"/>
    <col min="9515" max="9515" width="9.85546875" style="53" bestFit="1" customWidth="1"/>
    <col min="9516" max="9516" width="10" style="53" bestFit="1" customWidth="1"/>
    <col min="9517" max="9517" width="9.85546875" style="53" bestFit="1" customWidth="1"/>
    <col min="9518" max="9518" width="10" style="53" bestFit="1" customWidth="1"/>
    <col min="9519" max="9519" width="9.85546875" style="53" bestFit="1" customWidth="1"/>
    <col min="9520" max="9520" width="10" style="53" bestFit="1" customWidth="1"/>
    <col min="9521" max="9521" width="9.85546875" style="53" bestFit="1" customWidth="1"/>
    <col min="9522" max="9522" width="10" style="53" bestFit="1" customWidth="1"/>
    <col min="9523" max="9523" width="9.85546875" style="53" bestFit="1" customWidth="1"/>
    <col min="9524" max="9524" width="10" style="53" bestFit="1" customWidth="1"/>
    <col min="9525" max="9525" width="9.85546875" style="53" bestFit="1" customWidth="1"/>
    <col min="9526" max="9526" width="10" style="53" bestFit="1" customWidth="1"/>
    <col min="9527" max="9528" width="12.28515625" style="53" bestFit="1" customWidth="1"/>
    <col min="9529" max="9727" width="9.140625" style="53"/>
    <col min="9728" max="9728" width="5" style="53" bestFit="1" customWidth="1"/>
    <col min="9729" max="9729" width="74.5703125" style="53" bestFit="1" customWidth="1"/>
    <col min="9730" max="9730" width="8.140625" style="53" customWidth="1"/>
    <col min="9731" max="9731" width="16.7109375" style="53" customWidth="1"/>
    <col min="9732" max="9732" width="12.5703125" style="53" customWidth="1"/>
    <col min="9733" max="9733" width="15.42578125" style="53" bestFit="1" customWidth="1"/>
    <col min="9734" max="9734" width="16.28515625" style="53" bestFit="1" customWidth="1"/>
    <col min="9735" max="9735" width="14.28515625" style="53" customWidth="1"/>
    <col min="9736" max="9736" width="12.85546875" style="53" customWidth="1"/>
    <col min="9737" max="9737" width="15.85546875" style="53" customWidth="1"/>
    <col min="9738" max="9738" width="13.7109375" style="53" customWidth="1"/>
    <col min="9739" max="9739" width="16.7109375" style="53" customWidth="1"/>
    <col min="9740" max="9740" width="11.7109375" style="53" customWidth="1"/>
    <col min="9741" max="9741" width="12.140625" style="53" customWidth="1"/>
    <col min="9742" max="9742" width="17.5703125" style="53" customWidth="1"/>
    <col min="9743" max="9743" width="12.7109375" style="53" customWidth="1"/>
    <col min="9744" max="9744" width="11.140625" style="53" customWidth="1"/>
    <col min="9745" max="9745" width="12.42578125" style="53" customWidth="1"/>
    <col min="9746" max="9746" width="17.85546875" style="53" customWidth="1"/>
    <col min="9747" max="9747" width="16" style="53" customWidth="1"/>
    <col min="9748" max="9748" width="15" style="53" customWidth="1"/>
    <col min="9749" max="9749" width="13.140625" style="53" customWidth="1"/>
    <col min="9750" max="9750" width="14.28515625" style="53" customWidth="1"/>
    <col min="9751" max="9751" width="18" style="53" customWidth="1"/>
    <col min="9752" max="9752" width="13" style="53" customWidth="1"/>
    <col min="9753" max="9753" width="15.140625" style="53" customWidth="1"/>
    <col min="9754" max="9754" width="15.5703125" style="53" customWidth="1"/>
    <col min="9755" max="9755" width="15" style="53" customWidth="1"/>
    <col min="9756" max="9756" width="10" style="53" bestFit="1" customWidth="1"/>
    <col min="9757" max="9758" width="10.85546875" style="53" bestFit="1" customWidth="1"/>
    <col min="9759" max="9759" width="9.85546875" style="53" bestFit="1" customWidth="1"/>
    <col min="9760" max="9760" width="10" style="53" bestFit="1" customWidth="1"/>
    <col min="9761" max="9761" width="9.85546875" style="53" bestFit="1" customWidth="1"/>
    <col min="9762" max="9762" width="10" style="53" bestFit="1" customWidth="1"/>
    <col min="9763" max="9763" width="9.140625" style="53"/>
    <col min="9764" max="9764" width="10" style="53" bestFit="1" customWidth="1"/>
    <col min="9765" max="9765" width="9.85546875" style="53" bestFit="1" customWidth="1"/>
    <col min="9766" max="9766" width="10" style="53" bestFit="1" customWidth="1"/>
    <col min="9767" max="9767" width="9.85546875" style="53" bestFit="1" customWidth="1"/>
    <col min="9768" max="9768" width="10" style="53" bestFit="1" customWidth="1"/>
    <col min="9769" max="9770" width="10.85546875" style="53" bestFit="1" customWidth="1"/>
    <col min="9771" max="9771" width="9.85546875" style="53" bestFit="1" customWidth="1"/>
    <col min="9772" max="9772" width="10" style="53" bestFit="1" customWidth="1"/>
    <col min="9773" max="9773" width="9.85546875" style="53" bestFit="1" customWidth="1"/>
    <col min="9774" max="9774" width="10" style="53" bestFit="1" customWidth="1"/>
    <col min="9775" max="9775" width="9.85546875" style="53" bestFit="1" customWidth="1"/>
    <col min="9776" max="9776" width="10" style="53" bestFit="1" customWidth="1"/>
    <col min="9777" max="9777" width="9.85546875" style="53" bestFit="1" customWidth="1"/>
    <col min="9778" max="9778" width="10" style="53" bestFit="1" customWidth="1"/>
    <col min="9779" max="9779" width="9.85546875" style="53" bestFit="1" customWidth="1"/>
    <col min="9780" max="9780" width="10" style="53" bestFit="1" customWidth="1"/>
    <col min="9781" max="9781" width="9.85546875" style="53" bestFit="1" customWidth="1"/>
    <col min="9782" max="9782" width="10" style="53" bestFit="1" customWidth="1"/>
    <col min="9783" max="9784" width="12.28515625" style="53" bestFit="1" customWidth="1"/>
    <col min="9785" max="9983" width="9.140625" style="53"/>
    <col min="9984" max="9984" width="5" style="53" bestFit="1" customWidth="1"/>
    <col min="9985" max="9985" width="74.5703125" style="53" bestFit="1" customWidth="1"/>
    <col min="9986" max="9986" width="8.140625" style="53" customWidth="1"/>
    <col min="9987" max="9987" width="16.7109375" style="53" customWidth="1"/>
    <col min="9988" max="9988" width="12.5703125" style="53" customWidth="1"/>
    <col min="9989" max="9989" width="15.42578125" style="53" bestFit="1" customWidth="1"/>
    <col min="9990" max="9990" width="16.28515625" style="53" bestFit="1" customWidth="1"/>
    <col min="9991" max="9991" width="14.28515625" style="53" customWidth="1"/>
    <col min="9992" max="9992" width="12.85546875" style="53" customWidth="1"/>
    <col min="9993" max="9993" width="15.85546875" style="53" customWidth="1"/>
    <col min="9994" max="9994" width="13.7109375" style="53" customWidth="1"/>
    <col min="9995" max="9995" width="16.7109375" style="53" customWidth="1"/>
    <col min="9996" max="9996" width="11.7109375" style="53" customWidth="1"/>
    <col min="9997" max="9997" width="12.140625" style="53" customWidth="1"/>
    <col min="9998" max="9998" width="17.5703125" style="53" customWidth="1"/>
    <col min="9999" max="9999" width="12.7109375" style="53" customWidth="1"/>
    <col min="10000" max="10000" width="11.140625" style="53" customWidth="1"/>
    <col min="10001" max="10001" width="12.42578125" style="53" customWidth="1"/>
    <col min="10002" max="10002" width="17.85546875" style="53" customWidth="1"/>
    <col min="10003" max="10003" width="16" style="53" customWidth="1"/>
    <col min="10004" max="10004" width="15" style="53" customWidth="1"/>
    <col min="10005" max="10005" width="13.140625" style="53" customWidth="1"/>
    <col min="10006" max="10006" width="14.28515625" style="53" customWidth="1"/>
    <col min="10007" max="10007" width="18" style="53" customWidth="1"/>
    <col min="10008" max="10008" width="13" style="53" customWidth="1"/>
    <col min="10009" max="10009" width="15.140625" style="53" customWidth="1"/>
    <col min="10010" max="10010" width="15.5703125" style="53" customWidth="1"/>
    <col min="10011" max="10011" width="15" style="53" customWidth="1"/>
    <col min="10012" max="10012" width="10" style="53" bestFit="1" customWidth="1"/>
    <col min="10013" max="10014" width="10.85546875" style="53" bestFit="1" customWidth="1"/>
    <col min="10015" max="10015" width="9.85546875" style="53" bestFit="1" customWidth="1"/>
    <col min="10016" max="10016" width="10" style="53" bestFit="1" customWidth="1"/>
    <col min="10017" max="10017" width="9.85546875" style="53" bestFit="1" customWidth="1"/>
    <col min="10018" max="10018" width="10" style="53" bestFit="1" customWidth="1"/>
    <col min="10019" max="10019" width="9.140625" style="53"/>
    <col min="10020" max="10020" width="10" style="53" bestFit="1" customWidth="1"/>
    <col min="10021" max="10021" width="9.85546875" style="53" bestFit="1" customWidth="1"/>
    <col min="10022" max="10022" width="10" style="53" bestFit="1" customWidth="1"/>
    <col min="10023" max="10023" width="9.85546875" style="53" bestFit="1" customWidth="1"/>
    <col min="10024" max="10024" width="10" style="53" bestFit="1" customWidth="1"/>
    <col min="10025" max="10026" width="10.85546875" style="53" bestFit="1" customWidth="1"/>
    <col min="10027" max="10027" width="9.85546875" style="53" bestFit="1" customWidth="1"/>
    <col min="10028" max="10028" width="10" style="53" bestFit="1" customWidth="1"/>
    <col min="10029" max="10029" width="9.85546875" style="53" bestFit="1" customWidth="1"/>
    <col min="10030" max="10030" width="10" style="53" bestFit="1" customWidth="1"/>
    <col min="10031" max="10031" width="9.85546875" style="53" bestFit="1" customWidth="1"/>
    <col min="10032" max="10032" width="10" style="53" bestFit="1" customWidth="1"/>
    <col min="10033" max="10033" width="9.85546875" style="53" bestFit="1" customWidth="1"/>
    <col min="10034" max="10034" width="10" style="53" bestFit="1" customWidth="1"/>
    <col min="10035" max="10035" width="9.85546875" style="53" bestFit="1" customWidth="1"/>
    <col min="10036" max="10036" width="10" style="53" bestFit="1" customWidth="1"/>
    <col min="10037" max="10037" width="9.85546875" style="53" bestFit="1" customWidth="1"/>
    <col min="10038" max="10038" width="10" style="53" bestFit="1" customWidth="1"/>
    <col min="10039" max="10040" width="12.28515625" style="53" bestFit="1" customWidth="1"/>
    <col min="10041" max="10239" width="9.140625" style="53"/>
    <col min="10240" max="10240" width="5" style="53" bestFit="1" customWidth="1"/>
    <col min="10241" max="10241" width="74.5703125" style="53" bestFit="1" customWidth="1"/>
    <col min="10242" max="10242" width="8.140625" style="53" customWidth="1"/>
    <col min="10243" max="10243" width="16.7109375" style="53" customWidth="1"/>
    <col min="10244" max="10244" width="12.5703125" style="53" customWidth="1"/>
    <col min="10245" max="10245" width="15.42578125" style="53" bestFit="1" customWidth="1"/>
    <col min="10246" max="10246" width="16.28515625" style="53" bestFit="1" customWidth="1"/>
    <col min="10247" max="10247" width="14.28515625" style="53" customWidth="1"/>
    <col min="10248" max="10248" width="12.85546875" style="53" customWidth="1"/>
    <col min="10249" max="10249" width="15.85546875" style="53" customWidth="1"/>
    <col min="10250" max="10250" width="13.7109375" style="53" customWidth="1"/>
    <col min="10251" max="10251" width="16.7109375" style="53" customWidth="1"/>
    <col min="10252" max="10252" width="11.7109375" style="53" customWidth="1"/>
    <col min="10253" max="10253" width="12.140625" style="53" customWidth="1"/>
    <col min="10254" max="10254" width="17.5703125" style="53" customWidth="1"/>
    <col min="10255" max="10255" width="12.7109375" style="53" customWidth="1"/>
    <col min="10256" max="10256" width="11.140625" style="53" customWidth="1"/>
    <col min="10257" max="10257" width="12.42578125" style="53" customWidth="1"/>
    <col min="10258" max="10258" width="17.85546875" style="53" customWidth="1"/>
    <col min="10259" max="10259" width="16" style="53" customWidth="1"/>
    <col min="10260" max="10260" width="15" style="53" customWidth="1"/>
    <col min="10261" max="10261" width="13.140625" style="53" customWidth="1"/>
    <col min="10262" max="10262" width="14.28515625" style="53" customWidth="1"/>
    <col min="10263" max="10263" width="18" style="53" customWidth="1"/>
    <col min="10264" max="10264" width="13" style="53" customWidth="1"/>
    <col min="10265" max="10265" width="15.140625" style="53" customWidth="1"/>
    <col min="10266" max="10266" width="15.5703125" style="53" customWidth="1"/>
    <col min="10267" max="10267" width="15" style="53" customWidth="1"/>
    <col min="10268" max="10268" width="10" style="53" bestFit="1" customWidth="1"/>
    <col min="10269" max="10270" width="10.85546875" style="53" bestFit="1" customWidth="1"/>
    <col min="10271" max="10271" width="9.85546875" style="53" bestFit="1" customWidth="1"/>
    <col min="10272" max="10272" width="10" style="53" bestFit="1" customWidth="1"/>
    <col min="10273" max="10273" width="9.85546875" style="53" bestFit="1" customWidth="1"/>
    <col min="10274" max="10274" width="10" style="53" bestFit="1" customWidth="1"/>
    <col min="10275" max="10275" width="9.140625" style="53"/>
    <col min="10276" max="10276" width="10" style="53" bestFit="1" customWidth="1"/>
    <col min="10277" max="10277" width="9.85546875" style="53" bestFit="1" customWidth="1"/>
    <col min="10278" max="10278" width="10" style="53" bestFit="1" customWidth="1"/>
    <col min="10279" max="10279" width="9.85546875" style="53" bestFit="1" customWidth="1"/>
    <col min="10280" max="10280" width="10" style="53" bestFit="1" customWidth="1"/>
    <col min="10281" max="10282" width="10.85546875" style="53" bestFit="1" customWidth="1"/>
    <col min="10283" max="10283" width="9.85546875" style="53" bestFit="1" customWidth="1"/>
    <col min="10284" max="10284" width="10" style="53" bestFit="1" customWidth="1"/>
    <col min="10285" max="10285" width="9.85546875" style="53" bestFit="1" customWidth="1"/>
    <col min="10286" max="10286" width="10" style="53" bestFit="1" customWidth="1"/>
    <col min="10287" max="10287" width="9.85546875" style="53" bestFit="1" customWidth="1"/>
    <col min="10288" max="10288" width="10" style="53" bestFit="1" customWidth="1"/>
    <col min="10289" max="10289" width="9.85546875" style="53" bestFit="1" customWidth="1"/>
    <col min="10290" max="10290" width="10" style="53" bestFit="1" customWidth="1"/>
    <col min="10291" max="10291" width="9.85546875" style="53" bestFit="1" customWidth="1"/>
    <col min="10292" max="10292" width="10" style="53" bestFit="1" customWidth="1"/>
    <col min="10293" max="10293" width="9.85546875" style="53" bestFit="1" customWidth="1"/>
    <col min="10294" max="10294" width="10" style="53" bestFit="1" customWidth="1"/>
    <col min="10295" max="10296" width="12.28515625" style="53" bestFit="1" customWidth="1"/>
    <col min="10297" max="10495" width="9.140625" style="53"/>
    <col min="10496" max="10496" width="5" style="53" bestFit="1" customWidth="1"/>
    <col min="10497" max="10497" width="74.5703125" style="53" bestFit="1" customWidth="1"/>
    <col min="10498" max="10498" width="8.140625" style="53" customWidth="1"/>
    <col min="10499" max="10499" width="16.7109375" style="53" customWidth="1"/>
    <col min="10500" max="10500" width="12.5703125" style="53" customWidth="1"/>
    <col min="10501" max="10501" width="15.42578125" style="53" bestFit="1" customWidth="1"/>
    <col min="10502" max="10502" width="16.28515625" style="53" bestFit="1" customWidth="1"/>
    <col min="10503" max="10503" width="14.28515625" style="53" customWidth="1"/>
    <col min="10504" max="10504" width="12.85546875" style="53" customWidth="1"/>
    <col min="10505" max="10505" width="15.85546875" style="53" customWidth="1"/>
    <col min="10506" max="10506" width="13.7109375" style="53" customWidth="1"/>
    <col min="10507" max="10507" width="16.7109375" style="53" customWidth="1"/>
    <col min="10508" max="10508" width="11.7109375" style="53" customWidth="1"/>
    <col min="10509" max="10509" width="12.140625" style="53" customWidth="1"/>
    <col min="10510" max="10510" width="17.5703125" style="53" customWidth="1"/>
    <col min="10511" max="10511" width="12.7109375" style="53" customWidth="1"/>
    <col min="10512" max="10512" width="11.140625" style="53" customWidth="1"/>
    <col min="10513" max="10513" width="12.42578125" style="53" customWidth="1"/>
    <col min="10514" max="10514" width="17.85546875" style="53" customWidth="1"/>
    <col min="10515" max="10515" width="16" style="53" customWidth="1"/>
    <col min="10516" max="10516" width="15" style="53" customWidth="1"/>
    <col min="10517" max="10517" width="13.140625" style="53" customWidth="1"/>
    <col min="10518" max="10518" width="14.28515625" style="53" customWidth="1"/>
    <col min="10519" max="10519" width="18" style="53" customWidth="1"/>
    <col min="10520" max="10520" width="13" style="53" customWidth="1"/>
    <col min="10521" max="10521" width="15.140625" style="53" customWidth="1"/>
    <col min="10522" max="10522" width="15.5703125" style="53" customWidth="1"/>
    <col min="10523" max="10523" width="15" style="53" customWidth="1"/>
    <col min="10524" max="10524" width="10" style="53" bestFit="1" customWidth="1"/>
    <col min="10525" max="10526" width="10.85546875" style="53" bestFit="1" customWidth="1"/>
    <col min="10527" max="10527" width="9.85546875" style="53" bestFit="1" customWidth="1"/>
    <col min="10528" max="10528" width="10" style="53" bestFit="1" customWidth="1"/>
    <col min="10529" max="10529" width="9.85546875" style="53" bestFit="1" customWidth="1"/>
    <col min="10530" max="10530" width="10" style="53" bestFit="1" customWidth="1"/>
    <col min="10531" max="10531" width="9.140625" style="53"/>
    <col min="10532" max="10532" width="10" style="53" bestFit="1" customWidth="1"/>
    <col min="10533" max="10533" width="9.85546875" style="53" bestFit="1" customWidth="1"/>
    <col min="10534" max="10534" width="10" style="53" bestFit="1" customWidth="1"/>
    <col min="10535" max="10535" width="9.85546875" style="53" bestFit="1" customWidth="1"/>
    <col min="10536" max="10536" width="10" style="53" bestFit="1" customWidth="1"/>
    <col min="10537" max="10538" width="10.85546875" style="53" bestFit="1" customWidth="1"/>
    <col min="10539" max="10539" width="9.85546875" style="53" bestFit="1" customWidth="1"/>
    <col min="10540" max="10540" width="10" style="53" bestFit="1" customWidth="1"/>
    <col min="10541" max="10541" width="9.85546875" style="53" bestFit="1" customWidth="1"/>
    <col min="10542" max="10542" width="10" style="53" bestFit="1" customWidth="1"/>
    <col min="10543" max="10543" width="9.85546875" style="53" bestFit="1" customWidth="1"/>
    <col min="10544" max="10544" width="10" style="53" bestFit="1" customWidth="1"/>
    <col min="10545" max="10545" width="9.85546875" style="53" bestFit="1" customWidth="1"/>
    <col min="10546" max="10546" width="10" style="53" bestFit="1" customWidth="1"/>
    <col min="10547" max="10547" width="9.85546875" style="53" bestFit="1" customWidth="1"/>
    <col min="10548" max="10548" width="10" style="53" bestFit="1" customWidth="1"/>
    <col min="10549" max="10549" width="9.85546875" style="53" bestFit="1" customWidth="1"/>
    <col min="10550" max="10550" width="10" style="53" bestFit="1" customWidth="1"/>
    <col min="10551" max="10552" width="12.28515625" style="53" bestFit="1" customWidth="1"/>
    <col min="10553" max="10751" width="9.140625" style="53"/>
    <col min="10752" max="10752" width="5" style="53" bestFit="1" customWidth="1"/>
    <col min="10753" max="10753" width="74.5703125" style="53" bestFit="1" customWidth="1"/>
    <col min="10754" max="10754" width="8.140625" style="53" customWidth="1"/>
    <col min="10755" max="10755" width="16.7109375" style="53" customWidth="1"/>
    <col min="10756" max="10756" width="12.5703125" style="53" customWidth="1"/>
    <col min="10757" max="10757" width="15.42578125" style="53" bestFit="1" customWidth="1"/>
    <col min="10758" max="10758" width="16.28515625" style="53" bestFit="1" customWidth="1"/>
    <col min="10759" max="10759" width="14.28515625" style="53" customWidth="1"/>
    <col min="10760" max="10760" width="12.85546875" style="53" customWidth="1"/>
    <col min="10761" max="10761" width="15.85546875" style="53" customWidth="1"/>
    <col min="10762" max="10762" width="13.7109375" style="53" customWidth="1"/>
    <col min="10763" max="10763" width="16.7109375" style="53" customWidth="1"/>
    <col min="10764" max="10764" width="11.7109375" style="53" customWidth="1"/>
    <col min="10765" max="10765" width="12.140625" style="53" customWidth="1"/>
    <col min="10766" max="10766" width="17.5703125" style="53" customWidth="1"/>
    <col min="10767" max="10767" width="12.7109375" style="53" customWidth="1"/>
    <col min="10768" max="10768" width="11.140625" style="53" customWidth="1"/>
    <col min="10769" max="10769" width="12.42578125" style="53" customWidth="1"/>
    <col min="10770" max="10770" width="17.85546875" style="53" customWidth="1"/>
    <col min="10771" max="10771" width="16" style="53" customWidth="1"/>
    <col min="10772" max="10772" width="15" style="53" customWidth="1"/>
    <col min="10773" max="10773" width="13.140625" style="53" customWidth="1"/>
    <col min="10774" max="10774" width="14.28515625" style="53" customWidth="1"/>
    <col min="10775" max="10775" width="18" style="53" customWidth="1"/>
    <col min="10776" max="10776" width="13" style="53" customWidth="1"/>
    <col min="10777" max="10777" width="15.140625" style="53" customWidth="1"/>
    <col min="10778" max="10778" width="15.5703125" style="53" customWidth="1"/>
    <col min="10779" max="10779" width="15" style="53" customWidth="1"/>
    <col min="10780" max="10780" width="10" style="53" bestFit="1" customWidth="1"/>
    <col min="10781" max="10782" width="10.85546875" style="53" bestFit="1" customWidth="1"/>
    <col min="10783" max="10783" width="9.85546875" style="53" bestFit="1" customWidth="1"/>
    <col min="10784" max="10784" width="10" style="53" bestFit="1" customWidth="1"/>
    <col min="10785" max="10785" width="9.85546875" style="53" bestFit="1" customWidth="1"/>
    <col min="10786" max="10786" width="10" style="53" bestFit="1" customWidth="1"/>
    <col min="10787" max="10787" width="9.140625" style="53"/>
    <col min="10788" max="10788" width="10" style="53" bestFit="1" customWidth="1"/>
    <col min="10789" max="10789" width="9.85546875" style="53" bestFit="1" customWidth="1"/>
    <col min="10790" max="10790" width="10" style="53" bestFit="1" customWidth="1"/>
    <col min="10791" max="10791" width="9.85546875" style="53" bestFit="1" customWidth="1"/>
    <col min="10792" max="10792" width="10" style="53" bestFit="1" customWidth="1"/>
    <col min="10793" max="10794" width="10.85546875" style="53" bestFit="1" customWidth="1"/>
    <col min="10795" max="10795" width="9.85546875" style="53" bestFit="1" customWidth="1"/>
    <col min="10796" max="10796" width="10" style="53" bestFit="1" customWidth="1"/>
    <col min="10797" max="10797" width="9.85546875" style="53" bestFit="1" customWidth="1"/>
    <col min="10798" max="10798" width="10" style="53" bestFit="1" customWidth="1"/>
    <col min="10799" max="10799" width="9.85546875" style="53" bestFit="1" customWidth="1"/>
    <col min="10800" max="10800" width="10" style="53" bestFit="1" customWidth="1"/>
    <col min="10801" max="10801" width="9.85546875" style="53" bestFit="1" customWidth="1"/>
    <col min="10802" max="10802" width="10" style="53" bestFit="1" customWidth="1"/>
    <col min="10803" max="10803" width="9.85546875" style="53" bestFit="1" customWidth="1"/>
    <col min="10804" max="10804" width="10" style="53" bestFit="1" customWidth="1"/>
    <col min="10805" max="10805" width="9.85546875" style="53" bestFit="1" customWidth="1"/>
    <col min="10806" max="10806" width="10" style="53" bestFit="1" customWidth="1"/>
    <col min="10807" max="10808" width="12.28515625" style="53" bestFit="1" customWidth="1"/>
    <col min="10809" max="11007" width="9.140625" style="53"/>
    <col min="11008" max="11008" width="5" style="53" bestFit="1" customWidth="1"/>
    <col min="11009" max="11009" width="74.5703125" style="53" bestFit="1" customWidth="1"/>
    <col min="11010" max="11010" width="8.140625" style="53" customWidth="1"/>
    <col min="11011" max="11011" width="16.7109375" style="53" customWidth="1"/>
    <col min="11012" max="11012" width="12.5703125" style="53" customWidth="1"/>
    <col min="11013" max="11013" width="15.42578125" style="53" bestFit="1" customWidth="1"/>
    <col min="11014" max="11014" width="16.28515625" style="53" bestFit="1" customWidth="1"/>
    <col min="11015" max="11015" width="14.28515625" style="53" customWidth="1"/>
    <col min="11016" max="11016" width="12.85546875" style="53" customWidth="1"/>
    <col min="11017" max="11017" width="15.85546875" style="53" customWidth="1"/>
    <col min="11018" max="11018" width="13.7109375" style="53" customWidth="1"/>
    <col min="11019" max="11019" width="16.7109375" style="53" customWidth="1"/>
    <col min="11020" max="11020" width="11.7109375" style="53" customWidth="1"/>
    <col min="11021" max="11021" width="12.140625" style="53" customWidth="1"/>
    <col min="11022" max="11022" width="17.5703125" style="53" customWidth="1"/>
    <col min="11023" max="11023" width="12.7109375" style="53" customWidth="1"/>
    <col min="11024" max="11024" width="11.140625" style="53" customWidth="1"/>
    <col min="11025" max="11025" width="12.42578125" style="53" customWidth="1"/>
    <col min="11026" max="11026" width="17.85546875" style="53" customWidth="1"/>
    <col min="11027" max="11027" width="16" style="53" customWidth="1"/>
    <col min="11028" max="11028" width="15" style="53" customWidth="1"/>
    <col min="11029" max="11029" width="13.140625" style="53" customWidth="1"/>
    <col min="11030" max="11030" width="14.28515625" style="53" customWidth="1"/>
    <col min="11031" max="11031" width="18" style="53" customWidth="1"/>
    <col min="11032" max="11032" width="13" style="53" customWidth="1"/>
    <col min="11033" max="11033" width="15.140625" style="53" customWidth="1"/>
    <col min="11034" max="11034" width="15.5703125" style="53" customWidth="1"/>
    <col min="11035" max="11035" width="15" style="53" customWidth="1"/>
    <col min="11036" max="11036" width="10" style="53" bestFit="1" customWidth="1"/>
    <col min="11037" max="11038" width="10.85546875" style="53" bestFit="1" customWidth="1"/>
    <col min="11039" max="11039" width="9.85546875" style="53" bestFit="1" customWidth="1"/>
    <col min="11040" max="11040" width="10" style="53" bestFit="1" customWidth="1"/>
    <col min="11041" max="11041" width="9.85546875" style="53" bestFit="1" customWidth="1"/>
    <col min="11042" max="11042" width="10" style="53" bestFit="1" customWidth="1"/>
    <col min="11043" max="11043" width="9.140625" style="53"/>
    <col min="11044" max="11044" width="10" style="53" bestFit="1" customWidth="1"/>
    <col min="11045" max="11045" width="9.85546875" style="53" bestFit="1" customWidth="1"/>
    <col min="11046" max="11046" width="10" style="53" bestFit="1" customWidth="1"/>
    <col min="11047" max="11047" width="9.85546875" style="53" bestFit="1" customWidth="1"/>
    <col min="11048" max="11048" width="10" style="53" bestFit="1" customWidth="1"/>
    <col min="11049" max="11050" width="10.85546875" style="53" bestFit="1" customWidth="1"/>
    <col min="11051" max="11051" width="9.85546875" style="53" bestFit="1" customWidth="1"/>
    <col min="11052" max="11052" width="10" style="53" bestFit="1" customWidth="1"/>
    <col min="11053" max="11053" width="9.85546875" style="53" bestFit="1" customWidth="1"/>
    <col min="11054" max="11054" width="10" style="53" bestFit="1" customWidth="1"/>
    <col min="11055" max="11055" width="9.85546875" style="53" bestFit="1" customWidth="1"/>
    <col min="11056" max="11056" width="10" style="53" bestFit="1" customWidth="1"/>
    <col min="11057" max="11057" width="9.85546875" style="53" bestFit="1" customWidth="1"/>
    <col min="11058" max="11058" width="10" style="53" bestFit="1" customWidth="1"/>
    <col min="11059" max="11059" width="9.85546875" style="53" bestFit="1" customWidth="1"/>
    <col min="11060" max="11060" width="10" style="53" bestFit="1" customWidth="1"/>
    <col min="11061" max="11061" width="9.85546875" style="53" bestFit="1" customWidth="1"/>
    <col min="11062" max="11062" width="10" style="53" bestFit="1" customWidth="1"/>
    <col min="11063" max="11064" width="12.28515625" style="53" bestFit="1" customWidth="1"/>
    <col min="11065" max="11263" width="9.140625" style="53"/>
    <col min="11264" max="11264" width="5" style="53" bestFit="1" customWidth="1"/>
    <col min="11265" max="11265" width="74.5703125" style="53" bestFit="1" customWidth="1"/>
    <col min="11266" max="11266" width="8.140625" style="53" customWidth="1"/>
    <col min="11267" max="11267" width="16.7109375" style="53" customWidth="1"/>
    <col min="11268" max="11268" width="12.5703125" style="53" customWidth="1"/>
    <col min="11269" max="11269" width="15.42578125" style="53" bestFit="1" customWidth="1"/>
    <col min="11270" max="11270" width="16.28515625" style="53" bestFit="1" customWidth="1"/>
    <col min="11271" max="11271" width="14.28515625" style="53" customWidth="1"/>
    <col min="11272" max="11272" width="12.85546875" style="53" customWidth="1"/>
    <col min="11273" max="11273" width="15.85546875" style="53" customWidth="1"/>
    <col min="11274" max="11274" width="13.7109375" style="53" customWidth="1"/>
    <col min="11275" max="11275" width="16.7109375" style="53" customWidth="1"/>
    <col min="11276" max="11276" width="11.7109375" style="53" customWidth="1"/>
    <col min="11277" max="11277" width="12.140625" style="53" customWidth="1"/>
    <col min="11278" max="11278" width="17.5703125" style="53" customWidth="1"/>
    <col min="11279" max="11279" width="12.7109375" style="53" customWidth="1"/>
    <col min="11280" max="11280" width="11.140625" style="53" customWidth="1"/>
    <col min="11281" max="11281" width="12.42578125" style="53" customWidth="1"/>
    <col min="11282" max="11282" width="17.85546875" style="53" customWidth="1"/>
    <col min="11283" max="11283" width="16" style="53" customWidth="1"/>
    <col min="11284" max="11284" width="15" style="53" customWidth="1"/>
    <col min="11285" max="11285" width="13.140625" style="53" customWidth="1"/>
    <col min="11286" max="11286" width="14.28515625" style="53" customWidth="1"/>
    <col min="11287" max="11287" width="18" style="53" customWidth="1"/>
    <col min="11288" max="11288" width="13" style="53" customWidth="1"/>
    <col min="11289" max="11289" width="15.140625" style="53" customWidth="1"/>
    <col min="11290" max="11290" width="15.5703125" style="53" customWidth="1"/>
    <col min="11291" max="11291" width="15" style="53" customWidth="1"/>
    <col min="11292" max="11292" width="10" style="53" bestFit="1" customWidth="1"/>
    <col min="11293" max="11294" width="10.85546875" style="53" bestFit="1" customWidth="1"/>
    <col min="11295" max="11295" width="9.85546875" style="53" bestFit="1" customWidth="1"/>
    <col min="11296" max="11296" width="10" style="53" bestFit="1" customWidth="1"/>
    <col min="11297" max="11297" width="9.85546875" style="53" bestFit="1" customWidth="1"/>
    <col min="11298" max="11298" width="10" style="53" bestFit="1" customWidth="1"/>
    <col min="11299" max="11299" width="9.140625" style="53"/>
    <col min="11300" max="11300" width="10" style="53" bestFit="1" customWidth="1"/>
    <col min="11301" max="11301" width="9.85546875" style="53" bestFit="1" customWidth="1"/>
    <col min="11302" max="11302" width="10" style="53" bestFit="1" customWidth="1"/>
    <col min="11303" max="11303" width="9.85546875" style="53" bestFit="1" customWidth="1"/>
    <col min="11304" max="11304" width="10" style="53" bestFit="1" customWidth="1"/>
    <col min="11305" max="11306" width="10.85546875" style="53" bestFit="1" customWidth="1"/>
    <col min="11307" max="11307" width="9.85546875" style="53" bestFit="1" customWidth="1"/>
    <col min="11308" max="11308" width="10" style="53" bestFit="1" customWidth="1"/>
    <col min="11309" max="11309" width="9.85546875" style="53" bestFit="1" customWidth="1"/>
    <col min="11310" max="11310" width="10" style="53" bestFit="1" customWidth="1"/>
    <col min="11311" max="11311" width="9.85546875" style="53" bestFit="1" customWidth="1"/>
    <col min="11312" max="11312" width="10" style="53" bestFit="1" customWidth="1"/>
    <col min="11313" max="11313" width="9.85546875" style="53" bestFit="1" customWidth="1"/>
    <col min="11314" max="11314" width="10" style="53" bestFit="1" customWidth="1"/>
    <col min="11315" max="11315" width="9.85546875" style="53" bestFit="1" customWidth="1"/>
    <col min="11316" max="11316" width="10" style="53" bestFit="1" customWidth="1"/>
    <col min="11317" max="11317" width="9.85546875" style="53" bestFit="1" customWidth="1"/>
    <col min="11318" max="11318" width="10" style="53" bestFit="1" customWidth="1"/>
    <col min="11319" max="11320" width="12.28515625" style="53" bestFit="1" customWidth="1"/>
    <col min="11321" max="11519" width="9.140625" style="53"/>
    <col min="11520" max="11520" width="5" style="53" bestFit="1" customWidth="1"/>
    <col min="11521" max="11521" width="74.5703125" style="53" bestFit="1" customWidth="1"/>
    <col min="11522" max="11522" width="8.140625" style="53" customWidth="1"/>
    <col min="11523" max="11523" width="16.7109375" style="53" customWidth="1"/>
    <col min="11524" max="11524" width="12.5703125" style="53" customWidth="1"/>
    <col min="11525" max="11525" width="15.42578125" style="53" bestFit="1" customWidth="1"/>
    <col min="11526" max="11526" width="16.28515625" style="53" bestFit="1" customWidth="1"/>
    <col min="11527" max="11527" width="14.28515625" style="53" customWidth="1"/>
    <col min="11528" max="11528" width="12.85546875" style="53" customWidth="1"/>
    <col min="11529" max="11529" width="15.85546875" style="53" customWidth="1"/>
    <col min="11530" max="11530" width="13.7109375" style="53" customWidth="1"/>
    <col min="11531" max="11531" width="16.7109375" style="53" customWidth="1"/>
    <col min="11532" max="11532" width="11.7109375" style="53" customWidth="1"/>
    <col min="11533" max="11533" width="12.140625" style="53" customWidth="1"/>
    <col min="11534" max="11534" width="17.5703125" style="53" customWidth="1"/>
    <col min="11535" max="11535" width="12.7109375" style="53" customWidth="1"/>
    <col min="11536" max="11536" width="11.140625" style="53" customWidth="1"/>
    <col min="11537" max="11537" width="12.42578125" style="53" customWidth="1"/>
    <col min="11538" max="11538" width="17.85546875" style="53" customWidth="1"/>
    <col min="11539" max="11539" width="16" style="53" customWidth="1"/>
    <col min="11540" max="11540" width="15" style="53" customWidth="1"/>
    <col min="11541" max="11541" width="13.140625" style="53" customWidth="1"/>
    <col min="11542" max="11542" width="14.28515625" style="53" customWidth="1"/>
    <col min="11543" max="11543" width="18" style="53" customWidth="1"/>
    <col min="11544" max="11544" width="13" style="53" customWidth="1"/>
    <col min="11545" max="11545" width="15.140625" style="53" customWidth="1"/>
    <col min="11546" max="11546" width="15.5703125" style="53" customWidth="1"/>
    <col min="11547" max="11547" width="15" style="53" customWidth="1"/>
    <col min="11548" max="11548" width="10" style="53" bestFit="1" customWidth="1"/>
    <col min="11549" max="11550" width="10.85546875" style="53" bestFit="1" customWidth="1"/>
    <col min="11551" max="11551" width="9.85546875" style="53" bestFit="1" customWidth="1"/>
    <col min="11552" max="11552" width="10" style="53" bestFit="1" customWidth="1"/>
    <col min="11553" max="11553" width="9.85546875" style="53" bestFit="1" customWidth="1"/>
    <col min="11554" max="11554" width="10" style="53" bestFit="1" customWidth="1"/>
    <col min="11555" max="11555" width="9.140625" style="53"/>
    <col min="11556" max="11556" width="10" style="53" bestFit="1" customWidth="1"/>
    <col min="11557" max="11557" width="9.85546875" style="53" bestFit="1" customWidth="1"/>
    <col min="11558" max="11558" width="10" style="53" bestFit="1" customWidth="1"/>
    <col min="11559" max="11559" width="9.85546875" style="53" bestFit="1" customWidth="1"/>
    <col min="11560" max="11560" width="10" style="53" bestFit="1" customWidth="1"/>
    <col min="11561" max="11562" width="10.85546875" style="53" bestFit="1" customWidth="1"/>
    <col min="11563" max="11563" width="9.85546875" style="53" bestFit="1" customWidth="1"/>
    <col min="11564" max="11564" width="10" style="53" bestFit="1" customWidth="1"/>
    <col min="11565" max="11565" width="9.85546875" style="53" bestFit="1" customWidth="1"/>
    <col min="11566" max="11566" width="10" style="53" bestFit="1" customWidth="1"/>
    <col min="11567" max="11567" width="9.85546875" style="53" bestFit="1" customWidth="1"/>
    <col min="11568" max="11568" width="10" style="53" bestFit="1" customWidth="1"/>
    <col min="11569" max="11569" width="9.85546875" style="53" bestFit="1" customWidth="1"/>
    <col min="11570" max="11570" width="10" style="53" bestFit="1" customWidth="1"/>
    <col min="11571" max="11571" width="9.85546875" style="53" bestFit="1" customWidth="1"/>
    <col min="11572" max="11572" width="10" style="53" bestFit="1" customWidth="1"/>
    <col min="11573" max="11573" width="9.85546875" style="53" bestFit="1" customWidth="1"/>
    <col min="11574" max="11574" width="10" style="53" bestFit="1" customWidth="1"/>
    <col min="11575" max="11576" width="12.28515625" style="53" bestFit="1" customWidth="1"/>
    <col min="11577" max="11775" width="9.140625" style="53"/>
    <col min="11776" max="11776" width="5" style="53" bestFit="1" customWidth="1"/>
    <col min="11777" max="11777" width="74.5703125" style="53" bestFit="1" customWidth="1"/>
    <col min="11778" max="11778" width="8.140625" style="53" customWidth="1"/>
    <col min="11779" max="11779" width="16.7109375" style="53" customWidth="1"/>
    <col min="11780" max="11780" width="12.5703125" style="53" customWidth="1"/>
    <col min="11781" max="11781" width="15.42578125" style="53" bestFit="1" customWidth="1"/>
    <col min="11782" max="11782" width="16.28515625" style="53" bestFit="1" customWidth="1"/>
    <col min="11783" max="11783" width="14.28515625" style="53" customWidth="1"/>
    <col min="11784" max="11784" width="12.85546875" style="53" customWidth="1"/>
    <col min="11785" max="11785" width="15.85546875" style="53" customWidth="1"/>
    <col min="11786" max="11786" width="13.7109375" style="53" customWidth="1"/>
    <col min="11787" max="11787" width="16.7109375" style="53" customWidth="1"/>
    <col min="11788" max="11788" width="11.7109375" style="53" customWidth="1"/>
    <col min="11789" max="11789" width="12.140625" style="53" customWidth="1"/>
    <col min="11790" max="11790" width="17.5703125" style="53" customWidth="1"/>
    <col min="11791" max="11791" width="12.7109375" style="53" customWidth="1"/>
    <col min="11792" max="11792" width="11.140625" style="53" customWidth="1"/>
    <col min="11793" max="11793" width="12.42578125" style="53" customWidth="1"/>
    <col min="11794" max="11794" width="17.85546875" style="53" customWidth="1"/>
    <col min="11795" max="11795" width="16" style="53" customWidth="1"/>
    <col min="11796" max="11796" width="15" style="53" customWidth="1"/>
    <col min="11797" max="11797" width="13.140625" style="53" customWidth="1"/>
    <col min="11798" max="11798" width="14.28515625" style="53" customWidth="1"/>
    <col min="11799" max="11799" width="18" style="53" customWidth="1"/>
    <col min="11800" max="11800" width="13" style="53" customWidth="1"/>
    <col min="11801" max="11801" width="15.140625" style="53" customWidth="1"/>
    <col min="11802" max="11802" width="15.5703125" style="53" customWidth="1"/>
    <col min="11803" max="11803" width="15" style="53" customWidth="1"/>
    <col min="11804" max="11804" width="10" style="53" bestFit="1" customWidth="1"/>
    <col min="11805" max="11806" width="10.85546875" style="53" bestFit="1" customWidth="1"/>
    <col min="11807" max="11807" width="9.85546875" style="53" bestFit="1" customWidth="1"/>
    <col min="11808" max="11808" width="10" style="53" bestFit="1" customWidth="1"/>
    <col min="11809" max="11809" width="9.85546875" style="53" bestFit="1" customWidth="1"/>
    <col min="11810" max="11810" width="10" style="53" bestFit="1" customWidth="1"/>
    <col min="11811" max="11811" width="9.140625" style="53"/>
    <col min="11812" max="11812" width="10" style="53" bestFit="1" customWidth="1"/>
    <col min="11813" max="11813" width="9.85546875" style="53" bestFit="1" customWidth="1"/>
    <col min="11814" max="11814" width="10" style="53" bestFit="1" customWidth="1"/>
    <col min="11815" max="11815" width="9.85546875" style="53" bestFit="1" customWidth="1"/>
    <col min="11816" max="11816" width="10" style="53" bestFit="1" customWidth="1"/>
    <col min="11817" max="11818" width="10.85546875" style="53" bestFit="1" customWidth="1"/>
    <col min="11819" max="11819" width="9.85546875" style="53" bestFit="1" customWidth="1"/>
    <col min="11820" max="11820" width="10" style="53" bestFit="1" customWidth="1"/>
    <col min="11821" max="11821" width="9.85546875" style="53" bestFit="1" customWidth="1"/>
    <col min="11822" max="11822" width="10" style="53" bestFit="1" customWidth="1"/>
    <col min="11823" max="11823" width="9.85546875" style="53" bestFit="1" customWidth="1"/>
    <col min="11824" max="11824" width="10" style="53" bestFit="1" customWidth="1"/>
    <col min="11825" max="11825" width="9.85546875" style="53" bestFit="1" customWidth="1"/>
    <col min="11826" max="11826" width="10" style="53" bestFit="1" customWidth="1"/>
    <col min="11827" max="11827" width="9.85546875" style="53" bestFit="1" customWidth="1"/>
    <col min="11828" max="11828" width="10" style="53" bestFit="1" customWidth="1"/>
    <col min="11829" max="11829" width="9.85546875" style="53" bestFit="1" customWidth="1"/>
    <col min="11830" max="11830" width="10" style="53" bestFit="1" customWidth="1"/>
    <col min="11831" max="11832" width="12.28515625" style="53" bestFit="1" customWidth="1"/>
    <col min="11833" max="12031" width="9.140625" style="53"/>
    <col min="12032" max="12032" width="5" style="53" bestFit="1" customWidth="1"/>
    <col min="12033" max="12033" width="74.5703125" style="53" bestFit="1" customWidth="1"/>
    <col min="12034" max="12034" width="8.140625" style="53" customWidth="1"/>
    <col min="12035" max="12035" width="16.7109375" style="53" customWidth="1"/>
    <col min="12036" max="12036" width="12.5703125" style="53" customWidth="1"/>
    <col min="12037" max="12037" width="15.42578125" style="53" bestFit="1" customWidth="1"/>
    <col min="12038" max="12038" width="16.28515625" style="53" bestFit="1" customWidth="1"/>
    <col min="12039" max="12039" width="14.28515625" style="53" customWidth="1"/>
    <col min="12040" max="12040" width="12.85546875" style="53" customWidth="1"/>
    <col min="12041" max="12041" width="15.85546875" style="53" customWidth="1"/>
    <col min="12042" max="12042" width="13.7109375" style="53" customWidth="1"/>
    <col min="12043" max="12043" width="16.7109375" style="53" customWidth="1"/>
    <col min="12044" max="12044" width="11.7109375" style="53" customWidth="1"/>
    <col min="12045" max="12045" width="12.140625" style="53" customWidth="1"/>
    <col min="12046" max="12046" width="17.5703125" style="53" customWidth="1"/>
    <col min="12047" max="12047" width="12.7109375" style="53" customWidth="1"/>
    <col min="12048" max="12048" width="11.140625" style="53" customWidth="1"/>
    <col min="12049" max="12049" width="12.42578125" style="53" customWidth="1"/>
    <col min="12050" max="12050" width="17.85546875" style="53" customWidth="1"/>
    <col min="12051" max="12051" width="16" style="53" customWidth="1"/>
    <col min="12052" max="12052" width="15" style="53" customWidth="1"/>
    <col min="12053" max="12053" width="13.140625" style="53" customWidth="1"/>
    <col min="12054" max="12054" width="14.28515625" style="53" customWidth="1"/>
    <col min="12055" max="12055" width="18" style="53" customWidth="1"/>
    <col min="12056" max="12056" width="13" style="53" customWidth="1"/>
    <col min="12057" max="12057" width="15.140625" style="53" customWidth="1"/>
    <col min="12058" max="12058" width="15.5703125" style="53" customWidth="1"/>
    <col min="12059" max="12059" width="15" style="53" customWidth="1"/>
    <col min="12060" max="12060" width="10" style="53" bestFit="1" customWidth="1"/>
    <col min="12061" max="12062" width="10.85546875" style="53" bestFit="1" customWidth="1"/>
    <col min="12063" max="12063" width="9.85546875" style="53" bestFit="1" customWidth="1"/>
    <col min="12064" max="12064" width="10" style="53" bestFit="1" customWidth="1"/>
    <col min="12065" max="12065" width="9.85546875" style="53" bestFit="1" customWidth="1"/>
    <col min="12066" max="12066" width="10" style="53" bestFit="1" customWidth="1"/>
    <col min="12067" max="12067" width="9.140625" style="53"/>
    <col min="12068" max="12068" width="10" style="53" bestFit="1" customWidth="1"/>
    <col min="12069" max="12069" width="9.85546875" style="53" bestFit="1" customWidth="1"/>
    <col min="12070" max="12070" width="10" style="53" bestFit="1" customWidth="1"/>
    <col min="12071" max="12071" width="9.85546875" style="53" bestFit="1" customWidth="1"/>
    <col min="12072" max="12072" width="10" style="53" bestFit="1" customWidth="1"/>
    <col min="12073" max="12074" width="10.85546875" style="53" bestFit="1" customWidth="1"/>
    <col min="12075" max="12075" width="9.85546875" style="53" bestFit="1" customWidth="1"/>
    <col min="12076" max="12076" width="10" style="53" bestFit="1" customWidth="1"/>
    <col min="12077" max="12077" width="9.85546875" style="53" bestFit="1" customWidth="1"/>
    <col min="12078" max="12078" width="10" style="53" bestFit="1" customWidth="1"/>
    <col min="12079" max="12079" width="9.85546875" style="53" bestFit="1" customWidth="1"/>
    <col min="12080" max="12080" width="10" style="53" bestFit="1" customWidth="1"/>
    <col min="12081" max="12081" width="9.85546875" style="53" bestFit="1" customWidth="1"/>
    <col min="12082" max="12082" width="10" style="53" bestFit="1" customWidth="1"/>
    <col min="12083" max="12083" width="9.85546875" style="53" bestFit="1" customWidth="1"/>
    <col min="12084" max="12084" width="10" style="53" bestFit="1" customWidth="1"/>
    <col min="12085" max="12085" width="9.85546875" style="53" bestFit="1" customWidth="1"/>
    <col min="12086" max="12086" width="10" style="53" bestFit="1" customWidth="1"/>
    <col min="12087" max="12088" width="12.28515625" style="53" bestFit="1" customWidth="1"/>
    <col min="12089" max="12287" width="9.140625" style="53"/>
    <col min="12288" max="12288" width="5" style="53" bestFit="1" customWidth="1"/>
    <col min="12289" max="12289" width="74.5703125" style="53" bestFit="1" customWidth="1"/>
    <col min="12290" max="12290" width="8.140625" style="53" customWidth="1"/>
    <col min="12291" max="12291" width="16.7109375" style="53" customWidth="1"/>
    <col min="12292" max="12292" width="12.5703125" style="53" customWidth="1"/>
    <col min="12293" max="12293" width="15.42578125" style="53" bestFit="1" customWidth="1"/>
    <col min="12294" max="12294" width="16.28515625" style="53" bestFit="1" customWidth="1"/>
    <col min="12295" max="12295" width="14.28515625" style="53" customWidth="1"/>
    <col min="12296" max="12296" width="12.85546875" style="53" customWidth="1"/>
    <col min="12297" max="12297" width="15.85546875" style="53" customWidth="1"/>
    <col min="12298" max="12298" width="13.7109375" style="53" customWidth="1"/>
    <col min="12299" max="12299" width="16.7109375" style="53" customWidth="1"/>
    <col min="12300" max="12300" width="11.7109375" style="53" customWidth="1"/>
    <col min="12301" max="12301" width="12.140625" style="53" customWidth="1"/>
    <col min="12302" max="12302" width="17.5703125" style="53" customWidth="1"/>
    <col min="12303" max="12303" width="12.7109375" style="53" customWidth="1"/>
    <col min="12304" max="12304" width="11.140625" style="53" customWidth="1"/>
    <col min="12305" max="12305" width="12.42578125" style="53" customWidth="1"/>
    <col min="12306" max="12306" width="17.85546875" style="53" customWidth="1"/>
    <col min="12307" max="12307" width="16" style="53" customWidth="1"/>
    <col min="12308" max="12308" width="15" style="53" customWidth="1"/>
    <col min="12309" max="12309" width="13.140625" style="53" customWidth="1"/>
    <col min="12310" max="12310" width="14.28515625" style="53" customWidth="1"/>
    <col min="12311" max="12311" width="18" style="53" customWidth="1"/>
    <col min="12312" max="12312" width="13" style="53" customWidth="1"/>
    <col min="12313" max="12313" width="15.140625" style="53" customWidth="1"/>
    <col min="12314" max="12314" width="15.5703125" style="53" customWidth="1"/>
    <col min="12315" max="12315" width="15" style="53" customWidth="1"/>
    <col min="12316" max="12316" width="10" style="53" bestFit="1" customWidth="1"/>
    <col min="12317" max="12318" width="10.85546875" style="53" bestFit="1" customWidth="1"/>
    <col min="12319" max="12319" width="9.85546875" style="53" bestFit="1" customWidth="1"/>
    <col min="12320" max="12320" width="10" style="53" bestFit="1" customWidth="1"/>
    <col min="12321" max="12321" width="9.85546875" style="53" bestFit="1" customWidth="1"/>
    <col min="12322" max="12322" width="10" style="53" bestFit="1" customWidth="1"/>
    <col min="12323" max="12323" width="9.140625" style="53"/>
    <col min="12324" max="12324" width="10" style="53" bestFit="1" customWidth="1"/>
    <col min="12325" max="12325" width="9.85546875" style="53" bestFit="1" customWidth="1"/>
    <col min="12326" max="12326" width="10" style="53" bestFit="1" customWidth="1"/>
    <col min="12327" max="12327" width="9.85546875" style="53" bestFit="1" customWidth="1"/>
    <col min="12328" max="12328" width="10" style="53" bestFit="1" customWidth="1"/>
    <col min="12329" max="12330" width="10.85546875" style="53" bestFit="1" customWidth="1"/>
    <col min="12331" max="12331" width="9.85546875" style="53" bestFit="1" customWidth="1"/>
    <col min="12332" max="12332" width="10" style="53" bestFit="1" customWidth="1"/>
    <col min="12333" max="12333" width="9.85546875" style="53" bestFit="1" customWidth="1"/>
    <col min="12334" max="12334" width="10" style="53" bestFit="1" customWidth="1"/>
    <col min="12335" max="12335" width="9.85546875" style="53" bestFit="1" customWidth="1"/>
    <col min="12336" max="12336" width="10" style="53" bestFit="1" customWidth="1"/>
    <col min="12337" max="12337" width="9.85546875" style="53" bestFit="1" customWidth="1"/>
    <col min="12338" max="12338" width="10" style="53" bestFit="1" customWidth="1"/>
    <col min="12339" max="12339" width="9.85546875" style="53" bestFit="1" customWidth="1"/>
    <col min="12340" max="12340" width="10" style="53" bestFit="1" customWidth="1"/>
    <col min="12341" max="12341" width="9.85546875" style="53" bestFit="1" customWidth="1"/>
    <col min="12342" max="12342" width="10" style="53" bestFit="1" customWidth="1"/>
    <col min="12343" max="12344" width="12.28515625" style="53" bestFit="1" customWidth="1"/>
    <col min="12345" max="12543" width="9.140625" style="53"/>
    <col min="12544" max="12544" width="5" style="53" bestFit="1" customWidth="1"/>
    <col min="12545" max="12545" width="74.5703125" style="53" bestFit="1" customWidth="1"/>
    <col min="12546" max="12546" width="8.140625" style="53" customWidth="1"/>
    <col min="12547" max="12547" width="16.7109375" style="53" customWidth="1"/>
    <col min="12548" max="12548" width="12.5703125" style="53" customWidth="1"/>
    <col min="12549" max="12549" width="15.42578125" style="53" bestFit="1" customWidth="1"/>
    <col min="12550" max="12550" width="16.28515625" style="53" bestFit="1" customWidth="1"/>
    <col min="12551" max="12551" width="14.28515625" style="53" customWidth="1"/>
    <col min="12552" max="12552" width="12.85546875" style="53" customWidth="1"/>
    <col min="12553" max="12553" width="15.85546875" style="53" customWidth="1"/>
    <col min="12554" max="12554" width="13.7109375" style="53" customWidth="1"/>
    <col min="12555" max="12555" width="16.7109375" style="53" customWidth="1"/>
    <col min="12556" max="12556" width="11.7109375" style="53" customWidth="1"/>
    <col min="12557" max="12557" width="12.140625" style="53" customWidth="1"/>
    <col min="12558" max="12558" width="17.5703125" style="53" customWidth="1"/>
    <col min="12559" max="12559" width="12.7109375" style="53" customWidth="1"/>
    <col min="12560" max="12560" width="11.140625" style="53" customWidth="1"/>
    <col min="12561" max="12561" width="12.42578125" style="53" customWidth="1"/>
    <col min="12562" max="12562" width="17.85546875" style="53" customWidth="1"/>
    <col min="12563" max="12563" width="16" style="53" customWidth="1"/>
    <col min="12564" max="12564" width="15" style="53" customWidth="1"/>
    <col min="12565" max="12565" width="13.140625" style="53" customWidth="1"/>
    <col min="12566" max="12566" width="14.28515625" style="53" customWidth="1"/>
    <col min="12567" max="12567" width="18" style="53" customWidth="1"/>
    <col min="12568" max="12568" width="13" style="53" customWidth="1"/>
    <col min="12569" max="12569" width="15.140625" style="53" customWidth="1"/>
    <col min="12570" max="12570" width="15.5703125" style="53" customWidth="1"/>
    <col min="12571" max="12571" width="15" style="53" customWidth="1"/>
    <col min="12572" max="12572" width="10" style="53" bestFit="1" customWidth="1"/>
    <col min="12573" max="12574" width="10.85546875" style="53" bestFit="1" customWidth="1"/>
    <col min="12575" max="12575" width="9.85546875" style="53" bestFit="1" customWidth="1"/>
    <col min="12576" max="12576" width="10" style="53" bestFit="1" customWidth="1"/>
    <col min="12577" max="12577" width="9.85546875" style="53" bestFit="1" customWidth="1"/>
    <col min="12578" max="12578" width="10" style="53" bestFit="1" customWidth="1"/>
    <col min="12579" max="12579" width="9.140625" style="53"/>
    <col min="12580" max="12580" width="10" style="53" bestFit="1" customWidth="1"/>
    <col min="12581" max="12581" width="9.85546875" style="53" bestFit="1" customWidth="1"/>
    <col min="12582" max="12582" width="10" style="53" bestFit="1" customWidth="1"/>
    <col min="12583" max="12583" width="9.85546875" style="53" bestFit="1" customWidth="1"/>
    <col min="12584" max="12584" width="10" style="53" bestFit="1" customWidth="1"/>
    <col min="12585" max="12586" width="10.85546875" style="53" bestFit="1" customWidth="1"/>
    <col min="12587" max="12587" width="9.85546875" style="53" bestFit="1" customWidth="1"/>
    <col min="12588" max="12588" width="10" style="53" bestFit="1" customWidth="1"/>
    <col min="12589" max="12589" width="9.85546875" style="53" bestFit="1" customWidth="1"/>
    <col min="12590" max="12590" width="10" style="53" bestFit="1" customWidth="1"/>
    <col min="12591" max="12591" width="9.85546875" style="53" bestFit="1" customWidth="1"/>
    <col min="12592" max="12592" width="10" style="53" bestFit="1" customWidth="1"/>
    <col min="12593" max="12593" width="9.85546875" style="53" bestFit="1" customWidth="1"/>
    <col min="12594" max="12594" width="10" style="53" bestFit="1" customWidth="1"/>
    <col min="12595" max="12595" width="9.85546875" style="53" bestFit="1" customWidth="1"/>
    <col min="12596" max="12596" width="10" style="53" bestFit="1" customWidth="1"/>
    <col min="12597" max="12597" width="9.85546875" style="53" bestFit="1" customWidth="1"/>
    <col min="12598" max="12598" width="10" style="53" bestFit="1" customWidth="1"/>
    <col min="12599" max="12600" width="12.28515625" style="53" bestFit="1" customWidth="1"/>
    <col min="12601" max="12799" width="9.140625" style="53"/>
    <col min="12800" max="12800" width="5" style="53" bestFit="1" customWidth="1"/>
    <col min="12801" max="12801" width="74.5703125" style="53" bestFit="1" customWidth="1"/>
    <col min="12802" max="12802" width="8.140625" style="53" customWidth="1"/>
    <col min="12803" max="12803" width="16.7109375" style="53" customWidth="1"/>
    <col min="12804" max="12804" width="12.5703125" style="53" customWidth="1"/>
    <col min="12805" max="12805" width="15.42578125" style="53" bestFit="1" customWidth="1"/>
    <col min="12806" max="12806" width="16.28515625" style="53" bestFit="1" customWidth="1"/>
    <col min="12807" max="12807" width="14.28515625" style="53" customWidth="1"/>
    <col min="12808" max="12808" width="12.85546875" style="53" customWidth="1"/>
    <col min="12809" max="12809" width="15.85546875" style="53" customWidth="1"/>
    <col min="12810" max="12810" width="13.7109375" style="53" customWidth="1"/>
    <col min="12811" max="12811" width="16.7109375" style="53" customWidth="1"/>
    <col min="12812" max="12812" width="11.7109375" style="53" customWidth="1"/>
    <col min="12813" max="12813" width="12.140625" style="53" customWidth="1"/>
    <col min="12814" max="12814" width="17.5703125" style="53" customWidth="1"/>
    <col min="12815" max="12815" width="12.7109375" style="53" customWidth="1"/>
    <col min="12816" max="12816" width="11.140625" style="53" customWidth="1"/>
    <col min="12817" max="12817" width="12.42578125" style="53" customWidth="1"/>
    <col min="12818" max="12818" width="17.85546875" style="53" customWidth="1"/>
    <col min="12819" max="12819" width="16" style="53" customWidth="1"/>
    <col min="12820" max="12820" width="15" style="53" customWidth="1"/>
    <col min="12821" max="12821" width="13.140625" style="53" customWidth="1"/>
    <col min="12822" max="12822" width="14.28515625" style="53" customWidth="1"/>
    <col min="12823" max="12823" width="18" style="53" customWidth="1"/>
    <col min="12824" max="12824" width="13" style="53" customWidth="1"/>
    <col min="12825" max="12825" width="15.140625" style="53" customWidth="1"/>
    <col min="12826" max="12826" width="15.5703125" style="53" customWidth="1"/>
    <col min="12827" max="12827" width="15" style="53" customWidth="1"/>
    <col min="12828" max="12828" width="10" style="53" bestFit="1" customWidth="1"/>
    <col min="12829" max="12830" width="10.85546875" style="53" bestFit="1" customWidth="1"/>
    <col min="12831" max="12831" width="9.85546875" style="53" bestFit="1" customWidth="1"/>
    <col min="12832" max="12832" width="10" style="53" bestFit="1" customWidth="1"/>
    <col min="12833" max="12833" width="9.85546875" style="53" bestFit="1" customWidth="1"/>
    <col min="12834" max="12834" width="10" style="53" bestFit="1" customWidth="1"/>
    <col min="12835" max="12835" width="9.140625" style="53"/>
    <col min="12836" max="12836" width="10" style="53" bestFit="1" customWidth="1"/>
    <col min="12837" max="12837" width="9.85546875" style="53" bestFit="1" customWidth="1"/>
    <col min="12838" max="12838" width="10" style="53" bestFit="1" customWidth="1"/>
    <col min="12839" max="12839" width="9.85546875" style="53" bestFit="1" customWidth="1"/>
    <col min="12840" max="12840" width="10" style="53" bestFit="1" customWidth="1"/>
    <col min="12841" max="12842" width="10.85546875" style="53" bestFit="1" customWidth="1"/>
    <col min="12843" max="12843" width="9.85546875" style="53" bestFit="1" customWidth="1"/>
    <col min="12844" max="12844" width="10" style="53" bestFit="1" customWidth="1"/>
    <col min="12845" max="12845" width="9.85546875" style="53" bestFit="1" customWidth="1"/>
    <col min="12846" max="12846" width="10" style="53" bestFit="1" customWidth="1"/>
    <col min="12847" max="12847" width="9.85546875" style="53" bestFit="1" customWidth="1"/>
    <col min="12848" max="12848" width="10" style="53" bestFit="1" customWidth="1"/>
    <col min="12849" max="12849" width="9.85546875" style="53" bestFit="1" customWidth="1"/>
    <col min="12850" max="12850" width="10" style="53" bestFit="1" customWidth="1"/>
    <col min="12851" max="12851" width="9.85546875" style="53" bestFit="1" customWidth="1"/>
    <col min="12852" max="12852" width="10" style="53" bestFit="1" customWidth="1"/>
    <col min="12853" max="12853" width="9.85546875" style="53" bestFit="1" customWidth="1"/>
    <col min="12854" max="12854" width="10" style="53" bestFit="1" customWidth="1"/>
    <col min="12855" max="12856" width="12.28515625" style="53" bestFit="1" customWidth="1"/>
    <col min="12857" max="13055" width="9.140625" style="53"/>
    <col min="13056" max="13056" width="5" style="53" bestFit="1" customWidth="1"/>
    <col min="13057" max="13057" width="74.5703125" style="53" bestFit="1" customWidth="1"/>
    <col min="13058" max="13058" width="8.140625" style="53" customWidth="1"/>
    <col min="13059" max="13059" width="16.7109375" style="53" customWidth="1"/>
    <col min="13060" max="13060" width="12.5703125" style="53" customWidth="1"/>
    <col min="13061" max="13061" width="15.42578125" style="53" bestFit="1" customWidth="1"/>
    <col min="13062" max="13062" width="16.28515625" style="53" bestFit="1" customWidth="1"/>
    <col min="13063" max="13063" width="14.28515625" style="53" customWidth="1"/>
    <col min="13064" max="13064" width="12.85546875" style="53" customWidth="1"/>
    <col min="13065" max="13065" width="15.85546875" style="53" customWidth="1"/>
    <col min="13066" max="13066" width="13.7109375" style="53" customWidth="1"/>
    <col min="13067" max="13067" width="16.7109375" style="53" customWidth="1"/>
    <col min="13068" max="13068" width="11.7109375" style="53" customWidth="1"/>
    <col min="13069" max="13069" width="12.140625" style="53" customWidth="1"/>
    <col min="13070" max="13070" width="17.5703125" style="53" customWidth="1"/>
    <col min="13071" max="13071" width="12.7109375" style="53" customWidth="1"/>
    <col min="13072" max="13072" width="11.140625" style="53" customWidth="1"/>
    <col min="13073" max="13073" width="12.42578125" style="53" customWidth="1"/>
    <col min="13074" max="13074" width="17.85546875" style="53" customWidth="1"/>
    <col min="13075" max="13075" width="16" style="53" customWidth="1"/>
    <col min="13076" max="13076" width="15" style="53" customWidth="1"/>
    <col min="13077" max="13077" width="13.140625" style="53" customWidth="1"/>
    <col min="13078" max="13078" width="14.28515625" style="53" customWidth="1"/>
    <col min="13079" max="13079" width="18" style="53" customWidth="1"/>
    <col min="13080" max="13080" width="13" style="53" customWidth="1"/>
    <col min="13081" max="13081" width="15.140625" style="53" customWidth="1"/>
    <col min="13082" max="13082" width="15.5703125" style="53" customWidth="1"/>
    <col min="13083" max="13083" width="15" style="53" customWidth="1"/>
    <col min="13084" max="13084" width="10" style="53" bestFit="1" customWidth="1"/>
    <col min="13085" max="13086" width="10.85546875" style="53" bestFit="1" customWidth="1"/>
    <col min="13087" max="13087" width="9.85546875" style="53" bestFit="1" customWidth="1"/>
    <col min="13088" max="13088" width="10" style="53" bestFit="1" customWidth="1"/>
    <col min="13089" max="13089" width="9.85546875" style="53" bestFit="1" customWidth="1"/>
    <col min="13090" max="13090" width="10" style="53" bestFit="1" customWidth="1"/>
    <col min="13091" max="13091" width="9.140625" style="53"/>
    <col min="13092" max="13092" width="10" style="53" bestFit="1" customWidth="1"/>
    <col min="13093" max="13093" width="9.85546875" style="53" bestFit="1" customWidth="1"/>
    <col min="13094" max="13094" width="10" style="53" bestFit="1" customWidth="1"/>
    <col min="13095" max="13095" width="9.85546875" style="53" bestFit="1" customWidth="1"/>
    <col min="13096" max="13096" width="10" style="53" bestFit="1" customWidth="1"/>
    <col min="13097" max="13098" width="10.85546875" style="53" bestFit="1" customWidth="1"/>
    <col min="13099" max="13099" width="9.85546875" style="53" bestFit="1" customWidth="1"/>
    <col min="13100" max="13100" width="10" style="53" bestFit="1" customWidth="1"/>
    <col min="13101" max="13101" width="9.85546875" style="53" bestFit="1" customWidth="1"/>
    <col min="13102" max="13102" width="10" style="53" bestFit="1" customWidth="1"/>
    <col min="13103" max="13103" width="9.85546875" style="53" bestFit="1" customWidth="1"/>
    <col min="13104" max="13104" width="10" style="53" bestFit="1" customWidth="1"/>
    <col min="13105" max="13105" width="9.85546875" style="53" bestFit="1" customWidth="1"/>
    <col min="13106" max="13106" width="10" style="53" bestFit="1" customWidth="1"/>
    <col min="13107" max="13107" width="9.85546875" style="53" bestFit="1" customWidth="1"/>
    <col min="13108" max="13108" width="10" style="53" bestFit="1" customWidth="1"/>
    <col min="13109" max="13109" width="9.85546875" style="53" bestFit="1" customWidth="1"/>
    <col min="13110" max="13110" width="10" style="53" bestFit="1" customWidth="1"/>
    <col min="13111" max="13112" width="12.28515625" style="53" bestFit="1" customWidth="1"/>
    <col min="13113" max="13311" width="9.140625" style="53"/>
    <col min="13312" max="13312" width="5" style="53" bestFit="1" customWidth="1"/>
    <col min="13313" max="13313" width="74.5703125" style="53" bestFit="1" customWidth="1"/>
    <col min="13314" max="13314" width="8.140625" style="53" customWidth="1"/>
    <col min="13315" max="13315" width="16.7109375" style="53" customWidth="1"/>
    <col min="13316" max="13316" width="12.5703125" style="53" customWidth="1"/>
    <col min="13317" max="13317" width="15.42578125" style="53" bestFit="1" customWidth="1"/>
    <col min="13318" max="13318" width="16.28515625" style="53" bestFit="1" customWidth="1"/>
    <col min="13319" max="13319" width="14.28515625" style="53" customWidth="1"/>
    <col min="13320" max="13320" width="12.85546875" style="53" customWidth="1"/>
    <col min="13321" max="13321" width="15.85546875" style="53" customWidth="1"/>
    <col min="13322" max="13322" width="13.7109375" style="53" customWidth="1"/>
    <col min="13323" max="13323" width="16.7109375" style="53" customWidth="1"/>
    <col min="13324" max="13324" width="11.7109375" style="53" customWidth="1"/>
    <col min="13325" max="13325" width="12.140625" style="53" customWidth="1"/>
    <col min="13326" max="13326" width="17.5703125" style="53" customWidth="1"/>
    <col min="13327" max="13327" width="12.7109375" style="53" customWidth="1"/>
    <col min="13328" max="13328" width="11.140625" style="53" customWidth="1"/>
    <col min="13329" max="13329" width="12.42578125" style="53" customWidth="1"/>
    <col min="13330" max="13330" width="17.85546875" style="53" customWidth="1"/>
    <col min="13331" max="13331" width="16" style="53" customWidth="1"/>
    <col min="13332" max="13332" width="15" style="53" customWidth="1"/>
    <col min="13333" max="13333" width="13.140625" style="53" customWidth="1"/>
    <col min="13334" max="13334" width="14.28515625" style="53" customWidth="1"/>
    <col min="13335" max="13335" width="18" style="53" customWidth="1"/>
    <col min="13336" max="13336" width="13" style="53" customWidth="1"/>
    <col min="13337" max="13337" width="15.140625" style="53" customWidth="1"/>
    <col min="13338" max="13338" width="15.5703125" style="53" customWidth="1"/>
    <col min="13339" max="13339" width="15" style="53" customWidth="1"/>
    <col min="13340" max="13340" width="10" style="53" bestFit="1" customWidth="1"/>
    <col min="13341" max="13342" width="10.85546875" style="53" bestFit="1" customWidth="1"/>
    <col min="13343" max="13343" width="9.85546875" style="53" bestFit="1" customWidth="1"/>
    <col min="13344" max="13344" width="10" style="53" bestFit="1" customWidth="1"/>
    <col min="13345" max="13345" width="9.85546875" style="53" bestFit="1" customWidth="1"/>
    <col min="13346" max="13346" width="10" style="53" bestFit="1" customWidth="1"/>
    <col min="13347" max="13347" width="9.140625" style="53"/>
    <col min="13348" max="13348" width="10" style="53" bestFit="1" customWidth="1"/>
    <col min="13349" max="13349" width="9.85546875" style="53" bestFit="1" customWidth="1"/>
    <col min="13350" max="13350" width="10" style="53" bestFit="1" customWidth="1"/>
    <col min="13351" max="13351" width="9.85546875" style="53" bestFit="1" customWidth="1"/>
    <col min="13352" max="13352" width="10" style="53" bestFit="1" customWidth="1"/>
    <col min="13353" max="13354" width="10.85546875" style="53" bestFit="1" customWidth="1"/>
    <col min="13355" max="13355" width="9.85546875" style="53" bestFit="1" customWidth="1"/>
    <col min="13356" max="13356" width="10" style="53" bestFit="1" customWidth="1"/>
    <col min="13357" max="13357" width="9.85546875" style="53" bestFit="1" customWidth="1"/>
    <col min="13358" max="13358" width="10" style="53" bestFit="1" customWidth="1"/>
    <col min="13359" max="13359" width="9.85546875" style="53" bestFit="1" customWidth="1"/>
    <col min="13360" max="13360" width="10" style="53" bestFit="1" customWidth="1"/>
    <col min="13361" max="13361" width="9.85546875" style="53" bestFit="1" customWidth="1"/>
    <col min="13362" max="13362" width="10" style="53" bestFit="1" customWidth="1"/>
    <col min="13363" max="13363" width="9.85546875" style="53" bestFit="1" customWidth="1"/>
    <col min="13364" max="13364" width="10" style="53" bestFit="1" customWidth="1"/>
    <col min="13365" max="13365" width="9.85546875" style="53" bestFit="1" customWidth="1"/>
    <col min="13366" max="13366" width="10" style="53" bestFit="1" customWidth="1"/>
    <col min="13367" max="13368" width="12.28515625" style="53" bestFit="1" customWidth="1"/>
    <col min="13369" max="13567" width="9.140625" style="53"/>
    <col min="13568" max="13568" width="5" style="53" bestFit="1" customWidth="1"/>
    <col min="13569" max="13569" width="74.5703125" style="53" bestFit="1" customWidth="1"/>
    <col min="13570" max="13570" width="8.140625" style="53" customWidth="1"/>
    <col min="13571" max="13571" width="16.7109375" style="53" customWidth="1"/>
    <col min="13572" max="13572" width="12.5703125" style="53" customWidth="1"/>
    <col min="13573" max="13573" width="15.42578125" style="53" bestFit="1" customWidth="1"/>
    <col min="13574" max="13574" width="16.28515625" style="53" bestFit="1" customWidth="1"/>
    <col min="13575" max="13575" width="14.28515625" style="53" customWidth="1"/>
    <col min="13576" max="13576" width="12.85546875" style="53" customWidth="1"/>
    <col min="13577" max="13577" width="15.85546875" style="53" customWidth="1"/>
    <col min="13578" max="13578" width="13.7109375" style="53" customWidth="1"/>
    <col min="13579" max="13579" width="16.7109375" style="53" customWidth="1"/>
    <col min="13580" max="13580" width="11.7109375" style="53" customWidth="1"/>
    <col min="13581" max="13581" width="12.140625" style="53" customWidth="1"/>
    <col min="13582" max="13582" width="17.5703125" style="53" customWidth="1"/>
    <col min="13583" max="13583" width="12.7109375" style="53" customWidth="1"/>
    <col min="13584" max="13584" width="11.140625" style="53" customWidth="1"/>
    <col min="13585" max="13585" width="12.42578125" style="53" customWidth="1"/>
    <col min="13586" max="13586" width="17.85546875" style="53" customWidth="1"/>
    <col min="13587" max="13587" width="16" style="53" customWidth="1"/>
    <col min="13588" max="13588" width="15" style="53" customWidth="1"/>
    <col min="13589" max="13589" width="13.140625" style="53" customWidth="1"/>
    <col min="13590" max="13590" width="14.28515625" style="53" customWidth="1"/>
    <col min="13591" max="13591" width="18" style="53" customWidth="1"/>
    <col min="13592" max="13592" width="13" style="53" customWidth="1"/>
    <col min="13593" max="13593" width="15.140625" style="53" customWidth="1"/>
    <col min="13594" max="13594" width="15.5703125" style="53" customWidth="1"/>
    <col min="13595" max="13595" width="15" style="53" customWidth="1"/>
    <col min="13596" max="13596" width="10" style="53" bestFit="1" customWidth="1"/>
    <col min="13597" max="13598" width="10.85546875" style="53" bestFit="1" customWidth="1"/>
    <col min="13599" max="13599" width="9.85546875" style="53" bestFit="1" customWidth="1"/>
    <col min="13600" max="13600" width="10" style="53" bestFit="1" customWidth="1"/>
    <col min="13601" max="13601" width="9.85546875" style="53" bestFit="1" customWidth="1"/>
    <col min="13602" max="13602" width="10" style="53" bestFit="1" customWidth="1"/>
    <col min="13603" max="13603" width="9.140625" style="53"/>
    <col min="13604" max="13604" width="10" style="53" bestFit="1" customWidth="1"/>
    <col min="13605" max="13605" width="9.85546875" style="53" bestFit="1" customWidth="1"/>
    <col min="13606" max="13606" width="10" style="53" bestFit="1" customWidth="1"/>
    <col min="13607" max="13607" width="9.85546875" style="53" bestFit="1" customWidth="1"/>
    <col min="13608" max="13608" width="10" style="53" bestFit="1" customWidth="1"/>
    <col min="13609" max="13610" width="10.85546875" style="53" bestFit="1" customWidth="1"/>
    <col min="13611" max="13611" width="9.85546875" style="53" bestFit="1" customWidth="1"/>
    <col min="13612" max="13612" width="10" style="53" bestFit="1" customWidth="1"/>
    <col min="13613" max="13613" width="9.85546875" style="53" bestFit="1" customWidth="1"/>
    <col min="13614" max="13614" width="10" style="53" bestFit="1" customWidth="1"/>
    <col min="13615" max="13615" width="9.85546875" style="53" bestFit="1" customWidth="1"/>
    <col min="13616" max="13616" width="10" style="53" bestFit="1" customWidth="1"/>
    <col min="13617" max="13617" width="9.85546875" style="53" bestFit="1" customWidth="1"/>
    <col min="13618" max="13618" width="10" style="53" bestFit="1" customWidth="1"/>
    <col min="13619" max="13619" width="9.85546875" style="53" bestFit="1" customWidth="1"/>
    <col min="13620" max="13620" width="10" style="53" bestFit="1" customWidth="1"/>
    <col min="13621" max="13621" width="9.85546875" style="53" bestFit="1" customWidth="1"/>
    <col min="13622" max="13622" width="10" style="53" bestFit="1" customWidth="1"/>
    <col min="13623" max="13624" width="12.28515625" style="53" bestFit="1" customWidth="1"/>
    <col min="13625" max="13823" width="9.140625" style="53"/>
    <col min="13824" max="13824" width="5" style="53" bestFit="1" customWidth="1"/>
    <col min="13825" max="13825" width="74.5703125" style="53" bestFit="1" customWidth="1"/>
    <col min="13826" max="13826" width="8.140625" style="53" customWidth="1"/>
    <col min="13827" max="13827" width="16.7109375" style="53" customWidth="1"/>
    <col min="13828" max="13828" width="12.5703125" style="53" customWidth="1"/>
    <col min="13829" max="13829" width="15.42578125" style="53" bestFit="1" customWidth="1"/>
    <col min="13830" max="13830" width="16.28515625" style="53" bestFit="1" customWidth="1"/>
    <col min="13831" max="13831" width="14.28515625" style="53" customWidth="1"/>
    <col min="13832" max="13832" width="12.85546875" style="53" customWidth="1"/>
    <col min="13833" max="13833" width="15.85546875" style="53" customWidth="1"/>
    <col min="13834" max="13834" width="13.7109375" style="53" customWidth="1"/>
    <col min="13835" max="13835" width="16.7109375" style="53" customWidth="1"/>
    <col min="13836" max="13836" width="11.7109375" style="53" customWidth="1"/>
    <col min="13837" max="13837" width="12.140625" style="53" customWidth="1"/>
    <col min="13838" max="13838" width="17.5703125" style="53" customWidth="1"/>
    <col min="13839" max="13839" width="12.7109375" style="53" customWidth="1"/>
    <col min="13840" max="13840" width="11.140625" style="53" customWidth="1"/>
    <col min="13841" max="13841" width="12.42578125" style="53" customWidth="1"/>
    <col min="13842" max="13842" width="17.85546875" style="53" customWidth="1"/>
    <col min="13843" max="13843" width="16" style="53" customWidth="1"/>
    <col min="13844" max="13844" width="15" style="53" customWidth="1"/>
    <col min="13845" max="13845" width="13.140625" style="53" customWidth="1"/>
    <col min="13846" max="13846" width="14.28515625" style="53" customWidth="1"/>
    <col min="13847" max="13847" width="18" style="53" customWidth="1"/>
    <col min="13848" max="13848" width="13" style="53" customWidth="1"/>
    <col min="13849" max="13849" width="15.140625" style="53" customWidth="1"/>
    <col min="13850" max="13850" width="15.5703125" style="53" customWidth="1"/>
    <col min="13851" max="13851" width="15" style="53" customWidth="1"/>
    <col min="13852" max="13852" width="10" style="53" bestFit="1" customWidth="1"/>
    <col min="13853" max="13854" width="10.85546875" style="53" bestFit="1" customWidth="1"/>
    <col min="13855" max="13855" width="9.85546875" style="53" bestFit="1" customWidth="1"/>
    <col min="13856" max="13856" width="10" style="53" bestFit="1" customWidth="1"/>
    <col min="13857" max="13857" width="9.85546875" style="53" bestFit="1" customWidth="1"/>
    <col min="13858" max="13858" width="10" style="53" bestFit="1" customWidth="1"/>
    <col min="13859" max="13859" width="9.140625" style="53"/>
    <col min="13860" max="13860" width="10" style="53" bestFit="1" customWidth="1"/>
    <col min="13861" max="13861" width="9.85546875" style="53" bestFit="1" customWidth="1"/>
    <col min="13862" max="13862" width="10" style="53" bestFit="1" customWidth="1"/>
    <col min="13863" max="13863" width="9.85546875" style="53" bestFit="1" customWidth="1"/>
    <col min="13864" max="13864" width="10" style="53" bestFit="1" customWidth="1"/>
    <col min="13865" max="13866" width="10.85546875" style="53" bestFit="1" customWidth="1"/>
    <col min="13867" max="13867" width="9.85546875" style="53" bestFit="1" customWidth="1"/>
    <col min="13868" max="13868" width="10" style="53" bestFit="1" customWidth="1"/>
    <col min="13869" max="13869" width="9.85546875" style="53" bestFit="1" customWidth="1"/>
    <col min="13870" max="13870" width="10" style="53" bestFit="1" customWidth="1"/>
    <col min="13871" max="13871" width="9.85546875" style="53" bestFit="1" customWidth="1"/>
    <col min="13872" max="13872" width="10" style="53" bestFit="1" customWidth="1"/>
    <col min="13873" max="13873" width="9.85546875" style="53" bestFit="1" customWidth="1"/>
    <col min="13874" max="13874" width="10" style="53" bestFit="1" customWidth="1"/>
    <col min="13875" max="13875" width="9.85546875" style="53" bestFit="1" customWidth="1"/>
    <col min="13876" max="13876" width="10" style="53" bestFit="1" customWidth="1"/>
    <col min="13877" max="13877" width="9.85546875" style="53" bestFit="1" customWidth="1"/>
    <col min="13878" max="13878" width="10" style="53" bestFit="1" customWidth="1"/>
    <col min="13879" max="13880" width="12.28515625" style="53" bestFit="1" customWidth="1"/>
    <col min="13881" max="14079" width="9.140625" style="53"/>
    <col min="14080" max="14080" width="5" style="53" bestFit="1" customWidth="1"/>
    <col min="14081" max="14081" width="74.5703125" style="53" bestFit="1" customWidth="1"/>
    <col min="14082" max="14082" width="8.140625" style="53" customWidth="1"/>
    <col min="14083" max="14083" width="16.7109375" style="53" customWidth="1"/>
    <col min="14084" max="14084" width="12.5703125" style="53" customWidth="1"/>
    <col min="14085" max="14085" width="15.42578125" style="53" bestFit="1" customWidth="1"/>
    <col min="14086" max="14086" width="16.28515625" style="53" bestFit="1" customWidth="1"/>
    <col min="14087" max="14087" width="14.28515625" style="53" customWidth="1"/>
    <col min="14088" max="14088" width="12.85546875" style="53" customWidth="1"/>
    <col min="14089" max="14089" width="15.85546875" style="53" customWidth="1"/>
    <col min="14090" max="14090" width="13.7109375" style="53" customWidth="1"/>
    <col min="14091" max="14091" width="16.7109375" style="53" customWidth="1"/>
    <col min="14092" max="14092" width="11.7109375" style="53" customWidth="1"/>
    <col min="14093" max="14093" width="12.140625" style="53" customWidth="1"/>
    <col min="14094" max="14094" width="17.5703125" style="53" customWidth="1"/>
    <col min="14095" max="14095" width="12.7109375" style="53" customWidth="1"/>
    <col min="14096" max="14096" width="11.140625" style="53" customWidth="1"/>
    <col min="14097" max="14097" width="12.42578125" style="53" customWidth="1"/>
    <col min="14098" max="14098" width="17.85546875" style="53" customWidth="1"/>
    <col min="14099" max="14099" width="16" style="53" customWidth="1"/>
    <col min="14100" max="14100" width="15" style="53" customWidth="1"/>
    <col min="14101" max="14101" width="13.140625" style="53" customWidth="1"/>
    <col min="14102" max="14102" width="14.28515625" style="53" customWidth="1"/>
    <col min="14103" max="14103" width="18" style="53" customWidth="1"/>
    <col min="14104" max="14104" width="13" style="53" customWidth="1"/>
    <col min="14105" max="14105" width="15.140625" style="53" customWidth="1"/>
    <col min="14106" max="14106" width="15.5703125" style="53" customWidth="1"/>
    <col min="14107" max="14107" width="15" style="53" customWidth="1"/>
    <col min="14108" max="14108" width="10" style="53" bestFit="1" customWidth="1"/>
    <col min="14109" max="14110" width="10.85546875" style="53" bestFit="1" customWidth="1"/>
    <col min="14111" max="14111" width="9.85546875" style="53" bestFit="1" customWidth="1"/>
    <col min="14112" max="14112" width="10" style="53" bestFit="1" customWidth="1"/>
    <col min="14113" max="14113" width="9.85546875" style="53" bestFit="1" customWidth="1"/>
    <col min="14114" max="14114" width="10" style="53" bestFit="1" customWidth="1"/>
    <col min="14115" max="14115" width="9.140625" style="53"/>
    <col min="14116" max="14116" width="10" style="53" bestFit="1" customWidth="1"/>
    <col min="14117" max="14117" width="9.85546875" style="53" bestFit="1" customWidth="1"/>
    <col min="14118" max="14118" width="10" style="53" bestFit="1" customWidth="1"/>
    <col min="14119" max="14119" width="9.85546875" style="53" bestFit="1" customWidth="1"/>
    <col min="14120" max="14120" width="10" style="53" bestFit="1" customWidth="1"/>
    <col min="14121" max="14122" width="10.85546875" style="53" bestFit="1" customWidth="1"/>
    <col min="14123" max="14123" width="9.85546875" style="53" bestFit="1" customWidth="1"/>
    <col min="14124" max="14124" width="10" style="53" bestFit="1" customWidth="1"/>
    <col min="14125" max="14125" width="9.85546875" style="53" bestFit="1" customWidth="1"/>
    <col min="14126" max="14126" width="10" style="53" bestFit="1" customWidth="1"/>
    <col min="14127" max="14127" width="9.85546875" style="53" bestFit="1" customWidth="1"/>
    <col min="14128" max="14128" width="10" style="53" bestFit="1" customWidth="1"/>
    <col min="14129" max="14129" width="9.85546875" style="53" bestFit="1" customWidth="1"/>
    <col min="14130" max="14130" width="10" style="53" bestFit="1" customWidth="1"/>
    <col min="14131" max="14131" width="9.85546875" style="53" bestFit="1" customWidth="1"/>
    <col min="14132" max="14132" width="10" style="53" bestFit="1" customWidth="1"/>
    <col min="14133" max="14133" width="9.85546875" style="53" bestFit="1" customWidth="1"/>
    <col min="14134" max="14134" width="10" style="53" bestFit="1" customWidth="1"/>
    <col min="14135" max="14136" width="12.28515625" style="53" bestFit="1" customWidth="1"/>
    <col min="14137" max="14335" width="9.140625" style="53"/>
    <col min="14336" max="14336" width="5" style="53" bestFit="1" customWidth="1"/>
    <col min="14337" max="14337" width="74.5703125" style="53" bestFit="1" customWidth="1"/>
    <col min="14338" max="14338" width="8.140625" style="53" customWidth="1"/>
    <col min="14339" max="14339" width="16.7109375" style="53" customWidth="1"/>
    <col min="14340" max="14340" width="12.5703125" style="53" customWidth="1"/>
    <col min="14341" max="14341" width="15.42578125" style="53" bestFit="1" customWidth="1"/>
    <col min="14342" max="14342" width="16.28515625" style="53" bestFit="1" customWidth="1"/>
    <col min="14343" max="14343" width="14.28515625" style="53" customWidth="1"/>
    <col min="14344" max="14344" width="12.85546875" style="53" customWidth="1"/>
    <col min="14345" max="14345" width="15.85546875" style="53" customWidth="1"/>
    <col min="14346" max="14346" width="13.7109375" style="53" customWidth="1"/>
    <col min="14347" max="14347" width="16.7109375" style="53" customWidth="1"/>
    <col min="14348" max="14348" width="11.7109375" style="53" customWidth="1"/>
    <col min="14349" max="14349" width="12.140625" style="53" customWidth="1"/>
    <col min="14350" max="14350" width="17.5703125" style="53" customWidth="1"/>
    <col min="14351" max="14351" width="12.7109375" style="53" customWidth="1"/>
    <col min="14352" max="14352" width="11.140625" style="53" customWidth="1"/>
    <col min="14353" max="14353" width="12.42578125" style="53" customWidth="1"/>
    <col min="14354" max="14354" width="17.85546875" style="53" customWidth="1"/>
    <col min="14355" max="14355" width="16" style="53" customWidth="1"/>
    <col min="14356" max="14356" width="15" style="53" customWidth="1"/>
    <col min="14357" max="14357" width="13.140625" style="53" customWidth="1"/>
    <col min="14358" max="14358" width="14.28515625" style="53" customWidth="1"/>
    <col min="14359" max="14359" width="18" style="53" customWidth="1"/>
    <col min="14360" max="14360" width="13" style="53" customWidth="1"/>
    <col min="14361" max="14361" width="15.140625" style="53" customWidth="1"/>
    <col min="14362" max="14362" width="15.5703125" style="53" customWidth="1"/>
    <col min="14363" max="14363" width="15" style="53" customWidth="1"/>
    <col min="14364" max="14364" width="10" style="53" bestFit="1" customWidth="1"/>
    <col min="14365" max="14366" width="10.85546875" style="53" bestFit="1" customWidth="1"/>
    <col min="14367" max="14367" width="9.85546875" style="53" bestFit="1" customWidth="1"/>
    <col min="14368" max="14368" width="10" style="53" bestFit="1" customWidth="1"/>
    <col min="14369" max="14369" width="9.85546875" style="53" bestFit="1" customWidth="1"/>
    <col min="14370" max="14370" width="10" style="53" bestFit="1" customWidth="1"/>
    <col min="14371" max="14371" width="9.140625" style="53"/>
    <col min="14372" max="14372" width="10" style="53" bestFit="1" customWidth="1"/>
    <col min="14373" max="14373" width="9.85546875" style="53" bestFit="1" customWidth="1"/>
    <col min="14374" max="14374" width="10" style="53" bestFit="1" customWidth="1"/>
    <col min="14375" max="14375" width="9.85546875" style="53" bestFit="1" customWidth="1"/>
    <col min="14376" max="14376" width="10" style="53" bestFit="1" customWidth="1"/>
    <col min="14377" max="14378" width="10.85546875" style="53" bestFit="1" customWidth="1"/>
    <col min="14379" max="14379" width="9.85546875" style="53" bestFit="1" customWidth="1"/>
    <col min="14380" max="14380" width="10" style="53" bestFit="1" customWidth="1"/>
    <col min="14381" max="14381" width="9.85546875" style="53" bestFit="1" customWidth="1"/>
    <col min="14382" max="14382" width="10" style="53" bestFit="1" customWidth="1"/>
    <col min="14383" max="14383" width="9.85546875" style="53" bestFit="1" customWidth="1"/>
    <col min="14384" max="14384" width="10" style="53" bestFit="1" customWidth="1"/>
    <col min="14385" max="14385" width="9.85546875" style="53" bestFit="1" customWidth="1"/>
    <col min="14386" max="14386" width="10" style="53" bestFit="1" customWidth="1"/>
    <col min="14387" max="14387" width="9.85546875" style="53" bestFit="1" customWidth="1"/>
    <col min="14388" max="14388" width="10" style="53" bestFit="1" customWidth="1"/>
    <col min="14389" max="14389" width="9.85546875" style="53" bestFit="1" customWidth="1"/>
    <col min="14390" max="14390" width="10" style="53" bestFit="1" customWidth="1"/>
    <col min="14391" max="14392" width="12.28515625" style="53" bestFit="1" customWidth="1"/>
    <col min="14393" max="14591" width="9.140625" style="53"/>
    <col min="14592" max="14592" width="5" style="53" bestFit="1" customWidth="1"/>
    <col min="14593" max="14593" width="74.5703125" style="53" bestFit="1" customWidth="1"/>
    <col min="14594" max="14594" width="8.140625" style="53" customWidth="1"/>
    <col min="14595" max="14595" width="16.7109375" style="53" customWidth="1"/>
    <col min="14596" max="14596" width="12.5703125" style="53" customWidth="1"/>
    <col min="14597" max="14597" width="15.42578125" style="53" bestFit="1" customWidth="1"/>
    <col min="14598" max="14598" width="16.28515625" style="53" bestFit="1" customWidth="1"/>
    <col min="14599" max="14599" width="14.28515625" style="53" customWidth="1"/>
    <col min="14600" max="14600" width="12.85546875" style="53" customWidth="1"/>
    <col min="14601" max="14601" width="15.85546875" style="53" customWidth="1"/>
    <col min="14602" max="14602" width="13.7109375" style="53" customWidth="1"/>
    <col min="14603" max="14603" width="16.7109375" style="53" customWidth="1"/>
    <col min="14604" max="14604" width="11.7109375" style="53" customWidth="1"/>
    <col min="14605" max="14605" width="12.140625" style="53" customWidth="1"/>
    <col min="14606" max="14606" width="17.5703125" style="53" customWidth="1"/>
    <col min="14607" max="14607" width="12.7109375" style="53" customWidth="1"/>
    <col min="14608" max="14608" width="11.140625" style="53" customWidth="1"/>
    <col min="14609" max="14609" width="12.42578125" style="53" customWidth="1"/>
    <col min="14610" max="14610" width="17.85546875" style="53" customWidth="1"/>
    <col min="14611" max="14611" width="16" style="53" customWidth="1"/>
    <col min="14612" max="14612" width="15" style="53" customWidth="1"/>
    <col min="14613" max="14613" width="13.140625" style="53" customWidth="1"/>
    <col min="14614" max="14614" width="14.28515625" style="53" customWidth="1"/>
    <col min="14615" max="14615" width="18" style="53" customWidth="1"/>
    <col min="14616" max="14616" width="13" style="53" customWidth="1"/>
    <col min="14617" max="14617" width="15.140625" style="53" customWidth="1"/>
    <col min="14618" max="14618" width="15.5703125" style="53" customWidth="1"/>
    <col min="14619" max="14619" width="15" style="53" customWidth="1"/>
    <col min="14620" max="14620" width="10" style="53" bestFit="1" customWidth="1"/>
    <col min="14621" max="14622" width="10.85546875" style="53" bestFit="1" customWidth="1"/>
    <col min="14623" max="14623" width="9.85546875" style="53" bestFit="1" customWidth="1"/>
    <col min="14624" max="14624" width="10" style="53" bestFit="1" customWidth="1"/>
    <col min="14625" max="14625" width="9.85546875" style="53" bestFit="1" customWidth="1"/>
    <col min="14626" max="14626" width="10" style="53" bestFit="1" customWidth="1"/>
    <col min="14627" max="14627" width="9.140625" style="53"/>
    <col min="14628" max="14628" width="10" style="53" bestFit="1" customWidth="1"/>
    <col min="14629" max="14629" width="9.85546875" style="53" bestFit="1" customWidth="1"/>
    <col min="14630" max="14630" width="10" style="53" bestFit="1" customWidth="1"/>
    <col min="14631" max="14631" width="9.85546875" style="53" bestFit="1" customWidth="1"/>
    <col min="14632" max="14632" width="10" style="53" bestFit="1" customWidth="1"/>
    <col min="14633" max="14634" width="10.85546875" style="53" bestFit="1" customWidth="1"/>
    <col min="14635" max="14635" width="9.85546875" style="53" bestFit="1" customWidth="1"/>
    <col min="14636" max="14636" width="10" style="53" bestFit="1" customWidth="1"/>
    <col min="14637" max="14637" width="9.85546875" style="53" bestFit="1" customWidth="1"/>
    <col min="14638" max="14638" width="10" style="53" bestFit="1" customWidth="1"/>
    <col min="14639" max="14639" width="9.85546875" style="53" bestFit="1" customWidth="1"/>
    <col min="14640" max="14640" width="10" style="53" bestFit="1" customWidth="1"/>
    <col min="14641" max="14641" width="9.85546875" style="53" bestFit="1" customWidth="1"/>
    <col min="14642" max="14642" width="10" style="53" bestFit="1" customWidth="1"/>
    <col min="14643" max="14643" width="9.85546875" style="53" bestFit="1" customWidth="1"/>
    <col min="14644" max="14644" width="10" style="53" bestFit="1" customWidth="1"/>
    <col min="14645" max="14645" width="9.85546875" style="53" bestFit="1" customWidth="1"/>
    <col min="14646" max="14646" width="10" style="53" bestFit="1" customWidth="1"/>
    <col min="14647" max="14648" width="12.28515625" style="53" bestFit="1" customWidth="1"/>
    <col min="14649" max="14847" width="9.140625" style="53"/>
    <col min="14848" max="14848" width="5" style="53" bestFit="1" customWidth="1"/>
    <col min="14849" max="14849" width="74.5703125" style="53" bestFit="1" customWidth="1"/>
    <col min="14850" max="14850" width="8.140625" style="53" customWidth="1"/>
    <col min="14851" max="14851" width="16.7109375" style="53" customWidth="1"/>
    <col min="14852" max="14852" width="12.5703125" style="53" customWidth="1"/>
    <col min="14853" max="14853" width="15.42578125" style="53" bestFit="1" customWidth="1"/>
    <col min="14854" max="14854" width="16.28515625" style="53" bestFit="1" customWidth="1"/>
    <col min="14855" max="14855" width="14.28515625" style="53" customWidth="1"/>
    <col min="14856" max="14856" width="12.85546875" style="53" customWidth="1"/>
    <col min="14857" max="14857" width="15.85546875" style="53" customWidth="1"/>
    <col min="14858" max="14858" width="13.7109375" style="53" customWidth="1"/>
    <col min="14859" max="14859" width="16.7109375" style="53" customWidth="1"/>
    <col min="14860" max="14860" width="11.7109375" style="53" customWidth="1"/>
    <col min="14861" max="14861" width="12.140625" style="53" customWidth="1"/>
    <col min="14862" max="14862" width="17.5703125" style="53" customWidth="1"/>
    <col min="14863" max="14863" width="12.7109375" style="53" customWidth="1"/>
    <col min="14864" max="14864" width="11.140625" style="53" customWidth="1"/>
    <col min="14865" max="14865" width="12.42578125" style="53" customWidth="1"/>
    <col min="14866" max="14866" width="17.85546875" style="53" customWidth="1"/>
    <col min="14867" max="14867" width="16" style="53" customWidth="1"/>
    <col min="14868" max="14868" width="15" style="53" customWidth="1"/>
    <col min="14869" max="14869" width="13.140625" style="53" customWidth="1"/>
    <col min="14870" max="14870" width="14.28515625" style="53" customWidth="1"/>
    <col min="14871" max="14871" width="18" style="53" customWidth="1"/>
    <col min="14872" max="14872" width="13" style="53" customWidth="1"/>
    <col min="14873" max="14873" width="15.140625" style="53" customWidth="1"/>
    <col min="14874" max="14874" width="15.5703125" style="53" customWidth="1"/>
    <col min="14875" max="14875" width="15" style="53" customWidth="1"/>
    <col min="14876" max="14876" width="10" style="53" bestFit="1" customWidth="1"/>
    <col min="14877" max="14878" width="10.85546875" style="53" bestFit="1" customWidth="1"/>
    <col min="14879" max="14879" width="9.85546875" style="53" bestFit="1" customWidth="1"/>
    <col min="14880" max="14880" width="10" style="53" bestFit="1" customWidth="1"/>
    <col min="14881" max="14881" width="9.85546875" style="53" bestFit="1" customWidth="1"/>
    <col min="14882" max="14882" width="10" style="53" bestFit="1" customWidth="1"/>
    <col min="14883" max="14883" width="9.140625" style="53"/>
    <col min="14884" max="14884" width="10" style="53" bestFit="1" customWidth="1"/>
    <col min="14885" max="14885" width="9.85546875" style="53" bestFit="1" customWidth="1"/>
    <col min="14886" max="14886" width="10" style="53" bestFit="1" customWidth="1"/>
    <col min="14887" max="14887" width="9.85546875" style="53" bestFit="1" customWidth="1"/>
    <col min="14888" max="14888" width="10" style="53" bestFit="1" customWidth="1"/>
    <col min="14889" max="14890" width="10.85546875" style="53" bestFit="1" customWidth="1"/>
    <col min="14891" max="14891" width="9.85546875" style="53" bestFit="1" customWidth="1"/>
    <col min="14892" max="14892" width="10" style="53" bestFit="1" customWidth="1"/>
    <col min="14893" max="14893" width="9.85546875" style="53" bestFit="1" customWidth="1"/>
    <col min="14894" max="14894" width="10" style="53" bestFit="1" customWidth="1"/>
    <col min="14895" max="14895" width="9.85546875" style="53" bestFit="1" customWidth="1"/>
    <col min="14896" max="14896" width="10" style="53" bestFit="1" customWidth="1"/>
    <col min="14897" max="14897" width="9.85546875" style="53" bestFit="1" customWidth="1"/>
    <col min="14898" max="14898" width="10" style="53" bestFit="1" customWidth="1"/>
    <col min="14899" max="14899" width="9.85546875" style="53" bestFit="1" customWidth="1"/>
    <col min="14900" max="14900" width="10" style="53" bestFit="1" customWidth="1"/>
    <col min="14901" max="14901" width="9.85546875" style="53" bestFit="1" customWidth="1"/>
    <col min="14902" max="14902" width="10" style="53" bestFit="1" customWidth="1"/>
    <col min="14903" max="14904" width="12.28515625" style="53" bestFit="1" customWidth="1"/>
    <col min="14905" max="15103" width="9.140625" style="53"/>
    <col min="15104" max="15104" width="5" style="53" bestFit="1" customWidth="1"/>
    <col min="15105" max="15105" width="74.5703125" style="53" bestFit="1" customWidth="1"/>
    <col min="15106" max="15106" width="8.140625" style="53" customWidth="1"/>
    <col min="15107" max="15107" width="16.7109375" style="53" customWidth="1"/>
    <col min="15108" max="15108" width="12.5703125" style="53" customWidth="1"/>
    <col min="15109" max="15109" width="15.42578125" style="53" bestFit="1" customWidth="1"/>
    <col min="15110" max="15110" width="16.28515625" style="53" bestFit="1" customWidth="1"/>
    <col min="15111" max="15111" width="14.28515625" style="53" customWidth="1"/>
    <col min="15112" max="15112" width="12.85546875" style="53" customWidth="1"/>
    <col min="15113" max="15113" width="15.85546875" style="53" customWidth="1"/>
    <col min="15114" max="15114" width="13.7109375" style="53" customWidth="1"/>
    <col min="15115" max="15115" width="16.7109375" style="53" customWidth="1"/>
    <col min="15116" max="15116" width="11.7109375" style="53" customWidth="1"/>
    <col min="15117" max="15117" width="12.140625" style="53" customWidth="1"/>
    <col min="15118" max="15118" width="17.5703125" style="53" customWidth="1"/>
    <col min="15119" max="15119" width="12.7109375" style="53" customWidth="1"/>
    <col min="15120" max="15120" width="11.140625" style="53" customWidth="1"/>
    <col min="15121" max="15121" width="12.42578125" style="53" customWidth="1"/>
    <col min="15122" max="15122" width="17.85546875" style="53" customWidth="1"/>
    <col min="15123" max="15123" width="16" style="53" customWidth="1"/>
    <col min="15124" max="15124" width="15" style="53" customWidth="1"/>
    <col min="15125" max="15125" width="13.140625" style="53" customWidth="1"/>
    <col min="15126" max="15126" width="14.28515625" style="53" customWidth="1"/>
    <col min="15127" max="15127" width="18" style="53" customWidth="1"/>
    <col min="15128" max="15128" width="13" style="53" customWidth="1"/>
    <col min="15129" max="15129" width="15.140625" style="53" customWidth="1"/>
    <col min="15130" max="15130" width="15.5703125" style="53" customWidth="1"/>
    <col min="15131" max="15131" width="15" style="53" customWidth="1"/>
    <col min="15132" max="15132" width="10" style="53" bestFit="1" customWidth="1"/>
    <col min="15133" max="15134" width="10.85546875" style="53" bestFit="1" customWidth="1"/>
    <col min="15135" max="15135" width="9.85546875" style="53" bestFit="1" customWidth="1"/>
    <col min="15136" max="15136" width="10" style="53" bestFit="1" customWidth="1"/>
    <col min="15137" max="15137" width="9.85546875" style="53" bestFit="1" customWidth="1"/>
    <col min="15138" max="15138" width="10" style="53" bestFit="1" customWidth="1"/>
    <col min="15139" max="15139" width="9.140625" style="53"/>
    <col min="15140" max="15140" width="10" style="53" bestFit="1" customWidth="1"/>
    <col min="15141" max="15141" width="9.85546875" style="53" bestFit="1" customWidth="1"/>
    <col min="15142" max="15142" width="10" style="53" bestFit="1" customWidth="1"/>
    <col min="15143" max="15143" width="9.85546875" style="53" bestFit="1" customWidth="1"/>
    <col min="15144" max="15144" width="10" style="53" bestFit="1" customWidth="1"/>
    <col min="15145" max="15146" width="10.85546875" style="53" bestFit="1" customWidth="1"/>
    <col min="15147" max="15147" width="9.85546875" style="53" bestFit="1" customWidth="1"/>
    <col min="15148" max="15148" width="10" style="53" bestFit="1" customWidth="1"/>
    <col min="15149" max="15149" width="9.85546875" style="53" bestFit="1" customWidth="1"/>
    <col min="15150" max="15150" width="10" style="53" bestFit="1" customWidth="1"/>
    <col min="15151" max="15151" width="9.85546875" style="53" bestFit="1" customWidth="1"/>
    <col min="15152" max="15152" width="10" style="53" bestFit="1" customWidth="1"/>
    <col min="15153" max="15153" width="9.85546875" style="53" bestFit="1" customWidth="1"/>
    <col min="15154" max="15154" width="10" style="53" bestFit="1" customWidth="1"/>
    <col min="15155" max="15155" width="9.85546875" style="53" bestFit="1" customWidth="1"/>
    <col min="15156" max="15156" width="10" style="53" bestFit="1" customWidth="1"/>
    <col min="15157" max="15157" width="9.85546875" style="53" bestFit="1" customWidth="1"/>
    <col min="15158" max="15158" width="10" style="53" bestFit="1" customWidth="1"/>
    <col min="15159" max="15160" width="12.28515625" style="53" bestFit="1" customWidth="1"/>
    <col min="15161" max="15359" width="9.140625" style="53"/>
    <col min="15360" max="15360" width="5" style="53" bestFit="1" customWidth="1"/>
    <col min="15361" max="15361" width="74.5703125" style="53" bestFit="1" customWidth="1"/>
    <col min="15362" max="15362" width="8.140625" style="53" customWidth="1"/>
    <col min="15363" max="15363" width="16.7109375" style="53" customWidth="1"/>
    <col min="15364" max="15364" width="12.5703125" style="53" customWidth="1"/>
    <col min="15365" max="15365" width="15.42578125" style="53" bestFit="1" customWidth="1"/>
    <col min="15366" max="15366" width="16.28515625" style="53" bestFit="1" customWidth="1"/>
    <col min="15367" max="15367" width="14.28515625" style="53" customWidth="1"/>
    <col min="15368" max="15368" width="12.85546875" style="53" customWidth="1"/>
    <col min="15369" max="15369" width="15.85546875" style="53" customWidth="1"/>
    <col min="15370" max="15370" width="13.7109375" style="53" customWidth="1"/>
    <col min="15371" max="15371" width="16.7109375" style="53" customWidth="1"/>
    <col min="15372" max="15372" width="11.7109375" style="53" customWidth="1"/>
    <col min="15373" max="15373" width="12.140625" style="53" customWidth="1"/>
    <col min="15374" max="15374" width="17.5703125" style="53" customWidth="1"/>
    <col min="15375" max="15375" width="12.7109375" style="53" customWidth="1"/>
    <col min="15376" max="15376" width="11.140625" style="53" customWidth="1"/>
    <col min="15377" max="15377" width="12.42578125" style="53" customWidth="1"/>
    <col min="15378" max="15378" width="17.85546875" style="53" customWidth="1"/>
    <col min="15379" max="15379" width="16" style="53" customWidth="1"/>
    <col min="15380" max="15380" width="15" style="53" customWidth="1"/>
    <col min="15381" max="15381" width="13.140625" style="53" customWidth="1"/>
    <col min="15382" max="15382" width="14.28515625" style="53" customWidth="1"/>
    <col min="15383" max="15383" width="18" style="53" customWidth="1"/>
    <col min="15384" max="15384" width="13" style="53" customWidth="1"/>
    <col min="15385" max="15385" width="15.140625" style="53" customWidth="1"/>
    <col min="15386" max="15386" width="15.5703125" style="53" customWidth="1"/>
    <col min="15387" max="15387" width="15" style="53" customWidth="1"/>
    <col min="15388" max="15388" width="10" style="53" bestFit="1" customWidth="1"/>
    <col min="15389" max="15390" width="10.85546875" style="53" bestFit="1" customWidth="1"/>
    <col min="15391" max="15391" width="9.85546875" style="53" bestFit="1" customWidth="1"/>
    <col min="15392" max="15392" width="10" style="53" bestFit="1" customWidth="1"/>
    <col min="15393" max="15393" width="9.85546875" style="53" bestFit="1" customWidth="1"/>
    <col min="15394" max="15394" width="10" style="53" bestFit="1" customWidth="1"/>
    <col min="15395" max="15395" width="9.140625" style="53"/>
    <col min="15396" max="15396" width="10" style="53" bestFit="1" customWidth="1"/>
    <col min="15397" max="15397" width="9.85546875" style="53" bestFit="1" customWidth="1"/>
    <col min="15398" max="15398" width="10" style="53" bestFit="1" customWidth="1"/>
    <col min="15399" max="15399" width="9.85546875" style="53" bestFit="1" customWidth="1"/>
    <col min="15400" max="15400" width="10" style="53" bestFit="1" customWidth="1"/>
    <col min="15401" max="15402" width="10.85546875" style="53" bestFit="1" customWidth="1"/>
    <col min="15403" max="15403" width="9.85546875" style="53" bestFit="1" customWidth="1"/>
    <col min="15404" max="15404" width="10" style="53" bestFit="1" customWidth="1"/>
    <col min="15405" max="15405" width="9.85546875" style="53" bestFit="1" customWidth="1"/>
    <col min="15406" max="15406" width="10" style="53" bestFit="1" customWidth="1"/>
    <col min="15407" max="15407" width="9.85546875" style="53" bestFit="1" customWidth="1"/>
    <col min="15408" max="15408" width="10" style="53" bestFit="1" customWidth="1"/>
    <col min="15409" max="15409" width="9.85546875" style="53" bestFit="1" customWidth="1"/>
    <col min="15410" max="15410" width="10" style="53" bestFit="1" customWidth="1"/>
    <col min="15411" max="15411" width="9.85546875" style="53" bestFit="1" customWidth="1"/>
    <col min="15412" max="15412" width="10" style="53" bestFit="1" customWidth="1"/>
    <col min="15413" max="15413" width="9.85546875" style="53" bestFit="1" customWidth="1"/>
    <col min="15414" max="15414" width="10" style="53" bestFit="1" customWidth="1"/>
    <col min="15415" max="15416" width="12.28515625" style="53" bestFit="1" customWidth="1"/>
    <col min="15417" max="15615" width="9.140625" style="53"/>
    <col min="15616" max="15616" width="5" style="53" bestFit="1" customWidth="1"/>
    <col min="15617" max="15617" width="74.5703125" style="53" bestFit="1" customWidth="1"/>
    <col min="15618" max="15618" width="8.140625" style="53" customWidth="1"/>
    <col min="15619" max="15619" width="16.7109375" style="53" customWidth="1"/>
    <col min="15620" max="15620" width="12.5703125" style="53" customWidth="1"/>
    <col min="15621" max="15621" width="15.42578125" style="53" bestFit="1" customWidth="1"/>
    <col min="15622" max="15622" width="16.28515625" style="53" bestFit="1" customWidth="1"/>
    <col min="15623" max="15623" width="14.28515625" style="53" customWidth="1"/>
    <col min="15624" max="15624" width="12.85546875" style="53" customWidth="1"/>
    <col min="15625" max="15625" width="15.85546875" style="53" customWidth="1"/>
    <col min="15626" max="15626" width="13.7109375" style="53" customWidth="1"/>
    <col min="15627" max="15627" width="16.7109375" style="53" customWidth="1"/>
    <col min="15628" max="15628" width="11.7109375" style="53" customWidth="1"/>
    <col min="15629" max="15629" width="12.140625" style="53" customWidth="1"/>
    <col min="15630" max="15630" width="17.5703125" style="53" customWidth="1"/>
    <col min="15631" max="15631" width="12.7109375" style="53" customWidth="1"/>
    <col min="15632" max="15632" width="11.140625" style="53" customWidth="1"/>
    <col min="15633" max="15633" width="12.42578125" style="53" customWidth="1"/>
    <col min="15634" max="15634" width="17.85546875" style="53" customWidth="1"/>
    <col min="15635" max="15635" width="16" style="53" customWidth="1"/>
    <col min="15636" max="15636" width="15" style="53" customWidth="1"/>
    <col min="15637" max="15637" width="13.140625" style="53" customWidth="1"/>
    <col min="15638" max="15638" width="14.28515625" style="53" customWidth="1"/>
    <col min="15639" max="15639" width="18" style="53" customWidth="1"/>
    <col min="15640" max="15640" width="13" style="53" customWidth="1"/>
    <col min="15641" max="15641" width="15.140625" style="53" customWidth="1"/>
    <col min="15642" max="15642" width="15.5703125" style="53" customWidth="1"/>
    <col min="15643" max="15643" width="15" style="53" customWidth="1"/>
    <col min="15644" max="15644" width="10" style="53" bestFit="1" customWidth="1"/>
    <col min="15645" max="15646" width="10.85546875" style="53" bestFit="1" customWidth="1"/>
    <col min="15647" max="15647" width="9.85546875" style="53" bestFit="1" customWidth="1"/>
    <col min="15648" max="15648" width="10" style="53" bestFit="1" customWidth="1"/>
    <col min="15649" max="15649" width="9.85546875" style="53" bestFit="1" customWidth="1"/>
    <col min="15650" max="15650" width="10" style="53" bestFit="1" customWidth="1"/>
    <col min="15651" max="15651" width="9.140625" style="53"/>
    <col min="15652" max="15652" width="10" style="53" bestFit="1" customWidth="1"/>
    <col min="15653" max="15653" width="9.85546875" style="53" bestFit="1" customWidth="1"/>
    <col min="15654" max="15654" width="10" style="53" bestFit="1" customWidth="1"/>
    <col min="15655" max="15655" width="9.85546875" style="53" bestFit="1" customWidth="1"/>
    <col min="15656" max="15656" width="10" style="53" bestFit="1" customWidth="1"/>
    <col min="15657" max="15658" width="10.85546875" style="53" bestFit="1" customWidth="1"/>
    <col min="15659" max="15659" width="9.85546875" style="53" bestFit="1" customWidth="1"/>
    <col min="15660" max="15660" width="10" style="53" bestFit="1" customWidth="1"/>
    <col min="15661" max="15661" width="9.85546875" style="53" bestFit="1" customWidth="1"/>
    <col min="15662" max="15662" width="10" style="53" bestFit="1" customWidth="1"/>
    <col min="15663" max="15663" width="9.85546875" style="53" bestFit="1" customWidth="1"/>
    <col min="15664" max="15664" width="10" style="53" bestFit="1" customWidth="1"/>
    <col min="15665" max="15665" width="9.85546875" style="53" bestFit="1" customWidth="1"/>
    <col min="15666" max="15666" width="10" style="53" bestFit="1" customWidth="1"/>
    <col min="15667" max="15667" width="9.85546875" style="53" bestFit="1" customWidth="1"/>
    <col min="15668" max="15668" width="10" style="53" bestFit="1" customWidth="1"/>
    <col min="15669" max="15669" width="9.85546875" style="53" bestFit="1" customWidth="1"/>
    <col min="15670" max="15670" width="10" style="53" bestFit="1" customWidth="1"/>
    <col min="15671" max="15672" width="12.28515625" style="53" bestFit="1" customWidth="1"/>
    <col min="15673" max="15871" width="9.140625" style="53"/>
    <col min="15872" max="15872" width="5" style="53" bestFit="1" customWidth="1"/>
    <col min="15873" max="15873" width="74.5703125" style="53" bestFit="1" customWidth="1"/>
    <col min="15874" max="15874" width="8.140625" style="53" customWidth="1"/>
    <col min="15875" max="15875" width="16.7109375" style="53" customWidth="1"/>
    <col min="15876" max="15876" width="12.5703125" style="53" customWidth="1"/>
    <col min="15877" max="15877" width="15.42578125" style="53" bestFit="1" customWidth="1"/>
    <col min="15878" max="15878" width="16.28515625" style="53" bestFit="1" customWidth="1"/>
    <col min="15879" max="15879" width="14.28515625" style="53" customWidth="1"/>
    <col min="15880" max="15880" width="12.85546875" style="53" customWidth="1"/>
    <col min="15881" max="15881" width="15.85546875" style="53" customWidth="1"/>
    <col min="15882" max="15882" width="13.7109375" style="53" customWidth="1"/>
    <col min="15883" max="15883" width="16.7109375" style="53" customWidth="1"/>
    <col min="15884" max="15884" width="11.7109375" style="53" customWidth="1"/>
    <col min="15885" max="15885" width="12.140625" style="53" customWidth="1"/>
    <col min="15886" max="15886" width="17.5703125" style="53" customWidth="1"/>
    <col min="15887" max="15887" width="12.7109375" style="53" customWidth="1"/>
    <col min="15888" max="15888" width="11.140625" style="53" customWidth="1"/>
    <col min="15889" max="15889" width="12.42578125" style="53" customWidth="1"/>
    <col min="15890" max="15890" width="17.85546875" style="53" customWidth="1"/>
    <col min="15891" max="15891" width="16" style="53" customWidth="1"/>
    <col min="15892" max="15892" width="15" style="53" customWidth="1"/>
    <col min="15893" max="15893" width="13.140625" style="53" customWidth="1"/>
    <col min="15894" max="15894" width="14.28515625" style="53" customWidth="1"/>
    <col min="15895" max="15895" width="18" style="53" customWidth="1"/>
    <col min="15896" max="15896" width="13" style="53" customWidth="1"/>
    <col min="15897" max="15897" width="15.140625" style="53" customWidth="1"/>
    <col min="15898" max="15898" width="15.5703125" style="53" customWidth="1"/>
    <col min="15899" max="15899" width="15" style="53" customWidth="1"/>
    <col min="15900" max="15900" width="10" style="53" bestFit="1" customWidth="1"/>
    <col min="15901" max="15902" width="10.85546875" style="53" bestFit="1" customWidth="1"/>
    <col min="15903" max="15903" width="9.85546875" style="53" bestFit="1" customWidth="1"/>
    <col min="15904" max="15904" width="10" style="53" bestFit="1" customWidth="1"/>
    <col min="15905" max="15905" width="9.85546875" style="53" bestFit="1" customWidth="1"/>
    <col min="15906" max="15906" width="10" style="53" bestFit="1" customWidth="1"/>
    <col min="15907" max="15907" width="9.140625" style="53"/>
    <col min="15908" max="15908" width="10" style="53" bestFit="1" customWidth="1"/>
    <col min="15909" max="15909" width="9.85546875" style="53" bestFit="1" customWidth="1"/>
    <col min="15910" max="15910" width="10" style="53" bestFit="1" customWidth="1"/>
    <col min="15911" max="15911" width="9.85546875" style="53" bestFit="1" customWidth="1"/>
    <col min="15912" max="15912" width="10" style="53" bestFit="1" customWidth="1"/>
    <col min="15913" max="15914" width="10.85546875" style="53" bestFit="1" customWidth="1"/>
    <col min="15915" max="15915" width="9.85546875" style="53" bestFit="1" customWidth="1"/>
    <col min="15916" max="15916" width="10" style="53" bestFit="1" customWidth="1"/>
    <col min="15917" max="15917" width="9.85546875" style="53" bestFit="1" customWidth="1"/>
    <col min="15918" max="15918" width="10" style="53" bestFit="1" customWidth="1"/>
    <col min="15919" max="15919" width="9.85546875" style="53" bestFit="1" customWidth="1"/>
    <col min="15920" max="15920" width="10" style="53" bestFit="1" customWidth="1"/>
    <col min="15921" max="15921" width="9.85546875" style="53" bestFit="1" customWidth="1"/>
    <col min="15922" max="15922" width="10" style="53" bestFit="1" customWidth="1"/>
    <col min="15923" max="15923" width="9.85546875" style="53" bestFit="1" customWidth="1"/>
    <col min="15924" max="15924" width="10" style="53" bestFit="1" customWidth="1"/>
    <col min="15925" max="15925" width="9.85546875" style="53" bestFit="1" customWidth="1"/>
    <col min="15926" max="15926" width="10" style="53" bestFit="1" customWidth="1"/>
    <col min="15927" max="15928" width="12.28515625" style="53" bestFit="1" customWidth="1"/>
    <col min="15929" max="16127" width="9.140625" style="53"/>
    <col min="16128" max="16128" width="5" style="53" bestFit="1" customWidth="1"/>
    <col min="16129" max="16129" width="74.5703125" style="53" bestFit="1" customWidth="1"/>
    <col min="16130" max="16130" width="8.140625" style="53" customWidth="1"/>
    <col min="16131" max="16131" width="16.7109375" style="53" customWidth="1"/>
    <col min="16132" max="16132" width="12.5703125" style="53" customWidth="1"/>
    <col min="16133" max="16133" width="15.42578125" style="53" bestFit="1" customWidth="1"/>
    <col min="16134" max="16134" width="16.28515625" style="53" bestFit="1" customWidth="1"/>
    <col min="16135" max="16135" width="14.28515625" style="53" customWidth="1"/>
    <col min="16136" max="16136" width="12.85546875" style="53" customWidth="1"/>
    <col min="16137" max="16137" width="15.85546875" style="53" customWidth="1"/>
    <col min="16138" max="16138" width="13.7109375" style="53" customWidth="1"/>
    <col min="16139" max="16139" width="16.7109375" style="53" customWidth="1"/>
    <col min="16140" max="16140" width="11.7109375" style="53" customWidth="1"/>
    <col min="16141" max="16141" width="12.140625" style="53" customWidth="1"/>
    <col min="16142" max="16142" width="17.5703125" style="53" customWidth="1"/>
    <col min="16143" max="16143" width="12.7109375" style="53" customWidth="1"/>
    <col min="16144" max="16144" width="11.140625" style="53" customWidth="1"/>
    <col min="16145" max="16145" width="12.42578125" style="53" customWidth="1"/>
    <col min="16146" max="16146" width="17.85546875" style="53" customWidth="1"/>
    <col min="16147" max="16147" width="16" style="53" customWidth="1"/>
    <col min="16148" max="16148" width="15" style="53" customWidth="1"/>
    <col min="16149" max="16149" width="13.140625" style="53" customWidth="1"/>
    <col min="16150" max="16150" width="14.28515625" style="53" customWidth="1"/>
    <col min="16151" max="16151" width="18" style="53" customWidth="1"/>
    <col min="16152" max="16152" width="13" style="53" customWidth="1"/>
    <col min="16153" max="16153" width="15.140625" style="53" customWidth="1"/>
    <col min="16154" max="16154" width="15.5703125" style="53" customWidth="1"/>
    <col min="16155" max="16155" width="15" style="53" customWidth="1"/>
    <col min="16156" max="16156" width="10" style="53" bestFit="1" customWidth="1"/>
    <col min="16157" max="16158" width="10.85546875" style="53" bestFit="1" customWidth="1"/>
    <col min="16159" max="16159" width="9.85546875" style="53" bestFit="1" customWidth="1"/>
    <col min="16160" max="16160" width="10" style="53" bestFit="1" customWidth="1"/>
    <col min="16161" max="16161" width="9.85546875" style="53" bestFit="1" customWidth="1"/>
    <col min="16162" max="16162" width="10" style="53" bestFit="1" customWidth="1"/>
    <col min="16163" max="16163" width="9.140625" style="53"/>
    <col min="16164" max="16164" width="10" style="53" bestFit="1" customWidth="1"/>
    <col min="16165" max="16165" width="9.85546875" style="53" bestFit="1" customWidth="1"/>
    <col min="16166" max="16166" width="10" style="53" bestFit="1" customWidth="1"/>
    <col min="16167" max="16167" width="9.85546875" style="53" bestFit="1" customWidth="1"/>
    <col min="16168" max="16168" width="10" style="53" bestFit="1" customWidth="1"/>
    <col min="16169" max="16170" width="10.85546875" style="53" bestFit="1" customWidth="1"/>
    <col min="16171" max="16171" width="9.85546875" style="53" bestFit="1" customWidth="1"/>
    <col min="16172" max="16172" width="10" style="53" bestFit="1" customWidth="1"/>
    <col min="16173" max="16173" width="9.85546875" style="53" bestFit="1" customWidth="1"/>
    <col min="16174" max="16174" width="10" style="53" bestFit="1" customWidth="1"/>
    <col min="16175" max="16175" width="9.85546875" style="53" bestFit="1" customWidth="1"/>
    <col min="16176" max="16176" width="10" style="53" bestFit="1" customWidth="1"/>
    <col min="16177" max="16177" width="9.85546875" style="53" bestFit="1" customWidth="1"/>
    <col min="16178" max="16178" width="10" style="53" bestFit="1" customWidth="1"/>
    <col min="16179" max="16179" width="9.85546875" style="53" bestFit="1" customWidth="1"/>
    <col min="16180" max="16180" width="10" style="53" bestFit="1" customWidth="1"/>
    <col min="16181" max="16181" width="9.85546875" style="53" bestFit="1" customWidth="1"/>
    <col min="16182" max="16182" width="10" style="53" bestFit="1" customWidth="1"/>
    <col min="16183" max="16184" width="12.28515625" style="53" bestFit="1" customWidth="1"/>
    <col min="16185" max="16384" width="9.140625" style="53"/>
  </cols>
  <sheetData>
    <row r="1" spans="1:69" ht="15" x14ac:dyDescent="0.25">
      <c r="AL1" s="458" t="s">
        <v>967</v>
      </c>
      <c r="AM1" s="458"/>
      <c r="AN1" s="459"/>
      <c r="AO1" s="459"/>
      <c r="AP1" s="459"/>
      <c r="AQ1" s="459"/>
      <c r="AR1" s="459"/>
      <c r="AS1" s="459"/>
      <c r="AT1" s="459"/>
      <c r="AU1" s="459"/>
      <c r="AV1" s="459"/>
      <c r="AW1" s="459"/>
      <c r="AX1" s="459"/>
      <c r="AY1" s="459"/>
      <c r="AZ1" s="459"/>
      <c r="BA1" s="459"/>
      <c r="BB1" s="459"/>
      <c r="BC1" s="459"/>
      <c r="BD1" s="459"/>
      <c r="BE1" s="459"/>
    </row>
    <row r="2" spans="1:69" ht="15.75" x14ac:dyDescent="0.25">
      <c r="A2" s="460" t="s">
        <v>874</v>
      </c>
      <c r="B2" s="461"/>
      <c r="C2" s="461"/>
      <c r="D2" s="461"/>
      <c r="E2" s="461"/>
      <c r="F2" s="461"/>
      <c r="G2" s="461"/>
      <c r="H2" s="461"/>
      <c r="I2" s="461"/>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59"/>
      <c r="BB2" s="459"/>
      <c r="BC2" s="459"/>
      <c r="BD2" s="459"/>
      <c r="BE2" s="459"/>
    </row>
    <row r="3" spans="1:69" s="111" customFormat="1" ht="15.75" x14ac:dyDescent="0.25">
      <c r="A3" s="482" t="s">
        <v>372</v>
      </c>
      <c r="B3" s="483"/>
      <c r="C3" s="483"/>
      <c r="D3" s="483"/>
      <c r="E3" s="483"/>
      <c r="F3" s="483"/>
      <c r="G3" s="483"/>
      <c r="H3" s="484"/>
      <c r="I3" s="484"/>
      <c r="J3" s="484"/>
      <c r="K3" s="484"/>
      <c r="L3" s="484"/>
      <c r="M3" s="484"/>
      <c r="N3" s="484"/>
      <c r="O3" s="484"/>
      <c r="P3" s="484"/>
      <c r="Q3" s="484"/>
      <c r="R3" s="484"/>
      <c r="S3" s="484"/>
      <c r="T3" s="484"/>
      <c r="U3" s="484"/>
      <c r="V3" s="484"/>
      <c r="W3" s="484"/>
      <c r="X3" s="484"/>
      <c r="Y3" s="484"/>
      <c r="Z3" s="484"/>
      <c r="AA3" s="484"/>
      <c r="AB3" s="484"/>
      <c r="AC3" s="484"/>
      <c r="AD3" s="459"/>
      <c r="AE3" s="459"/>
      <c r="AF3" s="459"/>
      <c r="AG3" s="459"/>
      <c r="AH3" s="459"/>
      <c r="AI3" s="459"/>
      <c r="AJ3" s="459"/>
      <c r="AK3" s="459"/>
      <c r="AL3" s="459"/>
      <c r="AM3" s="459"/>
      <c r="AN3" s="459"/>
      <c r="AO3" s="459"/>
      <c r="AP3" s="459"/>
      <c r="AQ3" s="459"/>
      <c r="AR3" s="459"/>
      <c r="AS3" s="459"/>
      <c r="AT3" s="459"/>
      <c r="AU3" s="459"/>
      <c r="AV3" s="459"/>
      <c r="AW3" s="459"/>
      <c r="AX3" s="459"/>
      <c r="AY3" s="459"/>
      <c r="AZ3" s="459"/>
      <c r="BA3" s="459"/>
      <c r="BB3" s="459"/>
      <c r="BC3" s="459"/>
      <c r="BD3" s="459"/>
      <c r="BE3" s="459"/>
    </row>
    <row r="4" spans="1:69" s="111" customFormat="1" ht="15.75" x14ac:dyDescent="0.25">
      <c r="A4" s="462" t="s">
        <v>373</v>
      </c>
      <c r="B4" s="462"/>
      <c r="C4" s="462"/>
      <c r="D4" s="462"/>
      <c r="E4" s="462"/>
      <c r="F4" s="462"/>
      <c r="G4" s="462"/>
      <c r="H4" s="484"/>
      <c r="I4" s="484"/>
      <c r="J4" s="484"/>
      <c r="K4" s="484"/>
      <c r="L4" s="484"/>
      <c r="M4" s="484"/>
      <c r="N4" s="484"/>
      <c r="O4" s="484"/>
      <c r="P4" s="484"/>
      <c r="Q4" s="484"/>
      <c r="R4" s="484"/>
      <c r="S4" s="484"/>
      <c r="T4" s="484"/>
      <c r="U4" s="484"/>
      <c r="V4" s="484"/>
      <c r="W4" s="484"/>
      <c r="X4" s="484"/>
      <c r="Y4" s="484"/>
      <c r="Z4" s="484"/>
      <c r="AA4" s="484"/>
      <c r="AB4" s="484"/>
      <c r="AC4" s="484"/>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H4" s="458"/>
      <c r="BI4" s="459"/>
      <c r="BJ4" s="459"/>
      <c r="BK4" s="459"/>
      <c r="BL4" s="459"/>
      <c r="BM4" s="459"/>
      <c r="BN4" s="459"/>
      <c r="BO4" s="459"/>
      <c r="BP4" s="459"/>
      <c r="BQ4" s="459"/>
    </row>
    <row r="5" spans="1:69" s="76" customFormat="1" ht="15" customHeight="1" x14ac:dyDescent="0.2">
      <c r="A5" s="68"/>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3"/>
      <c r="AC5" s="418"/>
    </row>
    <row r="6" spans="1:69" s="68" customFormat="1" ht="15" customHeight="1" x14ac:dyDescent="0.2">
      <c r="A6" s="114" t="s">
        <v>2</v>
      </c>
      <c r="B6" s="115" t="s">
        <v>3</v>
      </c>
      <c r="C6" s="114" t="s">
        <v>4</v>
      </c>
      <c r="D6" s="67" t="s">
        <v>5</v>
      </c>
      <c r="E6" s="67" t="s">
        <v>6</v>
      </c>
      <c r="F6" s="67" t="s">
        <v>7</v>
      </c>
      <c r="G6" s="67" t="s">
        <v>8</v>
      </c>
      <c r="H6" s="67" t="s">
        <v>9</v>
      </c>
      <c r="I6" s="67" t="s">
        <v>10</v>
      </c>
      <c r="J6" s="67" t="s">
        <v>11</v>
      </c>
      <c r="K6" s="67" t="s">
        <v>12</v>
      </c>
      <c r="L6" s="67" t="s">
        <v>13</v>
      </c>
      <c r="M6" s="67" t="s">
        <v>14</v>
      </c>
      <c r="N6" s="67" t="s">
        <v>15</v>
      </c>
      <c r="O6" s="67" t="s">
        <v>16</v>
      </c>
      <c r="P6" s="67" t="s">
        <v>106</v>
      </c>
      <c r="Q6" s="67" t="s">
        <v>107</v>
      </c>
      <c r="R6" s="67" t="s">
        <v>374</v>
      </c>
      <c r="S6" s="67" t="s">
        <v>375</v>
      </c>
      <c r="T6" s="67" t="s">
        <v>376</v>
      </c>
      <c r="U6" s="67" t="s">
        <v>377</v>
      </c>
      <c r="V6" s="67" t="s">
        <v>378</v>
      </c>
      <c r="W6" s="67" t="s">
        <v>379</v>
      </c>
      <c r="X6" s="67" t="s">
        <v>380</v>
      </c>
      <c r="Y6" s="67" t="s">
        <v>381</v>
      </c>
      <c r="Z6" s="67" t="s">
        <v>382</v>
      </c>
      <c r="AA6" s="67" t="s">
        <v>383</v>
      </c>
      <c r="AB6" s="67" t="s">
        <v>384</v>
      </c>
      <c r="AC6" s="67" t="s">
        <v>385</v>
      </c>
      <c r="AD6" s="67" t="s">
        <v>386</v>
      </c>
      <c r="AE6" s="67" t="s">
        <v>893</v>
      </c>
      <c r="AF6" s="67" t="s">
        <v>894</v>
      </c>
      <c r="AG6" s="67" t="s">
        <v>895</v>
      </c>
      <c r="AH6" s="67" t="s">
        <v>896</v>
      </c>
      <c r="AI6" s="67" t="s">
        <v>897</v>
      </c>
      <c r="AJ6" s="67" t="s">
        <v>898</v>
      </c>
      <c r="AK6" s="67" t="s">
        <v>899</v>
      </c>
      <c r="AL6" s="67" t="s">
        <v>900</v>
      </c>
      <c r="AM6" s="67" t="s">
        <v>901</v>
      </c>
      <c r="AN6" s="67" t="s">
        <v>902</v>
      </c>
      <c r="AO6" s="67" t="s">
        <v>903</v>
      </c>
      <c r="AP6" s="67" t="s">
        <v>904</v>
      </c>
      <c r="AQ6" s="67" t="s">
        <v>905</v>
      </c>
      <c r="AR6" s="67" t="s">
        <v>906</v>
      </c>
      <c r="AS6" s="67" t="s">
        <v>907</v>
      </c>
      <c r="AT6" s="67" t="s">
        <v>908</v>
      </c>
      <c r="AU6" s="67" t="s">
        <v>909</v>
      </c>
      <c r="AV6" s="67" t="s">
        <v>910</v>
      </c>
      <c r="AW6" s="67" t="s">
        <v>911</v>
      </c>
      <c r="AX6" s="67" t="s">
        <v>912</v>
      </c>
      <c r="AY6" s="67" t="s">
        <v>913</v>
      </c>
      <c r="AZ6" s="67" t="s">
        <v>913</v>
      </c>
      <c r="BA6" s="67" t="s">
        <v>914</v>
      </c>
      <c r="BB6" s="67" t="s">
        <v>915</v>
      </c>
      <c r="BC6" s="67" t="s">
        <v>916</v>
      </c>
      <c r="BD6" s="67" t="s">
        <v>917</v>
      </c>
      <c r="BE6" s="67" t="s">
        <v>918</v>
      </c>
    </row>
    <row r="7" spans="1:69" s="116" customFormat="1" ht="51.75" customHeight="1" x14ac:dyDescent="0.25">
      <c r="A7" s="464" t="s">
        <v>108</v>
      </c>
      <c r="B7" s="469" t="s">
        <v>387</v>
      </c>
      <c r="C7" s="469" t="s">
        <v>109</v>
      </c>
      <c r="D7" s="480" t="s">
        <v>388</v>
      </c>
      <c r="E7" s="448"/>
      <c r="F7" s="481" t="s">
        <v>919</v>
      </c>
      <c r="G7" s="448"/>
      <c r="H7" s="481" t="s">
        <v>920</v>
      </c>
      <c r="I7" s="448"/>
      <c r="J7" s="481" t="s">
        <v>921</v>
      </c>
      <c r="K7" s="448"/>
      <c r="L7" s="481" t="s">
        <v>922</v>
      </c>
      <c r="M7" s="448"/>
      <c r="N7" s="457" t="s">
        <v>890</v>
      </c>
      <c r="O7" s="448"/>
      <c r="P7" s="481" t="s">
        <v>923</v>
      </c>
      <c r="Q7" s="448"/>
      <c r="R7" s="481" t="s">
        <v>924</v>
      </c>
      <c r="S7" s="448"/>
      <c r="T7" s="481" t="s">
        <v>925</v>
      </c>
      <c r="U7" s="448"/>
      <c r="V7" s="481" t="s">
        <v>389</v>
      </c>
      <c r="W7" s="448"/>
      <c r="X7" s="481" t="s">
        <v>926</v>
      </c>
      <c r="Y7" s="448"/>
      <c r="Z7" s="481" t="s">
        <v>927</v>
      </c>
      <c r="AA7" s="448"/>
      <c r="AB7" s="481" t="s">
        <v>928</v>
      </c>
      <c r="AC7" s="448"/>
      <c r="AD7" s="481" t="s">
        <v>929</v>
      </c>
      <c r="AE7" s="448"/>
      <c r="AF7" s="481" t="s">
        <v>930</v>
      </c>
      <c r="AG7" s="448"/>
      <c r="AH7" s="481" t="s">
        <v>931</v>
      </c>
      <c r="AI7" s="448"/>
      <c r="AJ7" s="457" t="s">
        <v>932</v>
      </c>
      <c r="AK7" s="448"/>
      <c r="AL7" s="481" t="s">
        <v>390</v>
      </c>
      <c r="AM7" s="448"/>
      <c r="AN7" s="481" t="s">
        <v>391</v>
      </c>
      <c r="AO7" s="448"/>
      <c r="AP7" s="481" t="s">
        <v>392</v>
      </c>
      <c r="AQ7" s="448"/>
      <c r="AR7" s="481" t="s">
        <v>933</v>
      </c>
      <c r="AS7" s="448"/>
      <c r="AT7" s="481" t="s">
        <v>934</v>
      </c>
      <c r="AU7" s="448"/>
      <c r="AV7" s="481" t="s">
        <v>393</v>
      </c>
      <c r="AW7" s="448"/>
      <c r="AX7" s="481" t="s">
        <v>394</v>
      </c>
      <c r="AY7" s="448"/>
      <c r="AZ7" s="481" t="s">
        <v>935</v>
      </c>
      <c r="BA7" s="448"/>
      <c r="BB7" s="481" t="s">
        <v>395</v>
      </c>
      <c r="BC7" s="448"/>
      <c r="BD7" s="481" t="s">
        <v>396</v>
      </c>
      <c r="BE7" s="453"/>
    </row>
    <row r="8" spans="1:69" x14ac:dyDescent="0.2">
      <c r="A8" s="478"/>
      <c r="B8" s="478"/>
      <c r="C8" s="478"/>
      <c r="D8" s="117" t="s">
        <v>27</v>
      </c>
      <c r="E8" s="117" t="s">
        <v>892</v>
      </c>
      <c r="F8" s="117" t="s">
        <v>27</v>
      </c>
      <c r="G8" s="117" t="s">
        <v>892</v>
      </c>
      <c r="H8" s="117" t="s">
        <v>27</v>
      </c>
      <c r="I8" s="117" t="s">
        <v>892</v>
      </c>
      <c r="J8" s="117" t="s">
        <v>27</v>
      </c>
      <c r="K8" s="117" t="s">
        <v>892</v>
      </c>
      <c r="L8" s="117" t="s">
        <v>27</v>
      </c>
      <c r="M8" s="117" t="s">
        <v>892</v>
      </c>
      <c r="N8" s="117" t="s">
        <v>27</v>
      </c>
      <c r="O8" s="117" t="s">
        <v>892</v>
      </c>
      <c r="P8" s="117" t="s">
        <v>27</v>
      </c>
      <c r="Q8" s="117" t="s">
        <v>892</v>
      </c>
      <c r="R8" s="117" t="s">
        <v>27</v>
      </c>
      <c r="S8" s="117" t="s">
        <v>892</v>
      </c>
      <c r="T8" s="117" t="s">
        <v>27</v>
      </c>
      <c r="U8" s="117" t="s">
        <v>892</v>
      </c>
      <c r="V8" s="117" t="s">
        <v>27</v>
      </c>
      <c r="W8" s="117" t="s">
        <v>892</v>
      </c>
      <c r="X8" s="117" t="s">
        <v>27</v>
      </c>
      <c r="Y8" s="117" t="s">
        <v>892</v>
      </c>
      <c r="Z8" s="117" t="s">
        <v>27</v>
      </c>
      <c r="AA8" s="117" t="s">
        <v>892</v>
      </c>
      <c r="AB8" s="117" t="s">
        <v>27</v>
      </c>
      <c r="AC8" s="117" t="s">
        <v>892</v>
      </c>
      <c r="AD8" s="117" t="s">
        <v>27</v>
      </c>
      <c r="AE8" s="117" t="s">
        <v>892</v>
      </c>
      <c r="AF8" s="117" t="s">
        <v>27</v>
      </c>
      <c r="AG8" s="117" t="s">
        <v>892</v>
      </c>
      <c r="AH8" s="117" t="s">
        <v>27</v>
      </c>
      <c r="AI8" s="117" t="s">
        <v>892</v>
      </c>
      <c r="AJ8" s="117" t="s">
        <v>27</v>
      </c>
      <c r="AK8" s="117" t="s">
        <v>892</v>
      </c>
      <c r="AL8" s="117" t="s">
        <v>27</v>
      </c>
      <c r="AM8" s="117" t="s">
        <v>892</v>
      </c>
      <c r="AN8" s="117" t="s">
        <v>27</v>
      </c>
      <c r="AO8" s="117" t="s">
        <v>892</v>
      </c>
      <c r="AP8" s="117" t="s">
        <v>27</v>
      </c>
      <c r="AQ8" s="117" t="s">
        <v>892</v>
      </c>
      <c r="AR8" s="117" t="s">
        <v>27</v>
      </c>
      <c r="AS8" s="117" t="s">
        <v>892</v>
      </c>
      <c r="AT8" s="117" t="s">
        <v>27</v>
      </c>
      <c r="AU8" s="117" t="s">
        <v>892</v>
      </c>
      <c r="AV8" s="117" t="s">
        <v>27</v>
      </c>
      <c r="AW8" s="117" t="s">
        <v>892</v>
      </c>
      <c r="AX8" s="117" t="s">
        <v>27</v>
      </c>
      <c r="AY8" s="117" t="s">
        <v>892</v>
      </c>
      <c r="AZ8" s="117" t="s">
        <v>27</v>
      </c>
      <c r="BA8" s="117" t="s">
        <v>892</v>
      </c>
      <c r="BB8" s="117" t="s">
        <v>27</v>
      </c>
      <c r="BC8" s="117" t="s">
        <v>892</v>
      </c>
      <c r="BD8" s="117" t="s">
        <v>27</v>
      </c>
      <c r="BE8" s="117" t="s">
        <v>892</v>
      </c>
    </row>
    <row r="9" spans="1:69" ht="12.75" customHeight="1" x14ac:dyDescent="0.2">
      <c r="A9" s="479"/>
      <c r="B9" s="479"/>
      <c r="C9" s="479"/>
      <c r="D9" s="480" t="s">
        <v>26</v>
      </c>
      <c r="E9" s="448"/>
      <c r="F9" s="480" t="s">
        <v>26</v>
      </c>
      <c r="G9" s="448"/>
      <c r="H9" s="480" t="s">
        <v>26</v>
      </c>
      <c r="I9" s="448"/>
      <c r="J9" s="480" t="s">
        <v>26</v>
      </c>
      <c r="K9" s="448"/>
      <c r="L9" s="480" t="s">
        <v>26</v>
      </c>
      <c r="M9" s="448"/>
      <c r="N9" s="480" t="s">
        <v>26</v>
      </c>
      <c r="O9" s="448"/>
      <c r="P9" s="480" t="s">
        <v>26</v>
      </c>
      <c r="Q9" s="448"/>
      <c r="R9" s="480" t="s">
        <v>26</v>
      </c>
      <c r="S9" s="448"/>
      <c r="T9" s="480" t="s">
        <v>26</v>
      </c>
      <c r="U9" s="448"/>
      <c r="V9" s="480" t="s">
        <v>26</v>
      </c>
      <c r="W9" s="448"/>
      <c r="X9" s="480" t="s">
        <v>26</v>
      </c>
      <c r="Y9" s="448"/>
      <c r="Z9" s="480" t="s">
        <v>26</v>
      </c>
      <c r="AA9" s="448"/>
      <c r="AB9" s="480" t="s">
        <v>26</v>
      </c>
      <c r="AC9" s="448"/>
      <c r="AD9" s="480" t="s">
        <v>26</v>
      </c>
      <c r="AE9" s="448"/>
      <c r="AF9" s="480" t="s">
        <v>26</v>
      </c>
      <c r="AG9" s="448"/>
      <c r="AH9" s="480" t="s">
        <v>26</v>
      </c>
      <c r="AI9" s="448"/>
      <c r="AJ9" s="480" t="s">
        <v>26</v>
      </c>
      <c r="AK9" s="448"/>
      <c r="AL9" s="480" t="s">
        <v>26</v>
      </c>
      <c r="AM9" s="448"/>
      <c r="AN9" s="480" t="s">
        <v>26</v>
      </c>
      <c r="AO9" s="448"/>
      <c r="AP9" s="480" t="s">
        <v>26</v>
      </c>
      <c r="AQ9" s="448"/>
      <c r="AR9" s="480" t="s">
        <v>26</v>
      </c>
      <c r="AS9" s="448"/>
      <c r="AT9" s="480" t="s">
        <v>26</v>
      </c>
      <c r="AU9" s="448"/>
      <c r="AV9" s="480" t="s">
        <v>26</v>
      </c>
      <c r="AW9" s="448"/>
      <c r="AX9" s="480" t="s">
        <v>26</v>
      </c>
      <c r="AY9" s="448"/>
      <c r="AZ9" s="480" t="s">
        <v>26</v>
      </c>
      <c r="BA9" s="448"/>
      <c r="BB9" s="480" t="s">
        <v>26</v>
      </c>
      <c r="BC9" s="448"/>
      <c r="BD9" s="480" t="s">
        <v>26</v>
      </c>
      <c r="BE9" s="448"/>
    </row>
    <row r="10" spans="1:69" ht="15" customHeight="1" x14ac:dyDescent="0.2">
      <c r="A10" s="118" t="s">
        <v>112</v>
      </c>
      <c r="B10" s="119" t="s">
        <v>397</v>
      </c>
      <c r="C10" s="120" t="s">
        <v>398</v>
      </c>
      <c r="D10" s="161">
        <v>7100000</v>
      </c>
      <c r="E10" s="161">
        <v>8607000</v>
      </c>
      <c r="F10" s="384"/>
      <c r="G10" s="384"/>
      <c r="H10" s="384"/>
      <c r="I10" s="384"/>
      <c r="J10" s="384"/>
      <c r="K10" s="384"/>
      <c r="L10" s="384"/>
      <c r="M10" s="384"/>
      <c r="N10" s="121"/>
      <c r="O10" s="121"/>
      <c r="P10" s="122"/>
      <c r="Q10" s="122"/>
      <c r="R10" s="254">
        <v>8000000</v>
      </c>
      <c r="S10" s="254">
        <v>8000000</v>
      </c>
      <c r="T10" s="254"/>
      <c r="U10" s="254"/>
      <c r="V10" s="122"/>
      <c r="W10" s="122"/>
      <c r="X10" s="384"/>
      <c r="Y10" s="384"/>
      <c r="Z10" s="384"/>
      <c r="AA10" s="384"/>
      <c r="AB10" s="384"/>
      <c r="AC10" s="384"/>
      <c r="AD10" s="185">
        <v>15270000</v>
      </c>
      <c r="AE10" s="185">
        <v>15270000</v>
      </c>
      <c r="AF10" s="185">
        <v>11430000</v>
      </c>
      <c r="AG10" s="185">
        <v>11430000</v>
      </c>
      <c r="AH10" s="185">
        <v>15877344</v>
      </c>
      <c r="AI10" s="185">
        <v>15877344</v>
      </c>
      <c r="AJ10" s="384"/>
      <c r="AK10" s="384"/>
      <c r="AL10" s="384"/>
      <c r="AM10" s="384"/>
      <c r="AN10" s="254"/>
      <c r="AO10" s="254"/>
      <c r="AP10" s="121"/>
      <c r="AQ10" s="121"/>
      <c r="AR10" s="121"/>
      <c r="AS10" s="121"/>
      <c r="AT10" s="121"/>
      <c r="AU10" s="121"/>
      <c r="AV10" s="384">
        <v>5260000</v>
      </c>
      <c r="AW10" s="384">
        <v>5260000</v>
      </c>
      <c r="AX10" s="384"/>
      <c r="AY10" s="384"/>
      <c r="AZ10" s="121"/>
      <c r="BA10" s="121"/>
      <c r="BB10" s="254">
        <v>6300000</v>
      </c>
      <c r="BC10" s="254">
        <v>6300000</v>
      </c>
      <c r="BD10" s="123">
        <f>D10+F10+H10+J10+L10+P10+R10+T10+V10+X10+Z10+AB10+AD10+AF10+AH10+AL10+AN10+AP10+AR10+AT10+AV10+AX10+AZ10+BB10+N10+AJ10</f>
        <v>69237344</v>
      </c>
      <c r="BE10" s="123">
        <f>E10+G10+I10+K10+M10+Q10+S10+U10+W10+Y10+AA10+AC10+AE10+AG10+AI10+AM10+AO10+AQ10+AS10+AU10+AW10+AY10+BA10+BC10+O10+AK10</f>
        <v>70744344</v>
      </c>
    </row>
    <row r="11" spans="1:69" ht="15" customHeight="1" x14ac:dyDescent="0.2">
      <c r="A11" s="118" t="s">
        <v>115</v>
      </c>
      <c r="B11" s="119" t="s">
        <v>399</v>
      </c>
      <c r="C11" s="124" t="s">
        <v>400</v>
      </c>
      <c r="D11" s="161"/>
      <c r="E11" s="161"/>
      <c r="F11" s="384"/>
      <c r="G11" s="384"/>
      <c r="H11" s="384"/>
      <c r="I11" s="384"/>
      <c r="J11" s="384"/>
      <c r="K11" s="384"/>
      <c r="L11" s="384"/>
      <c r="M11" s="384"/>
      <c r="N11" s="121"/>
      <c r="O11" s="121"/>
      <c r="P11" s="122"/>
      <c r="Q11" s="122"/>
      <c r="R11" s="254"/>
      <c r="S11" s="254"/>
      <c r="T11" s="254"/>
      <c r="U11" s="254"/>
      <c r="V11" s="122"/>
      <c r="W11" s="122"/>
      <c r="X11" s="384"/>
      <c r="Y11" s="384"/>
      <c r="Z11" s="384"/>
      <c r="AA11" s="384"/>
      <c r="AB11" s="384"/>
      <c r="AC11" s="384"/>
      <c r="AD11" s="185"/>
      <c r="AE11" s="185"/>
      <c r="AF11" s="185"/>
      <c r="AG11" s="185"/>
      <c r="AH11" s="185"/>
      <c r="AI11" s="185"/>
      <c r="AJ11" s="384"/>
      <c r="AK11" s="384"/>
      <c r="AL11" s="384"/>
      <c r="AM11" s="384"/>
      <c r="AN11" s="254"/>
      <c r="AO11" s="254"/>
      <c r="AP11" s="121"/>
      <c r="AQ11" s="121"/>
      <c r="AR11" s="121"/>
      <c r="AS11" s="121"/>
      <c r="AT11" s="121"/>
      <c r="AU11" s="121"/>
      <c r="AV11" s="384"/>
      <c r="AW11" s="384"/>
      <c r="AX11" s="384"/>
      <c r="AY11" s="384"/>
      <c r="AZ11" s="121"/>
      <c r="BA11" s="121"/>
      <c r="BB11" s="254"/>
      <c r="BC11" s="254"/>
      <c r="BD11" s="123">
        <f t="shared" ref="BD11:BE74" si="0">D11+F11+H11+J11+L11+P11+R11+T11+V11+X11+Z11+AB11+AD11+AF11+AH11+AL11+AN11+AP11+AR11+AT11+AV11+AX11+AZ11+BB11+N11+AJ11</f>
        <v>0</v>
      </c>
      <c r="BE11" s="123">
        <f t="shared" si="0"/>
        <v>0</v>
      </c>
    </row>
    <row r="12" spans="1:69" ht="15" customHeight="1" x14ac:dyDescent="0.2">
      <c r="A12" s="118" t="s">
        <v>118</v>
      </c>
      <c r="B12" s="119" t="s">
        <v>401</v>
      </c>
      <c r="C12" s="124" t="s">
        <v>402</v>
      </c>
      <c r="D12" s="161"/>
      <c r="E12" s="161"/>
      <c r="F12" s="384"/>
      <c r="G12" s="384"/>
      <c r="H12" s="384"/>
      <c r="I12" s="384"/>
      <c r="J12" s="384"/>
      <c r="K12" s="384"/>
      <c r="L12" s="384"/>
      <c r="M12" s="384"/>
      <c r="N12" s="121"/>
      <c r="O12" s="121"/>
      <c r="P12" s="122"/>
      <c r="Q12" s="122"/>
      <c r="R12" s="254"/>
      <c r="S12" s="254"/>
      <c r="T12" s="254"/>
      <c r="U12" s="254"/>
      <c r="V12" s="122"/>
      <c r="W12" s="122"/>
      <c r="X12" s="384"/>
      <c r="Y12" s="384"/>
      <c r="Z12" s="384"/>
      <c r="AA12" s="384"/>
      <c r="AB12" s="384"/>
      <c r="AC12" s="384"/>
      <c r="AD12" s="185">
        <v>920000</v>
      </c>
      <c r="AE12" s="185">
        <v>920000</v>
      </c>
      <c r="AF12" s="185">
        <v>600000</v>
      </c>
      <c r="AG12" s="185">
        <v>600000</v>
      </c>
      <c r="AH12" s="185">
        <v>650000</v>
      </c>
      <c r="AI12" s="185">
        <v>650000</v>
      </c>
      <c r="AJ12" s="384"/>
      <c r="AK12" s="384"/>
      <c r="AL12" s="384"/>
      <c r="AM12" s="384"/>
      <c r="AN12" s="254"/>
      <c r="AO12" s="254"/>
      <c r="AP12" s="121"/>
      <c r="AQ12" s="121"/>
      <c r="AR12" s="121"/>
      <c r="AS12" s="121"/>
      <c r="AT12" s="121"/>
      <c r="AU12" s="121"/>
      <c r="AV12" s="384"/>
      <c r="AW12" s="384"/>
      <c r="AX12" s="384"/>
      <c r="AY12" s="384"/>
      <c r="AZ12" s="121"/>
      <c r="BA12" s="121"/>
      <c r="BB12" s="254"/>
      <c r="BC12" s="254"/>
      <c r="BD12" s="123">
        <f t="shared" si="0"/>
        <v>2170000</v>
      </c>
      <c r="BE12" s="123">
        <f t="shared" si="0"/>
        <v>2170000</v>
      </c>
    </row>
    <row r="13" spans="1:69" ht="15" customHeight="1" x14ac:dyDescent="0.2">
      <c r="A13" s="118" t="s">
        <v>121</v>
      </c>
      <c r="B13" s="125" t="s">
        <v>403</v>
      </c>
      <c r="C13" s="124" t="s">
        <v>404</v>
      </c>
      <c r="D13" s="161">
        <v>200000</v>
      </c>
      <c r="E13" s="161">
        <v>200000</v>
      </c>
      <c r="F13" s="384"/>
      <c r="G13" s="384"/>
      <c r="H13" s="384"/>
      <c r="I13" s="384"/>
      <c r="J13" s="384"/>
      <c r="K13" s="384"/>
      <c r="L13" s="384"/>
      <c r="M13" s="384"/>
      <c r="N13" s="121"/>
      <c r="O13" s="121"/>
      <c r="P13" s="122"/>
      <c r="Q13" s="122"/>
      <c r="R13" s="254">
        <v>800000</v>
      </c>
      <c r="S13" s="254">
        <v>800000</v>
      </c>
      <c r="T13" s="254"/>
      <c r="U13" s="254"/>
      <c r="V13" s="122"/>
      <c r="W13" s="122"/>
      <c r="X13" s="384"/>
      <c r="Y13" s="384"/>
      <c r="Z13" s="384"/>
      <c r="AA13" s="384"/>
      <c r="AB13" s="384"/>
      <c r="AC13" s="384"/>
      <c r="AD13" s="185">
        <v>900000</v>
      </c>
      <c r="AE13" s="185">
        <v>900000</v>
      </c>
      <c r="AF13" s="185">
        <v>300000</v>
      </c>
      <c r="AG13" s="185">
        <v>300000</v>
      </c>
      <c r="AH13" s="185">
        <v>500000</v>
      </c>
      <c r="AI13" s="185">
        <v>500000</v>
      </c>
      <c r="AJ13" s="384"/>
      <c r="AK13" s="384"/>
      <c r="AL13" s="384"/>
      <c r="AM13" s="384"/>
      <c r="AN13" s="254"/>
      <c r="AO13" s="254"/>
      <c r="AP13" s="121"/>
      <c r="AQ13" s="121"/>
      <c r="AR13" s="121"/>
      <c r="AS13" s="121"/>
      <c r="AT13" s="121"/>
      <c r="AU13" s="121"/>
      <c r="AV13" s="384">
        <v>200000</v>
      </c>
      <c r="AW13" s="384">
        <v>200000</v>
      </c>
      <c r="AX13" s="384"/>
      <c r="AY13" s="384"/>
      <c r="AZ13" s="121"/>
      <c r="BA13" s="121"/>
      <c r="BB13" s="254"/>
      <c r="BC13" s="254"/>
      <c r="BD13" s="123">
        <f t="shared" si="0"/>
        <v>2900000</v>
      </c>
      <c r="BE13" s="123">
        <f t="shared" si="0"/>
        <v>2900000</v>
      </c>
    </row>
    <row r="14" spans="1:69" ht="15" customHeight="1" x14ac:dyDescent="0.2">
      <c r="A14" s="118" t="s">
        <v>124</v>
      </c>
      <c r="B14" s="125" t="s">
        <v>405</v>
      </c>
      <c r="C14" s="124" t="s">
        <v>406</v>
      </c>
      <c r="D14" s="161"/>
      <c r="E14" s="161"/>
      <c r="F14" s="384"/>
      <c r="G14" s="384"/>
      <c r="H14" s="384"/>
      <c r="I14" s="384"/>
      <c r="J14" s="384"/>
      <c r="K14" s="384"/>
      <c r="L14" s="384"/>
      <c r="M14" s="384"/>
      <c r="N14" s="121"/>
      <c r="O14" s="121"/>
      <c r="P14" s="122"/>
      <c r="Q14" s="122"/>
      <c r="R14" s="254"/>
      <c r="S14" s="254"/>
      <c r="T14" s="254"/>
      <c r="U14" s="254"/>
      <c r="V14" s="122"/>
      <c r="W14" s="122"/>
      <c r="X14" s="384"/>
      <c r="Y14" s="384"/>
      <c r="Z14" s="384"/>
      <c r="AA14" s="384"/>
      <c r="AB14" s="384"/>
      <c r="AC14" s="384"/>
      <c r="AD14" s="185"/>
      <c r="AE14" s="185"/>
      <c r="AF14" s="185"/>
      <c r="AG14" s="185"/>
      <c r="AH14" s="185"/>
      <c r="AI14" s="185"/>
      <c r="AJ14" s="384"/>
      <c r="AK14" s="384"/>
      <c r="AL14" s="384"/>
      <c r="AM14" s="384"/>
      <c r="AN14" s="254"/>
      <c r="AO14" s="254"/>
      <c r="AP14" s="121"/>
      <c r="AQ14" s="121"/>
      <c r="AR14" s="121"/>
      <c r="AS14" s="121"/>
      <c r="AT14" s="121"/>
      <c r="AU14" s="121"/>
      <c r="AV14" s="384"/>
      <c r="AW14" s="384"/>
      <c r="AX14" s="384"/>
      <c r="AY14" s="384"/>
      <c r="AZ14" s="121"/>
      <c r="BA14" s="121"/>
      <c r="BB14" s="254"/>
      <c r="BC14" s="254"/>
      <c r="BD14" s="123">
        <f t="shared" si="0"/>
        <v>0</v>
      </c>
      <c r="BE14" s="123">
        <f t="shared" si="0"/>
        <v>0</v>
      </c>
    </row>
    <row r="15" spans="1:69" ht="15" customHeight="1" x14ac:dyDescent="0.2">
      <c r="A15" s="118" t="s">
        <v>127</v>
      </c>
      <c r="B15" s="125" t="s">
        <v>407</v>
      </c>
      <c r="C15" s="124" t="s">
        <v>408</v>
      </c>
      <c r="D15" s="161"/>
      <c r="E15" s="161"/>
      <c r="F15" s="384"/>
      <c r="G15" s="384"/>
      <c r="H15" s="384"/>
      <c r="I15" s="384"/>
      <c r="J15" s="384"/>
      <c r="K15" s="384"/>
      <c r="L15" s="384"/>
      <c r="M15" s="384"/>
      <c r="N15" s="121"/>
      <c r="O15" s="121"/>
      <c r="P15" s="122"/>
      <c r="Q15" s="122"/>
      <c r="R15" s="254"/>
      <c r="S15" s="254"/>
      <c r="T15" s="254"/>
      <c r="U15" s="254"/>
      <c r="V15" s="122"/>
      <c r="W15" s="122"/>
      <c r="X15" s="384"/>
      <c r="Y15" s="384"/>
      <c r="Z15" s="384"/>
      <c r="AA15" s="384"/>
      <c r="AB15" s="384"/>
      <c r="AC15" s="384"/>
      <c r="AD15" s="185"/>
      <c r="AE15" s="185"/>
      <c r="AF15" s="185"/>
      <c r="AG15" s="185"/>
      <c r="AH15" s="185"/>
      <c r="AI15" s="185"/>
      <c r="AJ15" s="384"/>
      <c r="AK15" s="384"/>
      <c r="AL15" s="384"/>
      <c r="AM15" s="384"/>
      <c r="AN15" s="254"/>
      <c r="AO15" s="254"/>
      <c r="AP15" s="121"/>
      <c r="AQ15" s="121"/>
      <c r="AR15" s="121"/>
      <c r="AS15" s="121"/>
      <c r="AT15" s="121"/>
      <c r="AU15" s="121"/>
      <c r="AV15" s="384">
        <v>430000</v>
      </c>
      <c r="AW15" s="384">
        <v>430000</v>
      </c>
      <c r="AX15" s="384"/>
      <c r="AY15" s="384"/>
      <c r="AZ15" s="121"/>
      <c r="BA15" s="121"/>
      <c r="BB15" s="254"/>
      <c r="BC15" s="254"/>
      <c r="BD15" s="123">
        <f t="shared" si="0"/>
        <v>430000</v>
      </c>
      <c r="BE15" s="123">
        <f t="shared" si="0"/>
        <v>430000</v>
      </c>
    </row>
    <row r="16" spans="1:69" ht="15" customHeight="1" x14ac:dyDescent="0.2">
      <c r="A16" s="118" t="s">
        <v>130</v>
      </c>
      <c r="B16" s="125" t="s">
        <v>409</v>
      </c>
      <c r="C16" s="124" t="s">
        <v>410</v>
      </c>
      <c r="D16" s="161">
        <v>257510</v>
      </c>
      <c r="E16" s="161">
        <v>779247</v>
      </c>
      <c r="F16" s="384"/>
      <c r="G16" s="384"/>
      <c r="H16" s="384"/>
      <c r="I16" s="384"/>
      <c r="J16" s="384"/>
      <c r="K16" s="384"/>
      <c r="L16" s="384"/>
      <c r="M16" s="384"/>
      <c r="N16" s="121"/>
      <c r="O16" s="121"/>
      <c r="P16" s="122"/>
      <c r="Q16" s="122"/>
      <c r="R16" s="254"/>
      <c r="S16" s="254"/>
      <c r="T16" s="254"/>
      <c r="U16" s="254"/>
      <c r="V16" s="122"/>
      <c r="W16" s="122"/>
      <c r="X16" s="384"/>
      <c r="Y16" s="384"/>
      <c r="Z16" s="384"/>
      <c r="AA16" s="384"/>
      <c r="AB16" s="384"/>
      <c r="AC16" s="384"/>
      <c r="AD16" s="185">
        <v>858370</v>
      </c>
      <c r="AE16" s="185">
        <v>1293150</v>
      </c>
      <c r="AF16" s="185">
        <v>343380</v>
      </c>
      <c r="AG16" s="185">
        <v>517292</v>
      </c>
      <c r="AH16" s="185">
        <v>515022</v>
      </c>
      <c r="AI16" s="185">
        <v>775890</v>
      </c>
      <c r="AJ16" s="384"/>
      <c r="AK16" s="384"/>
      <c r="AL16" s="384"/>
      <c r="AM16" s="384"/>
      <c r="AN16" s="254"/>
      <c r="AO16" s="254"/>
      <c r="AP16" s="121"/>
      <c r="AQ16" s="121"/>
      <c r="AR16" s="121"/>
      <c r="AS16" s="121"/>
      <c r="AT16" s="121"/>
      <c r="AU16" s="121"/>
      <c r="AV16" s="384">
        <v>350000</v>
      </c>
      <c r="AW16" s="384">
        <v>523912</v>
      </c>
      <c r="AX16" s="384"/>
      <c r="AY16" s="384"/>
      <c r="AZ16" s="121"/>
      <c r="BA16" s="121"/>
      <c r="BB16" s="254"/>
      <c r="BC16" s="254"/>
      <c r="BD16" s="123">
        <f t="shared" si="0"/>
        <v>2324282</v>
      </c>
      <c r="BE16" s="123">
        <f t="shared" si="0"/>
        <v>3889491</v>
      </c>
    </row>
    <row r="17" spans="1:57" ht="15" customHeight="1" x14ac:dyDescent="0.2">
      <c r="A17" s="118" t="s">
        <v>133</v>
      </c>
      <c r="B17" s="125" t="s">
        <v>411</v>
      </c>
      <c r="C17" s="124" t="s">
        <v>412</v>
      </c>
      <c r="D17" s="161"/>
      <c r="E17" s="161"/>
      <c r="F17" s="384"/>
      <c r="G17" s="384"/>
      <c r="H17" s="384"/>
      <c r="I17" s="384"/>
      <c r="J17" s="384"/>
      <c r="K17" s="384"/>
      <c r="L17" s="384"/>
      <c r="M17" s="384"/>
      <c r="N17" s="121"/>
      <c r="O17" s="121"/>
      <c r="P17" s="122"/>
      <c r="Q17" s="122"/>
      <c r="R17" s="254"/>
      <c r="S17" s="254"/>
      <c r="T17" s="254"/>
      <c r="U17" s="254"/>
      <c r="V17" s="122"/>
      <c r="W17" s="122"/>
      <c r="X17" s="384"/>
      <c r="Y17" s="384"/>
      <c r="Z17" s="384"/>
      <c r="AA17" s="384"/>
      <c r="AB17" s="384"/>
      <c r="AC17" s="384"/>
      <c r="AD17" s="185"/>
      <c r="AE17" s="185"/>
      <c r="AF17" s="185"/>
      <c r="AG17" s="185"/>
      <c r="AH17" s="185"/>
      <c r="AI17" s="185"/>
      <c r="AJ17" s="384"/>
      <c r="AK17" s="384"/>
      <c r="AL17" s="384"/>
      <c r="AM17" s="384"/>
      <c r="AN17" s="254"/>
      <c r="AO17" s="254"/>
      <c r="AP17" s="121"/>
      <c r="AQ17" s="121"/>
      <c r="AR17" s="121"/>
      <c r="AS17" s="121"/>
      <c r="AT17" s="121"/>
      <c r="AU17" s="121"/>
      <c r="AV17" s="384"/>
      <c r="AW17" s="384"/>
      <c r="AX17" s="384"/>
      <c r="AY17" s="384"/>
      <c r="AZ17" s="121"/>
      <c r="BA17" s="121"/>
      <c r="BB17" s="254"/>
      <c r="BC17" s="254"/>
      <c r="BD17" s="123">
        <f t="shared" si="0"/>
        <v>0</v>
      </c>
      <c r="BE17" s="123">
        <f t="shared" si="0"/>
        <v>0</v>
      </c>
    </row>
    <row r="18" spans="1:57" ht="15" customHeight="1" x14ac:dyDescent="0.2">
      <c r="A18" s="118" t="s">
        <v>136</v>
      </c>
      <c r="B18" s="126" t="s">
        <v>413</v>
      </c>
      <c r="C18" s="124" t="s">
        <v>414</v>
      </c>
      <c r="D18" s="161">
        <v>50000</v>
      </c>
      <c r="E18" s="161">
        <v>50000</v>
      </c>
      <c r="F18" s="384"/>
      <c r="G18" s="384"/>
      <c r="H18" s="384"/>
      <c r="I18" s="384"/>
      <c r="J18" s="384"/>
      <c r="K18" s="384"/>
      <c r="L18" s="384"/>
      <c r="M18" s="384"/>
      <c r="N18" s="121"/>
      <c r="O18" s="121"/>
      <c r="P18" s="122"/>
      <c r="Q18" s="122"/>
      <c r="R18" s="254"/>
      <c r="S18" s="254"/>
      <c r="T18" s="254"/>
      <c r="U18" s="254"/>
      <c r="V18" s="122"/>
      <c r="W18" s="122"/>
      <c r="X18" s="384"/>
      <c r="Y18" s="384"/>
      <c r="Z18" s="384"/>
      <c r="AA18" s="384"/>
      <c r="AB18" s="384"/>
      <c r="AC18" s="384"/>
      <c r="AD18" s="185">
        <v>145000</v>
      </c>
      <c r="AE18" s="185">
        <v>145000</v>
      </c>
      <c r="AF18" s="185">
        <v>90000</v>
      </c>
      <c r="AG18" s="185">
        <v>90000</v>
      </c>
      <c r="AH18" s="185">
        <v>265000</v>
      </c>
      <c r="AI18" s="185">
        <v>265000</v>
      </c>
      <c r="AJ18" s="384"/>
      <c r="AK18" s="384"/>
      <c r="AL18" s="384"/>
      <c r="AM18" s="384"/>
      <c r="AN18" s="254"/>
      <c r="AO18" s="254"/>
      <c r="AP18" s="121"/>
      <c r="AQ18" s="121"/>
      <c r="AR18" s="121"/>
      <c r="AS18" s="121"/>
      <c r="AT18" s="121"/>
      <c r="AU18" s="121"/>
      <c r="AV18" s="384"/>
      <c r="AW18" s="384"/>
      <c r="AX18" s="384"/>
      <c r="AY18" s="384"/>
      <c r="AZ18" s="121"/>
      <c r="BA18" s="121"/>
      <c r="BB18" s="254"/>
      <c r="BC18" s="254"/>
      <c r="BD18" s="123">
        <f t="shared" si="0"/>
        <v>550000</v>
      </c>
      <c r="BE18" s="123">
        <f t="shared" si="0"/>
        <v>550000</v>
      </c>
    </row>
    <row r="19" spans="1:57" ht="15" customHeight="1" x14ac:dyDescent="0.2">
      <c r="A19" s="118" t="s">
        <v>139</v>
      </c>
      <c r="B19" s="126" t="s">
        <v>415</v>
      </c>
      <c r="C19" s="124" t="s">
        <v>416</v>
      </c>
      <c r="D19" s="161">
        <v>30000</v>
      </c>
      <c r="E19" s="161">
        <v>30000</v>
      </c>
      <c r="F19" s="384"/>
      <c r="G19" s="384"/>
      <c r="H19" s="384"/>
      <c r="I19" s="384"/>
      <c r="J19" s="384"/>
      <c r="K19" s="384"/>
      <c r="L19" s="384"/>
      <c r="M19" s="384"/>
      <c r="N19" s="121"/>
      <c r="O19" s="121"/>
      <c r="P19" s="122"/>
      <c r="Q19" s="122"/>
      <c r="R19" s="254"/>
      <c r="S19" s="254"/>
      <c r="T19" s="254"/>
      <c r="U19" s="254"/>
      <c r="V19" s="122"/>
      <c r="W19" s="122"/>
      <c r="X19" s="384"/>
      <c r="Y19" s="384"/>
      <c r="Z19" s="384"/>
      <c r="AA19" s="384"/>
      <c r="AB19" s="384"/>
      <c r="AC19" s="384"/>
      <c r="AD19" s="185">
        <v>45110</v>
      </c>
      <c r="AE19" s="185">
        <v>45110</v>
      </c>
      <c r="AF19" s="185">
        <v>18044</v>
      </c>
      <c r="AG19" s="185">
        <v>18044</v>
      </c>
      <c r="AH19" s="185">
        <v>27066</v>
      </c>
      <c r="AI19" s="185">
        <v>27066</v>
      </c>
      <c r="AJ19" s="384"/>
      <c r="AK19" s="384"/>
      <c r="AL19" s="384"/>
      <c r="AM19" s="384"/>
      <c r="AN19" s="254"/>
      <c r="AO19" s="254"/>
      <c r="AP19" s="121"/>
      <c r="AQ19" s="121"/>
      <c r="AR19" s="121"/>
      <c r="AS19" s="121"/>
      <c r="AT19" s="121"/>
      <c r="AU19" s="121"/>
      <c r="AV19" s="384">
        <v>20000</v>
      </c>
      <c r="AW19" s="384">
        <v>20000</v>
      </c>
      <c r="AX19" s="384"/>
      <c r="AY19" s="384"/>
      <c r="AZ19" s="121"/>
      <c r="BA19" s="121"/>
      <c r="BB19" s="254"/>
      <c r="BC19" s="254"/>
      <c r="BD19" s="123">
        <f t="shared" si="0"/>
        <v>140220</v>
      </c>
      <c r="BE19" s="123">
        <f t="shared" si="0"/>
        <v>140220</v>
      </c>
    </row>
    <row r="20" spans="1:57" ht="15" customHeight="1" x14ac:dyDescent="0.2">
      <c r="A20" s="118" t="s">
        <v>142</v>
      </c>
      <c r="B20" s="126" t="s">
        <v>417</v>
      </c>
      <c r="C20" s="124" t="s">
        <v>418</v>
      </c>
      <c r="D20" s="161"/>
      <c r="E20" s="161"/>
      <c r="F20" s="384"/>
      <c r="G20" s="384"/>
      <c r="H20" s="384"/>
      <c r="I20" s="384"/>
      <c r="J20" s="384"/>
      <c r="K20" s="384"/>
      <c r="L20" s="384"/>
      <c r="M20" s="384"/>
      <c r="N20" s="121"/>
      <c r="O20" s="121"/>
      <c r="P20" s="122"/>
      <c r="Q20" s="122"/>
      <c r="R20" s="254"/>
      <c r="S20" s="254"/>
      <c r="T20" s="254"/>
      <c r="U20" s="254"/>
      <c r="V20" s="122"/>
      <c r="W20" s="122"/>
      <c r="X20" s="384"/>
      <c r="Y20" s="384"/>
      <c r="Z20" s="384"/>
      <c r="AA20" s="384"/>
      <c r="AB20" s="384"/>
      <c r="AC20" s="384"/>
      <c r="AD20" s="185"/>
      <c r="AE20" s="185"/>
      <c r="AF20" s="185"/>
      <c r="AG20" s="185"/>
      <c r="AH20" s="185"/>
      <c r="AI20" s="185"/>
      <c r="AJ20" s="384"/>
      <c r="AK20" s="384"/>
      <c r="AL20" s="384"/>
      <c r="AM20" s="384"/>
      <c r="AN20" s="254"/>
      <c r="AO20" s="254"/>
      <c r="AP20" s="121"/>
      <c r="AQ20" s="121"/>
      <c r="AR20" s="121"/>
      <c r="AS20" s="121"/>
      <c r="AT20" s="121"/>
      <c r="AU20" s="121"/>
      <c r="AV20" s="384"/>
      <c r="AW20" s="384"/>
      <c r="AX20" s="384"/>
      <c r="AY20" s="384"/>
      <c r="AZ20" s="121"/>
      <c r="BA20" s="121"/>
      <c r="BB20" s="254"/>
      <c r="BC20" s="254"/>
      <c r="BD20" s="123">
        <f t="shared" si="0"/>
        <v>0</v>
      </c>
      <c r="BE20" s="123">
        <f t="shared" si="0"/>
        <v>0</v>
      </c>
    </row>
    <row r="21" spans="1:57" ht="15" customHeight="1" x14ac:dyDescent="0.2">
      <c r="A21" s="118" t="s">
        <v>145</v>
      </c>
      <c r="B21" s="126" t="s">
        <v>419</v>
      </c>
      <c r="C21" s="124" t="s">
        <v>420</v>
      </c>
      <c r="D21" s="161">
        <v>78000</v>
      </c>
      <c r="E21" s="161">
        <v>78000</v>
      </c>
      <c r="F21" s="384"/>
      <c r="G21" s="384"/>
      <c r="H21" s="384"/>
      <c r="I21" s="384"/>
      <c r="J21" s="384"/>
      <c r="K21" s="384"/>
      <c r="L21" s="384"/>
      <c r="M21" s="384"/>
      <c r="N21" s="121"/>
      <c r="O21" s="121"/>
      <c r="P21" s="122"/>
      <c r="Q21" s="122"/>
      <c r="R21" s="254"/>
      <c r="S21" s="254"/>
      <c r="T21" s="254"/>
      <c r="U21" s="254"/>
      <c r="V21" s="122"/>
      <c r="W21" s="122"/>
      <c r="X21" s="384"/>
      <c r="Y21" s="384"/>
      <c r="Z21" s="384"/>
      <c r="AA21" s="384"/>
      <c r="AB21" s="384"/>
      <c r="AC21" s="384"/>
      <c r="AD21" s="185">
        <v>117000</v>
      </c>
      <c r="AE21" s="185">
        <v>117000</v>
      </c>
      <c r="AF21" s="185">
        <v>38500</v>
      </c>
      <c r="AG21" s="185">
        <v>38500</v>
      </c>
      <c r="AH21" s="185">
        <v>77300</v>
      </c>
      <c r="AI21" s="185">
        <v>77300</v>
      </c>
      <c r="AJ21" s="384"/>
      <c r="AK21" s="384"/>
      <c r="AL21" s="384"/>
      <c r="AM21" s="384"/>
      <c r="AN21" s="254"/>
      <c r="AO21" s="254"/>
      <c r="AP21" s="121"/>
      <c r="AQ21" s="121"/>
      <c r="AR21" s="121"/>
      <c r="AS21" s="121"/>
      <c r="AT21" s="121"/>
      <c r="AU21" s="121"/>
      <c r="AV21" s="384">
        <v>39000</v>
      </c>
      <c r="AW21" s="384">
        <v>39000</v>
      </c>
      <c r="AX21" s="384"/>
      <c r="AY21" s="384"/>
      <c r="AZ21" s="121"/>
      <c r="BA21" s="121"/>
      <c r="BB21" s="254"/>
      <c r="BC21" s="254"/>
      <c r="BD21" s="123">
        <f t="shared" si="0"/>
        <v>349800</v>
      </c>
      <c r="BE21" s="123">
        <f t="shared" si="0"/>
        <v>349800</v>
      </c>
    </row>
    <row r="22" spans="1:57" s="58" customFormat="1" ht="15" customHeight="1" x14ac:dyDescent="0.2">
      <c r="A22" s="118" t="s">
        <v>148</v>
      </c>
      <c r="B22" s="126" t="s">
        <v>421</v>
      </c>
      <c r="C22" s="124" t="s">
        <v>422</v>
      </c>
      <c r="D22" s="161">
        <v>520000</v>
      </c>
      <c r="E22" s="161">
        <v>520000</v>
      </c>
      <c r="F22" s="384"/>
      <c r="G22" s="384"/>
      <c r="H22" s="384"/>
      <c r="I22" s="384"/>
      <c r="J22" s="384"/>
      <c r="K22" s="384"/>
      <c r="L22" s="384"/>
      <c r="M22" s="384"/>
      <c r="N22" s="121"/>
      <c r="O22" s="121"/>
      <c r="P22" s="122"/>
      <c r="Q22" s="122"/>
      <c r="R22" s="254">
        <v>3200000</v>
      </c>
      <c r="S22" s="254">
        <v>3200000</v>
      </c>
      <c r="T22" s="254"/>
      <c r="U22" s="254"/>
      <c r="V22" s="122"/>
      <c r="W22" s="122"/>
      <c r="X22" s="384"/>
      <c r="Y22" s="384"/>
      <c r="Z22" s="384"/>
      <c r="AA22" s="384"/>
      <c r="AB22" s="384"/>
      <c r="AC22" s="384"/>
      <c r="AD22" s="185">
        <v>2700000</v>
      </c>
      <c r="AE22" s="185">
        <v>2700000</v>
      </c>
      <c r="AF22" s="185">
        <v>0</v>
      </c>
      <c r="AG22" s="185">
        <v>0</v>
      </c>
      <c r="AH22" s="185">
        <v>2400000</v>
      </c>
      <c r="AI22" s="185">
        <v>2400000</v>
      </c>
      <c r="AJ22" s="384"/>
      <c r="AK22" s="384"/>
      <c r="AL22" s="384"/>
      <c r="AM22" s="384"/>
      <c r="AN22" s="254"/>
      <c r="AO22" s="254"/>
      <c r="AP22" s="121"/>
      <c r="AQ22" s="121"/>
      <c r="AR22" s="121"/>
      <c r="AS22" s="121"/>
      <c r="AT22" s="121"/>
      <c r="AU22" s="121"/>
      <c r="AV22" s="384">
        <v>50000</v>
      </c>
      <c r="AW22" s="384">
        <v>50000</v>
      </c>
      <c r="AX22" s="384"/>
      <c r="AY22" s="384"/>
      <c r="AZ22" s="121"/>
      <c r="BA22" s="121"/>
      <c r="BB22" s="254"/>
      <c r="BC22" s="254"/>
      <c r="BD22" s="123">
        <f t="shared" si="0"/>
        <v>8870000</v>
      </c>
      <c r="BE22" s="123">
        <f t="shared" si="0"/>
        <v>8870000</v>
      </c>
    </row>
    <row r="23" spans="1:57" s="58" customFormat="1" ht="15" customHeight="1" x14ac:dyDescent="0.2">
      <c r="A23" s="118" t="s">
        <v>151</v>
      </c>
      <c r="B23" s="125" t="s">
        <v>423</v>
      </c>
      <c r="C23" s="124" t="s">
        <v>424</v>
      </c>
      <c r="D23" s="161">
        <f t="shared" ref="D23:L23" si="1">SUM(D10:D22)</f>
        <v>8235510</v>
      </c>
      <c r="E23" s="161">
        <f t="shared" ref="E23" si="2">SUM(E10:E22)</f>
        <v>10264247</v>
      </c>
      <c r="F23" s="161">
        <f t="shared" si="1"/>
        <v>0</v>
      </c>
      <c r="G23" s="161">
        <f t="shared" ref="G23" si="3">SUM(G10:G22)</f>
        <v>0</v>
      </c>
      <c r="H23" s="161">
        <f t="shared" si="1"/>
        <v>0</v>
      </c>
      <c r="I23" s="161">
        <f t="shared" ref="I23" si="4">SUM(I10:I22)</f>
        <v>0</v>
      </c>
      <c r="J23" s="161">
        <f t="shared" si="1"/>
        <v>0</v>
      </c>
      <c r="K23" s="161">
        <f t="shared" ref="K23" si="5">SUM(K10:K22)</f>
        <v>0</v>
      </c>
      <c r="L23" s="161">
        <f t="shared" si="1"/>
        <v>0</v>
      </c>
      <c r="M23" s="161">
        <f t="shared" ref="M23" si="6">SUM(M10:M22)</f>
        <v>0</v>
      </c>
      <c r="N23" s="127"/>
      <c r="O23" s="127"/>
      <c r="P23" s="127">
        <f t="shared" ref="P23:V23" si="7">SUM(P10:P22)</f>
        <v>0</v>
      </c>
      <c r="Q23" s="127">
        <f t="shared" ref="Q23" si="8">SUM(Q10:Q22)</f>
        <v>0</v>
      </c>
      <c r="R23" s="161">
        <f t="shared" ref="R23:T23" si="9">SUM(R10:R22)</f>
        <v>12000000</v>
      </c>
      <c r="S23" s="161">
        <f t="shared" ref="S23" si="10">SUM(S10:S22)</f>
        <v>12000000</v>
      </c>
      <c r="T23" s="161">
        <f t="shared" si="9"/>
        <v>0</v>
      </c>
      <c r="U23" s="161">
        <f t="shared" ref="U23" si="11">SUM(U10:U22)</f>
        <v>0</v>
      </c>
      <c r="V23" s="127">
        <f t="shared" si="7"/>
        <v>0</v>
      </c>
      <c r="W23" s="127">
        <f t="shared" ref="W23" si="12">SUM(W10:W22)</f>
        <v>0</v>
      </c>
      <c r="X23" s="161">
        <f t="shared" ref="X23:AB23" si="13">SUM(X10:X22)</f>
        <v>0</v>
      </c>
      <c r="Y23" s="161">
        <f t="shared" ref="Y23" si="14">SUM(Y10:Y22)</f>
        <v>0</v>
      </c>
      <c r="Z23" s="161">
        <f t="shared" si="13"/>
        <v>0</v>
      </c>
      <c r="AA23" s="161">
        <f t="shared" ref="AA23" si="15">SUM(AA10:AA22)</f>
        <v>0</v>
      </c>
      <c r="AB23" s="161">
        <f t="shared" si="13"/>
        <v>0</v>
      </c>
      <c r="AC23" s="161">
        <f t="shared" ref="AC23" si="16">SUM(AC10:AC22)</f>
        <v>0</v>
      </c>
      <c r="AD23" s="185">
        <f t="shared" ref="AD23:AI23" si="17">AD10+AD11+AD12+AD13+AD14+AD15+AD16+AD17+AD18+AD19+AD20+AD21+AD22</f>
        <v>20955480</v>
      </c>
      <c r="AE23" s="185">
        <f t="shared" si="17"/>
        <v>21390260</v>
      </c>
      <c r="AF23" s="185">
        <f t="shared" si="17"/>
        <v>12819924</v>
      </c>
      <c r="AG23" s="185">
        <f t="shared" si="17"/>
        <v>12993836</v>
      </c>
      <c r="AH23" s="185">
        <f t="shared" si="17"/>
        <v>20311732</v>
      </c>
      <c r="AI23" s="185">
        <f t="shared" si="17"/>
        <v>20572600</v>
      </c>
      <c r="AJ23" s="161"/>
      <c r="AK23" s="161"/>
      <c r="AL23" s="161">
        <f t="shared" ref="AL23:AN23" si="18">SUM(AL10:AL22)</f>
        <v>0</v>
      </c>
      <c r="AM23" s="161">
        <f t="shared" ref="AM23" si="19">SUM(AM10:AM22)</f>
        <v>0</v>
      </c>
      <c r="AN23" s="161">
        <f t="shared" si="18"/>
        <v>0</v>
      </c>
      <c r="AO23" s="161">
        <f t="shared" ref="AO23" si="20">SUM(AO10:AO22)</f>
        <v>0</v>
      </c>
      <c r="AP23" s="127">
        <f t="shared" ref="AP23:AZ23" si="21">SUM(AP10:AP22)</f>
        <v>0</v>
      </c>
      <c r="AQ23" s="127">
        <f t="shared" ref="AQ23" si="22">SUM(AQ10:AQ22)</f>
        <v>0</v>
      </c>
      <c r="AR23" s="127">
        <f t="shared" si="21"/>
        <v>0</v>
      </c>
      <c r="AS23" s="127">
        <f t="shared" ref="AS23" si="23">SUM(AS10:AS22)</f>
        <v>0</v>
      </c>
      <c r="AT23" s="127">
        <f t="shared" si="21"/>
        <v>0</v>
      </c>
      <c r="AU23" s="127">
        <f t="shared" ref="AU23" si="24">SUM(AU10:AU22)</f>
        <v>0</v>
      </c>
      <c r="AV23" s="161">
        <f t="shared" ref="AV23:AX23" si="25">SUM(AV10:AV22)</f>
        <v>6349000</v>
      </c>
      <c r="AW23" s="161">
        <f t="shared" ref="AW23" si="26">SUM(AW10:AW22)</f>
        <v>6522912</v>
      </c>
      <c r="AX23" s="161">
        <f t="shared" si="25"/>
        <v>0</v>
      </c>
      <c r="AY23" s="161">
        <f t="shared" ref="AY23" si="27">SUM(AY10:AY22)</f>
        <v>0</v>
      </c>
      <c r="AZ23" s="127">
        <f t="shared" si="21"/>
        <v>0</v>
      </c>
      <c r="BA23" s="127">
        <f t="shared" ref="BA23" si="28">SUM(BA10:BA22)</f>
        <v>0</v>
      </c>
      <c r="BB23" s="161">
        <f t="shared" ref="BB23:BC23" si="29">SUM(BB10:BB22)</f>
        <v>6300000</v>
      </c>
      <c r="BC23" s="161">
        <f t="shared" si="29"/>
        <v>6300000</v>
      </c>
      <c r="BD23" s="123">
        <f t="shared" si="0"/>
        <v>86971646</v>
      </c>
      <c r="BE23" s="123">
        <f t="shared" si="0"/>
        <v>90043855</v>
      </c>
    </row>
    <row r="24" spans="1:57" s="58" customFormat="1" ht="15" customHeight="1" x14ac:dyDescent="0.2">
      <c r="A24" s="118" t="s">
        <v>154</v>
      </c>
      <c r="B24" s="126" t="s">
        <v>425</v>
      </c>
      <c r="C24" s="124" t="s">
        <v>426</v>
      </c>
      <c r="D24" s="161">
        <v>28911684</v>
      </c>
      <c r="E24" s="161">
        <v>28911684</v>
      </c>
      <c r="F24" s="384"/>
      <c r="G24" s="384"/>
      <c r="H24" s="384"/>
      <c r="I24" s="384"/>
      <c r="J24" s="384"/>
      <c r="K24" s="384"/>
      <c r="L24" s="384"/>
      <c r="M24" s="384"/>
      <c r="N24" s="121"/>
      <c r="O24" s="121"/>
      <c r="P24" s="122"/>
      <c r="Q24" s="122"/>
      <c r="R24" s="254"/>
      <c r="S24" s="254"/>
      <c r="T24" s="254"/>
      <c r="U24" s="254"/>
      <c r="V24" s="122"/>
      <c r="W24" s="122"/>
      <c r="X24" s="384"/>
      <c r="Y24" s="384"/>
      <c r="Z24" s="384"/>
      <c r="AA24" s="384"/>
      <c r="AB24" s="384"/>
      <c r="AC24" s="384"/>
      <c r="AD24" s="185"/>
      <c r="AE24" s="185"/>
      <c r="AF24" s="185"/>
      <c r="AG24" s="185"/>
      <c r="AH24" s="185"/>
      <c r="AI24" s="185"/>
      <c r="AJ24" s="384"/>
      <c r="AK24" s="384"/>
      <c r="AL24" s="384"/>
      <c r="AM24" s="384"/>
      <c r="AN24" s="254"/>
      <c r="AO24" s="254"/>
      <c r="AP24" s="121"/>
      <c r="AQ24" s="121"/>
      <c r="AR24" s="121"/>
      <c r="AS24" s="121"/>
      <c r="AT24" s="121"/>
      <c r="AU24" s="121"/>
      <c r="AV24" s="384"/>
      <c r="AW24" s="384"/>
      <c r="AX24" s="384"/>
      <c r="AY24" s="384"/>
      <c r="AZ24" s="121"/>
      <c r="BA24" s="121"/>
      <c r="BB24" s="254"/>
      <c r="BC24" s="254"/>
      <c r="BD24" s="123">
        <f t="shared" si="0"/>
        <v>28911684</v>
      </c>
      <c r="BE24" s="123">
        <f t="shared" si="0"/>
        <v>28911684</v>
      </c>
    </row>
    <row r="25" spans="1:57" ht="29.25" customHeight="1" x14ac:dyDescent="0.2">
      <c r="A25" s="118" t="s">
        <v>157</v>
      </c>
      <c r="B25" s="126" t="s">
        <v>427</v>
      </c>
      <c r="C25" s="124" t="s">
        <v>428</v>
      </c>
      <c r="D25" s="161">
        <v>5340000</v>
      </c>
      <c r="E25" s="161">
        <v>5340000</v>
      </c>
      <c r="F25" s="384"/>
      <c r="G25" s="384"/>
      <c r="H25" s="384"/>
      <c r="I25" s="384"/>
      <c r="J25" s="384"/>
      <c r="K25" s="384"/>
      <c r="L25" s="384"/>
      <c r="M25" s="384"/>
      <c r="N25" s="121"/>
      <c r="O25" s="121"/>
      <c r="P25" s="122"/>
      <c r="Q25" s="122"/>
      <c r="R25" s="254"/>
      <c r="S25" s="254"/>
      <c r="T25" s="254"/>
      <c r="U25" s="254"/>
      <c r="V25" s="122"/>
      <c r="W25" s="122"/>
      <c r="X25" s="384"/>
      <c r="Y25" s="384"/>
      <c r="Z25" s="384"/>
      <c r="AA25" s="384"/>
      <c r="AB25" s="384"/>
      <c r="AC25" s="384"/>
      <c r="AD25" s="185">
        <v>900000</v>
      </c>
      <c r="AE25" s="185">
        <v>900000</v>
      </c>
      <c r="AF25" s="185">
        <v>300000</v>
      </c>
      <c r="AG25" s="185">
        <v>300000</v>
      </c>
      <c r="AH25" s="185">
        <v>300000</v>
      </c>
      <c r="AI25" s="185">
        <v>300000</v>
      </c>
      <c r="AJ25" s="384">
        <v>2640000</v>
      </c>
      <c r="AK25" s="384">
        <v>5320500</v>
      </c>
      <c r="AL25" s="384"/>
      <c r="AM25" s="384"/>
      <c r="AN25" s="254">
        <v>1500000</v>
      </c>
      <c r="AO25" s="254">
        <v>1500000</v>
      </c>
      <c r="AP25" s="121"/>
      <c r="AQ25" s="121"/>
      <c r="AR25" s="121"/>
      <c r="AS25" s="121"/>
      <c r="AT25" s="121"/>
      <c r="AU25" s="121"/>
      <c r="AV25" s="384"/>
      <c r="AW25" s="384"/>
      <c r="AX25" s="384"/>
      <c r="AY25" s="384"/>
      <c r="AZ25" s="121"/>
      <c r="BA25" s="121"/>
      <c r="BB25" s="254"/>
      <c r="BC25" s="254"/>
      <c r="BD25" s="123">
        <f t="shared" si="0"/>
        <v>10980000</v>
      </c>
      <c r="BE25" s="123">
        <f t="shared" si="0"/>
        <v>13660500</v>
      </c>
    </row>
    <row r="26" spans="1:57" ht="15" customHeight="1" x14ac:dyDescent="0.2">
      <c r="A26" s="118" t="s">
        <v>160</v>
      </c>
      <c r="B26" s="128" t="s">
        <v>429</v>
      </c>
      <c r="C26" s="124" t="s">
        <v>430</v>
      </c>
      <c r="D26" s="161">
        <v>3300000</v>
      </c>
      <c r="E26" s="161">
        <v>3556000</v>
      </c>
      <c r="F26" s="384"/>
      <c r="G26" s="384"/>
      <c r="H26" s="384"/>
      <c r="I26" s="384"/>
      <c r="J26" s="384"/>
      <c r="K26" s="384"/>
      <c r="L26" s="384"/>
      <c r="M26" s="384"/>
      <c r="N26" s="121"/>
      <c r="O26" s="121"/>
      <c r="P26" s="122"/>
      <c r="Q26" s="122"/>
      <c r="R26" s="254"/>
      <c r="S26" s="254"/>
      <c r="T26" s="254"/>
      <c r="U26" s="254"/>
      <c r="V26" s="122"/>
      <c r="W26" s="122"/>
      <c r="X26" s="384"/>
      <c r="Y26" s="384"/>
      <c r="Z26" s="384"/>
      <c r="AA26" s="384"/>
      <c r="AB26" s="384"/>
      <c r="AC26" s="384"/>
      <c r="AD26" s="185">
        <v>0</v>
      </c>
      <c r="AE26" s="185">
        <v>0</v>
      </c>
      <c r="AF26" s="185"/>
      <c r="AG26" s="185"/>
      <c r="AH26" s="185"/>
      <c r="AI26" s="185"/>
      <c r="AJ26" s="384"/>
      <c r="AK26" s="384"/>
      <c r="AL26" s="384"/>
      <c r="AM26" s="384"/>
      <c r="AN26" s="254"/>
      <c r="AO26" s="254"/>
      <c r="AP26" s="121"/>
      <c r="AQ26" s="121"/>
      <c r="AR26" s="121"/>
      <c r="AS26" s="121"/>
      <c r="AT26" s="121"/>
      <c r="AU26" s="121"/>
      <c r="AV26" s="384"/>
      <c r="AW26" s="384"/>
      <c r="AX26" s="384"/>
      <c r="AY26" s="384"/>
      <c r="AZ26" s="121"/>
      <c r="BA26" s="121"/>
      <c r="BB26" s="254"/>
      <c r="BC26" s="254"/>
      <c r="BD26" s="123">
        <f t="shared" si="0"/>
        <v>3300000</v>
      </c>
      <c r="BE26" s="123">
        <f t="shared" si="0"/>
        <v>3556000</v>
      </c>
    </row>
    <row r="27" spans="1:57" ht="15" customHeight="1" x14ac:dyDescent="0.2">
      <c r="A27" s="118" t="s">
        <v>163</v>
      </c>
      <c r="B27" s="126" t="s">
        <v>431</v>
      </c>
      <c r="C27" s="124" t="s">
        <v>432</v>
      </c>
      <c r="D27" s="161">
        <f t="shared" ref="D27:L27" si="30">SUM(D24:D26)</f>
        <v>37551684</v>
      </c>
      <c r="E27" s="161">
        <f t="shared" ref="E27" si="31">SUM(E24:E26)</f>
        <v>37807684</v>
      </c>
      <c r="F27" s="161">
        <f t="shared" si="30"/>
        <v>0</v>
      </c>
      <c r="G27" s="161">
        <f t="shared" ref="G27" si="32">SUM(G24:G26)</f>
        <v>0</v>
      </c>
      <c r="H27" s="161">
        <f t="shared" si="30"/>
        <v>0</v>
      </c>
      <c r="I27" s="161">
        <f t="shared" ref="I27" si="33">SUM(I24:I26)</f>
        <v>0</v>
      </c>
      <c r="J27" s="161">
        <f t="shared" si="30"/>
        <v>0</v>
      </c>
      <c r="K27" s="161">
        <f t="shared" ref="K27" si="34">SUM(K24:K26)</f>
        <v>0</v>
      </c>
      <c r="L27" s="161">
        <f t="shared" si="30"/>
        <v>0</v>
      </c>
      <c r="M27" s="161">
        <f t="shared" ref="M27" si="35">SUM(M24:M26)</f>
        <v>0</v>
      </c>
      <c r="N27" s="127"/>
      <c r="O27" s="127"/>
      <c r="P27" s="127">
        <f t="shared" ref="P27:V27" si="36">SUM(P24:P26)</f>
        <v>0</v>
      </c>
      <c r="Q27" s="127">
        <f t="shared" ref="Q27" si="37">SUM(Q24:Q26)</f>
        <v>0</v>
      </c>
      <c r="R27" s="161">
        <f t="shared" ref="R27:T27" si="38">SUM(R24:R26)</f>
        <v>0</v>
      </c>
      <c r="S27" s="161">
        <f t="shared" ref="S27" si="39">SUM(S24:S26)</f>
        <v>0</v>
      </c>
      <c r="T27" s="161">
        <f t="shared" si="38"/>
        <v>0</v>
      </c>
      <c r="U27" s="161">
        <f t="shared" ref="U27" si="40">SUM(U24:U26)</f>
        <v>0</v>
      </c>
      <c r="V27" s="127">
        <f t="shared" si="36"/>
        <v>0</v>
      </c>
      <c r="W27" s="127">
        <f t="shared" ref="W27" si="41">SUM(W24:W26)</f>
        <v>0</v>
      </c>
      <c r="X27" s="161">
        <f t="shared" ref="X27:AB27" si="42">SUM(X24:X26)</f>
        <v>0</v>
      </c>
      <c r="Y27" s="161">
        <f t="shared" ref="Y27" si="43">SUM(Y24:Y26)</f>
        <v>0</v>
      </c>
      <c r="Z27" s="161">
        <f t="shared" si="42"/>
        <v>0</v>
      </c>
      <c r="AA27" s="161">
        <f t="shared" ref="AA27" si="44">SUM(AA24:AA26)</f>
        <v>0</v>
      </c>
      <c r="AB27" s="161">
        <f t="shared" si="42"/>
        <v>0</v>
      </c>
      <c r="AC27" s="161">
        <f t="shared" ref="AC27" si="45">SUM(AC24:AC26)</f>
        <v>0</v>
      </c>
      <c r="AD27" s="185">
        <f t="shared" ref="AD27:AI27" si="46">AD24+AD25+AD26</f>
        <v>900000</v>
      </c>
      <c r="AE27" s="185">
        <f t="shared" si="46"/>
        <v>900000</v>
      </c>
      <c r="AF27" s="185">
        <f t="shared" si="46"/>
        <v>300000</v>
      </c>
      <c r="AG27" s="185">
        <f t="shared" si="46"/>
        <v>300000</v>
      </c>
      <c r="AH27" s="185">
        <f t="shared" si="46"/>
        <v>300000</v>
      </c>
      <c r="AI27" s="185">
        <f t="shared" si="46"/>
        <v>300000</v>
      </c>
      <c r="AJ27" s="161">
        <f t="shared" ref="AJ27:AK27" si="47">SUM(AJ24:AJ26)</f>
        <v>2640000</v>
      </c>
      <c r="AK27" s="161">
        <f t="shared" si="47"/>
        <v>5320500</v>
      </c>
      <c r="AL27" s="161">
        <f t="shared" ref="AL27:AN27" si="48">SUM(AL24:AL26)</f>
        <v>0</v>
      </c>
      <c r="AM27" s="161">
        <f t="shared" ref="AM27" si="49">SUM(AM24:AM26)</f>
        <v>0</v>
      </c>
      <c r="AN27" s="161">
        <f t="shared" si="48"/>
        <v>1500000</v>
      </c>
      <c r="AO27" s="161">
        <f t="shared" ref="AO27" si="50">SUM(AO24:AO26)</f>
        <v>1500000</v>
      </c>
      <c r="AP27" s="127">
        <f t="shared" ref="AP27:AZ27" si="51">SUM(AP24:AP26)</f>
        <v>0</v>
      </c>
      <c r="AQ27" s="127">
        <f t="shared" ref="AQ27" si="52">SUM(AQ24:AQ26)</f>
        <v>0</v>
      </c>
      <c r="AR27" s="127">
        <f t="shared" si="51"/>
        <v>0</v>
      </c>
      <c r="AS27" s="127">
        <f t="shared" ref="AS27" si="53">SUM(AS24:AS26)</f>
        <v>0</v>
      </c>
      <c r="AT27" s="127">
        <f t="shared" si="51"/>
        <v>0</v>
      </c>
      <c r="AU27" s="127">
        <f t="shared" ref="AU27" si="54">SUM(AU24:AU26)</f>
        <v>0</v>
      </c>
      <c r="AV27" s="161">
        <f t="shared" ref="AV27:AX27" si="55">SUM(AV24:AV26)</f>
        <v>0</v>
      </c>
      <c r="AW27" s="161">
        <f t="shared" ref="AW27" si="56">SUM(AW24:AW26)</f>
        <v>0</v>
      </c>
      <c r="AX27" s="161">
        <f t="shared" si="55"/>
        <v>0</v>
      </c>
      <c r="AY27" s="161">
        <f t="shared" ref="AY27" si="57">SUM(AY24:AY26)</f>
        <v>0</v>
      </c>
      <c r="AZ27" s="127">
        <f t="shared" si="51"/>
        <v>0</v>
      </c>
      <c r="BA27" s="127">
        <f t="shared" ref="BA27" si="58">SUM(BA24:BA26)</f>
        <v>0</v>
      </c>
      <c r="BB27" s="161">
        <f t="shared" ref="BB27:BC27" si="59">SUM(BB24:BB26)</f>
        <v>0</v>
      </c>
      <c r="BC27" s="161">
        <f t="shared" si="59"/>
        <v>0</v>
      </c>
      <c r="BD27" s="123">
        <f t="shared" si="0"/>
        <v>43191684</v>
      </c>
      <c r="BE27" s="123">
        <f t="shared" si="0"/>
        <v>46128184</v>
      </c>
    </row>
    <row r="28" spans="1:57" ht="15" customHeight="1" x14ac:dyDescent="0.2">
      <c r="A28" s="129" t="s">
        <v>166</v>
      </c>
      <c r="B28" s="130" t="s">
        <v>433</v>
      </c>
      <c r="C28" s="131" t="s">
        <v>434</v>
      </c>
      <c r="D28" s="381">
        <f t="shared" ref="D28:BD28" si="60">D23+D27</f>
        <v>45787194</v>
      </c>
      <c r="E28" s="381">
        <f t="shared" ref="E28" si="61">E23+E27</f>
        <v>48071931</v>
      </c>
      <c r="F28" s="381">
        <f t="shared" si="60"/>
        <v>0</v>
      </c>
      <c r="G28" s="381">
        <f t="shared" ref="G28" si="62">G23+G27</f>
        <v>0</v>
      </c>
      <c r="H28" s="381">
        <f t="shared" si="60"/>
        <v>0</v>
      </c>
      <c r="I28" s="381">
        <f t="shared" ref="I28" si="63">I23+I27</f>
        <v>0</v>
      </c>
      <c r="J28" s="381">
        <f t="shared" si="60"/>
        <v>0</v>
      </c>
      <c r="K28" s="381">
        <f t="shared" ref="K28" si="64">K23+K27</f>
        <v>0</v>
      </c>
      <c r="L28" s="381">
        <f t="shared" si="60"/>
        <v>0</v>
      </c>
      <c r="M28" s="381">
        <f t="shared" ref="M28" si="65">M23+M27</f>
        <v>0</v>
      </c>
      <c r="N28" s="381">
        <f t="shared" si="60"/>
        <v>0</v>
      </c>
      <c r="O28" s="381">
        <f t="shared" ref="O28" si="66">O23+O27</f>
        <v>0</v>
      </c>
      <c r="P28" s="381">
        <f t="shared" si="60"/>
        <v>0</v>
      </c>
      <c r="Q28" s="381">
        <f t="shared" ref="Q28" si="67">Q23+Q27</f>
        <v>0</v>
      </c>
      <c r="R28" s="381">
        <f t="shared" si="60"/>
        <v>12000000</v>
      </c>
      <c r="S28" s="381">
        <f t="shared" ref="S28" si="68">S23+S27</f>
        <v>12000000</v>
      </c>
      <c r="T28" s="381">
        <f t="shared" si="60"/>
        <v>0</v>
      </c>
      <c r="U28" s="381">
        <f t="shared" ref="U28" si="69">U23+U27</f>
        <v>0</v>
      </c>
      <c r="V28" s="381">
        <f t="shared" si="60"/>
        <v>0</v>
      </c>
      <c r="W28" s="381">
        <f t="shared" ref="W28" si="70">W23+W27</f>
        <v>0</v>
      </c>
      <c r="X28" s="381">
        <f t="shared" si="60"/>
        <v>0</v>
      </c>
      <c r="Y28" s="381">
        <f t="shared" ref="Y28" si="71">Y23+Y27</f>
        <v>0</v>
      </c>
      <c r="Z28" s="381">
        <f t="shared" si="60"/>
        <v>0</v>
      </c>
      <c r="AA28" s="381">
        <f t="shared" ref="AA28" si="72">AA23+AA27</f>
        <v>0</v>
      </c>
      <c r="AB28" s="381">
        <f t="shared" si="60"/>
        <v>0</v>
      </c>
      <c r="AC28" s="381">
        <f t="shared" ref="AC28" si="73">AC23+AC27</f>
        <v>0</v>
      </c>
      <c r="AD28" s="381">
        <f t="shared" si="60"/>
        <v>21855480</v>
      </c>
      <c r="AE28" s="381">
        <f t="shared" ref="AE28" si="74">AE23+AE27</f>
        <v>22290260</v>
      </c>
      <c r="AF28" s="381">
        <f t="shared" si="60"/>
        <v>13119924</v>
      </c>
      <c r="AG28" s="381">
        <f t="shared" ref="AG28" si="75">AG23+AG27</f>
        <v>13293836</v>
      </c>
      <c r="AH28" s="381">
        <f t="shared" si="60"/>
        <v>20611732</v>
      </c>
      <c r="AI28" s="381">
        <f t="shared" ref="AI28" si="76">AI23+AI27</f>
        <v>20872600</v>
      </c>
      <c r="AJ28" s="381">
        <f t="shared" si="60"/>
        <v>2640000</v>
      </c>
      <c r="AK28" s="381">
        <f t="shared" ref="AK28" si="77">AK23+AK27</f>
        <v>5320500</v>
      </c>
      <c r="AL28" s="381">
        <f t="shared" si="60"/>
        <v>0</v>
      </c>
      <c r="AM28" s="381">
        <f t="shared" ref="AM28" si="78">AM23+AM27</f>
        <v>0</v>
      </c>
      <c r="AN28" s="381">
        <f t="shared" si="60"/>
        <v>1500000</v>
      </c>
      <c r="AO28" s="381">
        <f t="shared" ref="AO28" si="79">AO23+AO27</f>
        <v>1500000</v>
      </c>
      <c r="AP28" s="381">
        <f t="shared" si="60"/>
        <v>0</v>
      </c>
      <c r="AQ28" s="381">
        <f t="shared" ref="AQ28" si="80">AQ23+AQ27</f>
        <v>0</v>
      </c>
      <c r="AR28" s="381">
        <f t="shared" si="60"/>
        <v>0</v>
      </c>
      <c r="AS28" s="381">
        <f t="shared" ref="AS28" si="81">AS23+AS27</f>
        <v>0</v>
      </c>
      <c r="AT28" s="381">
        <f t="shared" si="60"/>
        <v>0</v>
      </c>
      <c r="AU28" s="381">
        <f t="shared" ref="AU28" si="82">AU23+AU27</f>
        <v>0</v>
      </c>
      <c r="AV28" s="381">
        <f t="shared" si="60"/>
        <v>6349000</v>
      </c>
      <c r="AW28" s="381">
        <f t="shared" ref="AW28" si="83">AW23+AW27</f>
        <v>6522912</v>
      </c>
      <c r="AX28" s="381">
        <f t="shared" si="60"/>
        <v>0</v>
      </c>
      <c r="AY28" s="381">
        <f t="shared" ref="AY28" si="84">AY23+AY27</f>
        <v>0</v>
      </c>
      <c r="AZ28" s="381">
        <f t="shared" si="60"/>
        <v>0</v>
      </c>
      <c r="BA28" s="381">
        <f t="shared" ref="BA28" si="85">BA23+BA27</f>
        <v>0</v>
      </c>
      <c r="BB28" s="381">
        <f t="shared" si="60"/>
        <v>6300000</v>
      </c>
      <c r="BC28" s="381">
        <f t="shared" ref="BC28" si="86">BC23+BC27</f>
        <v>6300000</v>
      </c>
      <c r="BD28" s="381">
        <f t="shared" si="60"/>
        <v>130163330</v>
      </c>
      <c r="BE28" s="381">
        <f t="shared" ref="BE28" si="87">BE23+BE27</f>
        <v>136172039</v>
      </c>
    </row>
    <row r="29" spans="1:57" ht="15" customHeight="1" x14ac:dyDescent="0.2">
      <c r="A29" s="129" t="s">
        <v>169</v>
      </c>
      <c r="B29" s="133" t="s">
        <v>435</v>
      </c>
      <c r="C29" s="131" t="s">
        <v>436</v>
      </c>
      <c r="D29" s="382">
        <v>12546000</v>
      </c>
      <c r="E29" s="440">
        <v>12624263</v>
      </c>
      <c r="F29" s="381"/>
      <c r="G29" s="381"/>
      <c r="H29" s="381"/>
      <c r="I29" s="381"/>
      <c r="J29" s="381"/>
      <c r="K29" s="381"/>
      <c r="L29" s="381">
        <v>3200000</v>
      </c>
      <c r="M29" s="381">
        <v>3200000</v>
      </c>
      <c r="N29" s="134"/>
      <c r="O29" s="134"/>
      <c r="P29" s="135"/>
      <c r="Q29" s="135"/>
      <c r="R29" s="386">
        <v>1365000</v>
      </c>
      <c r="S29" s="386">
        <v>1365000</v>
      </c>
      <c r="T29" s="386"/>
      <c r="U29" s="386"/>
      <c r="V29" s="135"/>
      <c r="W29" s="135"/>
      <c r="X29" s="381"/>
      <c r="Y29" s="381"/>
      <c r="Z29" s="381"/>
      <c r="AA29" s="381"/>
      <c r="AB29" s="381"/>
      <c r="AC29" s="381"/>
      <c r="AD29" s="187">
        <f>AD28*0.165+AD16*0.155</f>
        <v>3739201.5500000003</v>
      </c>
      <c r="AE29" s="438">
        <v>3665292</v>
      </c>
      <c r="AF29" s="187">
        <f>AF28*0.165+AF16*0.155</f>
        <v>2218011.36</v>
      </c>
      <c r="AG29" s="438">
        <v>2299751</v>
      </c>
      <c r="AH29" s="187">
        <f>AH28*0.165+AH16*0.155</f>
        <v>3480764.1900000004</v>
      </c>
      <c r="AI29" s="187">
        <v>3603374</v>
      </c>
      <c r="AJ29" s="381">
        <v>96000</v>
      </c>
      <c r="AK29" s="598">
        <v>196000</v>
      </c>
      <c r="AL29" s="381"/>
      <c r="AM29" s="381"/>
      <c r="AN29" s="386">
        <v>262500</v>
      </c>
      <c r="AO29" s="386">
        <v>262500</v>
      </c>
      <c r="AP29" s="134"/>
      <c r="AQ29" s="134"/>
      <c r="AR29" s="134"/>
      <c r="AS29" s="134"/>
      <c r="AT29" s="134"/>
      <c r="AU29" s="134"/>
      <c r="AV29" s="381">
        <v>1145000</v>
      </c>
      <c r="AW29" s="598">
        <v>1171088</v>
      </c>
      <c r="AX29" s="381"/>
      <c r="AY29" s="381"/>
      <c r="AZ29" s="134"/>
      <c r="BA29" s="134"/>
      <c r="BB29" s="386">
        <v>1165500</v>
      </c>
      <c r="BC29" s="386">
        <v>1165500</v>
      </c>
      <c r="BD29" s="132">
        <f>D29+F29+H29+J29+L29+P29+R29+T29+V29+X29+Z29+AB29+AD29+AF29+AH29+AL29+AN29+AP29+AR29+AT29+AV29+AX29+AZ29+BB29+N29+AJ29</f>
        <v>29217977.100000001</v>
      </c>
      <c r="BE29" s="132">
        <f>E29+G29+I29+K29+M29+Q29+S29+U29+W29+Y29+AA29+AC29+AE29+AG29+AI29+AM29+AO29+AQ29+AS29+AU29+AW29+AY29+BA29+BC29+O29+AK29</f>
        <v>29552768</v>
      </c>
    </row>
    <row r="30" spans="1:57" s="76" customFormat="1" ht="15" customHeight="1" x14ac:dyDescent="0.2">
      <c r="A30" s="118" t="s">
        <v>172</v>
      </c>
      <c r="B30" s="126" t="s">
        <v>437</v>
      </c>
      <c r="C30" s="124" t="s">
        <v>438</v>
      </c>
      <c r="D30" s="161">
        <v>300000</v>
      </c>
      <c r="E30" s="161">
        <v>300000</v>
      </c>
      <c r="F30" s="385"/>
      <c r="G30" s="385"/>
      <c r="H30" s="385"/>
      <c r="I30" s="385"/>
      <c r="J30" s="385"/>
      <c r="K30" s="385"/>
      <c r="L30" s="385"/>
      <c r="M30" s="385"/>
      <c r="N30" s="136"/>
      <c r="O30" s="136"/>
      <c r="P30" s="123"/>
      <c r="Q30" s="123"/>
      <c r="R30" s="255"/>
      <c r="S30" s="255"/>
      <c r="T30" s="255"/>
      <c r="U30" s="255"/>
      <c r="V30" s="123"/>
      <c r="W30" s="123"/>
      <c r="X30" s="385"/>
      <c r="Y30" s="385"/>
      <c r="Z30" s="385"/>
      <c r="AA30" s="385"/>
      <c r="AB30" s="385"/>
      <c r="AC30" s="385"/>
      <c r="AD30" s="185">
        <v>800000</v>
      </c>
      <c r="AE30" s="185">
        <v>800000</v>
      </c>
      <c r="AF30" s="185">
        <v>1000000</v>
      </c>
      <c r="AG30" s="185">
        <v>1000000</v>
      </c>
      <c r="AH30" s="185">
        <v>50000</v>
      </c>
      <c r="AI30" s="185">
        <v>50000</v>
      </c>
      <c r="AJ30" s="384"/>
      <c r="AK30" s="384">
        <v>500000</v>
      </c>
      <c r="AL30" s="385"/>
      <c r="AM30" s="385"/>
      <c r="AN30" s="255"/>
      <c r="AO30" s="255"/>
      <c r="AP30" s="136"/>
      <c r="AQ30" s="136"/>
      <c r="AR30" s="136"/>
      <c r="AS30" s="136"/>
      <c r="AT30" s="136"/>
      <c r="AU30" s="136"/>
      <c r="AV30" s="385"/>
      <c r="AW30" s="385"/>
      <c r="AX30" s="385"/>
      <c r="AY30" s="385"/>
      <c r="AZ30" s="136"/>
      <c r="BA30" s="136"/>
      <c r="BB30" s="255"/>
      <c r="BC30" s="255"/>
      <c r="BD30" s="123">
        <f t="shared" si="0"/>
        <v>2150000</v>
      </c>
      <c r="BE30" s="123">
        <f t="shared" si="0"/>
        <v>2650000</v>
      </c>
    </row>
    <row r="31" spans="1:57" ht="15" customHeight="1" x14ac:dyDescent="0.2">
      <c r="A31" s="118" t="s">
        <v>175</v>
      </c>
      <c r="B31" s="126" t="s">
        <v>439</v>
      </c>
      <c r="C31" s="124" t="s">
        <v>440</v>
      </c>
      <c r="D31" s="161">
        <v>2600000</v>
      </c>
      <c r="E31" s="161">
        <v>2600000</v>
      </c>
      <c r="F31" s="384"/>
      <c r="G31" s="384"/>
      <c r="H31" s="384"/>
      <c r="I31" s="384"/>
      <c r="J31" s="384"/>
      <c r="K31" s="384"/>
      <c r="L31" s="384"/>
      <c r="M31" s="384"/>
      <c r="N31" s="121"/>
      <c r="O31" s="121"/>
      <c r="P31" s="122"/>
      <c r="Q31" s="122"/>
      <c r="R31" s="254">
        <v>400000</v>
      </c>
      <c r="S31" s="254">
        <v>400000</v>
      </c>
      <c r="T31" s="254"/>
      <c r="U31" s="254"/>
      <c r="V31" s="122"/>
      <c r="W31" s="122"/>
      <c r="X31" s="384"/>
      <c r="Y31" s="384"/>
      <c r="Z31" s="384">
        <v>2450000</v>
      </c>
      <c r="AA31" s="384">
        <v>2450000</v>
      </c>
      <c r="AB31" s="384"/>
      <c r="AC31" s="384"/>
      <c r="AD31" s="185">
        <v>1200000</v>
      </c>
      <c r="AE31" s="185">
        <v>1200000</v>
      </c>
      <c r="AF31" s="185">
        <v>80000</v>
      </c>
      <c r="AG31" s="185">
        <v>80000</v>
      </c>
      <c r="AH31" s="185">
        <v>150000</v>
      </c>
      <c r="AI31" s="185">
        <v>150000</v>
      </c>
      <c r="AJ31" s="384">
        <v>1000000</v>
      </c>
      <c r="AK31" s="384">
        <v>4500000</v>
      </c>
      <c r="AL31" s="384"/>
      <c r="AM31" s="384"/>
      <c r="AN31" s="254"/>
      <c r="AO31" s="254"/>
      <c r="AP31" s="121"/>
      <c r="AQ31" s="121"/>
      <c r="AR31" s="121"/>
      <c r="AS31" s="121"/>
      <c r="AT31" s="121"/>
      <c r="AU31" s="121"/>
      <c r="AV31" s="384">
        <v>1000000</v>
      </c>
      <c r="AW31" s="384">
        <v>1000000</v>
      </c>
      <c r="AX31" s="384"/>
      <c r="AY31" s="384"/>
      <c r="AZ31" s="121"/>
      <c r="BA31" s="121"/>
      <c r="BB31" s="254"/>
      <c r="BC31" s="254"/>
      <c r="BD31" s="123">
        <f t="shared" si="0"/>
        <v>8880000</v>
      </c>
      <c r="BE31" s="123">
        <f t="shared" si="0"/>
        <v>12380000</v>
      </c>
    </row>
    <row r="32" spans="1:57" ht="15" customHeight="1" x14ac:dyDescent="0.2">
      <c r="A32" s="118" t="s">
        <v>178</v>
      </c>
      <c r="B32" s="126" t="s">
        <v>441</v>
      </c>
      <c r="C32" s="124" t="s">
        <v>442</v>
      </c>
      <c r="D32" s="161"/>
      <c r="E32" s="161"/>
      <c r="F32" s="384"/>
      <c r="G32" s="384"/>
      <c r="H32" s="384"/>
      <c r="I32" s="384"/>
      <c r="J32" s="384"/>
      <c r="K32" s="384"/>
      <c r="L32" s="384"/>
      <c r="M32" s="384"/>
      <c r="N32" s="121"/>
      <c r="O32" s="121"/>
      <c r="P32" s="122"/>
      <c r="Q32" s="122"/>
      <c r="R32" s="254"/>
      <c r="S32" s="254"/>
      <c r="T32" s="254"/>
      <c r="U32" s="254"/>
      <c r="V32" s="122"/>
      <c r="W32" s="122"/>
      <c r="X32" s="384"/>
      <c r="Y32" s="384"/>
      <c r="Z32" s="384"/>
      <c r="AA32" s="384"/>
      <c r="AB32" s="384"/>
      <c r="AC32" s="384"/>
      <c r="AD32" s="185"/>
      <c r="AE32" s="185"/>
      <c r="AF32" s="185"/>
      <c r="AG32" s="185"/>
      <c r="AH32" s="185"/>
      <c r="AI32" s="185"/>
      <c r="AJ32" s="384"/>
      <c r="AK32" s="384"/>
      <c r="AL32" s="384"/>
      <c r="AM32" s="384"/>
      <c r="AN32" s="254"/>
      <c r="AO32" s="254"/>
      <c r="AP32" s="121"/>
      <c r="AQ32" s="121"/>
      <c r="AR32" s="121"/>
      <c r="AS32" s="121"/>
      <c r="AT32" s="121"/>
      <c r="AU32" s="121"/>
      <c r="AV32" s="384"/>
      <c r="AW32" s="384"/>
      <c r="AX32" s="384"/>
      <c r="AY32" s="384"/>
      <c r="AZ32" s="121"/>
      <c r="BA32" s="121"/>
      <c r="BB32" s="254"/>
      <c r="BC32" s="254"/>
      <c r="BD32" s="123">
        <f t="shared" si="0"/>
        <v>0</v>
      </c>
      <c r="BE32" s="123">
        <f t="shared" si="0"/>
        <v>0</v>
      </c>
    </row>
    <row r="33" spans="1:57" ht="15" customHeight="1" x14ac:dyDescent="0.2">
      <c r="A33" s="118" t="s">
        <v>181</v>
      </c>
      <c r="B33" s="126" t="s">
        <v>443</v>
      </c>
      <c r="C33" s="124" t="s">
        <v>444</v>
      </c>
      <c r="D33" s="161">
        <f t="shared" ref="D33:E33" si="88">SUM(D30:D32)</f>
        <v>2900000</v>
      </c>
      <c r="E33" s="161">
        <f t="shared" si="88"/>
        <v>2900000</v>
      </c>
      <c r="F33" s="161">
        <f t="shared" ref="F33:J33" si="89">SUM(F30:F32)</f>
        <v>0</v>
      </c>
      <c r="G33" s="161">
        <f t="shared" ref="G33" si="90">SUM(G30:G32)</f>
        <v>0</v>
      </c>
      <c r="H33" s="161">
        <f t="shared" si="89"/>
        <v>0</v>
      </c>
      <c r="I33" s="161">
        <f t="shared" ref="I33" si="91">SUM(I30:I32)</f>
        <v>0</v>
      </c>
      <c r="J33" s="161">
        <f t="shared" si="89"/>
        <v>0</v>
      </c>
      <c r="K33" s="161">
        <f t="shared" ref="K33" si="92">SUM(K30:K32)</f>
        <v>0</v>
      </c>
      <c r="L33" s="161">
        <f t="shared" ref="L33:M33" si="93">SUM(L30:L32)</f>
        <v>0</v>
      </c>
      <c r="M33" s="161">
        <f t="shared" si="93"/>
        <v>0</v>
      </c>
      <c r="N33" s="127">
        <v>0</v>
      </c>
      <c r="O33" s="127">
        <v>0</v>
      </c>
      <c r="P33" s="127">
        <f t="shared" ref="P33:V33" si="94">SUM(P30:P32)</f>
        <v>0</v>
      </c>
      <c r="Q33" s="127">
        <f t="shared" ref="Q33" si="95">SUM(Q30:Q32)</f>
        <v>0</v>
      </c>
      <c r="R33" s="161">
        <f t="shared" ref="R33:S33" si="96">SUM(R30:R32)</f>
        <v>400000</v>
      </c>
      <c r="S33" s="161">
        <f t="shared" si="96"/>
        <v>400000</v>
      </c>
      <c r="T33" s="161">
        <f t="shared" ref="T33:U33" si="97">SUM(T30:T32)</f>
        <v>0</v>
      </c>
      <c r="U33" s="161">
        <f t="shared" si="97"/>
        <v>0</v>
      </c>
      <c r="V33" s="127">
        <f t="shared" si="94"/>
        <v>0</v>
      </c>
      <c r="W33" s="127">
        <f t="shared" ref="W33" si="98">SUM(W30:W32)</f>
        <v>0</v>
      </c>
      <c r="X33" s="161">
        <f t="shared" ref="X33:AB33" si="99">SUM(X30:X32)</f>
        <v>0</v>
      </c>
      <c r="Y33" s="161">
        <f t="shared" ref="Y33" si="100">SUM(Y30:Y32)</f>
        <v>0</v>
      </c>
      <c r="Z33" s="161">
        <f t="shared" ref="Z33:AA33" si="101">SUM(Z30:Z32)</f>
        <v>2450000</v>
      </c>
      <c r="AA33" s="161">
        <f t="shared" si="101"/>
        <v>2450000</v>
      </c>
      <c r="AB33" s="161">
        <f t="shared" si="99"/>
        <v>0</v>
      </c>
      <c r="AC33" s="161">
        <f t="shared" ref="AC33" si="102">SUM(AC30:AC32)</f>
        <v>0</v>
      </c>
      <c r="AD33" s="185">
        <f t="shared" ref="AD33:AI33" si="103">AD30+AD31+AD32</f>
        <v>2000000</v>
      </c>
      <c r="AE33" s="185">
        <f t="shared" si="103"/>
        <v>2000000</v>
      </c>
      <c r="AF33" s="185">
        <f t="shared" si="103"/>
        <v>1080000</v>
      </c>
      <c r="AG33" s="185">
        <f t="shared" si="103"/>
        <v>1080000</v>
      </c>
      <c r="AH33" s="185">
        <f t="shared" si="103"/>
        <v>200000</v>
      </c>
      <c r="AI33" s="185">
        <f t="shared" si="103"/>
        <v>200000</v>
      </c>
      <c r="AJ33" s="161">
        <f t="shared" ref="AJ33:AK33" si="104">SUM(AJ30:AJ32)</f>
        <v>1000000</v>
      </c>
      <c r="AK33" s="161">
        <f t="shared" si="104"/>
        <v>5000000</v>
      </c>
      <c r="AL33" s="161">
        <f t="shared" ref="AL33:AN33" si="105">SUM(AL30:AL32)</f>
        <v>0</v>
      </c>
      <c r="AM33" s="161">
        <f t="shared" ref="AM33" si="106">SUM(AM30:AM32)</f>
        <v>0</v>
      </c>
      <c r="AN33" s="161">
        <f t="shared" si="105"/>
        <v>0</v>
      </c>
      <c r="AO33" s="161">
        <f t="shared" ref="AO33" si="107">SUM(AO30:AO32)</f>
        <v>0</v>
      </c>
      <c r="AP33" s="121">
        <f t="shared" ref="AP33:AZ33" si="108">SUM(AP30:AP32)</f>
        <v>0</v>
      </c>
      <c r="AQ33" s="121">
        <f t="shared" ref="AQ33" si="109">SUM(AQ30:AQ32)</f>
        <v>0</v>
      </c>
      <c r="AR33" s="121">
        <f t="shared" si="108"/>
        <v>0</v>
      </c>
      <c r="AS33" s="121">
        <f t="shared" ref="AS33" si="110">SUM(AS30:AS32)</f>
        <v>0</v>
      </c>
      <c r="AT33" s="121">
        <f t="shared" si="108"/>
        <v>0</v>
      </c>
      <c r="AU33" s="121">
        <f t="shared" ref="AU33" si="111">SUM(AU30:AU32)</f>
        <v>0</v>
      </c>
      <c r="AV33" s="161">
        <f t="shared" ref="AV33:AX33" si="112">SUM(AV30:AV32)</f>
        <v>1000000</v>
      </c>
      <c r="AW33" s="161">
        <f t="shared" ref="AW33" si="113">SUM(AW30:AW32)</f>
        <v>1000000</v>
      </c>
      <c r="AX33" s="161">
        <f t="shared" si="112"/>
        <v>0</v>
      </c>
      <c r="AY33" s="161">
        <f t="shared" ref="AY33" si="114">SUM(AY30:AY32)</f>
        <v>0</v>
      </c>
      <c r="AZ33" s="121">
        <f t="shared" si="108"/>
        <v>0</v>
      </c>
      <c r="BA33" s="121">
        <f t="shared" ref="BA33" si="115">SUM(BA30:BA32)</f>
        <v>0</v>
      </c>
      <c r="BB33" s="161">
        <f t="shared" ref="BB33:BC33" si="116">SUM(BB30:BB32)</f>
        <v>0</v>
      </c>
      <c r="BC33" s="161">
        <f t="shared" si="116"/>
        <v>0</v>
      </c>
      <c r="BD33" s="123">
        <f t="shared" si="0"/>
        <v>11030000</v>
      </c>
      <c r="BE33" s="123">
        <f t="shared" si="0"/>
        <v>15030000</v>
      </c>
    </row>
    <row r="34" spans="1:57" ht="15" customHeight="1" x14ac:dyDescent="0.2">
      <c r="A34" s="118" t="s">
        <v>184</v>
      </c>
      <c r="B34" s="126" t="s">
        <v>445</v>
      </c>
      <c r="C34" s="124" t="s">
        <v>446</v>
      </c>
      <c r="D34" s="161">
        <v>2500000</v>
      </c>
      <c r="E34" s="161">
        <v>2500000</v>
      </c>
      <c r="F34" s="384"/>
      <c r="G34" s="384"/>
      <c r="H34" s="384"/>
      <c r="I34" s="384"/>
      <c r="J34" s="384"/>
      <c r="K34" s="384"/>
      <c r="L34" s="384"/>
      <c r="M34" s="384"/>
      <c r="N34" s="121"/>
      <c r="O34" s="121"/>
      <c r="P34" s="122"/>
      <c r="Q34" s="122"/>
      <c r="R34" s="254"/>
      <c r="S34" s="254"/>
      <c r="T34" s="254"/>
      <c r="U34" s="254"/>
      <c r="V34" s="122"/>
      <c r="W34" s="122"/>
      <c r="X34" s="384"/>
      <c r="Y34" s="384"/>
      <c r="Z34" s="384"/>
      <c r="AA34" s="384"/>
      <c r="AB34" s="384">
        <v>944000</v>
      </c>
      <c r="AC34" s="384">
        <v>944000</v>
      </c>
      <c r="AD34" s="185">
        <v>5500000</v>
      </c>
      <c r="AE34" s="185">
        <v>5500000</v>
      </c>
      <c r="AF34" s="185">
        <v>200000</v>
      </c>
      <c r="AG34" s="185">
        <v>200000</v>
      </c>
      <c r="AH34" s="185">
        <v>250000</v>
      </c>
      <c r="AI34" s="185">
        <v>250000</v>
      </c>
      <c r="AJ34" s="384"/>
      <c r="AK34" s="384"/>
      <c r="AL34" s="384"/>
      <c r="AM34" s="384"/>
      <c r="AN34" s="254"/>
      <c r="AO34" s="254"/>
      <c r="AP34" s="121"/>
      <c r="AQ34" s="121"/>
      <c r="AR34" s="121"/>
      <c r="AS34" s="121"/>
      <c r="AT34" s="121"/>
      <c r="AU34" s="121"/>
      <c r="AV34" s="384">
        <v>500000</v>
      </c>
      <c r="AW34" s="384">
        <v>500000</v>
      </c>
      <c r="AX34" s="384"/>
      <c r="AY34" s="384"/>
      <c r="AZ34" s="121"/>
      <c r="BA34" s="121"/>
      <c r="BB34" s="254"/>
      <c r="BC34" s="254"/>
      <c r="BD34" s="123">
        <f t="shared" si="0"/>
        <v>9894000</v>
      </c>
      <c r="BE34" s="123">
        <f t="shared" si="0"/>
        <v>9894000</v>
      </c>
    </row>
    <row r="35" spans="1:57" ht="15" customHeight="1" x14ac:dyDescent="0.2">
      <c r="A35" s="118" t="s">
        <v>187</v>
      </c>
      <c r="B35" s="126" t="s">
        <v>447</v>
      </c>
      <c r="C35" s="124" t="s">
        <v>448</v>
      </c>
      <c r="D35" s="161">
        <v>380000</v>
      </c>
      <c r="E35" s="161">
        <v>380000</v>
      </c>
      <c r="F35" s="384"/>
      <c r="G35" s="384"/>
      <c r="H35" s="384"/>
      <c r="I35" s="384"/>
      <c r="J35" s="384"/>
      <c r="K35" s="384"/>
      <c r="L35" s="384"/>
      <c r="M35" s="384"/>
      <c r="N35" s="121"/>
      <c r="O35" s="121"/>
      <c r="P35" s="122"/>
      <c r="Q35" s="122"/>
      <c r="R35" s="254"/>
      <c r="S35" s="254"/>
      <c r="T35" s="254"/>
      <c r="U35" s="254"/>
      <c r="V35" s="122"/>
      <c r="W35" s="122"/>
      <c r="X35" s="384"/>
      <c r="Y35" s="384"/>
      <c r="Z35" s="384"/>
      <c r="AA35" s="384"/>
      <c r="AB35" s="384"/>
      <c r="AC35" s="384"/>
      <c r="AD35" s="185">
        <v>750000</v>
      </c>
      <c r="AE35" s="185">
        <v>750000</v>
      </c>
      <c r="AF35" s="185"/>
      <c r="AG35" s="185"/>
      <c r="AH35" s="185"/>
      <c r="AI35" s="185"/>
      <c r="AJ35" s="384"/>
      <c r="AK35" s="384"/>
      <c r="AL35" s="384"/>
      <c r="AM35" s="384"/>
      <c r="AN35" s="254"/>
      <c r="AO35" s="254"/>
      <c r="AP35" s="121"/>
      <c r="AQ35" s="121"/>
      <c r="AR35" s="121"/>
      <c r="AS35" s="121"/>
      <c r="AT35" s="121"/>
      <c r="AU35" s="121"/>
      <c r="AV35" s="384">
        <v>25000</v>
      </c>
      <c r="AW35" s="384">
        <v>25000</v>
      </c>
      <c r="AX35" s="384"/>
      <c r="AY35" s="384"/>
      <c r="AZ35" s="121"/>
      <c r="BA35" s="121"/>
      <c r="BB35" s="254"/>
      <c r="BC35" s="254"/>
      <c r="BD35" s="123">
        <f t="shared" si="0"/>
        <v>1155000</v>
      </c>
      <c r="BE35" s="123">
        <f t="shared" si="0"/>
        <v>1155000</v>
      </c>
    </row>
    <row r="36" spans="1:57" ht="15" customHeight="1" x14ac:dyDescent="0.2">
      <c r="A36" s="118" t="s">
        <v>190</v>
      </c>
      <c r="B36" s="126" t="s">
        <v>449</v>
      </c>
      <c r="C36" s="124" t="s">
        <v>450</v>
      </c>
      <c r="D36" s="161">
        <f t="shared" ref="D36:E36" si="117">SUM(D34:D35)</f>
        <v>2880000</v>
      </c>
      <c r="E36" s="161">
        <f t="shared" si="117"/>
        <v>2880000</v>
      </c>
      <c r="F36" s="161">
        <f t="shared" ref="F36:J36" si="118">SUM(F34:F35)</f>
        <v>0</v>
      </c>
      <c r="G36" s="161">
        <f t="shared" ref="G36" si="119">SUM(G34:G35)</f>
        <v>0</v>
      </c>
      <c r="H36" s="161">
        <f t="shared" si="118"/>
        <v>0</v>
      </c>
      <c r="I36" s="161">
        <f t="shared" ref="I36" si="120">SUM(I34:I35)</f>
        <v>0</v>
      </c>
      <c r="J36" s="161">
        <f t="shared" si="118"/>
        <v>0</v>
      </c>
      <c r="K36" s="161">
        <f t="shared" ref="K36" si="121">SUM(K34:K35)</f>
        <v>0</v>
      </c>
      <c r="L36" s="161">
        <f t="shared" ref="L36:M36" si="122">SUM(L34:L35)</f>
        <v>0</v>
      </c>
      <c r="M36" s="161">
        <f t="shared" si="122"/>
        <v>0</v>
      </c>
      <c r="N36" s="127">
        <v>0</v>
      </c>
      <c r="O36" s="127">
        <v>0</v>
      </c>
      <c r="P36" s="127">
        <f t="shared" ref="P36:V36" si="123">SUM(P34:P35)</f>
        <v>0</v>
      </c>
      <c r="Q36" s="127">
        <f t="shared" ref="Q36" si="124">SUM(Q34:Q35)</f>
        <v>0</v>
      </c>
      <c r="R36" s="161">
        <f t="shared" ref="R36:S36" si="125">SUM(R34:R35)</f>
        <v>0</v>
      </c>
      <c r="S36" s="161">
        <f t="shared" si="125"/>
        <v>0</v>
      </c>
      <c r="T36" s="161">
        <f t="shared" ref="T36:U36" si="126">SUM(T34:T35)</f>
        <v>0</v>
      </c>
      <c r="U36" s="161">
        <f t="shared" si="126"/>
        <v>0</v>
      </c>
      <c r="V36" s="127">
        <f t="shared" si="123"/>
        <v>0</v>
      </c>
      <c r="W36" s="127">
        <f t="shared" ref="W36" si="127">SUM(W34:W35)</f>
        <v>0</v>
      </c>
      <c r="X36" s="161">
        <f t="shared" ref="X36:AB36" si="128">SUM(X34:X35)</f>
        <v>0</v>
      </c>
      <c r="Y36" s="161">
        <f t="shared" ref="Y36" si="129">SUM(Y34:Y35)</f>
        <v>0</v>
      </c>
      <c r="Z36" s="161">
        <f t="shared" ref="Z36:AA36" si="130">SUM(Z34:Z35)</f>
        <v>0</v>
      </c>
      <c r="AA36" s="161">
        <f t="shared" si="130"/>
        <v>0</v>
      </c>
      <c r="AB36" s="161">
        <f t="shared" si="128"/>
        <v>944000</v>
      </c>
      <c r="AC36" s="161">
        <f t="shared" ref="AC36" si="131">SUM(AC34:AC35)</f>
        <v>944000</v>
      </c>
      <c r="AD36" s="185">
        <f t="shared" ref="AD36:AI36" si="132">AD34+AD35</f>
        <v>6250000</v>
      </c>
      <c r="AE36" s="185">
        <f t="shared" si="132"/>
        <v>6250000</v>
      </c>
      <c r="AF36" s="185">
        <f t="shared" si="132"/>
        <v>200000</v>
      </c>
      <c r="AG36" s="185">
        <f t="shared" si="132"/>
        <v>200000</v>
      </c>
      <c r="AH36" s="185">
        <f t="shared" si="132"/>
        <v>250000</v>
      </c>
      <c r="AI36" s="185">
        <f t="shared" si="132"/>
        <v>250000</v>
      </c>
      <c r="AJ36" s="161">
        <f t="shared" ref="AJ36:AK36" si="133">SUM(AJ34:AJ35)</f>
        <v>0</v>
      </c>
      <c r="AK36" s="161">
        <f t="shared" si="133"/>
        <v>0</v>
      </c>
      <c r="AL36" s="161">
        <f t="shared" ref="AL36:AN36" si="134">SUM(AL34:AL35)</f>
        <v>0</v>
      </c>
      <c r="AM36" s="161">
        <f t="shared" ref="AM36" si="135">SUM(AM34:AM35)</f>
        <v>0</v>
      </c>
      <c r="AN36" s="161">
        <f t="shared" si="134"/>
        <v>0</v>
      </c>
      <c r="AO36" s="161">
        <f t="shared" ref="AO36" si="136">SUM(AO34:AO35)</f>
        <v>0</v>
      </c>
      <c r="AP36" s="127">
        <f t="shared" ref="AP36:AZ36" si="137">SUM(AP34:AP35)</f>
        <v>0</v>
      </c>
      <c r="AQ36" s="127">
        <f t="shared" ref="AQ36" si="138">SUM(AQ34:AQ35)</f>
        <v>0</v>
      </c>
      <c r="AR36" s="127">
        <f t="shared" si="137"/>
        <v>0</v>
      </c>
      <c r="AS36" s="127">
        <f t="shared" ref="AS36" si="139">SUM(AS34:AS35)</f>
        <v>0</v>
      </c>
      <c r="AT36" s="127">
        <f t="shared" si="137"/>
        <v>0</v>
      </c>
      <c r="AU36" s="127">
        <f t="shared" ref="AU36" si="140">SUM(AU34:AU35)</f>
        <v>0</v>
      </c>
      <c r="AV36" s="161">
        <f t="shared" ref="AV36:AX36" si="141">SUM(AV34:AV35)</f>
        <v>525000</v>
      </c>
      <c r="AW36" s="161">
        <f t="shared" ref="AW36" si="142">SUM(AW34:AW35)</f>
        <v>525000</v>
      </c>
      <c r="AX36" s="161">
        <f t="shared" si="141"/>
        <v>0</v>
      </c>
      <c r="AY36" s="161">
        <f t="shared" ref="AY36" si="143">SUM(AY34:AY35)</f>
        <v>0</v>
      </c>
      <c r="AZ36" s="127">
        <f t="shared" si="137"/>
        <v>0</v>
      </c>
      <c r="BA36" s="127">
        <f t="shared" ref="BA36" si="144">SUM(BA34:BA35)</f>
        <v>0</v>
      </c>
      <c r="BB36" s="161">
        <f t="shared" ref="BB36:BC36" si="145">SUM(BB34:BB35)</f>
        <v>0</v>
      </c>
      <c r="BC36" s="161">
        <f t="shared" si="145"/>
        <v>0</v>
      </c>
      <c r="BD36" s="123">
        <f t="shared" si="0"/>
        <v>11049000</v>
      </c>
      <c r="BE36" s="123">
        <f t="shared" si="0"/>
        <v>11049000</v>
      </c>
    </row>
    <row r="37" spans="1:57" ht="15" customHeight="1" x14ac:dyDescent="0.2">
      <c r="A37" s="118" t="s">
        <v>193</v>
      </c>
      <c r="B37" s="126" t="s">
        <v>451</v>
      </c>
      <c r="C37" s="124" t="s">
        <v>452</v>
      </c>
      <c r="D37" s="161">
        <v>12540000</v>
      </c>
      <c r="E37" s="161">
        <v>12540000</v>
      </c>
      <c r="F37" s="384">
        <v>200000</v>
      </c>
      <c r="G37" s="384">
        <v>200000</v>
      </c>
      <c r="H37" s="384">
        <v>3600000</v>
      </c>
      <c r="I37" s="384">
        <v>3600000</v>
      </c>
      <c r="J37" s="384"/>
      <c r="K37" s="384"/>
      <c r="L37" s="384"/>
      <c r="M37" s="384"/>
      <c r="N37" s="121"/>
      <c r="O37" s="121"/>
      <c r="P37" s="122"/>
      <c r="Q37" s="122"/>
      <c r="R37" s="254"/>
      <c r="S37" s="254"/>
      <c r="T37" s="254"/>
      <c r="U37" s="254"/>
      <c r="V37" s="122"/>
      <c r="W37" s="122"/>
      <c r="X37" s="384">
        <v>23000000</v>
      </c>
      <c r="Y37" s="384">
        <v>23000000</v>
      </c>
      <c r="Z37" s="384"/>
      <c r="AA37" s="384"/>
      <c r="AB37" s="384"/>
      <c r="AC37" s="384"/>
      <c r="AD37" s="185">
        <v>5200000</v>
      </c>
      <c r="AE37" s="185">
        <v>5200000</v>
      </c>
      <c r="AF37" s="185"/>
      <c r="AG37" s="185"/>
      <c r="AH37" s="185"/>
      <c r="AI37" s="185"/>
      <c r="AJ37" s="384"/>
      <c r="AK37" s="384"/>
      <c r="AL37" s="384">
        <v>10500000</v>
      </c>
      <c r="AM37" s="384">
        <v>10500000</v>
      </c>
      <c r="AN37" s="254"/>
      <c r="AO37" s="254"/>
      <c r="AP37" s="121"/>
      <c r="AQ37" s="121"/>
      <c r="AR37" s="121"/>
      <c r="AS37" s="121"/>
      <c r="AT37" s="121"/>
      <c r="AU37" s="121"/>
      <c r="AV37" s="384">
        <v>800000</v>
      </c>
      <c r="AW37" s="384">
        <v>800000</v>
      </c>
      <c r="AX37" s="384">
        <v>300000</v>
      </c>
      <c r="AY37" s="384">
        <v>300000</v>
      </c>
      <c r="AZ37" s="121"/>
      <c r="BA37" s="121"/>
      <c r="BB37" s="254"/>
      <c r="BC37" s="254"/>
      <c r="BD37" s="123">
        <f t="shared" si="0"/>
        <v>56140000</v>
      </c>
      <c r="BE37" s="123">
        <f t="shared" si="0"/>
        <v>56140000</v>
      </c>
    </row>
    <row r="38" spans="1:57" ht="15" customHeight="1" x14ac:dyDescent="0.2">
      <c r="A38" s="118" t="s">
        <v>196</v>
      </c>
      <c r="B38" s="126" t="s">
        <v>453</v>
      </c>
      <c r="C38" s="124" t="s">
        <v>454</v>
      </c>
      <c r="D38" s="161"/>
      <c r="E38" s="161"/>
      <c r="F38" s="384"/>
      <c r="G38" s="384"/>
      <c r="H38" s="384"/>
      <c r="I38" s="384"/>
      <c r="J38" s="384"/>
      <c r="K38" s="384"/>
      <c r="L38" s="384"/>
      <c r="M38" s="384"/>
      <c r="N38" s="121"/>
      <c r="O38" s="121"/>
      <c r="P38" s="122"/>
      <c r="Q38" s="122"/>
      <c r="R38" s="254"/>
      <c r="S38" s="254"/>
      <c r="T38" s="254"/>
      <c r="U38" s="254"/>
      <c r="V38" s="122"/>
      <c r="W38" s="122"/>
      <c r="X38" s="384"/>
      <c r="Y38" s="384"/>
      <c r="Z38" s="384"/>
      <c r="AA38" s="384"/>
      <c r="AB38" s="384"/>
      <c r="AC38" s="384"/>
      <c r="AD38" s="185"/>
      <c r="AE38" s="185"/>
      <c r="AF38" s="185"/>
      <c r="AG38" s="185"/>
      <c r="AH38" s="185"/>
      <c r="AI38" s="185"/>
      <c r="AJ38" s="384"/>
      <c r="AK38" s="384"/>
      <c r="AL38" s="384"/>
      <c r="AM38" s="384"/>
      <c r="AN38" s="254"/>
      <c r="AO38" s="254"/>
      <c r="AP38" s="121"/>
      <c r="AQ38" s="121"/>
      <c r="AR38" s="121"/>
      <c r="AS38" s="121"/>
      <c r="AT38" s="121"/>
      <c r="AU38" s="121"/>
      <c r="AV38" s="384">
        <v>30100000</v>
      </c>
      <c r="AW38" s="384">
        <v>30100000</v>
      </c>
      <c r="AX38" s="384"/>
      <c r="AY38" s="384"/>
      <c r="AZ38" s="121"/>
      <c r="BA38" s="121"/>
      <c r="BB38" s="254"/>
      <c r="BC38" s="254"/>
      <c r="BD38" s="123">
        <f t="shared" si="0"/>
        <v>30100000</v>
      </c>
      <c r="BE38" s="123">
        <f t="shared" si="0"/>
        <v>30100000</v>
      </c>
    </row>
    <row r="39" spans="1:57" ht="15" customHeight="1" x14ac:dyDescent="0.2">
      <c r="A39" s="118">
        <v>30</v>
      </c>
      <c r="B39" s="126" t="s">
        <v>455</v>
      </c>
      <c r="C39" s="124" t="s">
        <v>456</v>
      </c>
      <c r="D39" s="161"/>
      <c r="E39" s="161"/>
      <c r="F39" s="384"/>
      <c r="G39" s="384"/>
      <c r="H39" s="384">
        <v>2500000</v>
      </c>
      <c r="I39" s="384">
        <v>2500000</v>
      </c>
      <c r="J39" s="384"/>
      <c r="K39" s="384"/>
      <c r="L39" s="384">
        <v>1111006</v>
      </c>
      <c r="M39" s="384">
        <v>1111006</v>
      </c>
      <c r="N39" s="121"/>
      <c r="O39" s="121"/>
      <c r="P39" s="122"/>
      <c r="Q39" s="122"/>
      <c r="R39" s="254"/>
      <c r="S39" s="254"/>
      <c r="T39" s="254"/>
      <c r="U39" s="254"/>
      <c r="V39" s="122"/>
      <c r="W39" s="122"/>
      <c r="X39" s="384"/>
      <c r="Y39" s="384"/>
      <c r="Z39" s="384"/>
      <c r="AA39" s="384"/>
      <c r="AB39" s="384"/>
      <c r="AC39" s="384"/>
      <c r="AD39" s="185"/>
      <c r="AE39" s="185"/>
      <c r="AF39" s="185"/>
      <c r="AG39" s="185"/>
      <c r="AH39" s="185"/>
      <c r="AI39" s="185"/>
      <c r="AJ39" s="384"/>
      <c r="AK39" s="384"/>
      <c r="AL39" s="384"/>
      <c r="AM39" s="384"/>
      <c r="AN39" s="254"/>
      <c r="AO39" s="254"/>
      <c r="AP39" s="121"/>
      <c r="AQ39" s="121"/>
      <c r="AR39" s="121"/>
      <c r="AS39" s="121"/>
      <c r="AT39" s="121"/>
      <c r="AU39" s="121"/>
      <c r="AV39" s="384"/>
      <c r="AW39" s="384"/>
      <c r="AX39" s="384"/>
      <c r="AY39" s="384"/>
      <c r="AZ39" s="121"/>
      <c r="BA39" s="121"/>
      <c r="BB39" s="254"/>
      <c r="BC39" s="254"/>
      <c r="BD39" s="123">
        <f t="shared" si="0"/>
        <v>3611006</v>
      </c>
      <c r="BE39" s="123">
        <f t="shared" si="0"/>
        <v>3611006</v>
      </c>
    </row>
    <row r="40" spans="1:57" ht="15" customHeight="1" x14ac:dyDescent="0.2">
      <c r="A40" s="118" t="s">
        <v>202</v>
      </c>
      <c r="B40" s="126" t="s">
        <v>457</v>
      </c>
      <c r="C40" s="124" t="s">
        <v>458</v>
      </c>
      <c r="D40" s="161">
        <v>7500000</v>
      </c>
      <c r="E40" s="161">
        <v>7500000</v>
      </c>
      <c r="F40" s="384">
        <v>420000</v>
      </c>
      <c r="G40" s="384">
        <v>420000</v>
      </c>
      <c r="H40" s="384">
        <v>9300000</v>
      </c>
      <c r="I40" s="384">
        <v>9300000</v>
      </c>
      <c r="J40" s="384">
        <v>1500000</v>
      </c>
      <c r="K40" s="384">
        <v>1500000</v>
      </c>
      <c r="L40" s="384">
        <v>1500000</v>
      </c>
      <c r="M40" s="384">
        <v>1500000</v>
      </c>
      <c r="N40" s="121"/>
      <c r="O40" s="121"/>
      <c r="P40" s="122"/>
      <c r="Q40" s="122"/>
      <c r="R40" s="254"/>
      <c r="S40" s="254"/>
      <c r="T40" s="254"/>
      <c r="U40" s="254"/>
      <c r="V40" s="122"/>
      <c r="W40" s="122"/>
      <c r="X40" s="384">
        <v>4494868</v>
      </c>
      <c r="Y40" s="384">
        <v>4494868</v>
      </c>
      <c r="Z40" s="384">
        <v>2500000</v>
      </c>
      <c r="AA40" s="384">
        <v>2500000</v>
      </c>
      <c r="AB40" s="384">
        <v>4500000</v>
      </c>
      <c r="AC40" s="384">
        <v>4500000</v>
      </c>
      <c r="AD40" s="185">
        <v>2900000</v>
      </c>
      <c r="AE40" s="185">
        <v>2900000</v>
      </c>
      <c r="AF40" s="185">
        <v>800000</v>
      </c>
      <c r="AG40" s="185">
        <v>800000</v>
      </c>
      <c r="AH40" s="185">
        <v>50000</v>
      </c>
      <c r="AI40" s="185">
        <v>50000</v>
      </c>
      <c r="AJ40" s="384"/>
      <c r="AK40" s="384"/>
      <c r="AL40" s="384">
        <v>1600000</v>
      </c>
      <c r="AM40" s="384">
        <v>1600000</v>
      </c>
      <c r="AN40" s="254"/>
      <c r="AO40" s="254"/>
      <c r="AP40" s="121"/>
      <c r="AQ40" s="121"/>
      <c r="AR40" s="121"/>
      <c r="AS40" s="121"/>
      <c r="AT40" s="121"/>
      <c r="AU40" s="121"/>
      <c r="AV40" s="384">
        <v>300000</v>
      </c>
      <c r="AW40" s="384">
        <v>300000</v>
      </c>
      <c r="AX40" s="384">
        <v>2000000</v>
      </c>
      <c r="AY40" s="384">
        <v>2000000</v>
      </c>
      <c r="AZ40" s="121"/>
      <c r="BA40" s="121"/>
      <c r="BB40" s="254"/>
      <c r="BC40" s="254"/>
      <c r="BD40" s="123">
        <f t="shared" si="0"/>
        <v>39364868</v>
      </c>
      <c r="BE40" s="123">
        <f t="shared" si="0"/>
        <v>39364868</v>
      </c>
    </row>
    <row r="41" spans="1:57" ht="15" customHeight="1" x14ac:dyDescent="0.2">
      <c r="A41" s="118" t="s">
        <v>205</v>
      </c>
      <c r="B41" s="126" t="s">
        <v>459</v>
      </c>
      <c r="C41" s="124" t="s">
        <v>460</v>
      </c>
      <c r="D41" s="161"/>
      <c r="E41" s="161"/>
      <c r="F41" s="384"/>
      <c r="G41" s="384"/>
      <c r="H41" s="384"/>
      <c r="I41" s="384"/>
      <c r="J41" s="384"/>
      <c r="K41" s="384"/>
      <c r="L41" s="384"/>
      <c r="M41" s="384"/>
      <c r="N41" s="121"/>
      <c r="O41" s="121"/>
      <c r="P41" s="122"/>
      <c r="Q41" s="122"/>
      <c r="R41" s="254"/>
      <c r="S41" s="254"/>
      <c r="T41" s="254"/>
      <c r="U41" s="254"/>
      <c r="V41" s="122"/>
      <c r="W41" s="122"/>
      <c r="X41" s="384"/>
      <c r="Y41" s="384"/>
      <c r="Z41" s="384"/>
      <c r="AA41" s="384"/>
      <c r="AB41" s="384"/>
      <c r="AC41" s="384"/>
      <c r="AD41" s="185"/>
      <c r="AE41" s="185"/>
      <c r="AF41" s="185"/>
      <c r="AG41" s="185"/>
      <c r="AH41" s="185"/>
      <c r="AI41" s="185"/>
      <c r="AJ41" s="384"/>
      <c r="AK41" s="384"/>
      <c r="AL41" s="384"/>
      <c r="AM41" s="384"/>
      <c r="AN41" s="254"/>
      <c r="AO41" s="254"/>
      <c r="AP41" s="121"/>
      <c r="AQ41" s="121"/>
      <c r="AR41" s="121"/>
      <c r="AS41" s="121"/>
      <c r="AT41" s="121"/>
      <c r="AU41" s="121"/>
      <c r="AV41" s="384">
        <v>600000</v>
      </c>
      <c r="AW41" s="384">
        <v>600000</v>
      </c>
      <c r="AX41" s="384"/>
      <c r="AY41" s="384"/>
      <c r="AZ41" s="121"/>
      <c r="BA41" s="121"/>
      <c r="BB41" s="254"/>
      <c r="BC41" s="254"/>
      <c r="BD41" s="123">
        <f t="shared" si="0"/>
        <v>600000</v>
      </c>
      <c r="BE41" s="123">
        <f t="shared" si="0"/>
        <v>600000</v>
      </c>
    </row>
    <row r="42" spans="1:57" ht="15" customHeight="1" x14ac:dyDescent="0.2">
      <c r="A42" s="118" t="s">
        <v>208</v>
      </c>
      <c r="B42" s="128" t="s">
        <v>461</v>
      </c>
      <c r="C42" s="124" t="s">
        <v>462</v>
      </c>
      <c r="D42" s="161">
        <v>10000000</v>
      </c>
      <c r="E42" s="161">
        <v>10000000</v>
      </c>
      <c r="F42" s="384"/>
      <c r="G42" s="384"/>
      <c r="H42" s="384">
        <v>2000000</v>
      </c>
      <c r="I42" s="384">
        <v>2000000</v>
      </c>
      <c r="J42" s="384"/>
      <c r="K42" s="384"/>
      <c r="L42" s="384"/>
      <c r="M42" s="384"/>
      <c r="N42" s="121"/>
      <c r="O42" s="121"/>
      <c r="P42" s="122"/>
      <c r="Q42" s="122"/>
      <c r="R42" s="254"/>
      <c r="S42" s="254"/>
      <c r="T42" s="254"/>
      <c r="U42" s="254"/>
      <c r="V42" s="122"/>
      <c r="W42" s="122"/>
      <c r="X42" s="384"/>
      <c r="Y42" s="384"/>
      <c r="Z42" s="384"/>
      <c r="AA42" s="384"/>
      <c r="AB42" s="384"/>
      <c r="AC42" s="384"/>
      <c r="AD42" s="185">
        <v>122000000</v>
      </c>
      <c r="AE42" s="185">
        <v>122000000</v>
      </c>
      <c r="AF42" s="185">
        <v>225000</v>
      </c>
      <c r="AG42" s="185">
        <v>225000</v>
      </c>
      <c r="AH42" s="185">
        <v>25000</v>
      </c>
      <c r="AI42" s="185">
        <v>25000</v>
      </c>
      <c r="AJ42" s="384"/>
      <c r="AK42" s="384"/>
      <c r="AL42" s="384"/>
      <c r="AM42" s="384"/>
      <c r="AN42" s="254"/>
      <c r="AO42" s="254"/>
      <c r="AP42" s="121"/>
      <c r="AQ42" s="121"/>
      <c r="AR42" s="121"/>
      <c r="AS42" s="121"/>
      <c r="AT42" s="121"/>
      <c r="AU42" s="121"/>
      <c r="AV42" s="384">
        <v>5000</v>
      </c>
      <c r="AW42" s="384">
        <v>5000</v>
      </c>
      <c r="AX42" s="384"/>
      <c r="AY42" s="384"/>
      <c r="AZ42" s="121"/>
      <c r="BA42" s="121"/>
      <c r="BB42" s="254"/>
      <c r="BC42" s="254"/>
      <c r="BD42" s="123">
        <f t="shared" si="0"/>
        <v>134255000</v>
      </c>
      <c r="BE42" s="123">
        <f t="shared" si="0"/>
        <v>134255000</v>
      </c>
    </row>
    <row r="43" spans="1:57" ht="15" customHeight="1" x14ac:dyDescent="0.2">
      <c r="A43" s="118" t="s">
        <v>211</v>
      </c>
      <c r="B43" s="126" t="s">
        <v>463</v>
      </c>
      <c r="C43" s="124" t="s">
        <v>464</v>
      </c>
      <c r="D43" s="161">
        <v>51300000</v>
      </c>
      <c r="E43" s="161">
        <v>53154142</v>
      </c>
      <c r="F43" s="384">
        <v>1800000</v>
      </c>
      <c r="G43" s="384">
        <v>1800000</v>
      </c>
      <c r="H43" s="384">
        <v>13000000</v>
      </c>
      <c r="I43" s="384">
        <v>13000000</v>
      </c>
      <c r="J43" s="384">
        <v>7000000</v>
      </c>
      <c r="K43" s="384">
        <v>3952000</v>
      </c>
      <c r="L43" s="384">
        <v>26470000</v>
      </c>
      <c r="M43" s="384">
        <v>26470000</v>
      </c>
      <c r="N43" s="121"/>
      <c r="O43" s="121"/>
      <c r="P43" s="122"/>
      <c r="Q43" s="122"/>
      <c r="R43" s="254"/>
      <c r="S43" s="254"/>
      <c r="T43" s="254">
        <v>12000000</v>
      </c>
      <c r="U43" s="254">
        <v>12000000</v>
      </c>
      <c r="V43" s="122"/>
      <c r="W43" s="122"/>
      <c r="X43" s="384"/>
      <c r="Y43" s="384"/>
      <c r="Z43" s="384">
        <v>62915000</v>
      </c>
      <c r="AA43" s="384">
        <v>62915000</v>
      </c>
      <c r="AB43" s="384">
        <v>10560000</v>
      </c>
      <c r="AC43" s="384">
        <v>10560000</v>
      </c>
      <c r="AD43" s="185">
        <v>4200000</v>
      </c>
      <c r="AE43" s="185">
        <v>4200000</v>
      </c>
      <c r="AF43" s="185">
        <v>40000</v>
      </c>
      <c r="AG43" s="185">
        <v>40000</v>
      </c>
      <c r="AH43" s="185">
        <v>300000</v>
      </c>
      <c r="AI43" s="185">
        <v>300000</v>
      </c>
      <c r="AJ43" s="384"/>
      <c r="AK43" s="384">
        <v>1000000</v>
      </c>
      <c r="AL43" s="384">
        <v>250000</v>
      </c>
      <c r="AM43" s="384">
        <v>250000</v>
      </c>
      <c r="AN43" s="254">
        <v>3400000</v>
      </c>
      <c r="AO43" s="254">
        <v>3400000</v>
      </c>
      <c r="AP43" s="121"/>
      <c r="AQ43" s="121"/>
      <c r="AR43" s="121"/>
      <c r="AS43" s="121"/>
      <c r="AT43" s="121"/>
      <c r="AU43" s="121"/>
      <c r="AV43" s="384">
        <v>450000</v>
      </c>
      <c r="AW43" s="384">
        <v>450000</v>
      </c>
      <c r="AX43" s="384">
        <v>1800000</v>
      </c>
      <c r="AY43" s="384">
        <v>1800000</v>
      </c>
      <c r="AZ43" s="121"/>
      <c r="BA43" s="121"/>
      <c r="BB43" s="254">
        <v>1654000</v>
      </c>
      <c r="BC43" s="254">
        <v>1654000</v>
      </c>
      <c r="BD43" s="123">
        <f t="shared" si="0"/>
        <v>197139000</v>
      </c>
      <c r="BE43" s="123">
        <f t="shared" si="0"/>
        <v>196945142</v>
      </c>
    </row>
    <row r="44" spans="1:57" ht="15" customHeight="1" x14ac:dyDescent="0.2">
      <c r="A44" s="118" t="s">
        <v>214</v>
      </c>
      <c r="B44" s="126" t="s">
        <v>465</v>
      </c>
      <c r="C44" s="124" t="s">
        <v>466</v>
      </c>
      <c r="D44" s="161">
        <f t="shared" ref="D44:E44" si="146">SUM(D37:D43)</f>
        <v>81340000</v>
      </c>
      <c r="E44" s="161">
        <f t="shared" si="146"/>
        <v>83194142</v>
      </c>
      <c r="F44" s="161">
        <f t="shared" ref="F44:J44" si="147">SUM(F37:F43)</f>
        <v>2420000</v>
      </c>
      <c r="G44" s="161">
        <f t="shared" ref="G44" si="148">SUM(G37:G43)</f>
        <v>2420000</v>
      </c>
      <c r="H44" s="161">
        <f t="shared" si="147"/>
        <v>30400000</v>
      </c>
      <c r="I44" s="161">
        <f t="shared" ref="I44" si="149">SUM(I37:I43)</f>
        <v>30400000</v>
      </c>
      <c r="J44" s="161">
        <f t="shared" si="147"/>
        <v>8500000</v>
      </c>
      <c r="K44" s="161">
        <f t="shared" ref="K44" si="150">SUM(K37:K43)</f>
        <v>5452000</v>
      </c>
      <c r="L44" s="161">
        <f t="shared" ref="L44:M44" si="151">SUM(L37:L43)</f>
        <v>29081006</v>
      </c>
      <c r="M44" s="161">
        <f t="shared" si="151"/>
        <v>29081006</v>
      </c>
      <c r="N44" s="127"/>
      <c r="O44" s="127"/>
      <c r="P44" s="127">
        <f t="shared" ref="P44:V44" si="152">SUM(P37:P43)</f>
        <v>0</v>
      </c>
      <c r="Q44" s="127">
        <f t="shared" ref="Q44" si="153">SUM(Q37:Q43)</f>
        <v>0</v>
      </c>
      <c r="R44" s="161">
        <f t="shared" ref="R44:S44" si="154">SUM(R37:R43)</f>
        <v>0</v>
      </c>
      <c r="S44" s="161">
        <f t="shared" si="154"/>
        <v>0</v>
      </c>
      <c r="T44" s="161">
        <f t="shared" ref="T44:U44" si="155">SUM(T37:T43)</f>
        <v>12000000</v>
      </c>
      <c r="U44" s="161">
        <f t="shared" si="155"/>
        <v>12000000</v>
      </c>
      <c r="V44" s="127">
        <f t="shared" si="152"/>
        <v>0</v>
      </c>
      <c r="W44" s="127">
        <f t="shared" ref="W44" si="156">SUM(W37:W43)</f>
        <v>0</v>
      </c>
      <c r="X44" s="161">
        <f t="shared" ref="X44:AB44" si="157">SUM(X37:X43)</f>
        <v>27494868</v>
      </c>
      <c r="Y44" s="161">
        <f t="shared" ref="Y44" si="158">SUM(Y37:Y43)</f>
        <v>27494868</v>
      </c>
      <c r="Z44" s="161">
        <f t="shared" ref="Z44:AA44" si="159">SUM(Z37:Z43)</f>
        <v>65415000</v>
      </c>
      <c r="AA44" s="161">
        <f t="shared" si="159"/>
        <v>65415000</v>
      </c>
      <c r="AB44" s="161">
        <f t="shared" si="157"/>
        <v>15060000</v>
      </c>
      <c r="AC44" s="161">
        <f t="shared" ref="AC44" si="160">SUM(AC37:AC43)</f>
        <v>15060000</v>
      </c>
      <c r="AD44" s="185">
        <f t="shared" ref="AD44:AI44" si="161">AD37+AD38+AD39+AD40+AD41+AD42+AD43</f>
        <v>134300000</v>
      </c>
      <c r="AE44" s="185">
        <f t="shared" si="161"/>
        <v>134300000</v>
      </c>
      <c r="AF44" s="185">
        <f t="shared" si="161"/>
        <v>1065000</v>
      </c>
      <c r="AG44" s="185">
        <f t="shared" si="161"/>
        <v>1065000</v>
      </c>
      <c r="AH44" s="185">
        <f t="shared" si="161"/>
        <v>375000</v>
      </c>
      <c r="AI44" s="185">
        <f t="shared" si="161"/>
        <v>375000</v>
      </c>
      <c r="AJ44" s="161">
        <f t="shared" ref="AJ44:AK44" si="162">SUM(AJ37:AJ43)</f>
        <v>0</v>
      </c>
      <c r="AK44" s="161">
        <f t="shared" si="162"/>
        <v>1000000</v>
      </c>
      <c r="AL44" s="161">
        <f t="shared" ref="AL44:AN44" si="163">SUM(AL37:AL43)</f>
        <v>12350000</v>
      </c>
      <c r="AM44" s="161">
        <f t="shared" ref="AM44" si="164">SUM(AM37:AM43)</f>
        <v>12350000</v>
      </c>
      <c r="AN44" s="161">
        <f t="shared" si="163"/>
        <v>3400000</v>
      </c>
      <c r="AO44" s="161">
        <f t="shared" ref="AO44" si="165">SUM(AO37:AO43)</f>
        <v>3400000</v>
      </c>
      <c r="AP44" s="127">
        <f t="shared" ref="AP44:AZ44" si="166">SUM(AP37:AP43)</f>
        <v>0</v>
      </c>
      <c r="AQ44" s="127">
        <f t="shared" ref="AQ44" si="167">SUM(AQ37:AQ43)</f>
        <v>0</v>
      </c>
      <c r="AR44" s="127">
        <f t="shared" si="166"/>
        <v>0</v>
      </c>
      <c r="AS44" s="127">
        <f t="shared" ref="AS44" si="168">SUM(AS37:AS43)</f>
        <v>0</v>
      </c>
      <c r="AT44" s="127">
        <f t="shared" si="166"/>
        <v>0</v>
      </c>
      <c r="AU44" s="127">
        <f t="shared" ref="AU44" si="169">SUM(AU37:AU43)</f>
        <v>0</v>
      </c>
      <c r="AV44" s="161">
        <f t="shared" ref="AV44:AX44" si="170">SUM(AV37:AV43)</f>
        <v>32255000</v>
      </c>
      <c r="AW44" s="161">
        <f t="shared" ref="AW44" si="171">SUM(AW37:AW43)</f>
        <v>32255000</v>
      </c>
      <c r="AX44" s="161">
        <f t="shared" si="170"/>
        <v>4100000</v>
      </c>
      <c r="AY44" s="161">
        <f t="shared" ref="AY44" si="172">SUM(AY37:AY43)</f>
        <v>4100000</v>
      </c>
      <c r="AZ44" s="127">
        <f t="shared" si="166"/>
        <v>0</v>
      </c>
      <c r="BA44" s="127">
        <f t="shared" ref="BA44" si="173">SUM(BA37:BA43)</f>
        <v>0</v>
      </c>
      <c r="BB44" s="161">
        <f t="shared" ref="BB44:BC44" si="174">SUM(BB37:BB43)</f>
        <v>1654000</v>
      </c>
      <c r="BC44" s="161">
        <f t="shared" si="174"/>
        <v>1654000</v>
      </c>
      <c r="BD44" s="123">
        <f t="shared" si="0"/>
        <v>461209874</v>
      </c>
      <c r="BE44" s="123">
        <f t="shared" si="0"/>
        <v>461016016</v>
      </c>
    </row>
    <row r="45" spans="1:57" ht="15" customHeight="1" x14ac:dyDescent="0.2">
      <c r="A45" s="118" t="s">
        <v>217</v>
      </c>
      <c r="B45" s="126" t="s">
        <v>467</v>
      </c>
      <c r="C45" s="124" t="s">
        <v>468</v>
      </c>
      <c r="D45" s="161"/>
      <c r="E45" s="161"/>
      <c r="F45" s="384"/>
      <c r="G45" s="384"/>
      <c r="H45" s="384"/>
      <c r="I45" s="384"/>
      <c r="J45" s="384"/>
      <c r="K45" s="384"/>
      <c r="L45" s="384"/>
      <c r="M45" s="384"/>
      <c r="N45" s="121"/>
      <c r="O45" s="121"/>
      <c r="P45" s="122"/>
      <c r="Q45" s="122"/>
      <c r="R45" s="254"/>
      <c r="S45" s="254"/>
      <c r="T45" s="254"/>
      <c r="U45" s="254"/>
      <c r="V45" s="122"/>
      <c r="W45" s="122"/>
      <c r="X45" s="384"/>
      <c r="Y45" s="384"/>
      <c r="Z45" s="384"/>
      <c r="AA45" s="384"/>
      <c r="AB45" s="384"/>
      <c r="AC45" s="384"/>
      <c r="AD45" s="185">
        <v>40000</v>
      </c>
      <c r="AE45" s="185">
        <v>40000</v>
      </c>
      <c r="AF45" s="185">
        <v>10000</v>
      </c>
      <c r="AG45" s="185">
        <v>10000</v>
      </c>
      <c r="AH45" s="185">
        <v>60000</v>
      </c>
      <c r="AI45" s="185">
        <v>60000</v>
      </c>
      <c r="AJ45" s="384"/>
      <c r="AK45" s="384"/>
      <c r="AL45" s="384"/>
      <c r="AM45" s="384"/>
      <c r="AN45" s="254"/>
      <c r="AO45" s="254"/>
      <c r="AP45" s="121"/>
      <c r="AQ45" s="121"/>
      <c r="AR45" s="121"/>
      <c r="AS45" s="121"/>
      <c r="AT45" s="121"/>
      <c r="AU45" s="121"/>
      <c r="AV45" s="384"/>
      <c r="AW45" s="384"/>
      <c r="AX45" s="384"/>
      <c r="AY45" s="384"/>
      <c r="AZ45" s="121"/>
      <c r="BA45" s="121"/>
      <c r="BB45" s="254"/>
      <c r="BC45" s="254"/>
      <c r="BD45" s="123">
        <f t="shared" si="0"/>
        <v>110000</v>
      </c>
      <c r="BE45" s="123">
        <f t="shared" si="0"/>
        <v>110000</v>
      </c>
    </row>
    <row r="46" spans="1:57" ht="15" customHeight="1" x14ac:dyDescent="0.2">
      <c r="A46" s="118" t="s">
        <v>220</v>
      </c>
      <c r="B46" s="126" t="s">
        <v>469</v>
      </c>
      <c r="C46" s="124" t="s">
        <v>470</v>
      </c>
      <c r="D46" s="161"/>
      <c r="E46" s="161"/>
      <c r="F46" s="384"/>
      <c r="G46" s="384"/>
      <c r="H46" s="384"/>
      <c r="I46" s="384"/>
      <c r="J46" s="384"/>
      <c r="K46" s="384"/>
      <c r="L46" s="384"/>
      <c r="M46" s="384"/>
      <c r="N46" s="121"/>
      <c r="O46" s="121"/>
      <c r="P46" s="122"/>
      <c r="Q46" s="122"/>
      <c r="R46" s="254"/>
      <c r="S46" s="254"/>
      <c r="T46" s="254"/>
      <c r="U46" s="254"/>
      <c r="V46" s="122"/>
      <c r="W46" s="122"/>
      <c r="X46" s="384"/>
      <c r="Y46" s="384"/>
      <c r="Z46" s="384"/>
      <c r="AA46" s="384"/>
      <c r="AB46" s="384"/>
      <c r="AC46" s="384"/>
      <c r="AD46" s="185"/>
      <c r="AE46" s="185"/>
      <c r="AF46" s="185"/>
      <c r="AG46" s="185"/>
      <c r="AH46" s="185"/>
      <c r="AI46" s="185"/>
      <c r="AJ46" s="384"/>
      <c r="AK46" s="384"/>
      <c r="AL46" s="384"/>
      <c r="AM46" s="384"/>
      <c r="AN46" s="254"/>
      <c r="AO46" s="254"/>
      <c r="AP46" s="121"/>
      <c r="AQ46" s="121"/>
      <c r="AR46" s="121"/>
      <c r="AS46" s="121"/>
      <c r="AT46" s="121"/>
      <c r="AU46" s="121"/>
      <c r="AV46" s="384"/>
      <c r="AW46" s="384"/>
      <c r="AX46" s="384"/>
      <c r="AY46" s="384"/>
      <c r="AZ46" s="121"/>
      <c r="BA46" s="121"/>
      <c r="BB46" s="254"/>
      <c r="BC46" s="254"/>
      <c r="BD46" s="123">
        <f t="shared" si="0"/>
        <v>0</v>
      </c>
      <c r="BE46" s="123">
        <f t="shared" si="0"/>
        <v>0</v>
      </c>
    </row>
    <row r="47" spans="1:57" ht="15" customHeight="1" x14ac:dyDescent="0.2">
      <c r="A47" s="118" t="s">
        <v>223</v>
      </c>
      <c r="B47" s="126" t="s">
        <v>471</v>
      </c>
      <c r="C47" s="124" t="s">
        <v>472</v>
      </c>
      <c r="D47" s="161"/>
      <c r="E47" s="161"/>
      <c r="F47" s="161"/>
      <c r="G47" s="161"/>
      <c r="H47" s="161"/>
      <c r="I47" s="161"/>
      <c r="J47" s="161"/>
      <c r="K47" s="161"/>
      <c r="L47" s="161"/>
      <c r="M47" s="161"/>
      <c r="N47" s="121"/>
      <c r="O47" s="121"/>
      <c r="P47" s="122"/>
      <c r="Q47" s="122"/>
      <c r="R47" s="161"/>
      <c r="S47" s="161"/>
      <c r="T47" s="161"/>
      <c r="U47" s="161"/>
      <c r="V47" s="122"/>
      <c r="W47" s="122"/>
      <c r="X47" s="161"/>
      <c r="Y47" s="161"/>
      <c r="Z47" s="161">
        <f t="shared" ref="Z47:AA47" si="175">SUM(Z45:Z46)</f>
        <v>0</v>
      </c>
      <c r="AA47" s="161">
        <f t="shared" si="175"/>
        <v>0</v>
      </c>
      <c r="AB47" s="161">
        <f t="shared" ref="AB47:AC47" si="176">SUM(AB45:AB46)</f>
        <v>0</v>
      </c>
      <c r="AC47" s="161">
        <f t="shared" si="176"/>
        <v>0</v>
      </c>
      <c r="AD47" s="185">
        <f t="shared" ref="AD47:AI47" si="177">AD45+AD46</f>
        <v>40000</v>
      </c>
      <c r="AE47" s="185">
        <f t="shared" si="177"/>
        <v>40000</v>
      </c>
      <c r="AF47" s="185">
        <f t="shared" si="177"/>
        <v>10000</v>
      </c>
      <c r="AG47" s="185">
        <f t="shared" si="177"/>
        <v>10000</v>
      </c>
      <c r="AH47" s="185">
        <f t="shared" si="177"/>
        <v>60000</v>
      </c>
      <c r="AI47" s="185">
        <f t="shared" si="177"/>
        <v>60000</v>
      </c>
      <c r="AJ47" s="161">
        <f t="shared" ref="AJ47:AK47" si="178">SUM(AJ45:AJ46)</f>
        <v>0</v>
      </c>
      <c r="AK47" s="161">
        <f t="shared" si="178"/>
        <v>0</v>
      </c>
      <c r="AL47" s="161">
        <f t="shared" ref="AL47:AN47" si="179">SUM(AL45:AL46)</f>
        <v>0</v>
      </c>
      <c r="AM47" s="161">
        <f t="shared" ref="AM47" si="180">SUM(AM45:AM46)</f>
        <v>0</v>
      </c>
      <c r="AN47" s="161">
        <f t="shared" si="179"/>
        <v>0</v>
      </c>
      <c r="AO47" s="161">
        <f t="shared" ref="AO47" si="181">SUM(AO45:AO46)</f>
        <v>0</v>
      </c>
      <c r="AP47" s="121">
        <f t="shared" ref="AP47:AZ47" si="182">SUM(AP45:AP46)</f>
        <v>0</v>
      </c>
      <c r="AQ47" s="121">
        <f t="shared" ref="AQ47" si="183">SUM(AQ45:AQ46)</f>
        <v>0</v>
      </c>
      <c r="AR47" s="121">
        <f t="shared" si="182"/>
        <v>0</v>
      </c>
      <c r="AS47" s="121">
        <f t="shared" ref="AS47" si="184">SUM(AS45:AS46)</f>
        <v>0</v>
      </c>
      <c r="AT47" s="121">
        <f t="shared" si="182"/>
        <v>0</v>
      </c>
      <c r="AU47" s="121">
        <f t="shared" ref="AU47" si="185">SUM(AU45:AU46)</f>
        <v>0</v>
      </c>
      <c r="AV47" s="161">
        <f t="shared" ref="AV47:AX47" si="186">SUM(AV45:AV46)</f>
        <v>0</v>
      </c>
      <c r="AW47" s="161">
        <f t="shared" ref="AW47" si="187">SUM(AW45:AW46)</f>
        <v>0</v>
      </c>
      <c r="AX47" s="161">
        <f t="shared" si="186"/>
        <v>0</v>
      </c>
      <c r="AY47" s="161">
        <f t="shared" ref="AY47" si="188">SUM(AY45:AY46)</f>
        <v>0</v>
      </c>
      <c r="AZ47" s="121">
        <f t="shared" si="182"/>
        <v>0</v>
      </c>
      <c r="BA47" s="121">
        <f t="shared" ref="BA47" si="189">SUM(BA45:BA46)</f>
        <v>0</v>
      </c>
      <c r="BB47" s="161">
        <f t="shared" ref="BB47:BC47" si="190">SUM(BB45:BB46)</f>
        <v>0</v>
      </c>
      <c r="BC47" s="161">
        <f t="shared" si="190"/>
        <v>0</v>
      </c>
      <c r="BD47" s="123">
        <f t="shared" si="0"/>
        <v>110000</v>
      </c>
      <c r="BE47" s="123">
        <f t="shared" si="0"/>
        <v>110000</v>
      </c>
    </row>
    <row r="48" spans="1:57" ht="15" customHeight="1" x14ac:dyDescent="0.2">
      <c r="A48" s="118" t="s">
        <v>226</v>
      </c>
      <c r="B48" s="126" t="s">
        <v>473</v>
      </c>
      <c r="C48" s="124" t="s">
        <v>474</v>
      </c>
      <c r="D48" s="161">
        <v>23873400</v>
      </c>
      <c r="E48" s="161">
        <v>23873400</v>
      </c>
      <c r="F48" s="384">
        <v>650000</v>
      </c>
      <c r="G48" s="384">
        <v>650000</v>
      </c>
      <c r="H48" s="384">
        <v>6156000</v>
      </c>
      <c r="I48" s="384">
        <v>6156000</v>
      </c>
      <c r="J48" s="384">
        <v>2295000</v>
      </c>
      <c r="K48" s="384">
        <v>2295000</v>
      </c>
      <c r="L48" s="384">
        <v>7852000</v>
      </c>
      <c r="M48" s="384">
        <v>7852000</v>
      </c>
      <c r="N48" s="121"/>
      <c r="O48" s="121"/>
      <c r="P48" s="122"/>
      <c r="Q48" s="122"/>
      <c r="R48" s="254">
        <v>108000</v>
      </c>
      <c r="S48" s="254">
        <v>108000</v>
      </c>
      <c r="T48" s="254">
        <v>3240000</v>
      </c>
      <c r="U48" s="254">
        <v>3240000</v>
      </c>
      <c r="V48" s="122"/>
      <c r="W48" s="122"/>
      <c r="X48" s="384">
        <v>7425000</v>
      </c>
      <c r="Y48" s="384">
        <v>7425000</v>
      </c>
      <c r="Z48" s="384">
        <v>18323550</v>
      </c>
      <c r="AA48" s="384">
        <v>18323550</v>
      </c>
      <c r="AB48" s="384">
        <v>4320000</v>
      </c>
      <c r="AC48" s="384">
        <v>4320000</v>
      </c>
      <c r="AD48" s="185">
        <f t="shared" ref="AD48:AI48" si="191">(AD31+AD37+AD40+AD43+AD30)*0.27+AD36*0.05</f>
        <v>4173500.0000000005</v>
      </c>
      <c r="AE48" s="185">
        <f t="shared" si="191"/>
        <v>4173500.0000000005</v>
      </c>
      <c r="AF48" s="185">
        <f t="shared" si="191"/>
        <v>528400</v>
      </c>
      <c r="AG48" s="185">
        <f t="shared" si="191"/>
        <v>528400</v>
      </c>
      <c r="AH48" s="185">
        <f t="shared" si="191"/>
        <v>161000</v>
      </c>
      <c r="AI48" s="185">
        <f t="shared" si="191"/>
        <v>161000</v>
      </c>
      <c r="AJ48" s="384">
        <v>270000</v>
      </c>
      <c r="AK48" s="384">
        <v>1620000</v>
      </c>
      <c r="AL48" s="384">
        <v>3335000</v>
      </c>
      <c r="AM48" s="384">
        <v>3335000</v>
      </c>
      <c r="AN48" s="254">
        <v>920000</v>
      </c>
      <c r="AO48" s="254">
        <v>920000</v>
      </c>
      <c r="AP48" s="121"/>
      <c r="AQ48" s="121"/>
      <c r="AR48" s="121"/>
      <c r="AS48" s="121"/>
      <c r="AT48" s="121"/>
      <c r="AU48" s="121"/>
      <c r="AV48" s="384">
        <v>9120000</v>
      </c>
      <c r="AW48" s="384">
        <v>9120000</v>
      </c>
      <c r="AX48" s="384">
        <v>1107000</v>
      </c>
      <c r="AY48" s="384">
        <v>1107000</v>
      </c>
      <c r="AZ48" s="121"/>
      <c r="BA48" s="121"/>
      <c r="BB48" s="254">
        <v>446000</v>
      </c>
      <c r="BC48" s="254">
        <v>446000</v>
      </c>
      <c r="BD48" s="123">
        <f t="shared" si="0"/>
        <v>94303850</v>
      </c>
      <c r="BE48" s="123">
        <f t="shared" si="0"/>
        <v>95653850</v>
      </c>
    </row>
    <row r="49" spans="1:57" ht="15" customHeight="1" x14ac:dyDescent="0.2">
      <c r="A49" s="118" t="s">
        <v>229</v>
      </c>
      <c r="B49" s="126" t="s">
        <v>475</v>
      </c>
      <c r="C49" s="124" t="s">
        <v>476</v>
      </c>
      <c r="D49" s="161">
        <v>67537000</v>
      </c>
      <c r="E49" s="161">
        <v>67537000</v>
      </c>
      <c r="F49" s="384"/>
      <c r="G49" s="384"/>
      <c r="H49" s="384"/>
      <c r="I49" s="384"/>
      <c r="J49" s="384"/>
      <c r="K49" s="384"/>
      <c r="L49" s="384"/>
      <c r="M49" s="384"/>
      <c r="N49" s="121"/>
      <c r="O49" s="121"/>
      <c r="P49" s="122"/>
      <c r="Q49" s="122"/>
      <c r="R49" s="254"/>
      <c r="S49" s="254"/>
      <c r="T49" s="254"/>
      <c r="U49" s="254"/>
      <c r="V49" s="122"/>
      <c r="W49" s="122"/>
      <c r="X49" s="384"/>
      <c r="Y49" s="384"/>
      <c r="Z49" s="384"/>
      <c r="AA49" s="384"/>
      <c r="AB49" s="384"/>
      <c r="AC49" s="384"/>
      <c r="AD49" s="185"/>
      <c r="AE49" s="185"/>
      <c r="AF49" s="185"/>
      <c r="AG49" s="185"/>
      <c r="AH49" s="185"/>
      <c r="AI49" s="185"/>
      <c r="AJ49" s="384"/>
      <c r="AK49" s="384"/>
      <c r="AL49" s="384"/>
      <c r="AM49" s="384"/>
      <c r="AN49" s="254"/>
      <c r="AO49" s="254"/>
      <c r="AP49" s="121"/>
      <c r="AQ49" s="121"/>
      <c r="AR49" s="121"/>
      <c r="AS49" s="121"/>
      <c r="AT49" s="121"/>
      <c r="AU49" s="121"/>
      <c r="AV49" s="384"/>
      <c r="AW49" s="384"/>
      <c r="AX49" s="384"/>
      <c r="AY49" s="384"/>
      <c r="AZ49" s="121"/>
      <c r="BA49" s="121"/>
      <c r="BB49" s="254"/>
      <c r="BC49" s="254"/>
      <c r="BD49" s="123">
        <f t="shared" si="0"/>
        <v>67537000</v>
      </c>
      <c r="BE49" s="123">
        <f t="shared" si="0"/>
        <v>67537000</v>
      </c>
    </row>
    <row r="50" spans="1:57" ht="15" customHeight="1" x14ac:dyDescent="0.2">
      <c r="A50" s="118" t="s">
        <v>232</v>
      </c>
      <c r="B50" s="126" t="s">
        <v>477</v>
      </c>
      <c r="C50" s="124" t="s">
        <v>478</v>
      </c>
      <c r="D50" s="161"/>
      <c r="E50" s="161"/>
      <c r="F50" s="384"/>
      <c r="G50" s="384"/>
      <c r="H50" s="384"/>
      <c r="I50" s="384"/>
      <c r="J50" s="384"/>
      <c r="K50" s="384"/>
      <c r="L50" s="384"/>
      <c r="M50" s="384"/>
      <c r="N50" s="121"/>
      <c r="O50" s="121"/>
      <c r="P50" s="122"/>
      <c r="Q50" s="122"/>
      <c r="R50" s="254"/>
      <c r="S50" s="254"/>
      <c r="T50" s="254"/>
      <c r="U50" s="254"/>
      <c r="V50" s="122"/>
      <c r="W50" s="122"/>
      <c r="X50" s="384"/>
      <c r="Y50" s="384"/>
      <c r="Z50" s="384"/>
      <c r="AA50" s="384"/>
      <c r="AB50" s="384"/>
      <c r="AC50" s="384"/>
      <c r="AD50" s="185"/>
      <c r="AE50" s="185"/>
      <c r="AF50" s="185"/>
      <c r="AG50" s="185"/>
      <c r="AH50" s="185"/>
      <c r="AI50" s="185"/>
      <c r="AJ50" s="384"/>
      <c r="AK50" s="384"/>
      <c r="AL50" s="384"/>
      <c r="AM50" s="384"/>
      <c r="AN50" s="254"/>
      <c r="AO50" s="254"/>
      <c r="AP50" s="121"/>
      <c r="AQ50" s="121"/>
      <c r="AR50" s="121"/>
      <c r="AS50" s="121"/>
      <c r="AT50" s="121"/>
      <c r="AU50" s="121"/>
      <c r="AV50" s="384"/>
      <c r="AW50" s="384"/>
      <c r="AX50" s="384"/>
      <c r="AY50" s="384"/>
      <c r="AZ50" s="121"/>
      <c r="BA50" s="121"/>
      <c r="BB50" s="254"/>
      <c r="BC50" s="254"/>
      <c r="BD50" s="123">
        <f t="shared" si="0"/>
        <v>0</v>
      </c>
      <c r="BE50" s="123">
        <f t="shared" si="0"/>
        <v>0</v>
      </c>
    </row>
    <row r="51" spans="1:57" ht="15" customHeight="1" x14ac:dyDescent="0.2">
      <c r="A51" s="118" t="s">
        <v>479</v>
      </c>
      <c r="B51" s="126" t="s">
        <v>480</v>
      </c>
      <c r="C51" s="124" t="s">
        <v>481</v>
      </c>
      <c r="D51" s="161"/>
      <c r="E51" s="161"/>
      <c r="F51" s="384"/>
      <c r="G51" s="384"/>
      <c r="H51" s="384"/>
      <c r="I51" s="384"/>
      <c r="J51" s="384"/>
      <c r="K51" s="384"/>
      <c r="L51" s="384"/>
      <c r="M51" s="384"/>
      <c r="N51" s="121"/>
      <c r="O51" s="121"/>
      <c r="P51" s="122"/>
      <c r="Q51" s="122"/>
      <c r="R51" s="254"/>
      <c r="S51" s="254"/>
      <c r="T51" s="254"/>
      <c r="U51" s="254"/>
      <c r="V51" s="122"/>
      <c r="W51" s="122"/>
      <c r="X51" s="384"/>
      <c r="Y51" s="384"/>
      <c r="Z51" s="384"/>
      <c r="AA51" s="384"/>
      <c r="AB51" s="384"/>
      <c r="AC51" s="384"/>
      <c r="AD51" s="185"/>
      <c r="AE51" s="185"/>
      <c r="AF51" s="185"/>
      <c r="AG51" s="185"/>
      <c r="AH51" s="185"/>
      <c r="AI51" s="185"/>
      <c r="AJ51" s="384"/>
      <c r="AK51" s="384"/>
      <c r="AL51" s="384"/>
      <c r="AM51" s="384"/>
      <c r="AN51" s="254"/>
      <c r="AO51" s="254"/>
      <c r="AP51" s="121"/>
      <c r="AQ51" s="121"/>
      <c r="AR51" s="121"/>
      <c r="AS51" s="121"/>
      <c r="AT51" s="121"/>
      <c r="AU51" s="121"/>
      <c r="AV51" s="384"/>
      <c r="AW51" s="384"/>
      <c r="AX51" s="384"/>
      <c r="AY51" s="384"/>
      <c r="AZ51" s="121"/>
      <c r="BA51" s="121"/>
      <c r="BB51" s="254"/>
      <c r="BC51" s="254"/>
      <c r="BD51" s="123">
        <f t="shared" si="0"/>
        <v>0</v>
      </c>
      <c r="BE51" s="123">
        <f t="shared" si="0"/>
        <v>0</v>
      </c>
    </row>
    <row r="52" spans="1:57" ht="15" customHeight="1" x14ac:dyDescent="0.2">
      <c r="A52" s="118" t="s">
        <v>482</v>
      </c>
      <c r="B52" s="126" t="s">
        <v>483</v>
      </c>
      <c r="C52" s="124" t="s">
        <v>484</v>
      </c>
      <c r="D52" s="161">
        <v>1300000</v>
      </c>
      <c r="E52" s="161">
        <v>1300000</v>
      </c>
      <c r="F52" s="384"/>
      <c r="G52" s="384"/>
      <c r="H52" s="384">
        <v>2500000</v>
      </c>
      <c r="I52" s="384">
        <v>2500000</v>
      </c>
      <c r="J52" s="384"/>
      <c r="K52" s="384"/>
      <c r="L52" s="384"/>
      <c r="M52" s="384"/>
      <c r="N52" s="121"/>
      <c r="O52" s="121"/>
      <c r="P52" s="122"/>
      <c r="Q52" s="122"/>
      <c r="R52" s="254"/>
      <c r="S52" s="254"/>
      <c r="T52" s="254"/>
      <c r="U52" s="254"/>
      <c r="V52" s="122"/>
      <c r="W52" s="122"/>
      <c r="X52" s="384"/>
      <c r="Y52" s="384"/>
      <c r="Z52" s="384"/>
      <c r="AA52" s="384"/>
      <c r="AB52" s="384"/>
      <c r="AC52" s="384"/>
      <c r="AD52" s="185">
        <v>100000</v>
      </c>
      <c r="AE52" s="185">
        <v>100000</v>
      </c>
      <c r="AF52" s="185">
        <v>40000</v>
      </c>
      <c r="AG52" s="185">
        <v>40000</v>
      </c>
      <c r="AH52" s="185">
        <v>50000</v>
      </c>
      <c r="AI52" s="185">
        <v>50000</v>
      </c>
      <c r="AJ52" s="384"/>
      <c r="AK52" s="384"/>
      <c r="AL52" s="384"/>
      <c r="AM52" s="384"/>
      <c r="AN52" s="254"/>
      <c r="AO52" s="254"/>
      <c r="AP52" s="121"/>
      <c r="AQ52" s="121"/>
      <c r="AR52" s="121"/>
      <c r="AS52" s="121"/>
      <c r="AT52" s="121"/>
      <c r="AU52" s="121"/>
      <c r="AV52" s="384"/>
      <c r="AW52" s="384"/>
      <c r="AX52" s="384"/>
      <c r="AY52" s="384"/>
      <c r="AZ52" s="121"/>
      <c r="BA52" s="121"/>
      <c r="BB52" s="254"/>
      <c r="BC52" s="254"/>
      <c r="BD52" s="123">
        <f t="shared" si="0"/>
        <v>3990000</v>
      </c>
      <c r="BE52" s="123">
        <f t="shared" si="0"/>
        <v>3990000</v>
      </c>
    </row>
    <row r="53" spans="1:57" ht="15" customHeight="1" x14ac:dyDescent="0.2">
      <c r="A53" s="118" t="s">
        <v>485</v>
      </c>
      <c r="B53" s="126" t="s">
        <v>486</v>
      </c>
      <c r="C53" s="124" t="s">
        <v>487</v>
      </c>
      <c r="D53" s="161">
        <f t="shared" ref="D53:E53" si="192">SUM(D48:D52)</f>
        <v>92710400</v>
      </c>
      <c r="E53" s="161">
        <f t="shared" si="192"/>
        <v>92710400</v>
      </c>
      <c r="F53" s="161">
        <f t="shared" ref="F53:J53" si="193">SUM(F48:F52)</f>
        <v>650000</v>
      </c>
      <c r="G53" s="161">
        <f t="shared" ref="G53" si="194">SUM(G48:G52)</f>
        <v>650000</v>
      </c>
      <c r="H53" s="161">
        <f t="shared" si="193"/>
        <v>8656000</v>
      </c>
      <c r="I53" s="161">
        <f t="shared" ref="I53" si="195">SUM(I48:I52)</f>
        <v>8656000</v>
      </c>
      <c r="J53" s="161">
        <f t="shared" si="193"/>
        <v>2295000</v>
      </c>
      <c r="K53" s="161">
        <f t="shared" ref="K53" si="196">SUM(K48:K52)</f>
        <v>2295000</v>
      </c>
      <c r="L53" s="161">
        <f t="shared" ref="L53:M53" si="197">SUM(L48:L52)</f>
        <v>7852000</v>
      </c>
      <c r="M53" s="161">
        <f t="shared" si="197"/>
        <v>7852000</v>
      </c>
      <c r="N53" s="127">
        <v>0</v>
      </c>
      <c r="O53" s="127">
        <v>0</v>
      </c>
      <c r="P53" s="127">
        <f t="shared" ref="P53:V53" si="198">SUM(P48:P52)</f>
        <v>0</v>
      </c>
      <c r="Q53" s="127">
        <f t="shared" ref="Q53" si="199">SUM(Q48:Q52)</f>
        <v>0</v>
      </c>
      <c r="R53" s="161">
        <f t="shared" ref="R53:S53" si="200">SUM(R48:R52)</f>
        <v>108000</v>
      </c>
      <c r="S53" s="161">
        <f t="shared" si="200"/>
        <v>108000</v>
      </c>
      <c r="T53" s="161">
        <f t="shared" ref="T53:U53" si="201">SUM(T48:T52)</f>
        <v>3240000</v>
      </c>
      <c r="U53" s="161">
        <f t="shared" si="201"/>
        <v>3240000</v>
      </c>
      <c r="V53" s="127">
        <f t="shared" si="198"/>
        <v>0</v>
      </c>
      <c r="W53" s="127">
        <f t="shared" ref="W53" si="202">SUM(W48:W52)</f>
        <v>0</v>
      </c>
      <c r="X53" s="161">
        <f t="shared" ref="X53:AB53" si="203">SUM(X48:X52)</f>
        <v>7425000</v>
      </c>
      <c r="Y53" s="161">
        <f t="shared" ref="Y53" si="204">SUM(Y48:Y52)</f>
        <v>7425000</v>
      </c>
      <c r="Z53" s="161">
        <f t="shared" ref="Z53:AA53" si="205">SUM(Z48:Z52)</f>
        <v>18323550</v>
      </c>
      <c r="AA53" s="161">
        <f t="shared" si="205"/>
        <v>18323550</v>
      </c>
      <c r="AB53" s="161">
        <f t="shared" si="203"/>
        <v>4320000</v>
      </c>
      <c r="AC53" s="161">
        <f t="shared" ref="AC53" si="206">SUM(AC48:AC52)</f>
        <v>4320000</v>
      </c>
      <c r="AD53" s="387">
        <f t="shared" ref="AD53:AI53" si="207">AD48+AD49+AD50+AD51+AD52</f>
        <v>4273500</v>
      </c>
      <c r="AE53" s="387">
        <f t="shared" si="207"/>
        <v>4273500</v>
      </c>
      <c r="AF53" s="387">
        <f t="shared" si="207"/>
        <v>568400</v>
      </c>
      <c r="AG53" s="387">
        <f t="shared" si="207"/>
        <v>568400</v>
      </c>
      <c r="AH53" s="387">
        <f t="shared" si="207"/>
        <v>211000</v>
      </c>
      <c r="AI53" s="387">
        <f t="shared" si="207"/>
        <v>211000</v>
      </c>
      <c r="AJ53" s="161">
        <f t="shared" ref="AJ53:AK53" si="208">SUM(AJ48:AJ52)</f>
        <v>270000</v>
      </c>
      <c r="AK53" s="161">
        <f t="shared" si="208"/>
        <v>1620000</v>
      </c>
      <c r="AL53" s="161">
        <f t="shared" ref="AL53:AN53" si="209">SUM(AL48:AL52)</f>
        <v>3335000</v>
      </c>
      <c r="AM53" s="161">
        <f t="shared" ref="AM53" si="210">SUM(AM48:AM52)</f>
        <v>3335000</v>
      </c>
      <c r="AN53" s="161">
        <f t="shared" si="209"/>
        <v>920000</v>
      </c>
      <c r="AO53" s="161">
        <f t="shared" ref="AO53" si="211">SUM(AO48:AO52)</f>
        <v>920000</v>
      </c>
      <c r="AP53" s="127">
        <f t="shared" ref="AP53:AZ53" si="212">SUM(AP48:AP52)</f>
        <v>0</v>
      </c>
      <c r="AQ53" s="127">
        <f t="shared" ref="AQ53" si="213">SUM(AQ48:AQ52)</f>
        <v>0</v>
      </c>
      <c r="AR53" s="127">
        <f t="shared" si="212"/>
        <v>0</v>
      </c>
      <c r="AS53" s="127">
        <f t="shared" ref="AS53" si="214">SUM(AS48:AS52)</f>
        <v>0</v>
      </c>
      <c r="AT53" s="127">
        <f t="shared" si="212"/>
        <v>0</v>
      </c>
      <c r="AU53" s="127">
        <f t="shared" ref="AU53" si="215">SUM(AU48:AU52)</f>
        <v>0</v>
      </c>
      <c r="AV53" s="161">
        <f t="shared" ref="AV53:AX53" si="216">SUM(AV48:AV52)</f>
        <v>9120000</v>
      </c>
      <c r="AW53" s="161">
        <f t="shared" ref="AW53" si="217">SUM(AW48:AW52)</f>
        <v>9120000</v>
      </c>
      <c r="AX53" s="161">
        <f t="shared" si="216"/>
        <v>1107000</v>
      </c>
      <c r="AY53" s="161">
        <f t="shared" ref="AY53" si="218">SUM(AY48:AY52)</f>
        <v>1107000</v>
      </c>
      <c r="AZ53" s="127">
        <f t="shared" si="212"/>
        <v>0</v>
      </c>
      <c r="BA53" s="127">
        <f t="shared" ref="BA53" si="219">SUM(BA48:BA52)</f>
        <v>0</v>
      </c>
      <c r="BB53" s="161">
        <f t="shared" ref="BB53:BC53" si="220">SUM(BB48:BB52)</f>
        <v>446000</v>
      </c>
      <c r="BC53" s="161">
        <f t="shared" si="220"/>
        <v>446000</v>
      </c>
      <c r="BD53" s="123">
        <f t="shared" si="0"/>
        <v>165830850</v>
      </c>
      <c r="BE53" s="123">
        <f t="shared" si="0"/>
        <v>167180850</v>
      </c>
    </row>
    <row r="54" spans="1:57" ht="15" customHeight="1" x14ac:dyDescent="0.2">
      <c r="A54" s="129" t="s">
        <v>488</v>
      </c>
      <c r="B54" s="133" t="s">
        <v>489</v>
      </c>
      <c r="C54" s="131" t="s">
        <v>490</v>
      </c>
      <c r="D54" s="383">
        <f t="shared" ref="D54:E54" si="221">D33+D36+D44+D47+D53</f>
        <v>179830400</v>
      </c>
      <c r="E54" s="383">
        <f t="shared" si="221"/>
        <v>181684542</v>
      </c>
      <c r="F54" s="383">
        <f t="shared" ref="F54:L54" si="222">F33+F36+F44+F47+F53</f>
        <v>3070000</v>
      </c>
      <c r="G54" s="383">
        <f t="shared" ref="G54" si="223">G33+G36+G44+G47+G53</f>
        <v>3070000</v>
      </c>
      <c r="H54" s="383">
        <f t="shared" si="222"/>
        <v>39056000</v>
      </c>
      <c r="I54" s="383">
        <f t="shared" ref="I54" si="224">I33+I36+I44+I47+I53</f>
        <v>39056000</v>
      </c>
      <c r="J54" s="383">
        <f t="shared" si="222"/>
        <v>10795000</v>
      </c>
      <c r="K54" s="383">
        <f t="shared" ref="K54" si="225">K33+K36+K44+K47+K53</f>
        <v>7747000</v>
      </c>
      <c r="L54" s="383">
        <f t="shared" si="222"/>
        <v>36933006</v>
      </c>
      <c r="M54" s="383">
        <f t="shared" ref="M54" si="226">M33+M36+M44+M47+M53</f>
        <v>36933006</v>
      </c>
      <c r="N54" s="137">
        <v>0</v>
      </c>
      <c r="O54" s="137">
        <v>0</v>
      </c>
      <c r="P54" s="137">
        <f t="shared" ref="P54:BB54" si="227">P33+P36+P44+P47+P53</f>
        <v>0</v>
      </c>
      <c r="Q54" s="137">
        <f t="shared" ref="Q54" si="228">Q33+Q36+Q44+Q47+Q53</f>
        <v>0</v>
      </c>
      <c r="R54" s="383">
        <f t="shared" si="227"/>
        <v>508000</v>
      </c>
      <c r="S54" s="383">
        <f t="shared" ref="S54" si="229">S33+S36+S44+S47+S53</f>
        <v>508000</v>
      </c>
      <c r="T54" s="383">
        <f t="shared" si="227"/>
        <v>15240000</v>
      </c>
      <c r="U54" s="383">
        <f t="shared" ref="U54" si="230">U33+U36+U44+U47+U53</f>
        <v>15240000</v>
      </c>
      <c r="V54" s="137">
        <f t="shared" si="227"/>
        <v>0</v>
      </c>
      <c r="W54" s="137">
        <f t="shared" ref="W54" si="231">W33+W36+W44+W47+W53</f>
        <v>0</v>
      </c>
      <c r="X54" s="383">
        <f t="shared" si="227"/>
        <v>34919868</v>
      </c>
      <c r="Y54" s="383">
        <f t="shared" ref="Y54" si="232">Y33+Y36+Y44+Y47+Y53</f>
        <v>34919868</v>
      </c>
      <c r="Z54" s="383">
        <f t="shared" si="227"/>
        <v>86188550</v>
      </c>
      <c r="AA54" s="383">
        <f t="shared" ref="AA54" si="233">AA33+AA36+AA44+AA47+AA53</f>
        <v>86188550</v>
      </c>
      <c r="AB54" s="383">
        <f t="shared" si="227"/>
        <v>20324000</v>
      </c>
      <c r="AC54" s="383">
        <f t="shared" ref="AC54" si="234">AC33+AC36+AC44+AC47+AC53</f>
        <v>20324000</v>
      </c>
      <c r="AD54" s="187">
        <f t="shared" si="227"/>
        <v>146863500</v>
      </c>
      <c r="AE54" s="187">
        <f t="shared" ref="AE54" si="235">AE33+AE36+AE44+AE47+AE53</f>
        <v>146863500</v>
      </c>
      <c r="AF54" s="187">
        <f t="shared" si="227"/>
        <v>2923400</v>
      </c>
      <c r="AG54" s="187">
        <f t="shared" ref="AG54" si="236">AG33+AG36+AG44+AG47+AG53</f>
        <v>2923400</v>
      </c>
      <c r="AH54" s="187">
        <f t="shared" si="227"/>
        <v>1096000</v>
      </c>
      <c r="AI54" s="187">
        <f t="shared" ref="AI54" si="237">AI33+AI36+AI44+AI47+AI53</f>
        <v>1096000</v>
      </c>
      <c r="AJ54" s="383">
        <f t="shared" si="227"/>
        <v>1270000</v>
      </c>
      <c r="AK54" s="383">
        <f t="shared" ref="AK54" si="238">AK33+AK36+AK44+AK47+AK53</f>
        <v>7620000</v>
      </c>
      <c r="AL54" s="383">
        <f t="shared" si="227"/>
        <v>15685000</v>
      </c>
      <c r="AM54" s="383">
        <f t="shared" ref="AM54" si="239">AM33+AM36+AM44+AM47+AM53</f>
        <v>15685000</v>
      </c>
      <c r="AN54" s="383">
        <f t="shared" si="227"/>
        <v>4320000</v>
      </c>
      <c r="AO54" s="383">
        <f t="shared" ref="AO54" si="240">AO33+AO36+AO44+AO47+AO53</f>
        <v>4320000</v>
      </c>
      <c r="AP54" s="137">
        <f t="shared" si="227"/>
        <v>0</v>
      </c>
      <c r="AQ54" s="137">
        <f t="shared" ref="AQ54" si="241">AQ33+AQ36+AQ44+AQ47+AQ53</f>
        <v>0</v>
      </c>
      <c r="AR54" s="137">
        <f t="shared" si="227"/>
        <v>0</v>
      </c>
      <c r="AS54" s="137">
        <f t="shared" ref="AS54" si="242">AS33+AS36+AS44+AS47+AS53</f>
        <v>0</v>
      </c>
      <c r="AT54" s="137">
        <f t="shared" si="227"/>
        <v>0</v>
      </c>
      <c r="AU54" s="137">
        <f t="shared" ref="AU54" si="243">AU33+AU36+AU44+AU47+AU53</f>
        <v>0</v>
      </c>
      <c r="AV54" s="137">
        <f t="shared" si="227"/>
        <v>42900000</v>
      </c>
      <c r="AW54" s="137">
        <f t="shared" ref="AW54" si="244">AW33+AW36+AW44+AW47+AW53</f>
        <v>42900000</v>
      </c>
      <c r="AX54" s="383">
        <f t="shared" si="227"/>
        <v>5207000</v>
      </c>
      <c r="AY54" s="383">
        <f t="shared" ref="AY54" si="245">AY33+AY36+AY44+AY47+AY53</f>
        <v>5207000</v>
      </c>
      <c r="AZ54" s="137">
        <f t="shared" si="227"/>
        <v>0</v>
      </c>
      <c r="BA54" s="137">
        <f t="shared" ref="BA54" si="246">BA33+BA36+BA44+BA47+BA53</f>
        <v>0</v>
      </c>
      <c r="BB54" s="383">
        <f t="shared" si="227"/>
        <v>2100000</v>
      </c>
      <c r="BC54" s="383">
        <f t="shared" ref="BC54" si="247">BC33+BC36+BC44+BC47+BC53</f>
        <v>2100000</v>
      </c>
      <c r="BD54" s="132">
        <f>D54+F54+H54+J54+L54+P54+R54+T54+V54+X54+Z54+AB54+AD54+AF54+AH54+AL54+AN54+AP54+AR54+AT54+AV54+AX54+AZ54+BB54+N54+AJ54</f>
        <v>649229724</v>
      </c>
      <c r="BE54" s="132">
        <f>E54+G54+I54+K54+M54+Q54+S54+U54+W54+Y54+AA54+AC54+AE54+AG54+AI54+AM54+AO54+AQ54+AS54+AU54+AW54+AY54+BA54+BC54+O54+AK54</f>
        <v>654385866</v>
      </c>
    </row>
    <row r="55" spans="1:57" ht="15" customHeight="1" x14ac:dyDescent="0.2">
      <c r="A55" s="118" t="s">
        <v>243</v>
      </c>
      <c r="B55" s="138" t="s">
        <v>491</v>
      </c>
      <c r="C55" s="124" t="s">
        <v>492</v>
      </c>
      <c r="D55" s="139"/>
      <c r="E55" s="139"/>
      <c r="F55" s="122"/>
      <c r="G55" s="122"/>
      <c r="H55" s="122"/>
      <c r="I55" s="122"/>
      <c r="J55" s="140"/>
      <c r="K55" s="140"/>
      <c r="L55" s="122"/>
      <c r="M55" s="122"/>
      <c r="N55" s="122"/>
      <c r="O55" s="122"/>
      <c r="P55" s="122"/>
      <c r="Q55" s="122"/>
      <c r="R55" s="122"/>
      <c r="S55" s="122"/>
      <c r="T55" s="122"/>
      <c r="U55" s="122"/>
      <c r="V55" s="122"/>
      <c r="W55" s="122"/>
      <c r="X55" s="122"/>
      <c r="Y55" s="122"/>
      <c r="Z55" s="122"/>
      <c r="AA55" s="122"/>
      <c r="AB55" s="122"/>
      <c r="AC55" s="122"/>
      <c r="AD55" s="121"/>
      <c r="AE55" s="121"/>
      <c r="AF55" s="121"/>
      <c r="AG55" s="121"/>
      <c r="AH55" s="121"/>
      <c r="AI55" s="121"/>
      <c r="AJ55" s="121"/>
      <c r="AK55" s="121"/>
      <c r="AL55" s="122"/>
      <c r="AM55" s="122"/>
      <c r="AN55" s="122"/>
      <c r="AO55" s="122"/>
      <c r="AP55" s="122"/>
      <c r="AQ55" s="122"/>
      <c r="AR55" s="122"/>
      <c r="AS55" s="122"/>
      <c r="AT55" s="122"/>
      <c r="AU55" s="122"/>
      <c r="AV55" s="122"/>
      <c r="AW55" s="122"/>
      <c r="AX55" s="122"/>
      <c r="AY55" s="122"/>
      <c r="AZ55" s="122"/>
      <c r="BA55" s="122"/>
      <c r="BB55" s="122"/>
      <c r="BC55" s="122"/>
      <c r="BD55" s="123">
        <f t="shared" si="0"/>
        <v>0</v>
      </c>
      <c r="BE55" s="123">
        <f t="shared" si="0"/>
        <v>0</v>
      </c>
    </row>
    <row r="56" spans="1:57" ht="15" customHeight="1" x14ac:dyDescent="0.2">
      <c r="A56" s="118" t="s">
        <v>246</v>
      </c>
      <c r="B56" s="138" t="s">
        <v>493</v>
      </c>
      <c r="C56" s="124" t="s">
        <v>494</v>
      </c>
      <c r="D56" s="139"/>
      <c r="E56" s="139"/>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1"/>
      <c r="AE56" s="121"/>
      <c r="AF56" s="121"/>
      <c r="AG56" s="121"/>
      <c r="AH56" s="121"/>
      <c r="AI56" s="121"/>
      <c r="AJ56" s="121"/>
      <c r="AK56" s="121"/>
      <c r="AL56" s="122"/>
      <c r="AM56" s="122"/>
      <c r="AN56" s="122"/>
      <c r="AO56" s="122"/>
      <c r="AP56" s="122"/>
      <c r="AQ56" s="122"/>
      <c r="AR56" s="122"/>
      <c r="AS56" s="122"/>
      <c r="AT56" s="122"/>
      <c r="AU56" s="122"/>
      <c r="AV56" s="122"/>
      <c r="AW56" s="122"/>
      <c r="AX56" s="122"/>
      <c r="AY56" s="122"/>
      <c r="AZ56" s="122">
        <v>200000</v>
      </c>
      <c r="BA56" s="122">
        <v>200000</v>
      </c>
      <c r="BB56" s="122"/>
      <c r="BC56" s="122"/>
      <c r="BD56" s="123">
        <f t="shared" si="0"/>
        <v>200000</v>
      </c>
      <c r="BE56" s="123">
        <f t="shared" si="0"/>
        <v>200000</v>
      </c>
    </row>
    <row r="57" spans="1:57" ht="15" customHeight="1" x14ac:dyDescent="0.2">
      <c r="A57" s="118" t="s">
        <v>249</v>
      </c>
      <c r="B57" s="138" t="s">
        <v>495</v>
      </c>
      <c r="C57" s="124" t="s">
        <v>496</v>
      </c>
      <c r="D57" s="139"/>
      <c r="E57" s="139"/>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1"/>
      <c r="AE57" s="121"/>
      <c r="AF57" s="121"/>
      <c r="AG57" s="121"/>
      <c r="AH57" s="121"/>
      <c r="AI57" s="121"/>
      <c r="AJ57" s="121"/>
      <c r="AK57" s="121"/>
      <c r="AL57" s="122"/>
      <c r="AM57" s="122"/>
      <c r="AN57" s="122"/>
      <c r="AO57" s="122"/>
      <c r="AP57" s="122"/>
      <c r="AQ57" s="122"/>
      <c r="AR57" s="122"/>
      <c r="AS57" s="122"/>
      <c r="AT57" s="122"/>
      <c r="AU57" s="122"/>
      <c r="AV57" s="122"/>
      <c r="AW57" s="122"/>
      <c r="AX57" s="122"/>
      <c r="AY57" s="122"/>
      <c r="AZ57" s="122"/>
      <c r="BA57" s="122"/>
      <c r="BB57" s="122"/>
      <c r="BC57" s="122"/>
      <c r="BD57" s="123">
        <f t="shared" si="0"/>
        <v>0</v>
      </c>
      <c r="BE57" s="123">
        <f t="shared" si="0"/>
        <v>0</v>
      </c>
    </row>
    <row r="58" spans="1:57" ht="15" customHeight="1" x14ac:dyDescent="0.2">
      <c r="A58" s="118" t="s">
        <v>252</v>
      </c>
      <c r="B58" s="138" t="s">
        <v>497</v>
      </c>
      <c r="C58" s="124" t="s">
        <v>498</v>
      </c>
      <c r="D58" s="139"/>
      <c r="E58" s="139"/>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1"/>
      <c r="AE58" s="121"/>
      <c r="AF58" s="121"/>
      <c r="AG58" s="121"/>
      <c r="AH58" s="121"/>
      <c r="AI58" s="121"/>
      <c r="AJ58" s="121"/>
      <c r="AK58" s="121"/>
      <c r="AL58" s="122"/>
      <c r="AM58" s="122"/>
      <c r="AN58" s="122"/>
      <c r="AO58" s="122"/>
      <c r="AP58" s="122"/>
      <c r="AQ58" s="122"/>
      <c r="AR58" s="122"/>
      <c r="AS58" s="122"/>
      <c r="AT58" s="122"/>
      <c r="AU58" s="122"/>
      <c r="AV58" s="122"/>
      <c r="AW58" s="122"/>
      <c r="AX58" s="122"/>
      <c r="AY58" s="122"/>
      <c r="AZ58" s="122"/>
      <c r="BA58" s="122"/>
      <c r="BB58" s="122"/>
      <c r="BC58" s="122"/>
      <c r="BD58" s="123">
        <f t="shared" si="0"/>
        <v>0</v>
      </c>
      <c r="BE58" s="123">
        <f t="shared" si="0"/>
        <v>0</v>
      </c>
    </row>
    <row r="59" spans="1:57" ht="15" customHeight="1" x14ac:dyDescent="0.2">
      <c r="A59" s="118" t="s">
        <v>255</v>
      </c>
      <c r="B59" s="138" t="s">
        <v>499</v>
      </c>
      <c r="C59" s="124" t="s">
        <v>500</v>
      </c>
      <c r="D59" s="139"/>
      <c r="E59" s="139"/>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1"/>
      <c r="AE59" s="121"/>
      <c r="AF59" s="121"/>
      <c r="AG59" s="121"/>
      <c r="AH59" s="121"/>
      <c r="AI59" s="121"/>
      <c r="AJ59" s="121"/>
      <c r="AK59" s="121"/>
      <c r="AL59" s="122"/>
      <c r="AM59" s="122"/>
      <c r="AN59" s="122"/>
      <c r="AO59" s="122"/>
      <c r="AP59" s="122"/>
      <c r="AQ59" s="122"/>
      <c r="AR59" s="122"/>
      <c r="AS59" s="122"/>
      <c r="AT59" s="122"/>
      <c r="AU59" s="122"/>
      <c r="AV59" s="122"/>
      <c r="AW59" s="122"/>
      <c r="AX59" s="122"/>
      <c r="AY59" s="122"/>
      <c r="AZ59" s="122"/>
      <c r="BA59" s="122"/>
      <c r="BB59" s="122"/>
      <c r="BC59" s="122"/>
      <c r="BD59" s="123">
        <f t="shared" si="0"/>
        <v>0</v>
      </c>
      <c r="BE59" s="123">
        <f t="shared" si="0"/>
        <v>0</v>
      </c>
    </row>
    <row r="60" spans="1:57" ht="15" customHeight="1" x14ac:dyDescent="0.2">
      <c r="A60" s="118" t="s">
        <v>258</v>
      </c>
      <c r="B60" s="138" t="s">
        <v>501</v>
      </c>
      <c r="C60" s="124" t="s">
        <v>502</v>
      </c>
      <c r="D60" s="139"/>
      <c r="E60" s="139"/>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1"/>
      <c r="AE60" s="121"/>
      <c r="AF60" s="121"/>
      <c r="AG60" s="121"/>
      <c r="AH60" s="121"/>
      <c r="AI60" s="121"/>
      <c r="AJ60" s="121"/>
      <c r="AK60" s="121"/>
      <c r="AL60" s="122"/>
      <c r="AM60" s="122"/>
      <c r="AN60" s="122"/>
      <c r="AO60" s="122"/>
      <c r="AP60" s="122"/>
      <c r="AQ60" s="122"/>
      <c r="AR60" s="122"/>
      <c r="AS60" s="122"/>
      <c r="AT60" s="122"/>
      <c r="AU60" s="122"/>
      <c r="AV60" s="122"/>
      <c r="AW60" s="122"/>
      <c r="AX60" s="122"/>
      <c r="AY60" s="122"/>
      <c r="AZ60" s="122"/>
      <c r="BA60" s="122"/>
      <c r="BB60" s="122"/>
      <c r="BC60" s="122"/>
      <c r="BD60" s="123">
        <f t="shared" si="0"/>
        <v>0</v>
      </c>
      <c r="BE60" s="123">
        <f t="shared" si="0"/>
        <v>0</v>
      </c>
    </row>
    <row r="61" spans="1:57" ht="15" customHeight="1" x14ac:dyDescent="0.2">
      <c r="A61" s="118" t="s">
        <v>261</v>
      </c>
      <c r="B61" s="138" t="s">
        <v>503</v>
      </c>
      <c r="C61" s="124" t="s">
        <v>504</v>
      </c>
      <c r="D61" s="139"/>
      <c r="E61" s="139"/>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1"/>
      <c r="AE61" s="121"/>
      <c r="AF61" s="121"/>
      <c r="AG61" s="121"/>
      <c r="AH61" s="121"/>
      <c r="AI61" s="121"/>
      <c r="AJ61" s="121"/>
      <c r="AK61" s="121"/>
      <c r="AL61" s="122"/>
      <c r="AM61" s="122"/>
      <c r="AN61" s="122"/>
      <c r="AO61" s="122"/>
      <c r="AP61" s="122"/>
      <c r="AQ61" s="122"/>
      <c r="AR61" s="122"/>
      <c r="AS61" s="122"/>
      <c r="AT61" s="122"/>
      <c r="AU61" s="122"/>
      <c r="AV61" s="122"/>
      <c r="AW61" s="122"/>
      <c r="AX61" s="122"/>
      <c r="AY61" s="122"/>
      <c r="AZ61" s="122"/>
      <c r="BA61" s="122"/>
      <c r="BB61" s="122"/>
      <c r="BC61" s="122"/>
      <c r="BD61" s="123">
        <f t="shared" si="0"/>
        <v>0</v>
      </c>
      <c r="BE61" s="123">
        <f t="shared" si="0"/>
        <v>0</v>
      </c>
    </row>
    <row r="62" spans="1:57" ht="15" customHeight="1" x14ac:dyDescent="0.2">
      <c r="A62" s="118" t="s">
        <v>264</v>
      </c>
      <c r="B62" s="138" t="s">
        <v>505</v>
      </c>
      <c r="C62" s="124" t="s">
        <v>506</v>
      </c>
      <c r="D62" s="139"/>
      <c r="E62" s="139"/>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1"/>
      <c r="AE62" s="121"/>
      <c r="AF62" s="121"/>
      <c r="AG62" s="121"/>
      <c r="AH62" s="121"/>
      <c r="AI62" s="121"/>
      <c r="AJ62" s="121"/>
      <c r="AK62" s="121"/>
      <c r="AL62" s="122"/>
      <c r="AM62" s="122"/>
      <c r="AN62" s="122"/>
      <c r="AO62" s="122"/>
      <c r="AP62" s="122"/>
      <c r="AQ62" s="122"/>
      <c r="AR62" s="122"/>
      <c r="AS62" s="122"/>
      <c r="AT62" s="122"/>
      <c r="AU62" s="122"/>
      <c r="AV62" s="122"/>
      <c r="AW62" s="122"/>
      <c r="AX62" s="122"/>
      <c r="AY62" s="122"/>
      <c r="AZ62" s="122">
        <v>14100000</v>
      </c>
      <c r="BA62" s="122">
        <v>14100000</v>
      </c>
      <c r="BB62" s="122"/>
      <c r="BC62" s="122"/>
      <c r="BD62" s="123">
        <f t="shared" si="0"/>
        <v>14100000</v>
      </c>
      <c r="BE62" s="123">
        <f t="shared" si="0"/>
        <v>14100000</v>
      </c>
    </row>
    <row r="63" spans="1:57" ht="15" customHeight="1" x14ac:dyDescent="0.2">
      <c r="A63" s="129" t="s">
        <v>267</v>
      </c>
      <c r="B63" s="141" t="s">
        <v>507</v>
      </c>
      <c r="C63" s="131" t="s">
        <v>508</v>
      </c>
      <c r="D63" s="142"/>
      <c r="E63" s="142"/>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43"/>
      <c r="AE63" s="143"/>
      <c r="AF63" s="143"/>
      <c r="AG63" s="143"/>
      <c r="AH63" s="143"/>
      <c r="AI63" s="143"/>
      <c r="AJ63" s="143"/>
      <c r="AK63" s="143"/>
      <c r="AL63" s="135"/>
      <c r="AM63" s="135"/>
      <c r="AN63" s="135"/>
      <c r="AO63" s="135"/>
      <c r="AP63" s="135"/>
      <c r="AQ63" s="135"/>
      <c r="AR63" s="135"/>
      <c r="AS63" s="135"/>
      <c r="AT63" s="135"/>
      <c r="AU63" s="135"/>
      <c r="AV63" s="135"/>
      <c r="AW63" s="135"/>
      <c r="AX63" s="135"/>
      <c r="AY63" s="135"/>
      <c r="AZ63" s="132">
        <f>SUM(AZ55:AZ62)</f>
        <v>14300000</v>
      </c>
      <c r="BA63" s="132">
        <f>SUM(BA55:BA62)</f>
        <v>14300000</v>
      </c>
      <c r="BB63" s="135"/>
      <c r="BC63" s="135"/>
      <c r="BD63" s="132">
        <f t="shared" si="0"/>
        <v>14300000</v>
      </c>
      <c r="BE63" s="132">
        <f t="shared" si="0"/>
        <v>14300000</v>
      </c>
    </row>
    <row r="64" spans="1:57" ht="15" customHeight="1" x14ac:dyDescent="0.2">
      <c r="A64" s="118" t="s">
        <v>270</v>
      </c>
      <c r="B64" s="144" t="s">
        <v>509</v>
      </c>
      <c r="C64" s="124" t="s">
        <v>510</v>
      </c>
      <c r="D64" s="139"/>
      <c r="E64" s="139"/>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1"/>
      <c r="AE64" s="121"/>
      <c r="AF64" s="121"/>
      <c r="AG64" s="121"/>
      <c r="AH64" s="121"/>
      <c r="AI64" s="121"/>
      <c r="AJ64" s="121"/>
      <c r="AK64" s="121"/>
      <c r="AL64" s="122"/>
      <c r="AM64" s="122"/>
      <c r="AN64" s="122"/>
      <c r="AO64" s="122"/>
      <c r="AP64" s="122"/>
      <c r="AQ64" s="122"/>
      <c r="AR64" s="122"/>
      <c r="AS64" s="122"/>
      <c r="AT64" s="122"/>
      <c r="AU64" s="122"/>
      <c r="AV64" s="122"/>
      <c r="AW64" s="122"/>
      <c r="AX64" s="122"/>
      <c r="AY64" s="122"/>
      <c r="AZ64" s="122"/>
      <c r="BA64" s="122"/>
      <c r="BB64" s="122"/>
      <c r="BC64" s="122"/>
      <c r="BD64" s="123">
        <f t="shared" si="0"/>
        <v>0</v>
      </c>
      <c r="BE64" s="123">
        <f t="shared" si="0"/>
        <v>0</v>
      </c>
    </row>
    <row r="65" spans="1:57" ht="15" customHeight="1" x14ac:dyDescent="0.2">
      <c r="A65" s="118">
        <v>56</v>
      </c>
      <c r="B65" s="144" t="s">
        <v>511</v>
      </c>
      <c r="C65" s="124" t="s">
        <v>512</v>
      </c>
      <c r="D65" s="139"/>
      <c r="E65" s="139">
        <v>520517</v>
      </c>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1"/>
      <c r="AE65" s="121"/>
      <c r="AF65" s="121"/>
      <c r="AG65" s="121"/>
      <c r="AH65" s="121"/>
      <c r="AI65" s="121"/>
      <c r="AJ65" s="121"/>
      <c r="AK65" s="121"/>
      <c r="AL65" s="122"/>
      <c r="AM65" s="122"/>
      <c r="AN65" s="122"/>
      <c r="AO65" s="122"/>
      <c r="AP65" s="122"/>
      <c r="AQ65" s="122"/>
      <c r="AR65" s="122"/>
      <c r="AS65" s="122"/>
      <c r="AT65" s="122"/>
      <c r="AU65" s="122"/>
      <c r="AV65" s="122"/>
      <c r="AW65" s="122"/>
      <c r="AX65" s="122"/>
      <c r="AY65" s="122"/>
      <c r="AZ65" s="122"/>
      <c r="BA65" s="122"/>
      <c r="BB65" s="122"/>
      <c r="BC65" s="122"/>
      <c r="BD65" s="123">
        <f t="shared" si="0"/>
        <v>0</v>
      </c>
      <c r="BE65" s="123">
        <f t="shared" si="0"/>
        <v>520517</v>
      </c>
    </row>
    <row r="66" spans="1:57" ht="15" customHeight="1" x14ac:dyDescent="0.2">
      <c r="A66" s="118">
        <v>57</v>
      </c>
      <c r="B66" s="144" t="s">
        <v>513</v>
      </c>
      <c r="C66" s="124" t="s">
        <v>514</v>
      </c>
      <c r="D66" s="139"/>
      <c r="E66" s="139"/>
      <c r="F66" s="122"/>
      <c r="G66" s="122"/>
      <c r="H66" s="122"/>
      <c r="I66" s="122"/>
      <c r="J66" s="122"/>
      <c r="K66" s="122"/>
      <c r="L66" s="122"/>
      <c r="M66" s="122"/>
      <c r="N66" s="22">
        <v>235115514</v>
      </c>
      <c r="O66" s="22">
        <v>440310297</v>
      </c>
      <c r="P66" s="122"/>
      <c r="Q66" s="122"/>
      <c r="R66" s="122"/>
      <c r="S66" s="122"/>
      <c r="T66" s="122"/>
      <c r="U66" s="122"/>
      <c r="V66" s="122"/>
      <c r="W66" s="122"/>
      <c r="X66" s="122"/>
      <c r="Y66" s="122"/>
      <c r="Z66" s="122"/>
      <c r="AA66" s="122"/>
      <c r="AB66" s="122"/>
      <c r="AC66" s="122"/>
      <c r="AD66" s="121"/>
      <c r="AE66" s="121"/>
      <c r="AF66" s="121"/>
      <c r="AG66" s="121"/>
      <c r="AH66" s="121"/>
      <c r="AI66" s="121"/>
      <c r="AJ66" s="121"/>
      <c r="AK66" s="121"/>
      <c r="AL66" s="122"/>
      <c r="AM66" s="122"/>
      <c r="AN66" s="122"/>
      <c r="AO66" s="122"/>
      <c r="AP66" s="122"/>
      <c r="AQ66" s="122"/>
      <c r="AR66" s="122"/>
      <c r="AS66" s="122"/>
      <c r="AT66" s="122"/>
      <c r="AU66" s="122"/>
      <c r="AV66" s="122"/>
      <c r="AW66" s="122"/>
      <c r="AX66" s="122"/>
      <c r="AY66" s="122"/>
      <c r="AZ66" s="122"/>
      <c r="BA66" s="122"/>
      <c r="BB66" s="122"/>
      <c r="BC66" s="122"/>
      <c r="BD66" s="123">
        <f t="shared" si="0"/>
        <v>235115514</v>
      </c>
      <c r="BE66" s="123">
        <f t="shared" si="0"/>
        <v>440310297</v>
      </c>
    </row>
    <row r="67" spans="1:57" ht="15" customHeight="1" x14ac:dyDescent="0.2">
      <c r="A67" s="118">
        <v>58</v>
      </c>
      <c r="B67" s="144" t="s">
        <v>515</v>
      </c>
      <c r="C67" s="124" t="s">
        <v>516</v>
      </c>
      <c r="D67" s="139"/>
      <c r="E67" s="139"/>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1"/>
      <c r="AE67" s="121"/>
      <c r="AF67" s="121"/>
      <c r="AG67" s="121"/>
      <c r="AH67" s="121"/>
      <c r="AI67" s="121"/>
      <c r="AJ67" s="121"/>
      <c r="AK67" s="121"/>
      <c r="AL67" s="122"/>
      <c r="AM67" s="122"/>
      <c r="AN67" s="122"/>
      <c r="AO67" s="122"/>
      <c r="AP67" s="122"/>
      <c r="AQ67" s="122"/>
      <c r="AR67" s="122"/>
      <c r="AS67" s="122"/>
      <c r="AT67" s="122"/>
      <c r="AU67" s="122"/>
      <c r="AV67" s="122"/>
      <c r="AW67" s="122"/>
      <c r="AX67" s="122"/>
      <c r="AY67" s="122"/>
      <c r="AZ67" s="122"/>
      <c r="BA67" s="122"/>
      <c r="BB67" s="122"/>
      <c r="BC67" s="122"/>
      <c r="BD67" s="123">
        <f t="shared" si="0"/>
        <v>0</v>
      </c>
      <c r="BE67" s="123">
        <f t="shared" si="0"/>
        <v>0</v>
      </c>
    </row>
    <row r="68" spans="1:57" ht="15" customHeight="1" x14ac:dyDescent="0.2">
      <c r="A68" s="118">
        <v>59</v>
      </c>
      <c r="B68" s="144" t="s">
        <v>517</v>
      </c>
      <c r="C68" s="124" t="s">
        <v>518</v>
      </c>
      <c r="D68" s="145"/>
      <c r="E68" s="145">
        <f>SUM(E65:E67)</f>
        <v>520517</v>
      </c>
      <c r="F68" s="122"/>
      <c r="G68" s="122"/>
      <c r="H68" s="122"/>
      <c r="I68" s="122"/>
      <c r="J68" s="122"/>
      <c r="K68" s="122"/>
      <c r="L68" s="122"/>
      <c r="M68" s="122"/>
      <c r="N68" s="122">
        <f>SUM(N66:N67)</f>
        <v>235115514</v>
      </c>
      <c r="O68" s="122">
        <f>SUM(O66:O67)</f>
        <v>440310297</v>
      </c>
      <c r="P68" s="122"/>
      <c r="Q68" s="122"/>
      <c r="R68" s="122"/>
      <c r="S68" s="122"/>
      <c r="T68" s="122"/>
      <c r="U68" s="122"/>
      <c r="V68" s="122"/>
      <c r="W68" s="122"/>
      <c r="X68" s="122"/>
      <c r="Y68" s="122"/>
      <c r="Z68" s="122"/>
      <c r="AA68" s="122"/>
      <c r="AB68" s="122"/>
      <c r="AC68" s="122"/>
      <c r="AD68" s="121"/>
      <c r="AE68" s="121"/>
      <c r="AF68" s="121"/>
      <c r="AG68" s="121"/>
      <c r="AH68" s="121"/>
      <c r="AI68" s="121"/>
      <c r="AJ68" s="121"/>
      <c r="AK68" s="121"/>
      <c r="AL68" s="122"/>
      <c r="AM68" s="122"/>
      <c r="AN68" s="122"/>
      <c r="AO68" s="122"/>
      <c r="AP68" s="122"/>
      <c r="AQ68" s="122"/>
      <c r="AR68" s="122"/>
      <c r="AS68" s="122"/>
      <c r="AT68" s="122"/>
      <c r="AU68" s="122"/>
      <c r="AV68" s="122"/>
      <c r="AW68" s="122"/>
      <c r="AX68" s="122"/>
      <c r="AY68" s="122"/>
      <c r="AZ68" s="122"/>
      <c r="BA68" s="122"/>
      <c r="BB68" s="122"/>
      <c r="BC68" s="122"/>
      <c r="BD68" s="123">
        <f t="shared" si="0"/>
        <v>235115514</v>
      </c>
      <c r="BE68" s="123">
        <f t="shared" si="0"/>
        <v>440830814</v>
      </c>
    </row>
    <row r="69" spans="1:57" ht="32.25" customHeight="1" x14ac:dyDescent="0.2">
      <c r="A69" s="118">
        <v>60</v>
      </c>
      <c r="B69" s="144" t="s">
        <v>519</v>
      </c>
      <c r="C69" s="124" t="s">
        <v>520</v>
      </c>
      <c r="D69" s="139"/>
      <c r="E69" s="139"/>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1"/>
      <c r="AE69" s="121"/>
      <c r="AF69" s="121"/>
      <c r="AG69" s="121"/>
      <c r="AH69" s="121"/>
      <c r="AI69" s="121"/>
      <c r="AJ69" s="121"/>
      <c r="AK69" s="121"/>
      <c r="AL69" s="122"/>
      <c r="AM69" s="122"/>
      <c r="AN69" s="122"/>
      <c r="AO69" s="122"/>
      <c r="AP69" s="122"/>
      <c r="AQ69" s="122"/>
      <c r="AR69" s="122"/>
      <c r="AS69" s="122"/>
      <c r="AT69" s="122"/>
      <c r="AU69" s="122"/>
      <c r="AV69" s="122"/>
      <c r="AW69" s="122"/>
      <c r="AX69" s="122"/>
      <c r="AY69" s="122"/>
      <c r="AZ69" s="122"/>
      <c r="BA69" s="122"/>
      <c r="BB69" s="122"/>
      <c r="BC69" s="122"/>
      <c r="BD69" s="123">
        <f t="shared" si="0"/>
        <v>0</v>
      </c>
      <c r="BE69" s="123">
        <f t="shared" si="0"/>
        <v>0</v>
      </c>
    </row>
    <row r="70" spans="1:57" ht="28.5" customHeight="1" x14ac:dyDescent="0.2">
      <c r="A70" s="118">
        <v>61</v>
      </c>
      <c r="B70" s="144" t="s">
        <v>521</v>
      </c>
      <c r="C70" s="124" t="s">
        <v>522</v>
      </c>
      <c r="D70" s="139"/>
      <c r="E70" s="139"/>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1"/>
      <c r="AE70" s="121"/>
      <c r="AF70" s="121"/>
      <c r="AG70" s="121"/>
      <c r="AH70" s="121"/>
      <c r="AI70" s="121"/>
      <c r="AJ70" s="121"/>
      <c r="AK70" s="121"/>
      <c r="AL70" s="122"/>
      <c r="AM70" s="122"/>
      <c r="AN70" s="122"/>
      <c r="AO70" s="122"/>
      <c r="AP70" s="122"/>
      <c r="AQ70" s="122"/>
      <c r="AR70" s="122"/>
      <c r="AS70" s="122"/>
      <c r="AT70" s="122"/>
      <c r="AU70" s="122"/>
      <c r="AV70" s="122"/>
      <c r="AW70" s="122"/>
      <c r="AX70" s="122"/>
      <c r="AY70" s="122"/>
      <c r="AZ70" s="122"/>
      <c r="BA70" s="122"/>
      <c r="BB70" s="122"/>
      <c r="BC70" s="122"/>
      <c r="BD70" s="123">
        <f t="shared" si="0"/>
        <v>0</v>
      </c>
      <c r="BE70" s="123">
        <f t="shared" si="0"/>
        <v>0</v>
      </c>
    </row>
    <row r="71" spans="1:57" ht="28.5" customHeight="1" x14ac:dyDescent="0.2">
      <c r="A71" s="118">
        <v>62</v>
      </c>
      <c r="B71" s="144" t="s">
        <v>523</v>
      </c>
      <c r="C71" s="124" t="s">
        <v>524</v>
      </c>
      <c r="D71" s="139"/>
      <c r="E71" s="139"/>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1"/>
      <c r="AE71" s="121"/>
      <c r="AF71" s="121"/>
      <c r="AG71" s="121"/>
      <c r="AH71" s="121"/>
      <c r="AI71" s="121"/>
      <c r="AJ71" s="121"/>
      <c r="AK71" s="121"/>
      <c r="AL71" s="122"/>
      <c r="AM71" s="122"/>
      <c r="AN71" s="122"/>
      <c r="AO71" s="122"/>
      <c r="AP71" s="122"/>
      <c r="AQ71" s="122"/>
      <c r="AR71" s="122"/>
      <c r="AS71" s="122"/>
      <c r="AT71" s="122"/>
      <c r="AU71" s="122"/>
      <c r="AV71" s="122"/>
      <c r="AW71" s="122"/>
      <c r="AX71" s="122"/>
      <c r="AY71" s="122"/>
      <c r="AZ71" s="122"/>
      <c r="BA71" s="122"/>
      <c r="BB71" s="122"/>
      <c r="BC71" s="122"/>
      <c r="BD71" s="123">
        <f t="shared" si="0"/>
        <v>0</v>
      </c>
      <c r="BE71" s="123">
        <f t="shared" si="0"/>
        <v>0</v>
      </c>
    </row>
    <row r="72" spans="1:57" ht="30.75" customHeight="1" x14ac:dyDescent="0.2">
      <c r="A72" s="118">
        <v>63</v>
      </c>
      <c r="B72" s="144" t="s">
        <v>525</v>
      </c>
      <c r="C72" s="124" t="s">
        <v>526</v>
      </c>
      <c r="D72" s="139"/>
      <c r="E72" s="139"/>
      <c r="F72" s="122"/>
      <c r="G72" s="122"/>
      <c r="H72" s="122"/>
      <c r="I72" s="122"/>
      <c r="J72" s="122"/>
      <c r="K72" s="122"/>
      <c r="L72" s="122"/>
      <c r="M72" s="122"/>
      <c r="N72" s="122"/>
      <c r="O72" s="122"/>
      <c r="P72" s="122">
        <v>10040155</v>
      </c>
      <c r="Q72" s="122">
        <v>10040155</v>
      </c>
      <c r="R72" s="122"/>
      <c r="S72" s="122"/>
      <c r="T72" s="122"/>
      <c r="U72" s="122"/>
      <c r="V72" s="122"/>
      <c r="W72" s="122"/>
      <c r="X72" s="122"/>
      <c r="Y72" s="122"/>
      <c r="Z72" s="122"/>
      <c r="AA72" s="122"/>
      <c r="AB72" s="122"/>
      <c r="AC72" s="122"/>
      <c r="AD72" s="121"/>
      <c r="AE72" s="121"/>
      <c r="AF72" s="121"/>
      <c r="AG72" s="121"/>
      <c r="AH72" s="121"/>
      <c r="AI72" s="121"/>
      <c r="AJ72" s="121"/>
      <c r="AK72" s="121"/>
      <c r="AL72" s="122"/>
      <c r="AM72" s="122"/>
      <c r="AN72" s="122"/>
      <c r="AO72" s="122"/>
      <c r="AP72" s="122"/>
      <c r="AQ72" s="122"/>
      <c r="AR72" s="122"/>
      <c r="AS72" s="122"/>
      <c r="AT72" s="122"/>
      <c r="AU72" s="122"/>
      <c r="AV72" s="122"/>
      <c r="AW72" s="122"/>
      <c r="AX72" s="122"/>
      <c r="AY72" s="122"/>
      <c r="AZ72" s="122">
        <v>1280000</v>
      </c>
      <c r="BA72" s="122">
        <v>1280000</v>
      </c>
      <c r="BB72" s="122"/>
      <c r="BC72" s="122"/>
      <c r="BD72" s="123">
        <f t="shared" si="0"/>
        <v>11320155</v>
      </c>
      <c r="BE72" s="123">
        <f t="shared" si="0"/>
        <v>11320155</v>
      </c>
    </row>
    <row r="73" spans="1:57" ht="28.5" customHeight="1" x14ac:dyDescent="0.2">
      <c r="A73" s="118">
        <v>64</v>
      </c>
      <c r="B73" s="144" t="s">
        <v>527</v>
      </c>
      <c r="C73" s="124" t="s">
        <v>528</v>
      </c>
      <c r="D73" s="139"/>
      <c r="E73" s="139"/>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1"/>
      <c r="AE73" s="121"/>
      <c r="AF73" s="121"/>
      <c r="AG73" s="121"/>
      <c r="AH73" s="121"/>
      <c r="AI73" s="121"/>
      <c r="AJ73" s="121"/>
      <c r="AK73" s="121"/>
      <c r="AL73" s="122"/>
      <c r="AM73" s="122"/>
      <c r="AN73" s="122"/>
      <c r="AO73" s="122"/>
      <c r="AP73" s="122"/>
      <c r="AQ73" s="122"/>
      <c r="AR73" s="122"/>
      <c r="AS73" s="122"/>
      <c r="AT73" s="122"/>
      <c r="AU73" s="122"/>
      <c r="AV73" s="122"/>
      <c r="AW73" s="122"/>
      <c r="AX73" s="122"/>
      <c r="AY73" s="122"/>
      <c r="AZ73" s="122"/>
      <c r="BA73" s="122"/>
      <c r="BB73" s="122"/>
      <c r="BC73" s="122"/>
      <c r="BD73" s="123">
        <f t="shared" si="0"/>
        <v>0</v>
      </c>
      <c r="BE73" s="123">
        <f t="shared" si="0"/>
        <v>0</v>
      </c>
    </row>
    <row r="74" spans="1:57" ht="15" customHeight="1" x14ac:dyDescent="0.2">
      <c r="A74" s="118">
        <v>65</v>
      </c>
      <c r="B74" s="144" t="s">
        <v>529</v>
      </c>
      <c r="C74" s="124" t="s">
        <v>530</v>
      </c>
      <c r="D74" s="139"/>
      <c r="E74" s="139"/>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1"/>
      <c r="AE74" s="121"/>
      <c r="AF74" s="121"/>
      <c r="AG74" s="121"/>
      <c r="AH74" s="121"/>
      <c r="AI74" s="121"/>
      <c r="AJ74" s="121"/>
      <c r="AK74" s="121"/>
      <c r="AL74" s="122"/>
      <c r="AM74" s="122"/>
      <c r="AN74" s="122"/>
      <c r="AO74" s="122"/>
      <c r="AP74" s="122"/>
      <c r="AQ74" s="122"/>
      <c r="AR74" s="122"/>
      <c r="AS74" s="122"/>
      <c r="AT74" s="122"/>
      <c r="AU74" s="122"/>
      <c r="AV74" s="122"/>
      <c r="AW74" s="122"/>
      <c r="AX74" s="122"/>
      <c r="AY74" s="122"/>
      <c r="AZ74" s="122"/>
      <c r="BA74" s="122"/>
      <c r="BB74" s="122"/>
      <c r="BC74" s="122"/>
      <c r="BD74" s="123">
        <f t="shared" si="0"/>
        <v>0</v>
      </c>
      <c r="BE74" s="123">
        <f t="shared" si="0"/>
        <v>0</v>
      </c>
    </row>
    <row r="75" spans="1:57" ht="15" customHeight="1" x14ac:dyDescent="0.2">
      <c r="A75" s="118">
        <v>66</v>
      </c>
      <c r="B75" s="144" t="s">
        <v>531</v>
      </c>
      <c r="C75" s="124" t="s">
        <v>532</v>
      </c>
      <c r="D75" s="139"/>
      <c r="E75" s="139"/>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1"/>
      <c r="AE75" s="121"/>
      <c r="AF75" s="121"/>
      <c r="AG75" s="121"/>
      <c r="AH75" s="121"/>
      <c r="AI75" s="121"/>
      <c r="AJ75" s="121"/>
      <c r="AK75" s="121"/>
      <c r="AL75" s="122"/>
      <c r="AM75" s="122"/>
      <c r="AN75" s="122"/>
      <c r="AO75" s="122"/>
      <c r="AP75" s="122"/>
      <c r="AQ75" s="122"/>
      <c r="AR75" s="122"/>
      <c r="AS75" s="122"/>
      <c r="AT75" s="122"/>
      <c r="AU75" s="122"/>
      <c r="AV75" s="122"/>
      <c r="AW75" s="122"/>
      <c r="AX75" s="122"/>
      <c r="AY75" s="122"/>
      <c r="AZ75" s="122"/>
      <c r="BA75" s="122"/>
      <c r="BB75" s="122"/>
      <c r="BC75" s="122"/>
      <c r="BD75" s="123">
        <f t="shared" ref="BD75:BE103" si="248">D75+F75+H75+J75+L75+P75+R75+T75+V75+X75+Z75+AB75+AD75+AF75+AH75+AL75+AN75+AP75+AR75+AT75+AV75+AX75+AZ75+BB75+N75+AJ75</f>
        <v>0</v>
      </c>
      <c r="BE75" s="123">
        <f t="shared" si="248"/>
        <v>0</v>
      </c>
    </row>
    <row r="76" spans="1:57" ht="15" customHeight="1" x14ac:dyDescent="0.2">
      <c r="A76" s="118">
        <v>67</v>
      </c>
      <c r="B76" s="146" t="s">
        <v>533</v>
      </c>
      <c r="C76" s="124" t="s">
        <v>534</v>
      </c>
      <c r="D76" s="139"/>
      <c r="E76" s="139"/>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1"/>
      <c r="AE76" s="121"/>
      <c r="AF76" s="121"/>
      <c r="AG76" s="121"/>
      <c r="AH76" s="121"/>
      <c r="AI76" s="121"/>
      <c r="AJ76" s="121"/>
      <c r="AK76" s="121"/>
      <c r="AL76" s="122"/>
      <c r="AM76" s="122"/>
      <c r="AN76" s="122"/>
      <c r="AO76" s="122"/>
      <c r="AP76" s="122"/>
      <c r="AQ76" s="122"/>
      <c r="AR76" s="122"/>
      <c r="AS76" s="122"/>
      <c r="AT76" s="122"/>
      <c r="AU76" s="122"/>
      <c r="AV76" s="122"/>
      <c r="AW76" s="122"/>
      <c r="AX76" s="122"/>
      <c r="AY76" s="122"/>
      <c r="AZ76" s="122"/>
      <c r="BA76" s="122"/>
      <c r="BB76" s="122"/>
      <c r="BC76" s="122"/>
      <c r="BD76" s="123">
        <f t="shared" si="248"/>
        <v>0</v>
      </c>
      <c r="BE76" s="123">
        <f t="shared" si="248"/>
        <v>0</v>
      </c>
    </row>
    <row r="77" spans="1:57" ht="15" customHeight="1" x14ac:dyDescent="0.2">
      <c r="A77" s="118">
        <v>68</v>
      </c>
      <c r="B77" s="144" t="s">
        <v>535</v>
      </c>
      <c r="C77" s="124" t="s">
        <v>536</v>
      </c>
      <c r="D77" s="139"/>
      <c r="E77" s="139"/>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1"/>
      <c r="AE77" s="121"/>
      <c r="AF77" s="121"/>
      <c r="AG77" s="121"/>
      <c r="AH77" s="121"/>
      <c r="AI77" s="121"/>
      <c r="AJ77" s="121"/>
      <c r="AK77" s="121"/>
      <c r="AL77" s="122"/>
      <c r="AM77" s="122"/>
      <c r="AN77" s="122"/>
      <c r="AO77" s="122"/>
      <c r="AP77" s="122"/>
      <c r="AQ77" s="122"/>
      <c r="AR77" s="122"/>
      <c r="AS77" s="122"/>
      <c r="AT77" s="122"/>
      <c r="AU77" s="122"/>
      <c r="AV77" s="122"/>
      <c r="AW77" s="122"/>
      <c r="AX77" s="122"/>
      <c r="AY77" s="122"/>
      <c r="AZ77" s="122"/>
      <c r="BA77" s="122"/>
      <c r="BB77" s="122"/>
      <c r="BC77" s="122"/>
      <c r="BD77" s="123">
        <f t="shared" si="248"/>
        <v>0</v>
      </c>
      <c r="BE77" s="123">
        <f t="shared" si="248"/>
        <v>0</v>
      </c>
    </row>
    <row r="78" spans="1:57" ht="15" customHeight="1" x14ac:dyDescent="0.2">
      <c r="A78" s="118">
        <v>69</v>
      </c>
      <c r="B78" s="144" t="s">
        <v>537</v>
      </c>
      <c r="C78" s="124" t="s">
        <v>538</v>
      </c>
      <c r="D78" s="139">
        <v>5021948</v>
      </c>
      <c r="E78" s="139">
        <v>5021948</v>
      </c>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1"/>
      <c r="AE78" s="121"/>
      <c r="AF78" s="121"/>
      <c r="AG78" s="121"/>
      <c r="AH78" s="121"/>
      <c r="AI78" s="121"/>
      <c r="AJ78" s="121"/>
      <c r="AK78" s="121"/>
      <c r="AL78" s="122"/>
      <c r="AM78" s="122"/>
      <c r="AN78" s="122"/>
      <c r="AO78" s="122"/>
      <c r="AP78" s="122"/>
      <c r="AQ78" s="122"/>
      <c r="AR78" s="122">
        <v>33250000</v>
      </c>
      <c r="AS78" s="122">
        <v>33250000</v>
      </c>
      <c r="AT78" s="122"/>
      <c r="AU78" s="122"/>
      <c r="AV78" s="122"/>
      <c r="AW78" s="122"/>
      <c r="AX78" s="122"/>
      <c r="AY78" s="122"/>
      <c r="AZ78" s="122"/>
      <c r="BA78" s="122"/>
      <c r="BB78" s="122"/>
      <c r="BC78" s="122"/>
      <c r="BD78" s="123">
        <f t="shared" si="248"/>
        <v>38271948</v>
      </c>
      <c r="BE78" s="123">
        <f t="shared" si="248"/>
        <v>38271948</v>
      </c>
    </row>
    <row r="79" spans="1:57" ht="15" customHeight="1" x14ac:dyDescent="0.2">
      <c r="A79" s="118">
        <v>70</v>
      </c>
      <c r="B79" s="146" t="s">
        <v>89</v>
      </c>
      <c r="C79" s="124" t="s">
        <v>539</v>
      </c>
      <c r="D79" s="139">
        <v>684367699</v>
      </c>
      <c r="E79" s="139">
        <v>843468928</v>
      </c>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1"/>
      <c r="AE79" s="121"/>
      <c r="AF79" s="121"/>
      <c r="AG79" s="121"/>
      <c r="AH79" s="121"/>
      <c r="AI79" s="121"/>
      <c r="AJ79" s="121"/>
      <c r="AK79" s="121"/>
      <c r="AL79" s="122"/>
      <c r="AM79" s="122"/>
      <c r="AN79" s="122"/>
      <c r="AO79" s="122"/>
      <c r="AP79" s="122"/>
      <c r="AQ79" s="122"/>
      <c r="AR79" s="122"/>
      <c r="AS79" s="122"/>
      <c r="AT79" s="122"/>
      <c r="AU79" s="122"/>
      <c r="AV79" s="122"/>
      <c r="AW79" s="122"/>
      <c r="AX79" s="122"/>
      <c r="AY79" s="122"/>
      <c r="AZ79" s="122"/>
      <c r="BA79" s="122"/>
      <c r="BB79" s="122"/>
      <c r="BC79" s="122"/>
      <c r="BD79" s="123">
        <f t="shared" si="248"/>
        <v>684367699</v>
      </c>
      <c r="BE79" s="123">
        <f t="shared" si="248"/>
        <v>843468928</v>
      </c>
    </row>
    <row r="80" spans="1:57" s="76" customFormat="1" ht="15" customHeight="1" x14ac:dyDescent="0.2">
      <c r="A80" s="147">
        <v>71</v>
      </c>
      <c r="B80" s="141" t="s">
        <v>540</v>
      </c>
      <c r="C80" s="131" t="s">
        <v>541</v>
      </c>
      <c r="D80" s="148">
        <f t="shared" ref="D80:AN80" si="249">D64+D68+D69+D70+D71+D72+D73+D74+D75+D76+D77+D78+D79</f>
        <v>689389647</v>
      </c>
      <c r="E80" s="148">
        <f>E64+E68+E69+E70+E71+E72+E73+E74+E75+E76+E77+E78+E79</f>
        <v>849011393</v>
      </c>
      <c r="F80" s="148">
        <f t="shared" si="249"/>
        <v>0</v>
      </c>
      <c r="G80" s="148">
        <f t="shared" ref="G80" si="250">G64+G68+G69+G70+G71+G72+G73+G74+G75+G76+G77+G78+G79</f>
        <v>0</v>
      </c>
      <c r="H80" s="148">
        <f t="shared" si="249"/>
        <v>0</v>
      </c>
      <c r="I80" s="148">
        <f t="shared" ref="I80" si="251">I64+I68+I69+I70+I71+I72+I73+I74+I75+I76+I77+I78+I79</f>
        <v>0</v>
      </c>
      <c r="J80" s="148">
        <f t="shared" si="249"/>
        <v>0</v>
      </c>
      <c r="K80" s="148">
        <f t="shared" ref="K80" si="252">K64+K68+K69+K70+K71+K72+K73+K74+K75+K76+K77+K78+K79</f>
        <v>0</v>
      </c>
      <c r="L80" s="148">
        <f t="shared" si="249"/>
        <v>0</v>
      </c>
      <c r="M80" s="148">
        <f t="shared" ref="M80" si="253">M64+M68+M69+M70+M71+M72+M73+M74+M75+M76+M77+M78+M79</f>
        <v>0</v>
      </c>
      <c r="N80" s="148">
        <f>N64+N68+N69+N70+N71+N72+N73+N74+N75+N76+N77+N78+N79</f>
        <v>235115514</v>
      </c>
      <c r="O80" s="148">
        <f>O64+O68+O69+O70+O71+O72+O73+O74+O75+O76+O77+O78+O79</f>
        <v>440310297</v>
      </c>
      <c r="P80" s="148">
        <f t="shared" si="249"/>
        <v>10040155</v>
      </c>
      <c r="Q80" s="148">
        <f t="shared" ref="Q80" si="254">Q64+Q68+Q69+Q70+Q71+Q72+Q73+Q74+Q75+Q76+Q77+Q78+Q79</f>
        <v>10040155</v>
      </c>
      <c r="R80" s="148">
        <f t="shared" si="249"/>
        <v>0</v>
      </c>
      <c r="S80" s="148">
        <f t="shared" ref="S80" si="255">S64+S68+S69+S70+S71+S72+S73+S74+S75+S76+S77+S78+S79</f>
        <v>0</v>
      </c>
      <c r="T80" s="148">
        <f t="shared" si="249"/>
        <v>0</v>
      </c>
      <c r="U80" s="148">
        <f t="shared" ref="U80" si="256">U64+U68+U69+U70+U71+U72+U73+U74+U75+U76+U77+U78+U79</f>
        <v>0</v>
      </c>
      <c r="V80" s="148">
        <f t="shared" si="249"/>
        <v>0</v>
      </c>
      <c r="W80" s="148">
        <f t="shared" ref="W80" si="257">W64+W68+W69+W70+W71+W72+W73+W74+W75+W76+W77+W78+W79</f>
        <v>0</v>
      </c>
      <c r="X80" s="148">
        <f t="shared" si="249"/>
        <v>0</v>
      </c>
      <c r="Y80" s="148">
        <f t="shared" ref="Y80" si="258">Y64+Y68+Y69+Y70+Y71+Y72+Y73+Y74+Y75+Y76+Y77+Y78+Y79</f>
        <v>0</v>
      </c>
      <c r="Z80" s="148">
        <f t="shared" si="249"/>
        <v>0</v>
      </c>
      <c r="AA80" s="148">
        <f t="shared" ref="AA80" si="259">AA64+AA68+AA69+AA70+AA71+AA72+AA73+AA74+AA75+AA76+AA77+AA78+AA79</f>
        <v>0</v>
      </c>
      <c r="AB80" s="148">
        <f t="shared" si="249"/>
        <v>0</v>
      </c>
      <c r="AC80" s="148">
        <f t="shared" ref="AC80" si="260">AC64+AC68+AC69+AC70+AC71+AC72+AC73+AC74+AC75+AC76+AC77+AC78+AC79</f>
        <v>0</v>
      </c>
      <c r="AD80" s="148">
        <f t="shared" si="249"/>
        <v>0</v>
      </c>
      <c r="AE80" s="148">
        <f t="shared" ref="AE80" si="261">AE64+AE68+AE69+AE70+AE71+AE72+AE73+AE74+AE75+AE76+AE77+AE78+AE79</f>
        <v>0</v>
      </c>
      <c r="AF80" s="148">
        <f t="shared" si="249"/>
        <v>0</v>
      </c>
      <c r="AG80" s="148">
        <f t="shared" ref="AG80" si="262">AG64+AG68+AG69+AG70+AG71+AG72+AG73+AG74+AG75+AG76+AG77+AG78+AG79</f>
        <v>0</v>
      </c>
      <c r="AH80" s="148">
        <f t="shared" si="249"/>
        <v>0</v>
      </c>
      <c r="AI80" s="148">
        <f t="shared" ref="AI80" si="263">AI64+AI68+AI69+AI70+AI71+AI72+AI73+AI74+AI75+AI76+AI77+AI78+AI79</f>
        <v>0</v>
      </c>
      <c r="AJ80" s="148"/>
      <c r="AK80" s="148"/>
      <c r="AL80" s="148">
        <f t="shared" si="249"/>
        <v>0</v>
      </c>
      <c r="AM80" s="148">
        <f t="shared" ref="AM80" si="264">AM64+AM68+AM69+AM70+AM71+AM72+AM73+AM74+AM75+AM76+AM77+AM78+AM79</f>
        <v>0</v>
      </c>
      <c r="AN80" s="148">
        <f t="shared" si="249"/>
        <v>0</v>
      </c>
      <c r="AO80" s="148">
        <f t="shared" ref="AO80" si="265">AO64+AO68+AO69+AO70+AO71+AO72+AO73+AO74+AO75+AO76+AO77+AO78+AO79</f>
        <v>0</v>
      </c>
      <c r="AP80" s="148"/>
      <c r="AQ80" s="148"/>
      <c r="AR80" s="148">
        <f>AR64+AR68+AR69+AR70+AR71+AR72+AR73+AR74+AR75+AR76+AR77+AR78+AR79</f>
        <v>33250000</v>
      </c>
      <c r="AS80" s="148">
        <f>AS64+AS68+AS69+AS70+AS71+AS72+AS73+AS74+AS75+AS76+AS77+AS78+AS79</f>
        <v>33250000</v>
      </c>
      <c r="AT80" s="148"/>
      <c r="AU80" s="148"/>
      <c r="AV80" s="148">
        <f t="shared" ref="AV80:BB80" si="266">AV64+AV68+AV69+AV70+AV71+AV72+AV73+AV74+AV75+AV76+AV77+AV78+AV79</f>
        <v>0</v>
      </c>
      <c r="AW80" s="148">
        <f t="shared" ref="AW80" si="267">AW64+AW68+AW69+AW70+AW71+AW72+AW73+AW74+AW75+AW76+AW77+AW78+AW79</f>
        <v>0</v>
      </c>
      <c r="AX80" s="148">
        <f t="shared" si="266"/>
        <v>0</v>
      </c>
      <c r="AY80" s="148">
        <f t="shared" ref="AY80" si="268">AY64+AY68+AY69+AY70+AY71+AY72+AY73+AY74+AY75+AY76+AY77+AY78+AY79</f>
        <v>0</v>
      </c>
      <c r="AZ80" s="148">
        <f t="shared" si="266"/>
        <v>1280000</v>
      </c>
      <c r="BA80" s="148">
        <f t="shared" ref="BA80" si="269">BA64+BA68+BA69+BA70+BA71+BA72+BA73+BA74+BA75+BA76+BA77+BA78+BA79</f>
        <v>1280000</v>
      </c>
      <c r="BB80" s="148">
        <f t="shared" si="266"/>
        <v>0</v>
      </c>
      <c r="BC80" s="148">
        <f t="shared" ref="BC80" si="270">BC64+BC68+BC69+BC70+BC71+BC72+BC73+BC74+BC75+BC76+BC77+BC78+BC79</f>
        <v>0</v>
      </c>
      <c r="BD80" s="132">
        <f t="shared" si="248"/>
        <v>969075316</v>
      </c>
      <c r="BE80" s="132">
        <f t="shared" si="248"/>
        <v>1333891845</v>
      </c>
    </row>
    <row r="81" spans="1:57" ht="15" customHeight="1" x14ac:dyDescent="0.2">
      <c r="A81" s="118">
        <v>72</v>
      </c>
      <c r="B81" s="149" t="s">
        <v>542</v>
      </c>
      <c r="C81" s="124" t="s">
        <v>543</v>
      </c>
      <c r="D81" s="139">
        <v>4545000</v>
      </c>
      <c r="E81" s="139">
        <v>4545000</v>
      </c>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50"/>
      <c r="AE81" s="150"/>
      <c r="AF81" s="140"/>
      <c r="AG81" s="140"/>
      <c r="AH81" s="140"/>
      <c r="AI81" s="140"/>
      <c r="AJ81" s="140"/>
      <c r="AK81" s="140"/>
      <c r="AL81" s="122"/>
      <c r="AM81" s="122"/>
      <c r="AN81" s="122"/>
      <c r="AO81" s="122"/>
      <c r="AP81" s="122"/>
      <c r="AQ81" s="122"/>
      <c r="AR81" s="122"/>
      <c r="AS81" s="122"/>
      <c r="AT81" s="122"/>
      <c r="AU81" s="122"/>
      <c r="AV81" s="122"/>
      <c r="AW81" s="122"/>
      <c r="AX81" s="122"/>
      <c r="AY81" s="122"/>
      <c r="AZ81" s="122"/>
      <c r="BA81" s="122"/>
      <c r="BB81" s="122"/>
      <c r="BC81" s="122"/>
      <c r="BD81" s="123">
        <f t="shared" si="248"/>
        <v>4545000</v>
      </c>
      <c r="BE81" s="123">
        <f t="shared" si="248"/>
        <v>4545000</v>
      </c>
    </row>
    <row r="82" spans="1:57" ht="15" customHeight="1" x14ac:dyDescent="0.2">
      <c r="A82" s="118">
        <v>73</v>
      </c>
      <c r="B82" s="149" t="s">
        <v>544</v>
      </c>
      <c r="C82" s="124" t="s">
        <v>545</v>
      </c>
      <c r="D82" s="139">
        <v>2175000</v>
      </c>
      <c r="E82" s="139">
        <v>2175000</v>
      </c>
      <c r="F82" s="122">
        <v>2755000</v>
      </c>
      <c r="G82" s="122">
        <v>2755000</v>
      </c>
      <c r="H82" s="122">
        <v>55435981</v>
      </c>
      <c r="I82" s="122">
        <v>70755631</v>
      </c>
      <c r="J82" s="122"/>
      <c r="K82" s="122"/>
      <c r="L82" s="122"/>
      <c r="M82" s="122"/>
      <c r="N82" s="122"/>
      <c r="O82" s="122"/>
      <c r="P82" s="122"/>
      <c r="Q82" s="122"/>
      <c r="R82" s="122"/>
      <c r="S82" s="122"/>
      <c r="T82" s="122">
        <v>452420826</v>
      </c>
      <c r="U82" s="122">
        <v>460736921</v>
      </c>
      <c r="V82" s="122"/>
      <c r="W82" s="122"/>
      <c r="X82" s="122"/>
      <c r="Y82" s="122"/>
      <c r="Z82" s="122"/>
      <c r="AA82" s="122"/>
      <c r="AB82" s="122">
        <v>6677211</v>
      </c>
      <c r="AC82" s="122">
        <v>6677211</v>
      </c>
      <c r="AD82" s="122">
        <v>200000</v>
      </c>
      <c r="AE82" s="122">
        <v>200000</v>
      </c>
      <c r="AF82" s="122"/>
      <c r="AG82" s="122"/>
      <c r="AH82" s="122"/>
      <c r="AI82" s="122"/>
      <c r="AJ82" s="122"/>
      <c r="AK82" s="122"/>
      <c r="AL82" s="122"/>
      <c r="AM82" s="122">
        <v>2455200</v>
      </c>
      <c r="AN82" s="122"/>
      <c r="AO82" s="122"/>
      <c r="AP82" s="122">
        <v>563500000</v>
      </c>
      <c r="AQ82" s="122">
        <v>216700000</v>
      </c>
      <c r="AR82" s="122"/>
      <c r="AS82" s="122"/>
      <c r="AT82" s="122">
        <v>500000</v>
      </c>
      <c r="AU82" s="122">
        <v>500000</v>
      </c>
      <c r="AV82" s="122"/>
      <c r="AW82" s="122"/>
      <c r="AX82" s="122"/>
      <c r="AY82" s="122"/>
      <c r="AZ82" s="122"/>
      <c r="BA82" s="122"/>
      <c r="BB82" s="122"/>
      <c r="BC82" s="122"/>
      <c r="BD82" s="123">
        <f>D82+F82+H82+J82+L82+P82+R82+T82+V82+X82+Z82+AB82+AD82+AF82+AH82+AL82+AN82+AP82+AR82+AT82+AV82+AX82+AZ82+BB82+N82+AJ82</f>
        <v>1083664018</v>
      </c>
      <c r="BE82" s="123">
        <f>E82+G82+I82+K82+M82+Q82+S82+U82+W82+Y82+AA82+AC82+AE82+AG82+AI82+AM82+AO82+AQ82+AS82+AU82+AW82+AY82+BA82+BC82+O82+AK82</f>
        <v>762954963</v>
      </c>
    </row>
    <row r="83" spans="1:57" ht="15" customHeight="1" x14ac:dyDescent="0.2">
      <c r="A83" s="118">
        <v>74</v>
      </c>
      <c r="B83" s="149" t="s">
        <v>546</v>
      </c>
      <c r="C83" s="124" t="s">
        <v>547</v>
      </c>
      <c r="D83" s="139"/>
      <c r="E83" s="139"/>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v>1170000</v>
      </c>
      <c r="AE83" s="122">
        <v>1170000</v>
      </c>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3">
        <f t="shared" si="248"/>
        <v>1170000</v>
      </c>
      <c r="BE83" s="123">
        <f t="shared" si="248"/>
        <v>1170000</v>
      </c>
    </row>
    <row r="84" spans="1:57" ht="15" customHeight="1" x14ac:dyDescent="0.2">
      <c r="A84" s="118">
        <v>75</v>
      </c>
      <c r="B84" s="149" t="s">
        <v>548</v>
      </c>
      <c r="C84" s="124" t="s">
        <v>549</v>
      </c>
      <c r="D84" s="139">
        <v>4732000</v>
      </c>
      <c r="E84" s="139">
        <v>4732000</v>
      </c>
      <c r="F84" s="122"/>
      <c r="G84" s="122"/>
      <c r="H84" s="122">
        <v>1490000</v>
      </c>
      <c r="I84" s="122">
        <v>4490000</v>
      </c>
      <c r="J84" s="122"/>
      <c r="K84" s="122"/>
      <c r="L84" s="122"/>
      <c r="M84" s="122"/>
      <c r="N84" s="122"/>
      <c r="O84" s="122"/>
      <c r="P84" s="122"/>
      <c r="Q84" s="122"/>
      <c r="R84" s="122"/>
      <c r="S84" s="122"/>
      <c r="T84" s="122"/>
      <c r="U84" s="122"/>
      <c r="V84" s="122"/>
      <c r="W84" s="122"/>
      <c r="X84" s="122"/>
      <c r="Y84" s="122"/>
      <c r="Z84" s="122"/>
      <c r="AA84" s="122"/>
      <c r="AB84" s="122">
        <v>24673939</v>
      </c>
      <c r="AC84" s="122">
        <v>32114278</v>
      </c>
      <c r="AD84" s="122">
        <v>4844898</v>
      </c>
      <c r="AE84" s="122">
        <v>4844898</v>
      </c>
      <c r="AF84" s="122">
        <v>5120102</v>
      </c>
      <c r="AG84" s="122">
        <v>5120102</v>
      </c>
      <c r="AH84" s="122">
        <v>35000</v>
      </c>
      <c r="AI84" s="122">
        <v>35000</v>
      </c>
      <c r="AJ84" s="122"/>
      <c r="AK84" s="122"/>
      <c r="AL84" s="122"/>
      <c r="AM84" s="122"/>
      <c r="AN84" s="122">
        <v>394000</v>
      </c>
      <c r="AO84" s="122">
        <v>394000</v>
      </c>
      <c r="AP84" s="122"/>
      <c r="AQ84" s="122"/>
      <c r="AR84" s="122"/>
      <c r="AS84" s="122"/>
      <c r="AT84" s="122">
        <v>1000000</v>
      </c>
      <c r="AU84" s="122">
        <v>1000000</v>
      </c>
      <c r="AV84" s="122"/>
      <c r="AW84" s="122"/>
      <c r="AX84" s="122"/>
      <c r="AY84" s="122"/>
      <c r="AZ84" s="122"/>
      <c r="BA84" s="122"/>
      <c r="BB84" s="122">
        <v>1417000</v>
      </c>
      <c r="BC84" s="122">
        <v>1417000</v>
      </c>
      <c r="BD84" s="123">
        <f>D84+F84+H84+J84+L84+P84+R84+T84+V84+X84+Z84+AB84+AD84+AF84+AH84+AL84+AN84+AP84+AR84+AT84+AV84+AX84+AZ84+BB84+N84+AJ84</f>
        <v>43706939</v>
      </c>
      <c r="BE84" s="123">
        <f>E84+G84+I84+K84+M84+Q84+S84+U84+W84+Y84+AA84+AC84+AE84+AG84+AI84+AM84+AO84+AQ84+AS84+AU84+AW84+AY84+BA84+BC84+O84+AK84</f>
        <v>54147278</v>
      </c>
    </row>
    <row r="85" spans="1:57" ht="15" customHeight="1" x14ac:dyDescent="0.2">
      <c r="A85" s="118">
        <v>76</v>
      </c>
      <c r="B85" s="128" t="s">
        <v>550</v>
      </c>
      <c r="C85" s="124" t="s">
        <v>551</v>
      </c>
      <c r="D85" s="139"/>
      <c r="E85" s="139">
        <v>200000000</v>
      </c>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3">
        <f t="shared" si="248"/>
        <v>0</v>
      </c>
      <c r="BE85" s="123">
        <f t="shared" si="248"/>
        <v>200000000</v>
      </c>
    </row>
    <row r="86" spans="1:57" ht="15" customHeight="1" x14ac:dyDescent="0.2">
      <c r="A86" s="118">
        <v>77</v>
      </c>
      <c r="B86" s="128" t="s">
        <v>552</v>
      </c>
      <c r="C86" s="124" t="s">
        <v>553</v>
      </c>
      <c r="D86" s="139"/>
      <c r="E86" s="139"/>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3">
        <f t="shared" si="248"/>
        <v>0</v>
      </c>
      <c r="BE86" s="123">
        <f t="shared" si="248"/>
        <v>0</v>
      </c>
    </row>
    <row r="87" spans="1:57" ht="15" customHeight="1" x14ac:dyDescent="0.2">
      <c r="A87" s="118">
        <v>78</v>
      </c>
      <c r="B87" s="128" t="s">
        <v>554</v>
      </c>
      <c r="C87" s="124" t="s">
        <v>555</v>
      </c>
      <c r="D87" s="139">
        <v>1864890</v>
      </c>
      <c r="E87" s="139">
        <v>1864890</v>
      </c>
      <c r="F87" s="122">
        <v>743850</v>
      </c>
      <c r="G87" s="122">
        <v>743850</v>
      </c>
      <c r="H87" s="122">
        <v>14506015</v>
      </c>
      <c r="I87" s="122">
        <v>19534328</v>
      </c>
      <c r="J87" s="122"/>
      <c r="K87" s="122"/>
      <c r="L87" s="122"/>
      <c r="M87" s="122"/>
      <c r="N87" s="122"/>
      <c r="O87" s="122"/>
      <c r="P87" s="122"/>
      <c r="Q87" s="122"/>
      <c r="R87" s="122"/>
      <c r="S87" s="122"/>
      <c r="T87" s="122">
        <v>122153623</v>
      </c>
      <c r="U87" s="122">
        <v>124298969</v>
      </c>
      <c r="V87" s="122"/>
      <c r="W87" s="122"/>
      <c r="X87" s="122"/>
      <c r="Y87" s="122"/>
      <c r="Z87" s="122"/>
      <c r="AA87" s="122"/>
      <c r="AB87" s="122">
        <v>8464810</v>
      </c>
      <c r="AC87" s="122">
        <v>10031080</v>
      </c>
      <c r="AD87" s="122">
        <v>1678022</v>
      </c>
      <c r="AE87" s="122">
        <v>1678022</v>
      </c>
      <c r="AF87" s="122">
        <v>1382428</v>
      </c>
      <c r="AG87" s="122">
        <v>1382428</v>
      </c>
      <c r="AH87" s="122">
        <v>9450</v>
      </c>
      <c r="AI87" s="122">
        <v>9450</v>
      </c>
      <c r="AJ87" s="122"/>
      <c r="AK87" s="122"/>
      <c r="AL87" s="122"/>
      <c r="AM87" s="122">
        <v>662904</v>
      </c>
      <c r="AN87" s="122">
        <v>106380</v>
      </c>
      <c r="AO87" s="122">
        <v>106380</v>
      </c>
      <c r="AP87" s="122">
        <v>152145000</v>
      </c>
      <c r="AQ87" s="122">
        <v>59051621</v>
      </c>
      <c r="AR87" s="122"/>
      <c r="AS87" s="122"/>
      <c r="AT87" s="122">
        <v>405000</v>
      </c>
      <c r="AU87" s="122">
        <v>405000</v>
      </c>
      <c r="AV87" s="122"/>
      <c r="AW87" s="122"/>
      <c r="AX87" s="122"/>
      <c r="AY87" s="122"/>
      <c r="AZ87" s="122"/>
      <c r="BA87" s="122"/>
      <c r="BB87" s="122">
        <v>382590</v>
      </c>
      <c r="BC87" s="122">
        <v>382590</v>
      </c>
      <c r="BD87" s="123">
        <f t="shared" si="248"/>
        <v>303842058</v>
      </c>
      <c r="BE87" s="123">
        <f t="shared" si="248"/>
        <v>220151512</v>
      </c>
    </row>
    <row r="88" spans="1:57" ht="15" customHeight="1" x14ac:dyDescent="0.2">
      <c r="A88" s="129">
        <v>79</v>
      </c>
      <c r="B88" s="151" t="s">
        <v>556</v>
      </c>
      <c r="C88" s="131" t="s">
        <v>557</v>
      </c>
      <c r="D88" s="148">
        <f>SUM(D81:D87)</f>
        <v>13316890</v>
      </c>
      <c r="E88" s="148">
        <f>SUM(E81:E87)</f>
        <v>213316890</v>
      </c>
      <c r="F88" s="148">
        <f t="shared" ref="F88:BB88" si="271">SUM(F81:F87)</f>
        <v>3498850</v>
      </c>
      <c r="G88" s="148">
        <f t="shared" ref="G88" si="272">SUM(G81:G87)</f>
        <v>3498850</v>
      </c>
      <c r="H88" s="148">
        <f t="shared" si="271"/>
        <v>71431996</v>
      </c>
      <c r="I88" s="148">
        <f t="shared" ref="I88" si="273">SUM(I81:I87)</f>
        <v>94779959</v>
      </c>
      <c r="J88" s="148">
        <f t="shared" si="271"/>
        <v>0</v>
      </c>
      <c r="K88" s="148">
        <f t="shared" ref="K88" si="274">SUM(K81:K87)</f>
        <v>0</v>
      </c>
      <c r="L88" s="148">
        <f t="shared" si="271"/>
        <v>0</v>
      </c>
      <c r="M88" s="148">
        <f t="shared" ref="M88" si="275">SUM(M81:M87)</f>
        <v>0</v>
      </c>
      <c r="N88" s="148">
        <f t="shared" si="271"/>
        <v>0</v>
      </c>
      <c r="O88" s="148">
        <f t="shared" ref="O88" si="276">SUM(O81:O87)</f>
        <v>0</v>
      </c>
      <c r="P88" s="148">
        <f t="shared" si="271"/>
        <v>0</v>
      </c>
      <c r="Q88" s="148">
        <f t="shared" ref="Q88" si="277">SUM(Q81:Q87)</f>
        <v>0</v>
      </c>
      <c r="R88" s="148">
        <f t="shared" si="271"/>
        <v>0</v>
      </c>
      <c r="S88" s="148">
        <f t="shared" ref="S88" si="278">SUM(S81:S87)</f>
        <v>0</v>
      </c>
      <c r="T88" s="148">
        <f t="shared" si="271"/>
        <v>574574449</v>
      </c>
      <c r="U88" s="148">
        <f t="shared" ref="U88" si="279">SUM(U81:U87)</f>
        <v>585035890</v>
      </c>
      <c r="V88" s="148">
        <f t="shared" si="271"/>
        <v>0</v>
      </c>
      <c r="W88" s="148">
        <f t="shared" ref="W88" si="280">SUM(W81:W87)</f>
        <v>0</v>
      </c>
      <c r="X88" s="148">
        <f t="shared" si="271"/>
        <v>0</v>
      </c>
      <c r="Y88" s="148">
        <f t="shared" ref="Y88" si="281">SUM(Y81:Y87)</f>
        <v>0</v>
      </c>
      <c r="Z88" s="148">
        <f t="shared" si="271"/>
        <v>0</v>
      </c>
      <c r="AA88" s="148">
        <f t="shared" ref="AA88" si="282">SUM(AA81:AA87)</f>
        <v>0</v>
      </c>
      <c r="AB88" s="148">
        <f t="shared" si="271"/>
        <v>39815960</v>
      </c>
      <c r="AC88" s="148">
        <f t="shared" ref="AC88" si="283">SUM(AC81:AC87)</f>
        <v>48822569</v>
      </c>
      <c r="AD88" s="148">
        <f t="shared" si="271"/>
        <v>7892920</v>
      </c>
      <c r="AE88" s="148">
        <f t="shared" ref="AE88" si="284">SUM(AE81:AE87)</f>
        <v>7892920</v>
      </c>
      <c r="AF88" s="148">
        <f t="shared" si="271"/>
        <v>6502530</v>
      </c>
      <c r="AG88" s="148">
        <f t="shared" ref="AG88" si="285">SUM(AG81:AG87)</f>
        <v>6502530</v>
      </c>
      <c r="AH88" s="148">
        <f t="shared" si="271"/>
        <v>44450</v>
      </c>
      <c r="AI88" s="148">
        <f t="shared" ref="AI88" si="286">SUM(AI81:AI87)</f>
        <v>44450</v>
      </c>
      <c r="AJ88" s="148">
        <f t="shared" si="271"/>
        <v>0</v>
      </c>
      <c r="AK88" s="148">
        <f t="shared" ref="AK88" si="287">SUM(AK81:AK87)</f>
        <v>0</v>
      </c>
      <c r="AL88" s="148">
        <f t="shared" si="271"/>
        <v>0</v>
      </c>
      <c r="AM88" s="148">
        <f t="shared" ref="AM88" si="288">SUM(AM81:AM87)</f>
        <v>3118104</v>
      </c>
      <c r="AN88" s="148">
        <f t="shared" si="271"/>
        <v>500380</v>
      </c>
      <c r="AO88" s="148">
        <f t="shared" ref="AO88" si="289">SUM(AO81:AO87)</f>
        <v>500380</v>
      </c>
      <c r="AP88" s="148">
        <f t="shared" si="271"/>
        <v>715645000</v>
      </c>
      <c r="AQ88" s="148">
        <f t="shared" ref="AQ88" si="290">SUM(AQ81:AQ87)</f>
        <v>275751621</v>
      </c>
      <c r="AR88" s="148">
        <f t="shared" si="271"/>
        <v>0</v>
      </c>
      <c r="AS88" s="148">
        <f t="shared" ref="AS88" si="291">SUM(AS81:AS87)</f>
        <v>0</v>
      </c>
      <c r="AT88" s="148">
        <f t="shared" si="271"/>
        <v>1905000</v>
      </c>
      <c r="AU88" s="148">
        <f t="shared" ref="AU88" si="292">SUM(AU81:AU87)</f>
        <v>1905000</v>
      </c>
      <c r="AV88" s="148">
        <f t="shared" si="271"/>
        <v>0</v>
      </c>
      <c r="AW88" s="148">
        <f t="shared" ref="AW88" si="293">SUM(AW81:AW87)</f>
        <v>0</v>
      </c>
      <c r="AX88" s="148">
        <f t="shared" si="271"/>
        <v>0</v>
      </c>
      <c r="AY88" s="148">
        <f t="shared" ref="AY88" si="294">SUM(AY81:AY87)</f>
        <v>0</v>
      </c>
      <c r="AZ88" s="148">
        <f t="shared" si="271"/>
        <v>0</v>
      </c>
      <c r="BA88" s="148">
        <f t="shared" ref="BA88" si="295">SUM(BA81:BA87)</f>
        <v>0</v>
      </c>
      <c r="BB88" s="148">
        <f t="shared" si="271"/>
        <v>1799590</v>
      </c>
      <c r="BC88" s="148">
        <f t="shared" ref="BC88" si="296">SUM(BC81:BC87)</f>
        <v>1799590</v>
      </c>
      <c r="BD88" s="132">
        <f t="shared" si="248"/>
        <v>1436928015</v>
      </c>
      <c r="BE88" s="132">
        <f t="shared" si="248"/>
        <v>1242968753</v>
      </c>
    </row>
    <row r="89" spans="1:57" s="76" customFormat="1" ht="15" customHeight="1" x14ac:dyDescent="0.2">
      <c r="A89" s="118">
        <v>80</v>
      </c>
      <c r="B89" s="138" t="s">
        <v>558</v>
      </c>
      <c r="C89" s="124" t="s">
        <v>559</v>
      </c>
      <c r="D89" s="139">
        <v>9745000</v>
      </c>
      <c r="E89" s="139">
        <v>9745000</v>
      </c>
      <c r="F89" s="123"/>
      <c r="G89" s="123"/>
      <c r="H89" s="122">
        <v>27035220</v>
      </c>
      <c r="I89" s="122">
        <v>38547103</v>
      </c>
      <c r="J89" s="123"/>
      <c r="K89" s="123"/>
      <c r="L89" s="123"/>
      <c r="M89" s="123"/>
      <c r="N89" s="123"/>
      <c r="O89" s="123"/>
      <c r="P89" s="123"/>
      <c r="Q89" s="123"/>
      <c r="R89" s="123"/>
      <c r="S89" s="123"/>
      <c r="T89" s="123"/>
      <c r="U89" s="123"/>
      <c r="V89" s="122"/>
      <c r="W89" s="122"/>
      <c r="X89" s="123"/>
      <c r="Y89" s="123"/>
      <c r="Z89" s="123"/>
      <c r="AA89" s="123"/>
      <c r="AB89" s="123"/>
      <c r="AC89" s="123"/>
      <c r="AD89" s="122">
        <v>5000000</v>
      </c>
      <c r="AE89" s="122">
        <v>5000000</v>
      </c>
      <c r="AF89" s="123"/>
      <c r="AG89" s="123"/>
      <c r="AH89" s="123"/>
      <c r="AI89" s="123"/>
      <c r="AJ89" s="123"/>
      <c r="AK89" s="123"/>
      <c r="AL89" s="122"/>
      <c r="AM89" s="122"/>
      <c r="AN89" s="123"/>
      <c r="AO89" s="123"/>
      <c r="AP89" s="123"/>
      <c r="AQ89" s="123"/>
      <c r="AR89" s="123"/>
      <c r="AS89" s="123"/>
      <c r="AT89" s="122">
        <v>10050000</v>
      </c>
      <c r="AU89" s="122">
        <v>10050000</v>
      </c>
      <c r="AV89" s="123"/>
      <c r="AW89" s="123"/>
      <c r="AX89" s="122"/>
      <c r="AY89" s="122"/>
      <c r="AZ89" s="123"/>
      <c r="BA89" s="123"/>
      <c r="BB89" s="123"/>
      <c r="BC89" s="123"/>
      <c r="BD89" s="123">
        <f t="shared" si="248"/>
        <v>51830220</v>
      </c>
      <c r="BE89" s="123">
        <f t="shared" si="248"/>
        <v>63342103</v>
      </c>
    </row>
    <row r="90" spans="1:57" ht="15" customHeight="1" x14ac:dyDescent="0.2">
      <c r="A90" s="118">
        <v>81</v>
      </c>
      <c r="B90" s="138" t="s">
        <v>560</v>
      </c>
      <c r="C90" s="124" t="s">
        <v>561</v>
      </c>
      <c r="D90" s="139"/>
      <c r="E90" s="139"/>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122"/>
      <c r="BC90" s="122"/>
      <c r="BD90" s="123">
        <f t="shared" si="248"/>
        <v>0</v>
      </c>
      <c r="BE90" s="123">
        <f t="shared" si="248"/>
        <v>0</v>
      </c>
    </row>
    <row r="91" spans="1:57" ht="15" customHeight="1" x14ac:dyDescent="0.2">
      <c r="A91" s="118">
        <v>82</v>
      </c>
      <c r="B91" s="138" t="s">
        <v>562</v>
      </c>
      <c r="C91" s="124" t="s">
        <v>563</v>
      </c>
      <c r="D91" s="139"/>
      <c r="E91" s="139"/>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3">
        <f t="shared" si="248"/>
        <v>0</v>
      </c>
      <c r="BE91" s="123">
        <f t="shared" si="248"/>
        <v>0</v>
      </c>
    </row>
    <row r="92" spans="1:57" ht="15" customHeight="1" x14ac:dyDescent="0.2">
      <c r="A92" s="118">
        <v>83</v>
      </c>
      <c r="B92" s="138" t="s">
        <v>564</v>
      </c>
      <c r="C92" s="124" t="s">
        <v>565</v>
      </c>
      <c r="D92" s="139">
        <v>2631150</v>
      </c>
      <c r="E92" s="139">
        <v>2631150</v>
      </c>
      <c r="F92" s="122"/>
      <c r="G92" s="122"/>
      <c r="H92" s="122">
        <v>7299509</v>
      </c>
      <c r="I92" s="122">
        <v>10407717</v>
      </c>
      <c r="J92" s="122"/>
      <c r="K92" s="122"/>
      <c r="L92" s="122"/>
      <c r="M92" s="122"/>
      <c r="N92" s="122"/>
      <c r="O92" s="122"/>
      <c r="P92" s="122"/>
      <c r="Q92" s="122"/>
      <c r="R92" s="122"/>
      <c r="S92" s="122"/>
      <c r="T92" s="122"/>
      <c r="U92" s="122"/>
      <c r="V92" s="122"/>
      <c r="W92" s="122"/>
      <c r="X92" s="122"/>
      <c r="Y92" s="122"/>
      <c r="Z92" s="122"/>
      <c r="AA92" s="122"/>
      <c r="AB92" s="122"/>
      <c r="AC92" s="122"/>
      <c r="AD92" s="122">
        <v>1350000</v>
      </c>
      <c r="AE92" s="122">
        <v>1350000</v>
      </c>
      <c r="AF92" s="122"/>
      <c r="AG92" s="122"/>
      <c r="AH92" s="122"/>
      <c r="AI92" s="122"/>
      <c r="AJ92" s="122"/>
      <c r="AK92" s="122"/>
      <c r="AL92" s="122"/>
      <c r="AM92" s="122"/>
      <c r="AN92" s="122"/>
      <c r="AO92" s="122"/>
      <c r="AP92" s="122"/>
      <c r="AQ92" s="122"/>
      <c r="AR92" s="122"/>
      <c r="AS92" s="122"/>
      <c r="AT92" s="122">
        <v>2713500</v>
      </c>
      <c r="AU92" s="122">
        <v>2713500</v>
      </c>
      <c r="AV92" s="122"/>
      <c r="AW92" s="122"/>
      <c r="AX92" s="122"/>
      <c r="AY92" s="122"/>
      <c r="AZ92" s="122"/>
      <c r="BA92" s="122"/>
      <c r="BB92" s="122"/>
      <c r="BC92" s="122"/>
      <c r="BD92" s="123">
        <f>D92+F92+H92+J92+L92+P92+R92+T92+V92+X92+Z92+AB92+AD92+AF92+AH92+AL92+AN92+AP92+AR92+AT92+AV92+AX92+AZ92+BB92+N92+AJ92</f>
        <v>13994159</v>
      </c>
      <c r="BE92" s="123">
        <f>E92+G92+I92+K92+M92+Q92+S92+U92+W92+Y92+AA92+AC92+AE92+AG92+AI92+AM92+AO92+AQ92+AS92+AU92+AW92+AY92+BA92+BC92+O92+AK92</f>
        <v>17102367</v>
      </c>
    </row>
    <row r="93" spans="1:57" ht="15" customHeight="1" x14ac:dyDescent="0.2">
      <c r="A93" s="129">
        <v>84</v>
      </c>
      <c r="B93" s="141" t="s">
        <v>566</v>
      </c>
      <c r="C93" s="131" t="s">
        <v>567</v>
      </c>
      <c r="D93" s="148">
        <f>SUM(D89:D92)</f>
        <v>12376150</v>
      </c>
      <c r="E93" s="148">
        <f>SUM(E89:E92)</f>
        <v>12376150</v>
      </c>
      <c r="F93" s="135"/>
      <c r="G93" s="135"/>
      <c r="H93" s="132">
        <f>SUM(H89:H92)</f>
        <v>34334729</v>
      </c>
      <c r="I93" s="132">
        <f>SUM(I89:I92)</f>
        <v>48954820</v>
      </c>
      <c r="J93" s="135"/>
      <c r="K93" s="135"/>
      <c r="L93" s="135"/>
      <c r="M93" s="135"/>
      <c r="N93" s="135"/>
      <c r="O93" s="135"/>
      <c r="P93" s="135"/>
      <c r="Q93" s="135"/>
      <c r="R93" s="135"/>
      <c r="S93" s="135"/>
      <c r="T93" s="135"/>
      <c r="U93" s="135"/>
      <c r="V93" s="132">
        <f>SUM(V89:V92)</f>
        <v>0</v>
      </c>
      <c r="W93" s="132">
        <f>SUM(W89:W92)</f>
        <v>0</v>
      </c>
      <c r="X93" s="135"/>
      <c r="Y93" s="135"/>
      <c r="Z93" s="135"/>
      <c r="AA93" s="135"/>
      <c r="AB93" s="135"/>
      <c r="AC93" s="135"/>
      <c r="AD93" s="132">
        <f>SUM(AD89:AD92)</f>
        <v>6350000</v>
      </c>
      <c r="AE93" s="132">
        <f>SUM(AE89:AE92)</f>
        <v>6350000</v>
      </c>
      <c r="AF93" s="135"/>
      <c r="AG93" s="135"/>
      <c r="AH93" s="135"/>
      <c r="AI93" s="135"/>
      <c r="AJ93" s="135"/>
      <c r="AK93" s="135"/>
      <c r="AL93" s="132">
        <f>SUM(AL89:AL92)</f>
        <v>0</v>
      </c>
      <c r="AM93" s="132">
        <f>SUM(AM89:AM92)</f>
        <v>0</v>
      </c>
      <c r="AN93" s="135"/>
      <c r="AO93" s="135"/>
      <c r="AP93" s="135"/>
      <c r="AQ93" s="135"/>
      <c r="AR93" s="135"/>
      <c r="AS93" s="135"/>
      <c r="AT93" s="132">
        <f>SUM(AT89:AT92)</f>
        <v>12763500</v>
      </c>
      <c r="AU93" s="132">
        <f>SUM(AU89:AU92)</f>
        <v>12763500</v>
      </c>
      <c r="AV93" s="135"/>
      <c r="AW93" s="135"/>
      <c r="AX93" s="135">
        <f>SUM(AX89:AX92)</f>
        <v>0</v>
      </c>
      <c r="AY93" s="135">
        <f>SUM(AY89:AY92)</f>
        <v>0</v>
      </c>
      <c r="AZ93" s="135"/>
      <c r="BA93" s="135"/>
      <c r="BB93" s="135"/>
      <c r="BC93" s="135"/>
      <c r="BD93" s="132">
        <f>D93+F93+H93+J93+L93+P93+R93+T93+V93+X93+Z93+AB93+AD93+AF93+AH93+AL93+AN93+AP93+AR93+AT93+AV93+AX93+AZ93+BB93+N93+AJ93</f>
        <v>65824379</v>
      </c>
      <c r="BE93" s="132">
        <f>E93+G93+I93+K93+M93+Q93+S93+U93+W93+Y93+AA93+AC93+AE93+AG93+AI93+AM93+AO93+AQ93+AS93+AU93+AW93+AY93+BA93+BC93+O93+AK93</f>
        <v>80444470</v>
      </c>
    </row>
    <row r="94" spans="1:57" s="76" customFormat="1" ht="28.5" customHeight="1" x14ac:dyDescent="0.2">
      <c r="A94" s="118">
        <v>85</v>
      </c>
      <c r="B94" s="138" t="s">
        <v>568</v>
      </c>
      <c r="C94" s="124" t="s">
        <v>569</v>
      </c>
      <c r="D94" s="139"/>
      <c r="E94" s="139"/>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f t="shared" si="248"/>
        <v>0</v>
      </c>
      <c r="BE94" s="123">
        <f t="shared" si="248"/>
        <v>0</v>
      </c>
    </row>
    <row r="95" spans="1:57" ht="30" customHeight="1" x14ac:dyDescent="0.2">
      <c r="A95" s="118">
        <v>86</v>
      </c>
      <c r="B95" s="138" t="s">
        <v>570</v>
      </c>
      <c r="C95" s="124" t="s">
        <v>571</v>
      </c>
      <c r="D95" s="139"/>
      <c r="E95" s="139"/>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2"/>
      <c r="AY95" s="122"/>
      <c r="AZ95" s="122"/>
      <c r="BA95" s="122"/>
      <c r="BB95" s="122"/>
      <c r="BC95" s="122"/>
      <c r="BD95" s="123">
        <f t="shared" si="248"/>
        <v>0</v>
      </c>
      <c r="BE95" s="123">
        <f t="shared" si="248"/>
        <v>0</v>
      </c>
    </row>
    <row r="96" spans="1:57" ht="28.5" customHeight="1" x14ac:dyDescent="0.2">
      <c r="A96" s="118">
        <v>87</v>
      </c>
      <c r="B96" s="138" t="s">
        <v>572</v>
      </c>
      <c r="C96" s="124" t="s">
        <v>573</v>
      </c>
      <c r="D96" s="139"/>
      <c r="E96" s="139"/>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2"/>
      <c r="AY96" s="122"/>
      <c r="AZ96" s="122"/>
      <c r="BA96" s="122"/>
      <c r="BB96" s="122"/>
      <c r="BC96" s="122"/>
      <c r="BD96" s="123">
        <f t="shared" si="248"/>
        <v>0</v>
      </c>
      <c r="BE96" s="123">
        <f t="shared" si="248"/>
        <v>0</v>
      </c>
    </row>
    <row r="97" spans="1:57" ht="32.25" customHeight="1" x14ac:dyDescent="0.2">
      <c r="A97" s="118">
        <v>88</v>
      </c>
      <c r="B97" s="138" t="s">
        <v>574</v>
      </c>
      <c r="C97" s="124" t="s">
        <v>575</v>
      </c>
      <c r="D97" s="139"/>
      <c r="E97" s="139"/>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3">
        <f t="shared" si="248"/>
        <v>0</v>
      </c>
      <c r="BE97" s="123">
        <f t="shared" si="248"/>
        <v>0</v>
      </c>
    </row>
    <row r="98" spans="1:57" ht="30" customHeight="1" x14ac:dyDescent="0.2">
      <c r="A98" s="118">
        <v>89</v>
      </c>
      <c r="B98" s="138" t="s">
        <v>576</v>
      </c>
      <c r="C98" s="124" t="s">
        <v>577</v>
      </c>
      <c r="D98" s="139"/>
      <c r="E98" s="139"/>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3">
        <f t="shared" si="248"/>
        <v>0</v>
      </c>
      <c r="BE98" s="123">
        <f t="shared" si="248"/>
        <v>0</v>
      </c>
    </row>
    <row r="99" spans="1:57" ht="28.5" customHeight="1" x14ac:dyDescent="0.2">
      <c r="A99" s="118">
        <v>90</v>
      </c>
      <c r="B99" s="138" t="s">
        <v>578</v>
      </c>
      <c r="C99" s="124" t="s">
        <v>579</v>
      </c>
      <c r="D99" s="139"/>
      <c r="E99" s="139"/>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3">
        <f t="shared" si="248"/>
        <v>0</v>
      </c>
      <c r="BE99" s="123">
        <f t="shared" si="248"/>
        <v>0</v>
      </c>
    </row>
    <row r="100" spans="1:57" ht="15" customHeight="1" x14ac:dyDescent="0.2">
      <c r="A100" s="118">
        <v>91</v>
      </c>
      <c r="B100" s="138" t="s">
        <v>580</v>
      </c>
      <c r="C100" s="124" t="s">
        <v>581</v>
      </c>
      <c r="D100" s="139"/>
      <c r="E100" s="139"/>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3">
        <f t="shared" si="248"/>
        <v>0</v>
      </c>
      <c r="BE100" s="123">
        <f t="shared" si="248"/>
        <v>0</v>
      </c>
    </row>
    <row r="101" spans="1:57" ht="15" customHeight="1" x14ac:dyDescent="0.2">
      <c r="A101" s="118">
        <v>92</v>
      </c>
      <c r="B101" s="138" t="s">
        <v>582</v>
      </c>
      <c r="C101" s="124" t="s">
        <v>583</v>
      </c>
      <c r="D101" s="139"/>
      <c r="E101" s="139"/>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3">
        <f t="shared" si="248"/>
        <v>0</v>
      </c>
      <c r="BE101" s="123">
        <f t="shared" si="248"/>
        <v>0</v>
      </c>
    </row>
    <row r="102" spans="1:57" ht="15" customHeight="1" x14ac:dyDescent="0.2">
      <c r="A102" s="118">
        <v>93</v>
      </c>
      <c r="B102" s="138" t="s">
        <v>584</v>
      </c>
      <c r="C102" s="124" t="s">
        <v>585</v>
      </c>
      <c r="D102" s="139"/>
      <c r="E102" s="139"/>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3">
        <f t="shared" si="248"/>
        <v>0</v>
      </c>
      <c r="BE102" s="123">
        <f t="shared" si="248"/>
        <v>0</v>
      </c>
    </row>
    <row r="103" spans="1:57" s="76" customFormat="1" ht="15" customHeight="1" x14ac:dyDescent="0.2">
      <c r="A103" s="129">
        <v>94</v>
      </c>
      <c r="B103" s="141" t="s">
        <v>586</v>
      </c>
      <c r="C103" s="131" t="s">
        <v>587</v>
      </c>
      <c r="D103" s="148">
        <f>SUM(D94:D102)</f>
        <v>0</v>
      </c>
      <c r="E103" s="148">
        <f>SUM(E94:E102)</f>
        <v>0</v>
      </c>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C103" s="132"/>
      <c r="BD103" s="132">
        <f t="shared" si="248"/>
        <v>0</v>
      </c>
      <c r="BE103" s="132">
        <f t="shared" si="248"/>
        <v>0</v>
      </c>
    </row>
    <row r="104" spans="1:57" s="76" customFormat="1" ht="15" customHeight="1" x14ac:dyDescent="0.2">
      <c r="A104" s="152">
        <v>95</v>
      </c>
      <c r="B104" s="153" t="s">
        <v>588</v>
      </c>
      <c r="C104" s="154" t="s">
        <v>589</v>
      </c>
      <c r="D104" s="155">
        <f t="shared" ref="D104:BE104" si="297">D28+D29+D54+D63+D80+D88+D93+D103</f>
        <v>953246281</v>
      </c>
      <c r="E104" s="155">
        <f t="shared" si="297"/>
        <v>1317085169</v>
      </c>
      <c r="F104" s="155">
        <f t="shared" si="297"/>
        <v>6568850</v>
      </c>
      <c r="G104" s="155">
        <f t="shared" si="297"/>
        <v>6568850</v>
      </c>
      <c r="H104" s="155">
        <f t="shared" si="297"/>
        <v>144822725</v>
      </c>
      <c r="I104" s="155">
        <f t="shared" si="297"/>
        <v>182790779</v>
      </c>
      <c r="J104" s="155">
        <f t="shared" si="297"/>
        <v>10795000</v>
      </c>
      <c r="K104" s="155">
        <f t="shared" si="297"/>
        <v>7747000</v>
      </c>
      <c r="L104" s="155">
        <f t="shared" si="297"/>
        <v>40133006</v>
      </c>
      <c r="M104" s="155">
        <f t="shared" si="297"/>
        <v>40133006</v>
      </c>
      <c r="N104" s="155">
        <f t="shared" si="297"/>
        <v>235115514</v>
      </c>
      <c r="O104" s="155">
        <f t="shared" si="297"/>
        <v>440310297</v>
      </c>
      <c r="P104" s="155">
        <f t="shared" si="297"/>
        <v>10040155</v>
      </c>
      <c r="Q104" s="155">
        <f t="shared" si="297"/>
        <v>10040155</v>
      </c>
      <c r="R104" s="155">
        <f t="shared" si="297"/>
        <v>13873000</v>
      </c>
      <c r="S104" s="155">
        <f t="shared" si="297"/>
        <v>13873000</v>
      </c>
      <c r="T104" s="155">
        <f t="shared" si="297"/>
        <v>589814449</v>
      </c>
      <c r="U104" s="155">
        <f t="shared" si="297"/>
        <v>600275890</v>
      </c>
      <c r="V104" s="155">
        <f t="shared" si="297"/>
        <v>0</v>
      </c>
      <c r="W104" s="155">
        <f t="shared" si="297"/>
        <v>0</v>
      </c>
      <c r="X104" s="155">
        <f t="shared" si="297"/>
        <v>34919868</v>
      </c>
      <c r="Y104" s="155">
        <f t="shared" si="297"/>
        <v>34919868</v>
      </c>
      <c r="Z104" s="155">
        <f t="shared" si="297"/>
        <v>86188550</v>
      </c>
      <c r="AA104" s="155">
        <f t="shared" si="297"/>
        <v>86188550</v>
      </c>
      <c r="AB104" s="155">
        <f t="shared" si="297"/>
        <v>60139960</v>
      </c>
      <c r="AC104" s="155">
        <f t="shared" si="297"/>
        <v>69146569</v>
      </c>
      <c r="AD104" s="155">
        <f t="shared" si="297"/>
        <v>186701101.55000001</v>
      </c>
      <c r="AE104" s="155">
        <f t="shared" si="297"/>
        <v>187061972</v>
      </c>
      <c r="AF104" s="155">
        <f t="shared" si="297"/>
        <v>24763865.359999999</v>
      </c>
      <c r="AG104" s="155">
        <f t="shared" si="297"/>
        <v>25019517</v>
      </c>
      <c r="AH104" s="155">
        <f t="shared" si="297"/>
        <v>25232946.190000001</v>
      </c>
      <c r="AI104" s="155">
        <f t="shared" si="297"/>
        <v>25616424</v>
      </c>
      <c r="AJ104" s="155">
        <f t="shared" si="297"/>
        <v>4006000</v>
      </c>
      <c r="AK104" s="155">
        <f t="shared" si="297"/>
        <v>13136500</v>
      </c>
      <c r="AL104" s="155">
        <f t="shared" si="297"/>
        <v>15685000</v>
      </c>
      <c r="AM104" s="155">
        <f t="shared" si="297"/>
        <v>18803104</v>
      </c>
      <c r="AN104" s="155">
        <f t="shared" si="297"/>
        <v>6582880</v>
      </c>
      <c r="AO104" s="155">
        <f t="shared" si="297"/>
        <v>6582880</v>
      </c>
      <c r="AP104" s="155">
        <f t="shared" si="297"/>
        <v>715645000</v>
      </c>
      <c r="AQ104" s="155">
        <f t="shared" si="297"/>
        <v>275751621</v>
      </c>
      <c r="AR104" s="155">
        <f t="shared" si="297"/>
        <v>33250000</v>
      </c>
      <c r="AS104" s="155">
        <f t="shared" si="297"/>
        <v>33250000</v>
      </c>
      <c r="AT104" s="155">
        <f t="shared" si="297"/>
        <v>14668500</v>
      </c>
      <c r="AU104" s="155">
        <f t="shared" si="297"/>
        <v>14668500</v>
      </c>
      <c r="AV104" s="155">
        <f t="shared" si="297"/>
        <v>50394000</v>
      </c>
      <c r="AW104" s="155">
        <f t="shared" si="297"/>
        <v>50594000</v>
      </c>
      <c r="AX104" s="155">
        <f t="shared" si="297"/>
        <v>5207000</v>
      </c>
      <c r="AY104" s="155">
        <f t="shared" si="297"/>
        <v>5207000</v>
      </c>
      <c r="AZ104" s="155">
        <f t="shared" si="297"/>
        <v>15580000</v>
      </c>
      <c r="BA104" s="155">
        <f t="shared" si="297"/>
        <v>15580000</v>
      </c>
      <c r="BB104" s="155">
        <f t="shared" si="297"/>
        <v>11365090</v>
      </c>
      <c r="BC104" s="155">
        <f t="shared" si="297"/>
        <v>11365090</v>
      </c>
      <c r="BD104" s="155">
        <f t="shared" si="297"/>
        <v>3294738741.0999999</v>
      </c>
      <c r="BE104" s="155">
        <f t="shared" si="297"/>
        <v>3491715741</v>
      </c>
    </row>
    <row r="105" spans="1:57" ht="15" customHeight="1" x14ac:dyDescent="0.2">
      <c r="B105" s="156"/>
      <c r="C105" s="156"/>
    </row>
    <row r="106" spans="1:57" ht="15" customHeight="1" x14ac:dyDescent="0.2">
      <c r="B106" s="156"/>
      <c r="C106" s="156"/>
    </row>
    <row r="107" spans="1:57" ht="15" customHeight="1" x14ac:dyDescent="0.2">
      <c r="B107" s="156"/>
      <c r="C107" s="156"/>
    </row>
    <row r="108" spans="1:57" ht="15" customHeight="1" x14ac:dyDescent="0.2">
      <c r="B108" s="156"/>
      <c r="C108" s="156"/>
    </row>
    <row r="109" spans="1:57" ht="15" customHeight="1" x14ac:dyDescent="0.2">
      <c r="B109" s="156"/>
      <c r="C109" s="156"/>
    </row>
    <row r="110" spans="1:57" ht="15" customHeight="1" x14ac:dyDescent="0.2">
      <c r="B110" s="51"/>
      <c r="C110" s="156"/>
    </row>
    <row r="111" spans="1:57" ht="15" customHeight="1" x14ac:dyDescent="0.2">
      <c r="B111" s="51"/>
      <c r="C111" s="156"/>
    </row>
  </sheetData>
  <mergeCells count="62">
    <mergeCell ref="AL1:BE1"/>
    <mergeCell ref="A2:BE2"/>
    <mergeCell ref="A3:BE3"/>
    <mergeCell ref="A4:BE4"/>
    <mergeCell ref="AV7:AW7"/>
    <mergeCell ref="AX7:AY7"/>
    <mergeCell ref="AZ7:BA7"/>
    <mergeCell ref="BB7:BC7"/>
    <mergeCell ref="BD7:BE7"/>
    <mergeCell ref="AL7:AM7"/>
    <mergeCell ref="AN7:AO7"/>
    <mergeCell ref="AP7:AQ7"/>
    <mergeCell ref="AR7:AS7"/>
    <mergeCell ref="AT7:AU7"/>
    <mergeCell ref="A7:A9"/>
    <mergeCell ref="B7:B9"/>
    <mergeCell ref="BB9:BC9"/>
    <mergeCell ref="BD9:BE9"/>
    <mergeCell ref="L7:M7"/>
    <mergeCell ref="N7:O7"/>
    <mergeCell ref="P7:Q7"/>
    <mergeCell ref="R7:S7"/>
    <mergeCell ref="T7:U7"/>
    <mergeCell ref="V7:W7"/>
    <mergeCell ref="X7:Y7"/>
    <mergeCell ref="Z7:AA7"/>
    <mergeCell ref="AB7:AC7"/>
    <mergeCell ref="AD7:AE7"/>
    <mergeCell ref="AF7:AG7"/>
    <mergeCell ref="AH7:AI7"/>
    <mergeCell ref="AJ7:AK7"/>
    <mergeCell ref="AR9:AS9"/>
    <mergeCell ref="AT9:AU9"/>
    <mergeCell ref="AV9:AW9"/>
    <mergeCell ref="AX9:AY9"/>
    <mergeCell ref="AZ9:BA9"/>
    <mergeCell ref="AH9:AI9"/>
    <mergeCell ref="AJ9:AK9"/>
    <mergeCell ref="AL9:AM9"/>
    <mergeCell ref="AN9:AO9"/>
    <mergeCell ref="AP9:AQ9"/>
    <mergeCell ref="X9:Y9"/>
    <mergeCell ref="Z9:AA9"/>
    <mergeCell ref="AB9:AC9"/>
    <mergeCell ref="AD9:AE9"/>
    <mergeCell ref="AF9:AG9"/>
    <mergeCell ref="C7:C9"/>
    <mergeCell ref="BH4:BQ4"/>
    <mergeCell ref="D7:E7"/>
    <mergeCell ref="F7:G7"/>
    <mergeCell ref="H7:I7"/>
    <mergeCell ref="J7:K7"/>
    <mergeCell ref="D9:E9"/>
    <mergeCell ref="F9:G9"/>
    <mergeCell ref="H9:I9"/>
    <mergeCell ref="J9:K9"/>
    <mergeCell ref="L9:M9"/>
    <mergeCell ref="N9:O9"/>
    <mergeCell ref="P9:Q9"/>
    <mergeCell ref="R9:S9"/>
    <mergeCell ref="T9:U9"/>
    <mergeCell ref="V9:W9"/>
  </mergeCells>
  <pageMargins left="0.70866141732283472" right="0.70866141732283472" top="0.74803149606299213" bottom="0.74803149606299213" header="0.31496062992125984" footer="0.31496062992125984"/>
  <pageSetup paperSize="8" scale="6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112"/>
  <sheetViews>
    <sheetView topLeftCell="A91" workbookViewId="0">
      <selection activeCell="H42" sqref="H41:H42"/>
    </sheetView>
  </sheetViews>
  <sheetFormatPr defaultRowHeight="12.75" x14ac:dyDescent="0.2"/>
  <cols>
    <col min="1" max="1" width="5" style="110" bestFit="1" customWidth="1"/>
    <col min="2" max="2" width="73.5703125" style="53" customWidth="1"/>
    <col min="3" max="3" width="6.140625" style="53" bestFit="1" customWidth="1"/>
    <col min="4" max="5" width="10.85546875" style="53" bestFit="1" customWidth="1"/>
    <col min="6" max="7" width="9.85546875" style="76" bestFit="1" customWidth="1"/>
    <col min="8" max="9" width="10.85546875" style="53" bestFit="1" customWidth="1"/>
    <col min="10" max="10" width="2.7109375" style="53" customWidth="1"/>
    <col min="11" max="11" width="9.140625" style="53"/>
    <col min="12" max="12" width="10" style="53" bestFit="1" customWidth="1"/>
    <col min="13" max="255" width="9.140625" style="53"/>
    <col min="256" max="256" width="5" style="53" bestFit="1" customWidth="1"/>
    <col min="257" max="257" width="73.5703125" style="53" customWidth="1"/>
    <col min="258" max="258" width="6.140625" style="53" bestFit="1" customWidth="1"/>
    <col min="259" max="259" width="23.140625" style="53" customWidth="1"/>
    <col min="260" max="260" width="19.28515625" style="53" customWidth="1"/>
    <col min="261" max="261" width="18.42578125" style="53" bestFit="1" customWidth="1"/>
    <col min="262" max="262" width="9.85546875" style="53" bestFit="1" customWidth="1"/>
    <col min="263" max="264" width="10.85546875" style="53" bestFit="1" customWidth="1"/>
    <col min="265" max="266" width="2.7109375" style="53" customWidth="1"/>
    <col min="267" max="511" width="9.140625" style="53"/>
    <col min="512" max="512" width="5" style="53" bestFit="1" customWidth="1"/>
    <col min="513" max="513" width="73.5703125" style="53" customWidth="1"/>
    <col min="514" max="514" width="6.140625" style="53" bestFit="1" customWidth="1"/>
    <col min="515" max="515" width="23.140625" style="53" customWidth="1"/>
    <col min="516" max="516" width="19.28515625" style="53" customWidth="1"/>
    <col min="517" max="517" width="18.42578125" style="53" bestFit="1" customWidth="1"/>
    <col min="518" max="518" width="9.85546875" style="53" bestFit="1" customWidth="1"/>
    <col min="519" max="520" width="10.85546875" style="53" bestFit="1" customWidth="1"/>
    <col min="521" max="522" width="2.7109375" style="53" customWidth="1"/>
    <col min="523" max="767" width="9.140625" style="53"/>
    <col min="768" max="768" width="5" style="53" bestFit="1" customWidth="1"/>
    <col min="769" max="769" width="73.5703125" style="53" customWidth="1"/>
    <col min="770" max="770" width="6.140625" style="53" bestFit="1" customWidth="1"/>
    <col min="771" max="771" width="23.140625" style="53" customWidth="1"/>
    <col min="772" max="772" width="19.28515625" style="53" customWidth="1"/>
    <col min="773" max="773" width="18.42578125" style="53" bestFit="1" customWidth="1"/>
    <col min="774" max="774" width="9.85546875" style="53" bestFit="1" customWidth="1"/>
    <col min="775" max="776" width="10.85546875" style="53" bestFit="1" customWidth="1"/>
    <col min="777" max="778" width="2.7109375" style="53" customWidth="1"/>
    <col min="779" max="1023" width="9.140625" style="53"/>
    <col min="1024" max="1024" width="5" style="53" bestFit="1" customWidth="1"/>
    <col min="1025" max="1025" width="73.5703125" style="53" customWidth="1"/>
    <col min="1026" max="1026" width="6.140625" style="53" bestFit="1" customWidth="1"/>
    <col min="1027" max="1027" width="23.140625" style="53" customWidth="1"/>
    <col min="1028" max="1028" width="19.28515625" style="53" customWidth="1"/>
    <col min="1029" max="1029" width="18.42578125" style="53" bestFit="1" customWidth="1"/>
    <col min="1030" max="1030" width="9.85546875" style="53" bestFit="1" customWidth="1"/>
    <col min="1031" max="1032" width="10.85546875" style="53" bestFit="1" customWidth="1"/>
    <col min="1033" max="1034" width="2.7109375" style="53" customWidth="1"/>
    <col min="1035" max="1279" width="9.140625" style="53"/>
    <col min="1280" max="1280" width="5" style="53" bestFit="1" customWidth="1"/>
    <col min="1281" max="1281" width="73.5703125" style="53" customWidth="1"/>
    <col min="1282" max="1282" width="6.140625" style="53" bestFit="1" customWidth="1"/>
    <col min="1283" max="1283" width="23.140625" style="53" customWidth="1"/>
    <col min="1284" max="1284" width="19.28515625" style="53" customWidth="1"/>
    <col min="1285" max="1285" width="18.42578125" style="53" bestFit="1" customWidth="1"/>
    <col min="1286" max="1286" width="9.85546875" style="53" bestFit="1" customWidth="1"/>
    <col min="1287" max="1288" width="10.85546875" style="53" bestFit="1" customWidth="1"/>
    <col min="1289" max="1290" width="2.7109375" style="53" customWidth="1"/>
    <col min="1291" max="1535" width="9.140625" style="53"/>
    <col min="1536" max="1536" width="5" style="53" bestFit="1" customWidth="1"/>
    <col min="1537" max="1537" width="73.5703125" style="53" customWidth="1"/>
    <col min="1538" max="1538" width="6.140625" style="53" bestFit="1" customWidth="1"/>
    <col min="1539" max="1539" width="23.140625" style="53" customWidth="1"/>
    <col min="1540" max="1540" width="19.28515625" style="53" customWidth="1"/>
    <col min="1541" max="1541" width="18.42578125" style="53" bestFit="1" customWidth="1"/>
    <col min="1542" max="1542" width="9.85546875" style="53" bestFit="1" customWidth="1"/>
    <col min="1543" max="1544" width="10.85546875" style="53" bestFit="1" customWidth="1"/>
    <col min="1545" max="1546" width="2.7109375" style="53" customWidth="1"/>
    <col min="1547" max="1791" width="9.140625" style="53"/>
    <col min="1792" max="1792" width="5" style="53" bestFit="1" customWidth="1"/>
    <col min="1793" max="1793" width="73.5703125" style="53" customWidth="1"/>
    <col min="1794" max="1794" width="6.140625" style="53" bestFit="1" customWidth="1"/>
    <col min="1795" max="1795" width="23.140625" style="53" customWidth="1"/>
    <col min="1796" max="1796" width="19.28515625" style="53" customWidth="1"/>
    <col min="1797" max="1797" width="18.42578125" style="53" bestFit="1" customWidth="1"/>
    <col min="1798" max="1798" width="9.85546875" style="53" bestFit="1" customWidth="1"/>
    <col min="1799" max="1800" width="10.85546875" style="53" bestFit="1" customWidth="1"/>
    <col min="1801" max="1802" width="2.7109375" style="53" customWidth="1"/>
    <col min="1803" max="2047" width="9.140625" style="53"/>
    <col min="2048" max="2048" width="5" style="53" bestFit="1" customWidth="1"/>
    <col min="2049" max="2049" width="73.5703125" style="53" customWidth="1"/>
    <col min="2050" max="2050" width="6.140625" style="53" bestFit="1" customWidth="1"/>
    <col min="2051" max="2051" width="23.140625" style="53" customWidth="1"/>
    <col min="2052" max="2052" width="19.28515625" style="53" customWidth="1"/>
    <col min="2053" max="2053" width="18.42578125" style="53" bestFit="1" customWidth="1"/>
    <col min="2054" max="2054" width="9.85546875" style="53" bestFit="1" customWidth="1"/>
    <col min="2055" max="2056" width="10.85546875" style="53" bestFit="1" customWidth="1"/>
    <col min="2057" max="2058" width="2.7109375" style="53" customWidth="1"/>
    <col min="2059" max="2303" width="9.140625" style="53"/>
    <col min="2304" max="2304" width="5" style="53" bestFit="1" customWidth="1"/>
    <col min="2305" max="2305" width="73.5703125" style="53" customWidth="1"/>
    <col min="2306" max="2306" width="6.140625" style="53" bestFit="1" customWidth="1"/>
    <col min="2307" max="2307" width="23.140625" style="53" customWidth="1"/>
    <col min="2308" max="2308" width="19.28515625" style="53" customWidth="1"/>
    <col min="2309" max="2309" width="18.42578125" style="53" bestFit="1" customWidth="1"/>
    <col min="2310" max="2310" width="9.85546875" style="53" bestFit="1" customWidth="1"/>
    <col min="2311" max="2312" width="10.85546875" style="53" bestFit="1" customWidth="1"/>
    <col min="2313" max="2314" width="2.7109375" style="53" customWidth="1"/>
    <col min="2315" max="2559" width="9.140625" style="53"/>
    <col min="2560" max="2560" width="5" style="53" bestFit="1" customWidth="1"/>
    <col min="2561" max="2561" width="73.5703125" style="53" customWidth="1"/>
    <col min="2562" max="2562" width="6.140625" style="53" bestFit="1" customWidth="1"/>
    <col min="2563" max="2563" width="23.140625" style="53" customWidth="1"/>
    <col min="2564" max="2564" width="19.28515625" style="53" customWidth="1"/>
    <col min="2565" max="2565" width="18.42578125" style="53" bestFit="1" customWidth="1"/>
    <col min="2566" max="2566" width="9.85546875" style="53" bestFit="1" customWidth="1"/>
    <col min="2567" max="2568" width="10.85546875" style="53" bestFit="1" customWidth="1"/>
    <col min="2569" max="2570" width="2.7109375" style="53" customWidth="1"/>
    <col min="2571" max="2815" width="9.140625" style="53"/>
    <col min="2816" max="2816" width="5" style="53" bestFit="1" customWidth="1"/>
    <col min="2817" max="2817" width="73.5703125" style="53" customWidth="1"/>
    <col min="2818" max="2818" width="6.140625" style="53" bestFit="1" customWidth="1"/>
    <col min="2819" max="2819" width="23.140625" style="53" customWidth="1"/>
    <col min="2820" max="2820" width="19.28515625" style="53" customWidth="1"/>
    <col min="2821" max="2821" width="18.42578125" style="53" bestFit="1" customWidth="1"/>
    <col min="2822" max="2822" width="9.85546875" style="53" bestFit="1" customWidth="1"/>
    <col min="2823" max="2824" width="10.85546875" style="53" bestFit="1" customWidth="1"/>
    <col min="2825" max="2826" width="2.7109375" style="53" customWidth="1"/>
    <col min="2827" max="3071" width="9.140625" style="53"/>
    <col min="3072" max="3072" width="5" style="53" bestFit="1" customWidth="1"/>
    <col min="3073" max="3073" width="73.5703125" style="53" customWidth="1"/>
    <col min="3074" max="3074" width="6.140625" style="53" bestFit="1" customWidth="1"/>
    <col min="3075" max="3075" width="23.140625" style="53" customWidth="1"/>
    <col min="3076" max="3076" width="19.28515625" style="53" customWidth="1"/>
    <col min="3077" max="3077" width="18.42578125" style="53" bestFit="1" customWidth="1"/>
    <col min="3078" max="3078" width="9.85546875" style="53" bestFit="1" customWidth="1"/>
    <col min="3079" max="3080" width="10.85546875" style="53" bestFit="1" customWidth="1"/>
    <col min="3081" max="3082" width="2.7109375" style="53" customWidth="1"/>
    <col min="3083" max="3327" width="9.140625" style="53"/>
    <col min="3328" max="3328" width="5" style="53" bestFit="1" customWidth="1"/>
    <col min="3329" max="3329" width="73.5703125" style="53" customWidth="1"/>
    <col min="3330" max="3330" width="6.140625" style="53" bestFit="1" customWidth="1"/>
    <col min="3331" max="3331" width="23.140625" style="53" customWidth="1"/>
    <col min="3332" max="3332" width="19.28515625" style="53" customWidth="1"/>
    <col min="3333" max="3333" width="18.42578125" style="53" bestFit="1" customWidth="1"/>
    <col min="3334" max="3334" width="9.85546875" style="53" bestFit="1" customWidth="1"/>
    <col min="3335" max="3336" width="10.85546875" style="53" bestFit="1" customWidth="1"/>
    <col min="3337" max="3338" width="2.7109375" style="53" customWidth="1"/>
    <col min="3339" max="3583" width="9.140625" style="53"/>
    <col min="3584" max="3584" width="5" style="53" bestFit="1" customWidth="1"/>
    <col min="3585" max="3585" width="73.5703125" style="53" customWidth="1"/>
    <col min="3586" max="3586" width="6.140625" style="53" bestFit="1" customWidth="1"/>
    <col min="3587" max="3587" width="23.140625" style="53" customWidth="1"/>
    <col min="3588" max="3588" width="19.28515625" style="53" customWidth="1"/>
    <col min="3589" max="3589" width="18.42578125" style="53" bestFit="1" customWidth="1"/>
    <col min="3590" max="3590" width="9.85546875" style="53" bestFit="1" customWidth="1"/>
    <col min="3591" max="3592" width="10.85546875" style="53" bestFit="1" customWidth="1"/>
    <col min="3593" max="3594" width="2.7109375" style="53" customWidth="1"/>
    <col min="3595" max="3839" width="9.140625" style="53"/>
    <col min="3840" max="3840" width="5" style="53" bestFit="1" customWidth="1"/>
    <col min="3841" max="3841" width="73.5703125" style="53" customWidth="1"/>
    <col min="3842" max="3842" width="6.140625" style="53" bestFit="1" customWidth="1"/>
    <col min="3843" max="3843" width="23.140625" style="53" customWidth="1"/>
    <col min="3844" max="3844" width="19.28515625" style="53" customWidth="1"/>
    <col min="3845" max="3845" width="18.42578125" style="53" bestFit="1" customWidth="1"/>
    <col min="3846" max="3846" width="9.85546875" style="53" bestFit="1" customWidth="1"/>
    <col min="3847" max="3848" width="10.85546875" style="53" bestFit="1" customWidth="1"/>
    <col min="3849" max="3850" width="2.7109375" style="53" customWidth="1"/>
    <col min="3851" max="4095" width="9.140625" style="53"/>
    <col min="4096" max="4096" width="5" style="53" bestFit="1" customWidth="1"/>
    <col min="4097" max="4097" width="73.5703125" style="53" customWidth="1"/>
    <col min="4098" max="4098" width="6.140625" style="53" bestFit="1" customWidth="1"/>
    <col min="4099" max="4099" width="23.140625" style="53" customWidth="1"/>
    <col min="4100" max="4100" width="19.28515625" style="53" customWidth="1"/>
    <col min="4101" max="4101" width="18.42578125" style="53" bestFit="1" customWidth="1"/>
    <col min="4102" max="4102" width="9.85546875" style="53" bestFit="1" customWidth="1"/>
    <col min="4103" max="4104" width="10.85546875" style="53" bestFit="1" customWidth="1"/>
    <col min="4105" max="4106" width="2.7109375" style="53" customWidth="1"/>
    <col min="4107" max="4351" width="9.140625" style="53"/>
    <col min="4352" max="4352" width="5" style="53" bestFit="1" customWidth="1"/>
    <col min="4353" max="4353" width="73.5703125" style="53" customWidth="1"/>
    <col min="4354" max="4354" width="6.140625" style="53" bestFit="1" customWidth="1"/>
    <col min="4355" max="4355" width="23.140625" style="53" customWidth="1"/>
    <col min="4356" max="4356" width="19.28515625" style="53" customWidth="1"/>
    <col min="4357" max="4357" width="18.42578125" style="53" bestFit="1" customWidth="1"/>
    <col min="4358" max="4358" width="9.85546875" style="53" bestFit="1" customWidth="1"/>
    <col min="4359" max="4360" width="10.85546875" style="53" bestFit="1" customWidth="1"/>
    <col min="4361" max="4362" width="2.7109375" style="53" customWidth="1"/>
    <col min="4363" max="4607" width="9.140625" style="53"/>
    <col min="4608" max="4608" width="5" style="53" bestFit="1" customWidth="1"/>
    <col min="4609" max="4609" width="73.5703125" style="53" customWidth="1"/>
    <col min="4610" max="4610" width="6.140625" style="53" bestFit="1" customWidth="1"/>
    <col min="4611" max="4611" width="23.140625" style="53" customWidth="1"/>
    <col min="4612" max="4612" width="19.28515625" style="53" customWidth="1"/>
    <col min="4613" max="4613" width="18.42578125" style="53" bestFit="1" customWidth="1"/>
    <col min="4614" max="4614" width="9.85546875" style="53" bestFit="1" customWidth="1"/>
    <col min="4615" max="4616" width="10.85546875" style="53" bestFit="1" customWidth="1"/>
    <col min="4617" max="4618" width="2.7109375" style="53" customWidth="1"/>
    <col min="4619" max="4863" width="9.140625" style="53"/>
    <col min="4864" max="4864" width="5" style="53" bestFit="1" customWidth="1"/>
    <col min="4865" max="4865" width="73.5703125" style="53" customWidth="1"/>
    <col min="4866" max="4866" width="6.140625" style="53" bestFit="1" customWidth="1"/>
    <col min="4867" max="4867" width="23.140625" style="53" customWidth="1"/>
    <col min="4868" max="4868" width="19.28515625" style="53" customWidth="1"/>
    <col min="4869" max="4869" width="18.42578125" style="53" bestFit="1" customWidth="1"/>
    <col min="4870" max="4870" width="9.85546875" style="53" bestFit="1" customWidth="1"/>
    <col min="4871" max="4872" width="10.85546875" style="53" bestFit="1" customWidth="1"/>
    <col min="4873" max="4874" width="2.7109375" style="53" customWidth="1"/>
    <col min="4875" max="5119" width="9.140625" style="53"/>
    <col min="5120" max="5120" width="5" style="53" bestFit="1" customWidth="1"/>
    <col min="5121" max="5121" width="73.5703125" style="53" customWidth="1"/>
    <col min="5122" max="5122" width="6.140625" style="53" bestFit="1" customWidth="1"/>
    <col min="5123" max="5123" width="23.140625" style="53" customWidth="1"/>
    <col min="5124" max="5124" width="19.28515625" style="53" customWidth="1"/>
    <col min="5125" max="5125" width="18.42578125" style="53" bestFit="1" customWidth="1"/>
    <col min="5126" max="5126" width="9.85546875" style="53" bestFit="1" customWidth="1"/>
    <col min="5127" max="5128" width="10.85546875" style="53" bestFit="1" customWidth="1"/>
    <col min="5129" max="5130" width="2.7109375" style="53" customWidth="1"/>
    <col min="5131" max="5375" width="9.140625" style="53"/>
    <col min="5376" max="5376" width="5" style="53" bestFit="1" customWidth="1"/>
    <col min="5377" max="5377" width="73.5703125" style="53" customWidth="1"/>
    <col min="5378" max="5378" width="6.140625" style="53" bestFit="1" customWidth="1"/>
    <col min="5379" max="5379" width="23.140625" style="53" customWidth="1"/>
    <col min="5380" max="5380" width="19.28515625" style="53" customWidth="1"/>
    <col min="5381" max="5381" width="18.42578125" style="53" bestFit="1" customWidth="1"/>
    <col min="5382" max="5382" width="9.85546875" style="53" bestFit="1" customWidth="1"/>
    <col min="5383" max="5384" width="10.85546875" style="53" bestFit="1" customWidth="1"/>
    <col min="5385" max="5386" width="2.7109375" style="53" customWidth="1"/>
    <col min="5387" max="5631" width="9.140625" style="53"/>
    <col min="5632" max="5632" width="5" style="53" bestFit="1" customWidth="1"/>
    <col min="5633" max="5633" width="73.5703125" style="53" customWidth="1"/>
    <col min="5634" max="5634" width="6.140625" style="53" bestFit="1" customWidth="1"/>
    <col min="5635" max="5635" width="23.140625" style="53" customWidth="1"/>
    <col min="5636" max="5636" width="19.28515625" style="53" customWidth="1"/>
    <col min="5637" max="5637" width="18.42578125" style="53" bestFit="1" customWidth="1"/>
    <col min="5638" max="5638" width="9.85546875" style="53" bestFit="1" customWidth="1"/>
    <col min="5639" max="5640" width="10.85546875" style="53" bestFit="1" customWidth="1"/>
    <col min="5641" max="5642" width="2.7109375" style="53" customWidth="1"/>
    <col min="5643" max="5887" width="9.140625" style="53"/>
    <col min="5888" max="5888" width="5" style="53" bestFit="1" customWidth="1"/>
    <col min="5889" max="5889" width="73.5703125" style="53" customWidth="1"/>
    <col min="5890" max="5890" width="6.140625" style="53" bestFit="1" customWidth="1"/>
    <col min="5891" max="5891" width="23.140625" style="53" customWidth="1"/>
    <col min="5892" max="5892" width="19.28515625" style="53" customWidth="1"/>
    <col min="5893" max="5893" width="18.42578125" style="53" bestFit="1" customWidth="1"/>
    <col min="5894" max="5894" width="9.85546875" style="53" bestFit="1" customWidth="1"/>
    <col min="5895" max="5896" width="10.85546875" style="53" bestFit="1" customWidth="1"/>
    <col min="5897" max="5898" width="2.7109375" style="53" customWidth="1"/>
    <col min="5899" max="6143" width="9.140625" style="53"/>
    <col min="6144" max="6144" width="5" style="53" bestFit="1" customWidth="1"/>
    <col min="6145" max="6145" width="73.5703125" style="53" customWidth="1"/>
    <col min="6146" max="6146" width="6.140625" style="53" bestFit="1" customWidth="1"/>
    <col min="6147" max="6147" width="23.140625" style="53" customWidth="1"/>
    <col min="6148" max="6148" width="19.28515625" style="53" customWidth="1"/>
    <col min="6149" max="6149" width="18.42578125" style="53" bestFit="1" customWidth="1"/>
    <col min="6150" max="6150" width="9.85546875" style="53" bestFit="1" customWidth="1"/>
    <col min="6151" max="6152" width="10.85546875" style="53" bestFit="1" customWidth="1"/>
    <col min="6153" max="6154" width="2.7109375" style="53" customWidth="1"/>
    <col min="6155" max="6399" width="9.140625" style="53"/>
    <col min="6400" max="6400" width="5" style="53" bestFit="1" customWidth="1"/>
    <col min="6401" max="6401" width="73.5703125" style="53" customWidth="1"/>
    <col min="6402" max="6402" width="6.140625" style="53" bestFit="1" customWidth="1"/>
    <col min="6403" max="6403" width="23.140625" style="53" customWidth="1"/>
    <col min="6404" max="6404" width="19.28515625" style="53" customWidth="1"/>
    <col min="6405" max="6405" width="18.42578125" style="53" bestFit="1" customWidth="1"/>
    <col min="6406" max="6406" width="9.85546875" style="53" bestFit="1" customWidth="1"/>
    <col min="6407" max="6408" width="10.85546875" style="53" bestFit="1" customWidth="1"/>
    <col min="6409" max="6410" width="2.7109375" style="53" customWidth="1"/>
    <col min="6411" max="6655" width="9.140625" style="53"/>
    <col min="6656" max="6656" width="5" style="53" bestFit="1" customWidth="1"/>
    <col min="6657" max="6657" width="73.5703125" style="53" customWidth="1"/>
    <col min="6658" max="6658" width="6.140625" style="53" bestFit="1" customWidth="1"/>
    <col min="6659" max="6659" width="23.140625" style="53" customWidth="1"/>
    <col min="6660" max="6660" width="19.28515625" style="53" customWidth="1"/>
    <col min="6661" max="6661" width="18.42578125" style="53" bestFit="1" customWidth="1"/>
    <col min="6662" max="6662" width="9.85546875" style="53" bestFit="1" customWidth="1"/>
    <col min="6663" max="6664" width="10.85546875" style="53" bestFit="1" customWidth="1"/>
    <col min="6665" max="6666" width="2.7109375" style="53" customWidth="1"/>
    <col min="6667" max="6911" width="9.140625" style="53"/>
    <col min="6912" max="6912" width="5" style="53" bestFit="1" customWidth="1"/>
    <col min="6913" max="6913" width="73.5703125" style="53" customWidth="1"/>
    <col min="6914" max="6914" width="6.140625" style="53" bestFit="1" customWidth="1"/>
    <col min="6915" max="6915" width="23.140625" style="53" customWidth="1"/>
    <col min="6916" max="6916" width="19.28515625" style="53" customWidth="1"/>
    <col min="6917" max="6917" width="18.42578125" style="53" bestFit="1" customWidth="1"/>
    <col min="6918" max="6918" width="9.85546875" style="53" bestFit="1" customWidth="1"/>
    <col min="6919" max="6920" width="10.85546875" style="53" bestFit="1" customWidth="1"/>
    <col min="6921" max="6922" width="2.7109375" style="53" customWidth="1"/>
    <col min="6923" max="7167" width="9.140625" style="53"/>
    <col min="7168" max="7168" width="5" style="53" bestFit="1" customWidth="1"/>
    <col min="7169" max="7169" width="73.5703125" style="53" customWidth="1"/>
    <col min="7170" max="7170" width="6.140625" style="53" bestFit="1" customWidth="1"/>
    <col min="7171" max="7171" width="23.140625" style="53" customWidth="1"/>
    <col min="7172" max="7172" width="19.28515625" style="53" customWidth="1"/>
    <col min="7173" max="7173" width="18.42578125" style="53" bestFit="1" customWidth="1"/>
    <col min="7174" max="7174" width="9.85546875" style="53" bestFit="1" customWidth="1"/>
    <col min="7175" max="7176" width="10.85546875" style="53" bestFit="1" customWidth="1"/>
    <col min="7177" max="7178" width="2.7109375" style="53" customWidth="1"/>
    <col min="7179" max="7423" width="9.140625" style="53"/>
    <col min="7424" max="7424" width="5" style="53" bestFit="1" customWidth="1"/>
    <col min="7425" max="7425" width="73.5703125" style="53" customWidth="1"/>
    <col min="7426" max="7426" width="6.140625" style="53" bestFit="1" customWidth="1"/>
    <col min="7427" max="7427" width="23.140625" style="53" customWidth="1"/>
    <col min="7428" max="7428" width="19.28515625" style="53" customWidth="1"/>
    <col min="7429" max="7429" width="18.42578125" style="53" bestFit="1" customWidth="1"/>
    <col min="7430" max="7430" width="9.85546875" style="53" bestFit="1" customWidth="1"/>
    <col min="7431" max="7432" width="10.85546875" style="53" bestFit="1" customWidth="1"/>
    <col min="7433" max="7434" width="2.7109375" style="53" customWidth="1"/>
    <col min="7435" max="7679" width="9.140625" style="53"/>
    <col min="7680" max="7680" width="5" style="53" bestFit="1" customWidth="1"/>
    <col min="7681" max="7681" width="73.5703125" style="53" customWidth="1"/>
    <col min="7682" max="7682" width="6.140625" style="53" bestFit="1" customWidth="1"/>
    <col min="7683" max="7683" width="23.140625" style="53" customWidth="1"/>
    <col min="7684" max="7684" width="19.28515625" style="53" customWidth="1"/>
    <col min="7685" max="7685" width="18.42578125" style="53" bestFit="1" customWidth="1"/>
    <col min="7686" max="7686" width="9.85546875" style="53" bestFit="1" customWidth="1"/>
    <col min="7687" max="7688" width="10.85546875" style="53" bestFit="1" customWidth="1"/>
    <col min="7689" max="7690" width="2.7109375" style="53" customWidth="1"/>
    <col min="7691" max="7935" width="9.140625" style="53"/>
    <col min="7936" max="7936" width="5" style="53" bestFit="1" customWidth="1"/>
    <col min="7937" max="7937" width="73.5703125" style="53" customWidth="1"/>
    <col min="7938" max="7938" width="6.140625" style="53" bestFit="1" customWidth="1"/>
    <col min="7939" max="7939" width="23.140625" style="53" customWidth="1"/>
    <col min="7940" max="7940" width="19.28515625" style="53" customWidth="1"/>
    <col min="7941" max="7941" width="18.42578125" style="53" bestFit="1" customWidth="1"/>
    <col min="7942" max="7942" width="9.85546875" style="53" bestFit="1" customWidth="1"/>
    <col min="7943" max="7944" width="10.85546875" style="53" bestFit="1" customWidth="1"/>
    <col min="7945" max="7946" width="2.7109375" style="53" customWidth="1"/>
    <col min="7947" max="8191" width="9.140625" style="53"/>
    <col min="8192" max="8192" width="5" style="53" bestFit="1" customWidth="1"/>
    <col min="8193" max="8193" width="73.5703125" style="53" customWidth="1"/>
    <col min="8194" max="8194" width="6.140625" style="53" bestFit="1" customWidth="1"/>
    <col min="8195" max="8195" width="23.140625" style="53" customWidth="1"/>
    <col min="8196" max="8196" width="19.28515625" style="53" customWidth="1"/>
    <col min="8197" max="8197" width="18.42578125" style="53" bestFit="1" customWidth="1"/>
    <col min="8198" max="8198" width="9.85546875" style="53" bestFit="1" customWidth="1"/>
    <col min="8199" max="8200" width="10.85546875" style="53" bestFit="1" customWidth="1"/>
    <col min="8201" max="8202" width="2.7109375" style="53" customWidth="1"/>
    <col min="8203" max="8447" width="9.140625" style="53"/>
    <col min="8448" max="8448" width="5" style="53" bestFit="1" customWidth="1"/>
    <col min="8449" max="8449" width="73.5703125" style="53" customWidth="1"/>
    <col min="8450" max="8450" width="6.140625" style="53" bestFit="1" customWidth="1"/>
    <col min="8451" max="8451" width="23.140625" style="53" customWidth="1"/>
    <col min="8452" max="8452" width="19.28515625" style="53" customWidth="1"/>
    <col min="8453" max="8453" width="18.42578125" style="53" bestFit="1" customWidth="1"/>
    <col min="8454" max="8454" width="9.85546875" style="53" bestFit="1" customWidth="1"/>
    <col min="8455" max="8456" width="10.85546875" style="53" bestFit="1" customWidth="1"/>
    <col min="8457" max="8458" width="2.7109375" style="53" customWidth="1"/>
    <col min="8459" max="8703" width="9.140625" style="53"/>
    <col min="8704" max="8704" width="5" style="53" bestFit="1" customWidth="1"/>
    <col min="8705" max="8705" width="73.5703125" style="53" customWidth="1"/>
    <col min="8706" max="8706" width="6.140625" style="53" bestFit="1" customWidth="1"/>
    <col min="8707" max="8707" width="23.140625" style="53" customWidth="1"/>
    <col min="8708" max="8708" width="19.28515625" style="53" customWidth="1"/>
    <col min="8709" max="8709" width="18.42578125" style="53" bestFit="1" customWidth="1"/>
    <col min="8710" max="8710" width="9.85546875" style="53" bestFit="1" customWidth="1"/>
    <col min="8711" max="8712" width="10.85546875" style="53" bestFit="1" customWidth="1"/>
    <col min="8713" max="8714" width="2.7109375" style="53" customWidth="1"/>
    <col min="8715" max="8959" width="9.140625" style="53"/>
    <col min="8960" max="8960" width="5" style="53" bestFit="1" customWidth="1"/>
    <col min="8961" max="8961" width="73.5703125" style="53" customWidth="1"/>
    <col min="8962" max="8962" width="6.140625" style="53" bestFit="1" customWidth="1"/>
    <col min="8963" max="8963" width="23.140625" style="53" customWidth="1"/>
    <col min="8964" max="8964" width="19.28515625" style="53" customWidth="1"/>
    <col min="8965" max="8965" width="18.42578125" style="53" bestFit="1" customWidth="1"/>
    <col min="8966" max="8966" width="9.85546875" style="53" bestFit="1" customWidth="1"/>
    <col min="8967" max="8968" width="10.85546875" style="53" bestFit="1" customWidth="1"/>
    <col min="8969" max="8970" width="2.7109375" style="53" customWidth="1"/>
    <col min="8971" max="9215" width="9.140625" style="53"/>
    <col min="9216" max="9216" width="5" style="53" bestFit="1" customWidth="1"/>
    <col min="9217" max="9217" width="73.5703125" style="53" customWidth="1"/>
    <col min="9218" max="9218" width="6.140625" style="53" bestFit="1" customWidth="1"/>
    <col min="9219" max="9219" width="23.140625" style="53" customWidth="1"/>
    <col min="9220" max="9220" width="19.28515625" style="53" customWidth="1"/>
    <col min="9221" max="9221" width="18.42578125" style="53" bestFit="1" customWidth="1"/>
    <col min="9222" max="9222" width="9.85546875" style="53" bestFit="1" customWidth="1"/>
    <col min="9223" max="9224" width="10.85546875" style="53" bestFit="1" customWidth="1"/>
    <col min="9225" max="9226" width="2.7109375" style="53" customWidth="1"/>
    <col min="9227" max="9471" width="9.140625" style="53"/>
    <col min="9472" max="9472" width="5" style="53" bestFit="1" customWidth="1"/>
    <col min="9473" max="9473" width="73.5703125" style="53" customWidth="1"/>
    <col min="9474" max="9474" width="6.140625" style="53" bestFit="1" customWidth="1"/>
    <col min="9475" max="9475" width="23.140625" style="53" customWidth="1"/>
    <col min="9476" max="9476" width="19.28515625" style="53" customWidth="1"/>
    <col min="9477" max="9477" width="18.42578125" style="53" bestFit="1" customWidth="1"/>
    <col min="9478" max="9478" width="9.85546875" style="53" bestFit="1" customWidth="1"/>
    <col min="9479" max="9480" width="10.85546875" style="53" bestFit="1" customWidth="1"/>
    <col min="9481" max="9482" width="2.7109375" style="53" customWidth="1"/>
    <col min="9483" max="9727" width="9.140625" style="53"/>
    <col min="9728" max="9728" width="5" style="53" bestFit="1" customWidth="1"/>
    <col min="9729" max="9729" width="73.5703125" style="53" customWidth="1"/>
    <col min="9730" max="9730" width="6.140625" style="53" bestFit="1" customWidth="1"/>
    <col min="9731" max="9731" width="23.140625" style="53" customWidth="1"/>
    <col min="9732" max="9732" width="19.28515625" style="53" customWidth="1"/>
    <col min="9733" max="9733" width="18.42578125" style="53" bestFit="1" customWidth="1"/>
    <col min="9734" max="9734" width="9.85546875" style="53" bestFit="1" customWidth="1"/>
    <col min="9735" max="9736" width="10.85546875" style="53" bestFit="1" customWidth="1"/>
    <col min="9737" max="9738" width="2.7109375" style="53" customWidth="1"/>
    <col min="9739" max="9983" width="9.140625" style="53"/>
    <col min="9984" max="9984" width="5" style="53" bestFit="1" customWidth="1"/>
    <col min="9985" max="9985" width="73.5703125" style="53" customWidth="1"/>
    <col min="9986" max="9986" width="6.140625" style="53" bestFit="1" customWidth="1"/>
    <col min="9987" max="9987" width="23.140625" style="53" customWidth="1"/>
    <col min="9988" max="9988" width="19.28515625" style="53" customWidth="1"/>
    <col min="9989" max="9989" width="18.42578125" style="53" bestFit="1" customWidth="1"/>
    <col min="9990" max="9990" width="9.85546875" style="53" bestFit="1" customWidth="1"/>
    <col min="9991" max="9992" width="10.85546875" style="53" bestFit="1" customWidth="1"/>
    <col min="9993" max="9994" width="2.7109375" style="53" customWidth="1"/>
    <col min="9995" max="10239" width="9.140625" style="53"/>
    <col min="10240" max="10240" width="5" style="53" bestFit="1" customWidth="1"/>
    <col min="10241" max="10241" width="73.5703125" style="53" customWidth="1"/>
    <col min="10242" max="10242" width="6.140625" style="53" bestFit="1" customWidth="1"/>
    <col min="10243" max="10243" width="23.140625" style="53" customWidth="1"/>
    <col min="10244" max="10244" width="19.28515625" style="53" customWidth="1"/>
    <col min="10245" max="10245" width="18.42578125" style="53" bestFit="1" customWidth="1"/>
    <col min="10246" max="10246" width="9.85546875" style="53" bestFit="1" customWidth="1"/>
    <col min="10247" max="10248" width="10.85546875" style="53" bestFit="1" customWidth="1"/>
    <col min="10249" max="10250" width="2.7109375" style="53" customWidth="1"/>
    <col min="10251" max="10495" width="9.140625" style="53"/>
    <col min="10496" max="10496" width="5" style="53" bestFit="1" customWidth="1"/>
    <col min="10497" max="10497" width="73.5703125" style="53" customWidth="1"/>
    <col min="10498" max="10498" width="6.140625" style="53" bestFit="1" customWidth="1"/>
    <col min="10499" max="10499" width="23.140625" style="53" customWidth="1"/>
    <col min="10500" max="10500" width="19.28515625" style="53" customWidth="1"/>
    <col min="10501" max="10501" width="18.42578125" style="53" bestFit="1" customWidth="1"/>
    <col min="10502" max="10502" width="9.85546875" style="53" bestFit="1" customWidth="1"/>
    <col min="10503" max="10504" width="10.85546875" style="53" bestFit="1" customWidth="1"/>
    <col min="10505" max="10506" width="2.7109375" style="53" customWidth="1"/>
    <col min="10507" max="10751" width="9.140625" style="53"/>
    <col min="10752" max="10752" width="5" style="53" bestFit="1" customWidth="1"/>
    <col min="10753" max="10753" width="73.5703125" style="53" customWidth="1"/>
    <col min="10754" max="10754" width="6.140625" style="53" bestFit="1" customWidth="1"/>
    <col min="10755" max="10755" width="23.140625" style="53" customWidth="1"/>
    <col min="10756" max="10756" width="19.28515625" style="53" customWidth="1"/>
    <col min="10757" max="10757" width="18.42578125" style="53" bestFit="1" customWidth="1"/>
    <col min="10758" max="10758" width="9.85546875" style="53" bestFit="1" customWidth="1"/>
    <col min="10759" max="10760" width="10.85546875" style="53" bestFit="1" customWidth="1"/>
    <col min="10761" max="10762" width="2.7109375" style="53" customWidth="1"/>
    <col min="10763" max="11007" width="9.140625" style="53"/>
    <col min="11008" max="11008" width="5" style="53" bestFit="1" customWidth="1"/>
    <col min="11009" max="11009" width="73.5703125" style="53" customWidth="1"/>
    <col min="11010" max="11010" width="6.140625" style="53" bestFit="1" customWidth="1"/>
    <col min="11011" max="11011" width="23.140625" style="53" customWidth="1"/>
    <col min="11012" max="11012" width="19.28515625" style="53" customWidth="1"/>
    <col min="11013" max="11013" width="18.42578125" style="53" bestFit="1" customWidth="1"/>
    <col min="11014" max="11014" width="9.85546875" style="53" bestFit="1" customWidth="1"/>
    <col min="11015" max="11016" width="10.85546875" style="53" bestFit="1" customWidth="1"/>
    <col min="11017" max="11018" width="2.7109375" style="53" customWidth="1"/>
    <col min="11019" max="11263" width="9.140625" style="53"/>
    <col min="11264" max="11264" width="5" style="53" bestFit="1" customWidth="1"/>
    <col min="11265" max="11265" width="73.5703125" style="53" customWidth="1"/>
    <col min="11266" max="11266" width="6.140625" style="53" bestFit="1" customWidth="1"/>
    <col min="11267" max="11267" width="23.140625" style="53" customWidth="1"/>
    <col min="11268" max="11268" width="19.28515625" style="53" customWidth="1"/>
    <col min="11269" max="11269" width="18.42578125" style="53" bestFit="1" customWidth="1"/>
    <col min="11270" max="11270" width="9.85546875" style="53" bestFit="1" customWidth="1"/>
    <col min="11271" max="11272" width="10.85546875" style="53" bestFit="1" customWidth="1"/>
    <col min="11273" max="11274" width="2.7109375" style="53" customWidth="1"/>
    <col min="11275" max="11519" width="9.140625" style="53"/>
    <col min="11520" max="11520" width="5" style="53" bestFit="1" customWidth="1"/>
    <col min="11521" max="11521" width="73.5703125" style="53" customWidth="1"/>
    <col min="11522" max="11522" width="6.140625" style="53" bestFit="1" customWidth="1"/>
    <col min="11523" max="11523" width="23.140625" style="53" customWidth="1"/>
    <col min="11524" max="11524" width="19.28515625" style="53" customWidth="1"/>
    <col min="11525" max="11525" width="18.42578125" style="53" bestFit="1" customWidth="1"/>
    <col min="11526" max="11526" width="9.85546875" style="53" bestFit="1" customWidth="1"/>
    <col min="11527" max="11528" width="10.85546875" style="53" bestFit="1" customWidth="1"/>
    <col min="11529" max="11530" width="2.7109375" style="53" customWidth="1"/>
    <col min="11531" max="11775" width="9.140625" style="53"/>
    <col min="11776" max="11776" width="5" style="53" bestFit="1" customWidth="1"/>
    <col min="11777" max="11777" width="73.5703125" style="53" customWidth="1"/>
    <col min="11778" max="11778" width="6.140625" style="53" bestFit="1" customWidth="1"/>
    <col min="11779" max="11779" width="23.140625" style="53" customWidth="1"/>
    <col min="11780" max="11780" width="19.28515625" style="53" customWidth="1"/>
    <col min="11781" max="11781" width="18.42578125" style="53" bestFit="1" customWidth="1"/>
    <col min="11782" max="11782" width="9.85546875" style="53" bestFit="1" customWidth="1"/>
    <col min="11783" max="11784" width="10.85546875" style="53" bestFit="1" customWidth="1"/>
    <col min="11785" max="11786" width="2.7109375" style="53" customWidth="1"/>
    <col min="11787" max="12031" width="9.140625" style="53"/>
    <col min="12032" max="12032" width="5" style="53" bestFit="1" customWidth="1"/>
    <col min="12033" max="12033" width="73.5703125" style="53" customWidth="1"/>
    <col min="12034" max="12034" width="6.140625" style="53" bestFit="1" customWidth="1"/>
    <col min="12035" max="12035" width="23.140625" style="53" customWidth="1"/>
    <col min="12036" max="12036" width="19.28515625" style="53" customWidth="1"/>
    <col min="12037" max="12037" width="18.42578125" style="53" bestFit="1" customWidth="1"/>
    <col min="12038" max="12038" width="9.85546875" style="53" bestFit="1" customWidth="1"/>
    <col min="12039" max="12040" width="10.85546875" style="53" bestFit="1" customWidth="1"/>
    <col min="12041" max="12042" width="2.7109375" style="53" customWidth="1"/>
    <col min="12043" max="12287" width="9.140625" style="53"/>
    <col min="12288" max="12288" width="5" style="53" bestFit="1" customWidth="1"/>
    <col min="12289" max="12289" width="73.5703125" style="53" customWidth="1"/>
    <col min="12290" max="12290" width="6.140625" style="53" bestFit="1" customWidth="1"/>
    <col min="12291" max="12291" width="23.140625" style="53" customWidth="1"/>
    <col min="12292" max="12292" width="19.28515625" style="53" customWidth="1"/>
    <col min="12293" max="12293" width="18.42578125" style="53" bestFit="1" customWidth="1"/>
    <col min="12294" max="12294" width="9.85546875" style="53" bestFit="1" customWidth="1"/>
    <col min="12295" max="12296" width="10.85546875" style="53" bestFit="1" customWidth="1"/>
    <col min="12297" max="12298" width="2.7109375" style="53" customWidth="1"/>
    <col min="12299" max="12543" width="9.140625" style="53"/>
    <col min="12544" max="12544" width="5" style="53" bestFit="1" customWidth="1"/>
    <col min="12545" max="12545" width="73.5703125" style="53" customWidth="1"/>
    <col min="12546" max="12546" width="6.140625" style="53" bestFit="1" customWidth="1"/>
    <col min="12547" max="12547" width="23.140625" style="53" customWidth="1"/>
    <col min="12548" max="12548" width="19.28515625" style="53" customWidth="1"/>
    <col min="12549" max="12549" width="18.42578125" style="53" bestFit="1" customWidth="1"/>
    <col min="12550" max="12550" width="9.85546875" style="53" bestFit="1" customWidth="1"/>
    <col min="12551" max="12552" width="10.85546875" style="53" bestFit="1" customWidth="1"/>
    <col min="12553" max="12554" width="2.7109375" style="53" customWidth="1"/>
    <col min="12555" max="12799" width="9.140625" style="53"/>
    <col min="12800" max="12800" width="5" style="53" bestFit="1" customWidth="1"/>
    <col min="12801" max="12801" width="73.5703125" style="53" customWidth="1"/>
    <col min="12802" max="12802" width="6.140625" style="53" bestFit="1" customWidth="1"/>
    <col min="12803" max="12803" width="23.140625" style="53" customWidth="1"/>
    <col min="12804" max="12804" width="19.28515625" style="53" customWidth="1"/>
    <col min="12805" max="12805" width="18.42578125" style="53" bestFit="1" customWidth="1"/>
    <col min="12806" max="12806" width="9.85546875" style="53" bestFit="1" customWidth="1"/>
    <col min="12807" max="12808" width="10.85546875" style="53" bestFit="1" customWidth="1"/>
    <col min="12809" max="12810" width="2.7109375" style="53" customWidth="1"/>
    <col min="12811" max="13055" width="9.140625" style="53"/>
    <col min="13056" max="13056" width="5" style="53" bestFit="1" customWidth="1"/>
    <col min="13057" max="13057" width="73.5703125" style="53" customWidth="1"/>
    <col min="13058" max="13058" width="6.140625" style="53" bestFit="1" customWidth="1"/>
    <col min="13059" max="13059" width="23.140625" style="53" customWidth="1"/>
    <col min="13060" max="13060" width="19.28515625" style="53" customWidth="1"/>
    <col min="13061" max="13061" width="18.42578125" style="53" bestFit="1" customWidth="1"/>
    <col min="13062" max="13062" width="9.85546875" style="53" bestFit="1" customWidth="1"/>
    <col min="13063" max="13064" width="10.85546875" style="53" bestFit="1" customWidth="1"/>
    <col min="13065" max="13066" width="2.7109375" style="53" customWidth="1"/>
    <col min="13067" max="13311" width="9.140625" style="53"/>
    <col min="13312" max="13312" width="5" style="53" bestFit="1" customWidth="1"/>
    <col min="13313" max="13313" width="73.5703125" style="53" customWidth="1"/>
    <col min="13314" max="13314" width="6.140625" style="53" bestFit="1" customWidth="1"/>
    <col min="13315" max="13315" width="23.140625" style="53" customWidth="1"/>
    <col min="13316" max="13316" width="19.28515625" style="53" customWidth="1"/>
    <col min="13317" max="13317" width="18.42578125" style="53" bestFit="1" customWidth="1"/>
    <col min="13318" max="13318" width="9.85546875" style="53" bestFit="1" customWidth="1"/>
    <col min="13319" max="13320" width="10.85546875" style="53" bestFit="1" customWidth="1"/>
    <col min="13321" max="13322" width="2.7109375" style="53" customWidth="1"/>
    <col min="13323" max="13567" width="9.140625" style="53"/>
    <col min="13568" max="13568" width="5" style="53" bestFit="1" customWidth="1"/>
    <col min="13569" max="13569" width="73.5703125" style="53" customWidth="1"/>
    <col min="13570" max="13570" width="6.140625" style="53" bestFit="1" customWidth="1"/>
    <col min="13571" max="13571" width="23.140625" style="53" customWidth="1"/>
    <col min="13572" max="13572" width="19.28515625" style="53" customWidth="1"/>
    <col min="13573" max="13573" width="18.42578125" style="53" bestFit="1" customWidth="1"/>
    <col min="13574" max="13574" width="9.85546875" style="53" bestFit="1" customWidth="1"/>
    <col min="13575" max="13576" width="10.85546875" style="53" bestFit="1" customWidth="1"/>
    <col min="13577" max="13578" width="2.7109375" style="53" customWidth="1"/>
    <col min="13579" max="13823" width="9.140625" style="53"/>
    <col min="13824" max="13824" width="5" style="53" bestFit="1" customWidth="1"/>
    <col min="13825" max="13825" width="73.5703125" style="53" customWidth="1"/>
    <col min="13826" max="13826" width="6.140625" style="53" bestFit="1" customWidth="1"/>
    <col min="13827" max="13827" width="23.140625" style="53" customWidth="1"/>
    <col min="13828" max="13828" width="19.28515625" style="53" customWidth="1"/>
    <col min="13829" max="13829" width="18.42578125" style="53" bestFit="1" customWidth="1"/>
    <col min="13830" max="13830" width="9.85546875" style="53" bestFit="1" customWidth="1"/>
    <col min="13831" max="13832" width="10.85546875" style="53" bestFit="1" customWidth="1"/>
    <col min="13833" max="13834" width="2.7109375" style="53" customWidth="1"/>
    <col min="13835" max="14079" width="9.140625" style="53"/>
    <col min="14080" max="14080" width="5" style="53" bestFit="1" customWidth="1"/>
    <col min="14081" max="14081" width="73.5703125" style="53" customWidth="1"/>
    <col min="14082" max="14082" width="6.140625" style="53" bestFit="1" customWidth="1"/>
    <col min="14083" max="14083" width="23.140625" style="53" customWidth="1"/>
    <col min="14084" max="14084" width="19.28515625" style="53" customWidth="1"/>
    <col min="14085" max="14085" width="18.42578125" style="53" bestFit="1" customWidth="1"/>
    <col min="14086" max="14086" width="9.85546875" style="53" bestFit="1" customWidth="1"/>
    <col min="14087" max="14088" width="10.85546875" style="53" bestFit="1" customWidth="1"/>
    <col min="14089" max="14090" width="2.7109375" style="53" customWidth="1"/>
    <col min="14091" max="14335" width="9.140625" style="53"/>
    <col min="14336" max="14336" width="5" style="53" bestFit="1" customWidth="1"/>
    <col min="14337" max="14337" width="73.5703125" style="53" customWidth="1"/>
    <col min="14338" max="14338" width="6.140625" style="53" bestFit="1" customWidth="1"/>
    <col min="14339" max="14339" width="23.140625" style="53" customWidth="1"/>
    <col min="14340" max="14340" width="19.28515625" style="53" customWidth="1"/>
    <col min="14341" max="14341" width="18.42578125" style="53" bestFit="1" customWidth="1"/>
    <col min="14342" max="14342" width="9.85546875" style="53" bestFit="1" customWidth="1"/>
    <col min="14343" max="14344" width="10.85546875" style="53" bestFit="1" customWidth="1"/>
    <col min="14345" max="14346" width="2.7109375" style="53" customWidth="1"/>
    <col min="14347" max="14591" width="9.140625" style="53"/>
    <col min="14592" max="14592" width="5" style="53" bestFit="1" customWidth="1"/>
    <col min="14593" max="14593" width="73.5703125" style="53" customWidth="1"/>
    <col min="14594" max="14594" width="6.140625" style="53" bestFit="1" customWidth="1"/>
    <col min="14595" max="14595" width="23.140625" style="53" customWidth="1"/>
    <col min="14596" max="14596" width="19.28515625" style="53" customWidth="1"/>
    <col min="14597" max="14597" width="18.42578125" style="53" bestFit="1" customWidth="1"/>
    <col min="14598" max="14598" width="9.85546875" style="53" bestFit="1" customWidth="1"/>
    <col min="14599" max="14600" width="10.85546875" style="53" bestFit="1" customWidth="1"/>
    <col min="14601" max="14602" width="2.7109375" style="53" customWidth="1"/>
    <col min="14603" max="14847" width="9.140625" style="53"/>
    <col min="14848" max="14848" width="5" style="53" bestFit="1" customWidth="1"/>
    <col min="14849" max="14849" width="73.5703125" style="53" customWidth="1"/>
    <col min="14850" max="14850" width="6.140625" style="53" bestFit="1" customWidth="1"/>
    <col min="14851" max="14851" width="23.140625" style="53" customWidth="1"/>
    <col min="14852" max="14852" width="19.28515625" style="53" customWidth="1"/>
    <col min="14853" max="14853" width="18.42578125" style="53" bestFit="1" customWidth="1"/>
    <col min="14854" max="14854" width="9.85546875" style="53" bestFit="1" customWidth="1"/>
    <col min="14855" max="14856" width="10.85546875" style="53" bestFit="1" customWidth="1"/>
    <col min="14857" max="14858" width="2.7109375" style="53" customWidth="1"/>
    <col min="14859" max="15103" width="9.140625" style="53"/>
    <col min="15104" max="15104" width="5" style="53" bestFit="1" customWidth="1"/>
    <col min="15105" max="15105" width="73.5703125" style="53" customWidth="1"/>
    <col min="15106" max="15106" width="6.140625" style="53" bestFit="1" customWidth="1"/>
    <col min="15107" max="15107" width="23.140625" style="53" customWidth="1"/>
    <col min="15108" max="15108" width="19.28515625" style="53" customWidth="1"/>
    <col min="15109" max="15109" width="18.42578125" style="53" bestFit="1" customWidth="1"/>
    <col min="15110" max="15110" width="9.85546875" style="53" bestFit="1" customWidth="1"/>
    <col min="15111" max="15112" width="10.85546875" style="53" bestFit="1" customWidth="1"/>
    <col min="15113" max="15114" width="2.7109375" style="53" customWidth="1"/>
    <col min="15115" max="15359" width="9.140625" style="53"/>
    <col min="15360" max="15360" width="5" style="53" bestFit="1" customWidth="1"/>
    <col min="15361" max="15361" width="73.5703125" style="53" customWidth="1"/>
    <col min="15362" max="15362" width="6.140625" style="53" bestFit="1" customWidth="1"/>
    <col min="15363" max="15363" width="23.140625" style="53" customWidth="1"/>
    <col min="15364" max="15364" width="19.28515625" style="53" customWidth="1"/>
    <col min="15365" max="15365" width="18.42578125" style="53" bestFit="1" customWidth="1"/>
    <col min="15366" max="15366" width="9.85546875" style="53" bestFit="1" customWidth="1"/>
    <col min="15367" max="15368" width="10.85546875" style="53" bestFit="1" customWidth="1"/>
    <col min="15369" max="15370" width="2.7109375" style="53" customWidth="1"/>
    <col min="15371" max="15615" width="9.140625" style="53"/>
    <col min="15616" max="15616" width="5" style="53" bestFit="1" customWidth="1"/>
    <col min="15617" max="15617" width="73.5703125" style="53" customWidth="1"/>
    <col min="15618" max="15618" width="6.140625" style="53" bestFit="1" customWidth="1"/>
    <col min="15619" max="15619" width="23.140625" style="53" customWidth="1"/>
    <col min="15620" max="15620" width="19.28515625" style="53" customWidth="1"/>
    <col min="15621" max="15621" width="18.42578125" style="53" bestFit="1" customWidth="1"/>
    <col min="15622" max="15622" width="9.85546875" style="53" bestFit="1" customWidth="1"/>
    <col min="15623" max="15624" width="10.85546875" style="53" bestFit="1" customWidth="1"/>
    <col min="15625" max="15626" width="2.7109375" style="53" customWidth="1"/>
    <col min="15627" max="15871" width="9.140625" style="53"/>
    <col min="15872" max="15872" width="5" style="53" bestFit="1" customWidth="1"/>
    <col min="15873" max="15873" width="73.5703125" style="53" customWidth="1"/>
    <col min="15874" max="15874" width="6.140625" style="53" bestFit="1" customWidth="1"/>
    <col min="15875" max="15875" width="23.140625" style="53" customWidth="1"/>
    <col min="15876" max="15876" width="19.28515625" style="53" customWidth="1"/>
    <col min="15877" max="15877" width="18.42578125" style="53" bestFit="1" customWidth="1"/>
    <col min="15878" max="15878" width="9.85546875" style="53" bestFit="1" customWidth="1"/>
    <col min="15879" max="15880" width="10.85546875" style="53" bestFit="1" customWidth="1"/>
    <col min="15881" max="15882" width="2.7109375" style="53" customWidth="1"/>
    <col min="15883" max="16127" width="9.140625" style="53"/>
    <col min="16128" max="16128" width="5" style="53" bestFit="1" customWidth="1"/>
    <col min="16129" max="16129" width="73.5703125" style="53" customWidth="1"/>
    <col min="16130" max="16130" width="6.140625" style="53" bestFit="1" customWidth="1"/>
    <col min="16131" max="16131" width="23.140625" style="53" customWidth="1"/>
    <col min="16132" max="16132" width="19.28515625" style="53" customWidth="1"/>
    <col min="16133" max="16133" width="18.42578125" style="53" bestFit="1" customWidth="1"/>
    <col min="16134" max="16134" width="9.85546875" style="53" bestFit="1" customWidth="1"/>
    <col min="16135" max="16136" width="10.85546875" style="53" bestFit="1" customWidth="1"/>
    <col min="16137" max="16138" width="2.7109375" style="53" customWidth="1"/>
    <col min="16139" max="16384" width="9.140625" style="53"/>
  </cols>
  <sheetData>
    <row r="1" spans="1:10" ht="15" x14ac:dyDescent="0.25">
      <c r="A1" s="458" t="s">
        <v>968</v>
      </c>
      <c r="B1" s="459"/>
      <c r="C1" s="459"/>
      <c r="D1" s="459"/>
      <c r="E1" s="459"/>
      <c r="F1" s="459"/>
      <c r="G1" s="459"/>
      <c r="H1" s="459"/>
      <c r="I1" s="459"/>
      <c r="J1" s="55"/>
    </row>
    <row r="2" spans="1:10" ht="15" x14ac:dyDescent="0.25">
      <c r="A2" s="54"/>
      <c r="B2" s="55"/>
      <c r="C2" s="55"/>
      <c r="D2" s="55"/>
      <c r="E2" s="422"/>
      <c r="F2" s="103"/>
      <c r="G2" s="103"/>
      <c r="H2" s="55"/>
      <c r="I2" s="55"/>
      <c r="J2" s="55"/>
    </row>
    <row r="3" spans="1:10" ht="15.75" x14ac:dyDescent="0.25">
      <c r="A3" s="460" t="s">
        <v>874</v>
      </c>
      <c r="B3" s="459"/>
      <c r="C3" s="459"/>
      <c r="D3" s="459"/>
      <c r="E3" s="459"/>
      <c r="F3" s="459"/>
      <c r="G3" s="459"/>
      <c r="H3" s="459"/>
      <c r="I3" s="459"/>
      <c r="J3" s="55"/>
    </row>
    <row r="4" spans="1:10" s="111" customFormat="1" ht="15.75" x14ac:dyDescent="0.25">
      <c r="A4" s="482" t="s">
        <v>372</v>
      </c>
      <c r="B4" s="483"/>
      <c r="C4" s="483"/>
      <c r="D4" s="483"/>
      <c r="E4" s="483"/>
      <c r="F4" s="483"/>
      <c r="G4" s="459"/>
      <c r="H4" s="459"/>
      <c r="I4" s="459"/>
    </row>
    <row r="5" spans="1:10" s="111" customFormat="1" ht="15.75" x14ac:dyDescent="0.25">
      <c r="A5" s="462" t="s">
        <v>590</v>
      </c>
      <c r="B5" s="462"/>
      <c r="C5" s="462"/>
      <c r="D5" s="462"/>
      <c r="E5" s="462"/>
      <c r="F5" s="462"/>
      <c r="G5" s="459"/>
      <c r="H5" s="459"/>
      <c r="I5" s="459"/>
    </row>
    <row r="6" spans="1:10" s="76" customFormat="1" ht="15" customHeight="1" x14ac:dyDescent="0.2">
      <c r="A6" s="68"/>
      <c r="B6" s="112"/>
      <c r="C6" s="112"/>
      <c r="D6" s="112"/>
      <c r="E6" s="112"/>
      <c r="F6" s="113"/>
      <c r="G6" s="423"/>
    </row>
    <row r="7" spans="1:10" s="158" customFormat="1" ht="15" customHeight="1" x14ac:dyDescent="0.2">
      <c r="A7" s="64" t="s">
        <v>2</v>
      </c>
      <c r="B7" s="157" t="s">
        <v>3</v>
      </c>
      <c r="C7" s="157" t="s">
        <v>4</v>
      </c>
      <c r="D7" s="157" t="s">
        <v>5</v>
      </c>
      <c r="E7" s="157" t="s">
        <v>6</v>
      </c>
      <c r="F7" s="67" t="s">
        <v>7</v>
      </c>
      <c r="G7" s="67" t="s">
        <v>8</v>
      </c>
      <c r="H7" s="67" t="s">
        <v>9</v>
      </c>
      <c r="I7" s="67" t="s">
        <v>10</v>
      </c>
    </row>
    <row r="8" spans="1:10" s="116" customFormat="1" ht="27" customHeight="1" x14ac:dyDescent="0.25">
      <c r="A8" s="464" t="s">
        <v>108</v>
      </c>
      <c r="B8" s="469" t="s">
        <v>387</v>
      </c>
      <c r="C8" s="469" t="s">
        <v>109</v>
      </c>
      <c r="D8" s="480" t="s">
        <v>388</v>
      </c>
      <c r="E8" s="448"/>
      <c r="F8" s="481" t="s">
        <v>936</v>
      </c>
      <c r="G8" s="448"/>
      <c r="H8" s="486" t="s">
        <v>591</v>
      </c>
      <c r="I8" s="487"/>
    </row>
    <row r="9" spans="1:10" x14ac:dyDescent="0.2">
      <c r="A9" s="485"/>
      <c r="B9" s="485"/>
      <c r="C9" s="485"/>
      <c r="D9" s="117" t="s">
        <v>27</v>
      </c>
      <c r="E9" s="117" t="s">
        <v>892</v>
      </c>
      <c r="F9" s="117" t="s">
        <v>27</v>
      </c>
      <c r="G9" s="117" t="s">
        <v>892</v>
      </c>
      <c r="H9" s="117" t="s">
        <v>27</v>
      </c>
      <c r="I9" s="117" t="s">
        <v>892</v>
      </c>
    </row>
    <row r="10" spans="1:10" ht="15" x14ac:dyDescent="0.2">
      <c r="A10" s="159"/>
      <c r="B10" s="159"/>
      <c r="C10" s="160"/>
      <c r="D10" s="480" t="s">
        <v>26</v>
      </c>
      <c r="E10" s="448"/>
      <c r="F10" s="480" t="s">
        <v>26</v>
      </c>
      <c r="G10" s="448"/>
      <c r="H10" s="480" t="s">
        <v>26</v>
      </c>
      <c r="I10" s="448"/>
    </row>
    <row r="11" spans="1:10" ht="15" customHeight="1" x14ac:dyDescent="0.2">
      <c r="A11" s="118" t="s">
        <v>112</v>
      </c>
      <c r="B11" s="119" t="s">
        <v>397</v>
      </c>
      <c r="C11" s="120" t="s">
        <v>398</v>
      </c>
      <c r="D11" s="74">
        <v>140924000</v>
      </c>
      <c r="E11" s="74">
        <v>140924000</v>
      </c>
      <c r="F11" s="185">
        <v>12780000</v>
      </c>
      <c r="G11" s="185">
        <v>12780000</v>
      </c>
      <c r="H11" s="162">
        <f t="shared" ref="H11:I30" si="0">D11+F11</f>
        <v>153704000</v>
      </c>
      <c r="I11" s="162">
        <f t="shared" si="0"/>
        <v>153704000</v>
      </c>
    </row>
    <row r="12" spans="1:10" ht="15" customHeight="1" x14ac:dyDescent="0.2">
      <c r="A12" s="118" t="s">
        <v>115</v>
      </c>
      <c r="B12" s="119" t="s">
        <v>399</v>
      </c>
      <c r="C12" s="124" t="s">
        <v>400</v>
      </c>
      <c r="D12" s="74"/>
      <c r="E12" s="74"/>
      <c r="F12" s="185"/>
      <c r="G12" s="185"/>
      <c r="H12" s="162">
        <f t="shared" si="0"/>
        <v>0</v>
      </c>
      <c r="I12" s="162">
        <f t="shared" si="0"/>
        <v>0</v>
      </c>
    </row>
    <row r="13" spans="1:10" ht="15" customHeight="1" x14ac:dyDescent="0.2">
      <c r="A13" s="118" t="s">
        <v>118</v>
      </c>
      <c r="B13" s="119" t="s">
        <v>401</v>
      </c>
      <c r="C13" s="124" t="s">
        <v>402</v>
      </c>
      <c r="D13" s="74">
        <v>10000000</v>
      </c>
      <c r="E13" s="74">
        <v>10000000</v>
      </c>
      <c r="F13" s="185">
        <v>1000000</v>
      </c>
      <c r="G13" s="185">
        <v>1000000</v>
      </c>
      <c r="H13" s="162">
        <f t="shared" si="0"/>
        <v>11000000</v>
      </c>
      <c r="I13" s="162">
        <f t="shared" si="0"/>
        <v>11000000</v>
      </c>
    </row>
    <row r="14" spans="1:10" ht="15" customHeight="1" x14ac:dyDescent="0.2">
      <c r="A14" s="118" t="s">
        <v>121</v>
      </c>
      <c r="B14" s="125" t="s">
        <v>403</v>
      </c>
      <c r="C14" s="124" t="s">
        <v>404</v>
      </c>
      <c r="D14" s="74">
        <v>4000000</v>
      </c>
      <c r="E14" s="74">
        <v>4000000</v>
      </c>
      <c r="F14" s="185"/>
      <c r="G14" s="185"/>
      <c r="H14" s="162">
        <f t="shared" si="0"/>
        <v>4000000</v>
      </c>
      <c r="I14" s="162">
        <f t="shared" si="0"/>
        <v>4000000</v>
      </c>
    </row>
    <row r="15" spans="1:10" ht="15" customHeight="1" x14ac:dyDescent="0.2">
      <c r="A15" s="118" t="s">
        <v>124</v>
      </c>
      <c r="B15" s="125" t="s">
        <v>405</v>
      </c>
      <c r="C15" s="124" t="s">
        <v>406</v>
      </c>
      <c r="D15" s="74"/>
      <c r="E15" s="74"/>
      <c r="F15" s="185"/>
      <c r="G15" s="185"/>
      <c r="H15" s="162">
        <f t="shared" si="0"/>
        <v>0</v>
      </c>
      <c r="I15" s="162">
        <f t="shared" si="0"/>
        <v>0</v>
      </c>
    </row>
    <row r="16" spans="1:10" ht="15" customHeight="1" x14ac:dyDescent="0.2">
      <c r="A16" s="118" t="s">
        <v>127</v>
      </c>
      <c r="B16" s="125" t="s">
        <v>407</v>
      </c>
      <c r="C16" s="124" t="s">
        <v>408</v>
      </c>
      <c r="D16" s="74">
        <v>2950000</v>
      </c>
      <c r="E16" s="74">
        <v>2950000</v>
      </c>
      <c r="F16" s="185"/>
      <c r="G16" s="185"/>
      <c r="H16" s="162">
        <f t="shared" si="0"/>
        <v>2950000</v>
      </c>
      <c r="I16" s="162">
        <f t="shared" si="0"/>
        <v>2950000</v>
      </c>
    </row>
    <row r="17" spans="1:9" ht="15" customHeight="1" x14ac:dyDescent="0.2">
      <c r="A17" s="118" t="s">
        <v>130</v>
      </c>
      <c r="B17" s="125" t="s">
        <v>409</v>
      </c>
      <c r="C17" s="124" t="s">
        <v>410</v>
      </c>
      <c r="D17" s="74">
        <v>8245000</v>
      </c>
      <c r="E17" s="74">
        <v>8245000</v>
      </c>
      <c r="F17" s="185">
        <v>516000</v>
      </c>
      <c r="G17" s="185">
        <v>516000</v>
      </c>
      <c r="H17" s="162">
        <f t="shared" si="0"/>
        <v>8761000</v>
      </c>
      <c r="I17" s="162">
        <f t="shared" si="0"/>
        <v>8761000</v>
      </c>
    </row>
    <row r="18" spans="1:9" ht="15" customHeight="1" x14ac:dyDescent="0.2">
      <c r="A18" s="118" t="s">
        <v>133</v>
      </c>
      <c r="B18" s="125" t="s">
        <v>411</v>
      </c>
      <c r="C18" s="124" t="s">
        <v>412</v>
      </c>
      <c r="D18" s="74"/>
      <c r="E18" s="74"/>
      <c r="F18" s="185"/>
      <c r="G18" s="185"/>
      <c r="H18" s="162">
        <f t="shared" si="0"/>
        <v>0</v>
      </c>
      <c r="I18" s="162">
        <f t="shared" si="0"/>
        <v>0</v>
      </c>
    </row>
    <row r="19" spans="1:9" ht="15" customHeight="1" x14ac:dyDescent="0.2">
      <c r="A19" s="118" t="s">
        <v>136</v>
      </c>
      <c r="B19" s="126" t="s">
        <v>413</v>
      </c>
      <c r="C19" s="124" t="s">
        <v>414</v>
      </c>
      <c r="D19" s="74">
        <v>850000</v>
      </c>
      <c r="E19" s="74">
        <v>850000</v>
      </c>
      <c r="F19" s="185">
        <v>190000</v>
      </c>
      <c r="G19" s="185">
        <v>190000</v>
      </c>
      <c r="H19" s="162">
        <f t="shared" si="0"/>
        <v>1040000</v>
      </c>
      <c r="I19" s="162">
        <f t="shared" si="0"/>
        <v>1040000</v>
      </c>
    </row>
    <row r="20" spans="1:9" ht="15" customHeight="1" x14ac:dyDescent="0.2">
      <c r="A20" s="118" t="s">
        <v>139</v>
      </c>
      <c r="B20" s="126" t="s">
        <v>415</v>
      </c>
      <c r="C20" s="124" t="s">
        <v>416</v>
      </c>
      <c r="D20" s="74">
        <v>580000</v>
      </c>
      <c r="E20" s="74">
        <v>580000</v>
      </c>
      <c r="F20" s="185"/>
      <c r="G20" s="185"/>
      <c r="H20" s="162">
        <f t="shared" si="0"/>
        <v>580000</v>
      </c>
      <c r="I20" s="162">
        <f t="shared" si="0"/>
        <v>580000</v>
      </c>
    </row>
    <row r="21" spans="1:9" ht="15" customHeight="1" x14ac:dyDescent="0.2">
      <c r="A21" s="118" t="s">
        <v>142</v>
      </c>
      <c r="B21" s="126" t="s">
        <v>417</v>
      </c>
      <c r="C21" s="124" t="s">
        <v>418</v>
      </c>
      <c r="D21" s="74"/>
      <c r="E21" s="74"/>
      <c r="F21" s="185"/>
      <c r="G21" s="185"/>
      <c r="H21" s="162">
        <f t="shared" si="0"/>
        <v>0</v>
      </c>
      <c r="I21" s="162">
        <f t="shared" si="0"/>
        <v>0</v>
      </c>
    </row>
    <row r="22" spans="1:9" ht="15" customHeight="1" x14ac:dyDescent="0.2">
      <c r="A22" s="118" t="s">
        <v>145</v>
      </c>
      <c r="B22" s="126" t="s">
        <v>419</v>
      </c>
      <c r="C22" s="124" t="s">
        <v>420</v>
      </c>
      <c r="D22" s="74">
        <v>700000</v>
      </c>
      <c r="E22" s="74">
        <v>700000</v>
      </c>
      <c r="F22" s="185"/>
      <c r="G22" s="185"/>
      <c r="H22" s="162">
        <f t="shared" si="0"/>
        <v>700000</v>
      </c>
      <c r="I22" s="162">
        <f t="shared" si="0"/>
        <v>700000</v>
      </c>
    </row>
    <row r="23" spans="1:9" s="58" customFormat="1" ht="15" customHeight="1" x14ac:dyDescent="0.2">
      <c r="A23" s="118" t="s">
        <v>148</v>
      </c>
      <c r="B23" s="126" t="s">
        <v>421</v>
      </c>
      <c r="C23" s="124" t="s">
        <v>422</v>
      </c>
      <c r="D23" s="74">
        <v>2300000</v>
      </c>
      <c r="E23" s="74">
        <v>2300000</v>
      </c>
      <c r="F23" s="185"/>
      <c r="G23" s="185"/>
      <c r="H23" s="162">
        <f t="shared" si="0"/>
        <v>2300000</v>
      </c>
      <c r="I23" s="162">
        <f t="shared" si="0"/>
        <v>2300000</v>
      </c>
    </row>
    <row r="24" spans="1:9" s="58" customFormat="1" ht="15" customHeight="1" x14ac:dyDescent="0.2">
      <c r="A24" s="118" t="s">
        <v>151</v>
      </c>
      <c r="B24" s="125" t="s">
        <v>423</v>
      </c>
      <c r="C24" s="124" t="s">
        <v>424</v>
      </c>
      <c r="D24" s="407">
        <f>SUM(D11:D23)</f>
        <v>170549000</v>
      </c>
      <c r="E24" s="407">
        <f>SUM(E11:E23)</f>
        <v>170549000</v>
      </c>
      <c r="F24" s="407">
        <f t="shared" ref="F24:H24" si="1">SUM(F11:F23)</f>
        <v>14486000</v>
      </c>
      <c r="G24" s="407">
        <f t="shared" ref="G24" si="2">SUM(G11:G23)</f>
        <v>14486000</v>
      </c>
      <c r="H24" s="408">
        <f t="shared" si="1"/>
        <v>185035000</v>
      </c>
      <c r="I24" s="408">
        <f t="shared" ref="I24" si="3">SUM(I11:I23)</f>
        <v>185035000</v>
      </c>
    </row>
    <row r="25" spans="1:9" s="58" customFormat="1" ht="15" customHeight="1" x14ac:dyDescent="0.2">
      <c r="A25" s="118" t="s">
        <v>154</v>
      </c>
      <c r="B25" s="126" t="s">
        <v>425</v>
      </c>
      <c r="C25" s="124" t="s">
        <v>426</v>
      </c>
      <c r="D25" s="74"/>
      <c r="E25" s="74"/>
      <c r="F25" s="185"/>
      <c r="G25" s="185"/>
      <c r="H25" s="162">
        <f t="shared" si="0"/>
        <v>0</v>
      </c>
      <c r="I25" s="162">
        <f t="shared" si="0"/>
        <v>0</v>
      </c>
    </row>
    <row r="26" spans="1:9" ht="15" customHeight="1" x14ac:dyDescent="0.2">
      <c r="A26" s="118" t="s">
        <v>157</v>
      </c>
      <c r="B26" s="126" t="s">
        <v>427</v>
      </c>
      <c r="C26" s="124" t="s">
        <v>428</v>
      </c>
      <c r="D26" s="74">
        <v>1000000</v>
      </c>
      <c r="E26" s="74">
        <v>1000000</v>
      </c>
      <c r="F26" s="185"/>
      <c r="G26" s="185"/>
      <c r="H26" s="162">
        <f t="shared" si="0"/>
        <v>1000000</v>
      </c>
      <c r="I26" s="162">
        <f t="shared" si="0"/>
        <v>1000000</v>
      </c>
    </row>
    <row r="27" spans="1:9" ht="15" customHeight="1" x14ac:dyDescent="0.2">
      <c r="A27" s="118" t="s">
        <v>160</v>
      </c>
      <c r="B27" s="128" t="s">
        <v>429</v>
      </c>
      <c r="C27" s="124" t="s">
        <v>430</v>
      </c>
      <c r="D27" s="74">
        <v>542000</v>
      </c>
      <c r="E27" s="74">
        <v>542000</v>
      </c>
      <c r="F27" s="185"/>
      <c r="G27" s="185"/>
      <c r="H27" s="162">
        <f t="shared" si="0"/>
        <v>542000</v>
      </c>
      <c r="I27" s="162">
        <f t="shared" si="0"/>
        <v>542000</v>
      </c>
    </row>
    <row r="28" spans="1:9" ht="15" customHeight="1" x14ac:dyDescent="0.2">
      <c r="A28" s="118" t="s">
        <v>163</v>
      </c>
      <c r="B28" s="126" t="s">
        <v>431</v>
      </c>
      <c r="C28" s="124" t="s">
        <v>432</v>
      </c>
      <c r="D28" s="407">
        <f>SUM(D25:D27)</f>
        <v>1542000</v>
      </c>
      <c r="E28" s="407">
        <f>SUM(E25:E27)</f>
        <v>1542000</v>
      </c>
      <c r="F28" s="407">
        <f t="shared" ref="F28:H28" si="4">SUM(F25:F27)</f>
        <v>0</v>
      </c>
      <c r="G28" s="407">
        <f t="shared" ref="G28" si="5">SUM(G25:G27)</f>
        <v>0</v>
      </c>
      <c r="H28" s="408">
        <f t="shared" si="4"/>
        <v>1542000</v>
      </c>
      <c r="I28" s="408">
        <f t="shared" ref="I28" si="6">SUM(I25:I27)</f>
        <v>1542000</v>
      </c>
    </row>
    <row r="29" spans="1:9" ht="15" customHeight="1" x14ac:dyDescent="0.2">
      <c r="A29" s="164" t="s">
        <v>166</v>
      </c>
      <c r="B29" s="165" t="s">
        <v>433</v>
      </c>
      <c r="C29" s="166" t="s">
        <v>434</v>
      </c>
      <c r="D29" s="380">
        <f>D24+D28</f>
        <v>172091000</v>
      </c>
      <c r="E29" s="380">
        <f>E24+E28</f>
        <v>172091000</v>
      </c>
      <c r="F29" s="380">
        <f t="shared" ref="F29:H29" si="7">F24+F28</f>
        <v>14486000</v>
      </c>
      <c r="G29" s="380">
        <f t="shared" ref="G29" si="8">G24+G28</f>
        <v>14486000</v>
      </c>
      <c r="H29" s="380">
        <f t="shared" si="7"/>
        <v>186577000</v>
      </c>
      <c r="I29" s="380">
        <f t="shared" ref="I29" si="9">I24+I28</f>
        <v>186577000</v>
      </c>
    </row>
    <row r="30" spans="1:9" ht="15" customHeight="1" x14ac:dyDescent="0.2">
      <c r="A30" s="164" t="s">
        <v>169</v>
      </c>
      <c r="B30" s="168" t="s">
        <v>435</v>
      </c>
      <c r="C30" s="166" t="s">
        <v>436</v>
      </c>
      <c r="D30" s="95">
        <v>32945000</v>
      </c>
      <c r="E30" s="95">
        <v>32945000</v>
      </c>
      <c r="F30" s="167">
        <v>1990000</v>
      </c>
      <c r="G30" s="167">
        <v>1990000</v>
      </c>
      <c r="H30" s="167">
        <f t="shared" si="0"/>
        <v>34935000</v>
      </c>
      <c r="I30" s="167">
        <f t="shared" si="0"/>
        <v>34935000</v>
      </c>
    </row>
    <row r="31" spans="1:9" s="76" customFormat="1" ht="15" customHeight="1" x14ac:dyDescent="0.2">
      <c r="A31" s="118" t="s">
        <v>172</v>
      </c>
      <c r="B31" s="126" t="s">
        <v>437</v>
      </c>
      <c r="C31" s="124" t="s">
        <v>438</v>
      </c>
      <c r="D31" s="74">
        <v>500000</v>
      </c>
      <c r="E31" s="74">
        <v>500000</v>
      </c>
      <c r="F31" s="162"/>
      <c r="G31" s="162"/>
      <c r="H31" s="162">
        <f t="shared" ref="H31:I54" si="10">D31+F31</f>
        <v>500000</v>
      </c>
      <c r="I31" s="162">
        <f t="shared" si="10"/>
        <v>500000</v>
      </c>
    </row>
    <row r="32" spans="1:9" ht="15" customHeight="1" x14ac:dyDescent="0.2">
      <c r="A32" s="118" t="s">
        <v>175</v>
      </c>
      <c r="B32" s="126" t="s">
        <v>439</v>
      </c>
      <c r="C32" s="124" t="s">
        <v>440</v>
      </c>
      <c r="D32" s="74">
        <v>2300000</v>
      </c>
      <c r="E32" s="74">
        <v>2300000</v>
      </c>
      <c r="F32" s="185"/>
      <c r="G32" s="185"/>
      <c r="H32" s="162">
        <f t="shared" si="10"/>
        <v>2300000</v>
      </c>
      <c r="I32" s="162">
        <f t="shared" si="10"/>
        <v>2300000</v>
      </c>
    </row>
    <row r="33" spans="1:9" ht="15" customHeight="1" x14ac:dyDescent="0.2">
      <c r="A33" s="118" t="s">
        <v>178</v>
      </c>
      <c r="B33" s="126" t="s">
        <v>441</v>
      </c>
      <c r="C33" s="124" t="s">
        <v>442</v>
      </c>
      <c r="D33" s="74"/>
      <c r="E33" s="74"/>
      <c r="F33" s="185"/>
      <c r="G33" s="185"/>
      <c r="H33" s="162">
        <f t="shared" si="10"/>
        <v>0</v>
      </c>
      <c r="I33" s="162">
        <f t="shared" si="10"/>
        <v>0</v>
      </c>
    </row>
    <row r="34" spans="1:9" ht="15" customHeight="1" x14ac:dyDescent="0.2">
      <c r="A34" s="118" t="s">
        <v>181</v>
      </c>
      <c r="B34" s="126" t="s">
        <v>443</v>
      </c>
      <c r="C34" s="124" t="s">
        <v>444</v>
      </c>
      <c r="D34" s="139">
        <f t="shared" ref="D34:F34" si="11">SUM(D31:D33)</f>
        <v>2800000</v>
      </c>
      <c r="E34" s="139">
        <f t="shared" ref="E34" si="12">SUM(E31:E33)</f>
        <v>2800000</v>
      </c>
      <c r="F34" s="139">
        <f t="shared" si="11"/>
        <v>0</v>
      </c>
      <c r="G34" s="139">
        <f t="shared" ref="G34" si="13">SUM(G31:G33)</f>
        <v>0</v>
      </c>
      <c r="H34" s="162">
        <f t="shared" si="10"/>
        <v>2800000</v>
      </c>
      <c r="I34" s="162">
        <f t="shared" si="10"/>
        <v>2800000</v>
      </c>
    </row>
    <row r="35" spans="1:9" ht="15" customHeight="1" x14ac:dyDescent="0.2">
      <c r="A35" s="118" t="s">
        <v>184</v>
      </c>
      <c r="B35" s="126" t="s">
        <v>445</v>
      </c>
      <c r="C35" s="124" t="s">
        <v>446</v>
      </c>
      <c r="D35" s="74">
        <v>9100000</v>
      </c>
      <c r="E35" s="74">
        <v>9100000</v>
      </c>
      <c r="F35" s="185"/>
      <c r="G35" s="185"/>
      <c r="H35" s="162">
        <f t="shared" si="10"/>
        <v>9100000</v>
      </c>
      <c r="I35" s="162">
        <f t="shared" si="10"/>
        <v>9100000</v>
      </c>
    </row>
    <row r="36" spans="1:9" ht="15" customHeight="1" x14ac:dyDescent="0.2">
      <c r="A36" s="118" t="s">
        <v>187</v>
      </c>
      <c r="B36" s="126" t="s">
        <v>447</v>
      </c>
      <c r="C36" s="124" t="s">
        <v>448</v>
      </c>
      <c r="D36" s="74">
        <v>1800000</v>
      </c>
      <c r="E36" s="74">
        <v>1800000</v>
      </c>
      <c r="F36" s="185"/>
      <c r="G36" s="185"/>
      <c r="H36" s="162">
        <f t="shared" si="10"/>
        <v>1800000</v>
      </c>
      <c r="I36" s="162">
        <f t="shared" si="10"/>
        <v>1800000</v>
      </c>
    </row>
    <row r="37" spans="1:9" ht="15" customHeight="1" x14ac:dyDescent="0.2">
      <c r="A37" s="118" t="s">
        <v>190</v>
      </c>
      <c r="B37" s="126" t="s">
        <v>449</v>
      </c>
      <c r="C37" s="124" t="s">
        <v>450</v>
      </c>
      <c r="D37" s="139">
        <f t="shared" ref="D37:F37" si="14">SUM(D35:D36)</f>
        <v>10900000</v>
      </c>
      <c r="E37" s="139">
        <f t="shared" ref="E37" si="15">SUM(E35:E36)</f>
        <v>10900000</v>
      </c>
      <c r="F37" s="139">
        <f t="shared" si="14"/>
        <v>0</v>
      </c>
      <c r="G37" s="139">
        <f t="shared" ref="G37" si="16">SUM(G35:G36)</f>
        <v>0</v>
      </c>
      <c r="H37" s="162">
        <f t="shared" si="10"/>
        <v>10900000</v>
      </c>
      <c r="I37" s="162">
        <f t="shared" si="10"/>
        <v>10900000</v>
      </c>
    </row>
    <row r="38" spans="1:9" ht="15" customHeight="1" x14ac:dyDescent="0.2">
      <c r="A38" s="118" t="s">
        <v>193</v>
      </c>
      <c r="B38" s="126" t="s">
        <v>451</v>
      </c>
      <c r="C38" s="124" t="s">
        <v>452</v>
      </c>
      <c r="D38" s="74"/>
      <c r="E38" s="74"/>
      <c r="F38" s="185"/>
      <c r="G38" s="185"/>
      <c r="H38" s="162">
        <f t="shared" si="10"/>
        <v>0</v>
      </c>
      <c r="I38" s="162">
        <f t="shared" si="10"/>
        <v>0</v>
      </c>
    </row>
    <row r="39" spans="1:9" ht="15" customHeight="1" x14ac:dyDescent="0.2">
      <c r="A39" s="118" t="s">
        <v>196</v>
      </c>
      <c r="B39" s="126" t="s">
        <v>453</v>
      </c>
      <c r="C39" s="124" t="s">
        <v>454</v>
      </c>
      <c r="D39" s="74"/>
      <c r="E39" s="74"/>
      <c r="F39" s="185"/>
      <c r="G39" s="185"/>
      <c r="H39" s="162">
        <f t="shared" si="10"/>
        <v>0</v>
      </c>
      <c r="I39" s="162">
        <f t="shared" si="10"/>
        <v>0</v>
      </c>
    </row>
    <row r="40" spans="1:9" ht="15" customHeight="1" x14ac:dyDescent="0.2">
      <c r="A40" s="118" t="s">
        <v>199</v>
      </c>
      <c r="B40" s="126" t="s">
        <v>455</v>
      </c>
      <c r="C40" s="124" t="s">
        <v>456</v>
      </c>
      <c r="D40" s="74"/>
      <c r="E40" s="74"/>
      <c r="F40" s="185"/>
      <c r="G40" s="185"/>
      <c r="H40" s="162">
        <f t="shared" si="10"/>
        <v>0</v>
      </c>
      <c r="I40" s="162">
        <f t="shared" si="10"/>
        <v>0</v>
      </c>
    </row>
    <row r="41" spans="1:9" ht="15" customHeight="1" x14ac:dyDescent="0.2">
      <c r="A41" s="118" t="s">
        <v>202</v>
      </c>
      <c r="B41" s="126" t="s">
        <v>457</v>
      </c>
      <c r="C41" s="124" t="s">
        <v>458</v>
      </c>
      <c r="D41" s="74"/>
      <c r="E41" s="74"/>
      <c r="F41" s="185"/>
      <c r="G41" s="185"/>
      <c r="H41" s="162">
        <f t="shared" si="10"/>
        <v>0</v>
      </c>
      <c r="I41" s="162">
        <f t="shared" si="10"/>
        <v>0</v>
      </c>
    </row>
    <row r="42" spans="1:9" ht="15" customHeight="1" x14ac:dyDescent="0.2">
      <c r="A42" s="118" t="s">
        <v>205</v>
      </c>
      <c r="B42" s="126" t="s">
        <v>459</v>
      </c>
      <c r="C42" s="124" t="s">
        <v>460</v>
      </c>
      <c r="D42" s="74"/>
      <c r="E42" s="74"/>
      <c r="F42" s="185"/>
      <c r="G42" s="185"/>
      <c r="H42" s="162">
        <f t="shared" si="10"/>
        <v>0</v>
      </c>
      <c r="I42" s="162">
        <f t="shared" si="10"/>
        <v>0</v>
      </c>
    </row>
    <row r="43" spans="1:9" ht="15" customHeight="1" x14ac:dyDescent="0.2">
      <c r="A43" s="118" t="s">
        <v>208</v>
      </c>
      <c r="B43" s="128" t="s">
        <v>461</v>
      </c>
      <c r="C43" s="124" t="s">
        <v>462</v>
      </c>
      <c r="D43" s="74"/>
      <c r="E43" s="74"/>
      <c r="F43" s="185"/>
      <c r="G43" s="185"/>
      <c r="H43" s="162">
        <f t="shared" si="10"/>
        <v>0</v>
      </c>
      <c r="I43" s="162">
        <f t="shared" si="10"/>
        <v>0</v>
      </c>
    </row>
    <row r="44" spans="1:9" ht="15" customHeight="1" x14ac:dyDescent="0.2">
      <c r="A44" s="118" t="s">
        <v>211</v>
      </c>
      <c r="B44" s="126" t="s">
        <v>463</v>
      </c>
      <c r="C44" s="124" t="s">
        <v>464</v>
      </c>
      <c r="D44" s="74">
        <v>10430000</v>
      </c>
      <c r="E44" s="74">
        <v>13478000</v>
      </c>
      <c r="F44" s="185"/>
      <c r="G44" s="185"/>
      <c r="H44" s="162">
        <f t="shared" si="10"/>
        <v>10430000</v>
      </c>
      <c r="I44" s="162">
        <f t="shared" si="10"/>
        <v>13478000</v>
      </c>
    </row>
    <row r="45" spans="1:9" ht="15" customHeight="1" x14ac:dyDescent="0.2">
      <c r="A45" s="118" t="s">
        <v>214</v>
      </c>
      <c r="B45" s="126" t="s">
        <v>465</v>
      </c>
      <c r="C45" s="124" t="s">
        <v>466</v>
      </c>
      <c r="D45" s="139">
        <f t="shared" ref="D45:F45" si="17">SUM(D38:D44)</f>
        <v>10430000</v>
      </c>
      <c r="E45" s="139">
        <f t="shared" ref="E45" si="18">SUM(E38:E44)</f>
        <v>13478000</v>
      </c>
      <c r="F45" s="139">
        <f t="shared" si="17"/>
        <v>0</v>
      </c>
      <c r="G45" s="139">
        <f t="shared" ref="G45" si="19">SUM(G38:G44)</f>
        <v>0</v>
      </c>
      <c r="H45" s="162">
        <f t="shared" si="10"/>
        <v>10430000</v>
      </c>
      <c r="I45" s="162">
        <f t="shared" si="10"/>
        <v>13478000</v>
      </c>
    </row>
    <row r="46" spans="1:9" ht="15" customHeight="1" x14ac:dyDescent="0.2">
      <c r="A46" s="118" t="s">
        <v>217</v>
      </c>
      <c r="B46" s="126" t="s">
        <v>467</v>
      </c>
      <c r="C46" s="124" t="s">
        <v>468</v>
      </c>
      <c r="D46" s="74">
        <v>50000</v>
      </c>
      <c r="E46" s="74">
        <v>50000</v>
      </c>
      <c r="F46" s="185"/>
      <c r="G46" s="185"/>
      <c r="H46" s="162">
        <f t="shared" si="10"/>
        <v>50000</v>
      </c>
      <c r="I46" s="162">
        <f t="shared" si="10"/>
        <v>50000</v>
      </c>
    </row>
    <row r="47" spans="1:9" ht="15" customHeight="1" x14ac:dyDescent="0.2">
      <c r="A47" s="118" t="s">
        <v>220</v>
      </c>
      <c r="B47" s="126" t="s">
        <v>469</v>
      </c>
      <c r="C47" s="124" t="s">
        <v>470</v>
      </c>
      <c r="D47" s="74"/>
      <c r="E47" s="74"/>
      <c r="F47" s="185"/>
      <c r="G47" s="185"/>
      <c r="H47" s="162">
        <f t="shared" si="10"/>
        <v>0</v>
      </c>
      <c r="I47" s="162">
        <f t="shared" si="10"/>
        <v>0</v>
      </c>
    </row>
    <row r="48" spans="1:9" ht="15" customHeight="1" x14ac:dyDescent="0.2">
      <c r="A48" s="118" t="s">
        <v>223</v>
      </c>
      <c r="B48" s="126" t="s">
        <v>471</v>
      </c>
      <c r="C48" s="124" t="s">
        <v>472</v>
      </c>
      <c r="D48" s="139">
        <f t="shared" ref="D48:F48" si="20">SUM(D46:D47)</f>
        <v>50000</v>
      </c>
      <c r="E48" s="139">
        <f t="shared" ref="E48" si="21">SUM(E46:E47)</f>
        <v>50000</v>
      </c>
      <c r="F48" s="139">
        <f t="shared" si="20"/>
        <v>0</v>
      </c>
      <c r="G48" s="139">
        <f t="shared" ref="G48" si="22">SUM(G46:G47)</f>
        <v>0</v>
      </c>
      <c r="H48" s="162">
        <f t="shared" si="10"/>
        <v>50000</v>
      </c>
      <c r="I48" s="162">
        <f t="shared" si="10"/>
        <v>50000</v>
      </c>
    </row>
    <row r="49" spans="1:9" ht="15" customHeight="1" x14ac:dyDescent="0.2">
      <c r="A49" s="118" t="s">
        <v>226</v>
      </c>
      <c r="B49" s="126" t="s">
        <v>473</v>
      </c>
      <c r="C49" s="124" t="s">
        <v>474</v>
      </c>
      <c r="D49" s="74">
        <v>6515100</v>
      </c>
      <c r="E49" s="74">
        <v>6515100</v>
      </c>
      <c r="F49" s="185"/>
      <c r="G49" s="185"/>
      <c r="H49" s="162">
        <f t="shared" si="10"/>
        <v>6515100</v>
      </c>
      <c r="I49" s="162">
        <f t="shared" si="10"/>
        <v>6515100</v>
      </c>
    </row>
    <row r="50" spans="1:9" ht="15" customHeight="1" x14ac:dyDescent="0.2">
      <c r="A50" s="118" t="s">
        <v>229</v>
      </c>
      <c r="B50" s="126" t="s">
        <v>475</v>
      </c>
      <c r="C50" s="124" t="s">
        <v>476</v>
      </c>
      <c r="D50" s="74">
        <v>300000</v>
      </c>
      <c r="E50" s="74">
        <v>300000</v>
      </c>
      <c r="F50" s="185"/>
      <c r="G50" s="185"/>
      <c r="H50" s="162">
        <f t="shared" si="10"/>
        <v>300000</v>
      </c>
      <c r="I50" s="162">
        <f t="shared" si="10"/>
        <v>300000</v>
      </c>
    </row>
    <row r="51" spans="1:9" ht="15" customHeight="1" x14ac:dyDescent="0.2">
      <c r="A51" s="118" t="s">
        <v>232</v>
      </c>
      <c r="B51" s="126" t="s">
        <v>477</v>
      </c>
      <c r="C51" s="124" t="s">
        <v>478</v>
      </c>
      <c r="D51" s="74"/>
      <c r="E51" s="74"/>
      <c r="F51" s="185"/>
      <c r="G51" s="185"/>
      <c r="H51" s="162">
        <f t="shared" si="10"/>
        <v>0</v>
      </c>
      <c r="I51" s="162">
        <f t="shared" si="10"/>
        <v>0</v>
      </c>
    </row>
    <row r="52" spans="1:9" ht="15" customHeight="1" x14ac:dyDescent="0.2">
      <c r="A52" s="118" t="s">
        <v>479</v>
      </c>
      <c r="B52" s="126" t="s">
        <v>480</v>
      </c>
      <c r="C52" s="124" t="s">
        <v>481</v>
      </c>
      <c r="D52" s="74"/>
      <c r="E52" s="74"/>
      <c r="F52" s="185"/>
      <c r="G52" s="185"/>
      <c r="H52" s="162">
        <f t="shared" si="10"/>
        <v>0</v>
      </c>
      <c r="I52" s="162">
        <f t="shared" si="10"/>
        <v>0</v>
      </c>
    </row>
    <row r="53" spans="1:9" ht="15" customHeight="1" x14ac:dyDescent="0.2">
      <c r="A53" s="118" t="s">
        <v>482</v>
      </c>
      <c r="B53" s="126" t="s">
        <v>483</v>
      </c>
      <c r="C53" s="124" t="s">
        <v>484</v>
      </c>
      <c r="D53" s="74">
        <v>150000</v>
      </c>
      <c r="E53" s="74">
        <v>150000</v>
      </c>
      <c r="F53" s="185"/>
      <c r="G53" s="185"/>
      <c r="H53" s="162">
        <f t="shared" si="10"/>
        <v>150000</v>
      </c>
      <c r="I53" s="162">
        <f t="shared" si="10"/>
        <v>150000</v>
      </c>
    </row>
    <row r="54" spans="1:9" ht="15" customHeight="1" x14ac:dyDescent="0.2">
      <c r="A54" s="118" t="s">
        <v>485</v>
      </c>
      <c r="B54" s="126" t="s">
        <v>486</v>
      </c>
      <c r="C54" s="124" t="s">
        <v>487</v>
      </c>
      <c r="D54" s="139">
        <f t="shared" ref="D54:F54" si="23">SUM(D49:D53)</f>
        <v>6965100</v>
      </c>
      <c r="E54" s="139">
        <f t="shared" ref="E54" si="24">SUM(E49:E53)</f>
        <v>6965100</v>
      </c>
      <c r="F54" s="139">
        <f t="shared" si="23"/>
        <v>0</v>
      </c>
      <c r="G54" s="139">
        <f t="shared" ref="G54" si="25">SUM(G49:G53)</f>
        <v>0</v>
      </c>
      <c r="H54" s="162">
        <f t="shared" si="10"/>
        <v>6965100</v>
      </c>
      <c r="I54" s="162">
        <f t="shared" si="10"/>
        <v>6965100</v>
      </c>
    </row>
    <row r="55" spans="1:9" ht="15" customHeight="1" x14ac:dyDescent="0.2">
      <c r="A55" s="164" t="s">
        <v>488</v>
      </c>
      <c r="B55" s="168" t="s">
        <v>489</v>
      </c>
      <c r="C55" s="166" t="s">
        <v>490</v>
      </c>
      <c r="D55" s="380">
        <f>D34+D37+D45+D48+D54</f>
        <v>31145100</v>
      </c>
      <c r="E55" s="380">
        <f>E34+E37+E45+E48+E54</f>
        <v>34193100</v>
      </c>
      <c r="F55" s="380">
        <f t="shared" ref="F55:G55" si="26">F34+F37+F45+F48+F54</f>
        <v>0</v>
      </c>
      <c r="G55" s="380">
        <f t="shared" si="26"/>
        <v>0</v>
      </c>
      <c r="H55" s="437">
        <f t="shared" ref="H55:I55" si="27">H34+H37+H45+H48+H54</f>
        <v>31145100</v>
      </c>
      <c r="I55" s="437">
        <f t="shared" si="27"/>
        <v>34193100</v>
      </c>
    </row>
    <row r="56" spans="1:9" ht="15" customHeight="1" x14ac:dyDescent="0.2">
      <c r="A56" s="118" t="s">
        <v>243</v>
      </c>
      <c r="B56" s="138" t="s">
        <v>491</v>
      </c>
      <c r="C56" s="124" t="s">
        <v>492</v>
      </c>
      <c r="D56" s="169"/>
      <c r="E56" s="169"/>
      <c r="F56" s="170"/>
      <c r="G56" s="170"/>
      <c r="H56" s="162">
        <f t="shared" ref="H56:I90" si="28">D56+F56</f>
        <v>0</v>
      </c>
      <c r="I56" s="162">
        <f t="shared" si="28"/>
        <v>0</v>
      </c>
    </row>
    <row r="57" spans="1:9" ht="15" customHeight="1" x14ac:dyDescent="0.2">
      <c r="A57" s="118" t="s">
        <v>246</v>
      </c>
      <c r="B57" s="138" t="s">
        <v>493</v>
      </c>
      <c r="C57" s="124" t="s">
        <v>494</v>
      </c>
      <c r="D57" s="169"/>
      <c r="E57" s="169"/>
      <c r="F57" s="170"/>
      <c r="G57" s="170"/>
      <c r="H57" s="162">
        <f t="shared" si="28"/>
        <v>0</v>
      </c>
      <c r="I57" s="162">
        <f t="shared" si="28"/>
        <v>0</v>
      </c>
    </row>
    <row r="58" spans="1:9" ht="15" customHeight="1" x14ac:dyDescent="0.2">
      <c r="A58" s="118" t="s">
        <v>249</v>
      </c>
      <c r="B58" s="138" t="s">
        <v>495</v>
      </c>
      <c r="C58" s="124" t="s">
        <v>496</v>
      </c>
      <c r="D58" s="169"/>
      <c r="E58" s="169"/>
      <c r="F58" s="170"/>
      <c r="G58" s="170"/>
      <c r="H58" s="162">
        <f t="shared" si="28"/>
        <v>0</v>
      </c>
      <c r="I58" s="162">
        <f t="shared" si="28"/>
        <v>0</v>
      </c>
    </row>
    <row r="59" spans="1:9" ht="15" customHeight="1" x14ac:dyDescent="0.2">
      <c r="A59" s="118" t="s">
        <v>252</v>
      </c>
      <c r="B59" s="138" t="s">
        <v>497</v>
      </c>
      <c r="C59" s="124" t="s">
        <v>498</v>
      </c>
      <c r="D59" s="169"/>
      <c r="E59" s="169"/>
      <c r="F59" s="170"/>
      <c r="G59" s="170"/>
      <c r="H59" s="162">
        <f t="shared" si="28"/>
        <v>0</v>
      </c>
      <c r="I59" s="162">
        <f t="shared" si="28"/>
        <v>0</v>
      </c>
    </row>
    <row r="60" spans="1:9" ht="15" customHeight="1" x14ac:dyDescent="0.2">
      <c r="A60" s="118" t="s">
        <v>255</v>
      </c>
      <c r="B60" s="138" t="s">
        <v>499</v>
      </c>
      <c r="C60" s="124" t="s">
        <v>500</v>
      </c>
      <c r="D60" s="169"/>
      <c r="E60" s="169"/>
      <c r="F60" s="170"/>
      <c r="G60" s="170"/>
      <c r="H60" s="162">
        <f t="shared" si="28"/>
        <v>0</v>
      </c>
      <c r="I60" s="162">
        <f t="shared" si="28"/>
        <v>0</v>
      </c>
    </row>
    <row r="61" spans="1:9" ht="15" customHeight="1" x14ac:dyDescent="0.2">
      <c r="A61" s="118" t="s">
        <v>258</v>
      </c>
      <c r="B61" s="138" t="s">
        <v>501</v>
      </c>
      <c r="C61" s="124" t="s">
        <v>502</v>
      </c>
      <c r="D61" s="169"/>
      <c r="E61" s="169"/>
      <c r="F61" s="170"/>
      <c r="G61" s="170"/>
      <c r="H61" s="162">
        <f t="shared" si="28"/>
        <v>0</v>
      </c>
      <c r="I61" s="162">
        <f t="shared" si="28"/>
        <v>0</v>
      </c>
    </row>
    <row r="62" spans="1:9" ht="15" customHeight="1" x14ac:dyDescent="0.2">
      <c r="A62" s="118" t="s">
        <v>261</v>
      </c>
      <c r="B62" s="138" t="s">
        <v>503</v>
      </c>
      <c r="C62" s="124" t="s">
        <v>504</v>
      </c>
      <c r="D62" s="169"/>
      <c r="E62" s="169"/>
      <c r="F62" s="170"/>
      <c r="G62" s="170"/>
      <c r="H62" s="162">
        <f t="shared" si="28"/>
        <v>0</v>
      </c>
      <c r="I62" s="162">
        <f t="shared" si="28"/>
        <v>0</v>
      </c>
    </row>
    <row r="63" spans="1:9" ht="15" customHeight="1" x14ac:dyDescent="0.2">
      <c r="A63" s="118" t="s">
        <v>264</v>
      </c>
      <c r="B63" s="138" t="s">
        <v>505</v>
      </c>
      <c r="C63" s="124" t="s">
        <v>506</v>
      </c>
      <c r="D63" s="169"/>
      <c r="E63" s="169"/>
      <c r="F63" s="170"/>
      <c r="G63" s="170"/>
      <c r="H63" s="162">
        <f t="shared" si="28"/>
        <v>0</v>
      </c>
      <c r="I63" s="162">
        <f t="shared" si="28"/>
        <v>0</v>
      </c>
    </row>
    <row r="64" spans="1:9" ht="15" customHeight="1" x14ac:dyDescent="0.2">
      <c r="A64" s="164" t="s">
        <v>267</v>
      </c>
      <c r="B64" s="171" t="s">
        <v>507</v>
      </c>
      <c r="C64" s="166" t="s">
        <v>508</v>
      </c>
      <c r="D64" s="172"/>
      <c r="E64" s="172"/>
      <c r="F64" s="173"/>
      <c r="G64" s="173"/>
      <c r="H64" s="167">
        <f t="shared" si="28"/>
        <v>0</v>
      </c>
      <c r="I64" s="167">
        <f t="shared" si="28"/>
        <v>0</v>
      </c>
    </row>
    <row r="65" spans="1:9" ht="15" customHeight="1" x14ac:dyDescent="0.2">
      <c r="A65" s="118" t="s">
        <v>270</v>
      </c>
      <c r="B65" s="144" t="s">
        <v>509</v>
      </c>
      <c r="C65" s="124" t="s">
        <v>510</v>
      </c>
      <c r="D65" s="169"/>
      <c r="E65" s="169"/>
      <c r="F65" s="170"/>
      <c r="G65" s="170"/>
      <c r="H65" s="162">
        <f t="shared" si="28"/>
        <v>0</v>
      </c>
      <c r="I65" s="162">
        <f t="shared" si="28"/>
        <v>0</v>
      </c>
    </row>
    <row r="66" spans="1:9" ht="15" customHeight="1" x14ac:dyDescent="0.2">
      <c r="A66" s="118">
        <v>56</v>
      </c>
      <c r="B66" s="144" t="s">
        <v>511</v>
      </c>
      <c r="C66" s="124" t="s">
        <v>512</v>
      </c>
      <c r="D66" s="169"/>
      <c r="E66" s="169"/>
      <c r="F66" s="170"/>
      <c r="G66" s="170"/>
      <c r="H66" s="162">
        <f t="shared" si="28"/>
        <v>0</v>
      </c>
      <c r="I66" s="162">
        <f t="shared" si="28"/>
        <v>0</v>
      </c>
    </row>
    <row r="67" spans="1:9" ht="15" customHeight="1" x14ac:dyDescent="0.2">
      <c r="A67" s="118">
        <v>57</v>
      </c>
      <c r="B67" s="144" t="s">
        <v>513</v>
      </c>
      <c r="C67" s="124" t="s">
        <v>514</v>
      </c>
      <c r="D67" s="169"/>
      <c r="E67" s="169"/>
      <c r="F67" s="170"/>
      <c r="G67" s="170"/>
      <c r="H67" s="162">
        <f t="shared" si="28"/>
        <v>0</v>
      </c>
      <c r="I67" s="162">
        <f t="shared" si="28"/>
        <v>0</v>
      </c>
    </row>
    <row r="68" spans="1:9" ht="15" customHeight="1" x14ac:dyDescent="0.2">
      <c r="A68" s="118">
        <v>58</v>
      </c>
      <c r="B68" s="144" t="s">
        <v>515</v>
      </c>
      <c r="C68" s="124" t="s">
        <v>516</v>
      </c>
      <c r="D68" s="169"/>
      <c r="E68" s="169"/>
      <c r="F68" s="170"/>
      <c r="G68" s="170"/>
      <c r="H68" s="162">
        <f t="shared" si="28"/>
        <v>0</v>
      </c>
      <c r="I68" s="162">
        <f t="shared" si="28"/>
        <v>0</v>
      </c>
    </row>
    <row r="69" spans="1:9" ht="15" customHeight="1" x14ac:dyDescent="0.2">
      <c r="A69" s="118">
        <v>59</v>
      </c>
      <c r="B69" s="144" t="s">
        <v>517</v>
      </c>
      <c r="C69" s="124" t="s">
        <v>518</v>
      </c>
      <c r="D69" s="163"/>
      <c r="E69" s="163"/>
      <c r="F69" s="170"/>
      <c r="G69" s="170"/>
      <c r="H69" s="162">
        <f t="shared" si="28"/>
        <v>0</v>
      </c>
      <c r="I69" s="162">
        <f t="shared" si="28"/>
        <v>0</v>
      </c>
    </row>
    <row r="70" spans="1:9" ht="15" customHeight="1" x14ac:dyDescent="0.2">
      <c r="A70" s="118">
        <v>60</v>
      </c>
      <c r="B70" s="144" t="s">
        <v>519</v>
      </c>
      <c r="C70" s="124" t="s">
        <v>520</v>
      </c>
      <c r="D70" s="169"/>
      <c r="E70" s="169"/>
      <c r="F70" s="170"/>
      <c r="G70" s="170"/>
      <c r="H70" s="162">
        <f t="shared" si="28"/>
        <v>0</v>
      </c>
      <c r="I70" s="162">
        <f t="shared" si="28"/>
        <v>0</v>
      </c>
    </row>
    <row r="71" spans="1:9" ht="15" customHeight="1" x14ac:dyDescent="0.2">
      <c r="A71" s="118">
        <v>61</v>
      </c>
      <c r="B71" s="144" t="s">
        <v>521</v>
      </c>
      <c r="C71" s="124" t="s">
        <v>522</v>
      </c>
      <c r="D71" s="169"/>
      <c r="E71" s="169"/>
      <c r="F71" s="170"/>
      <c r="G71" s="170"/>
      <c r="H71" s="162">
        <f t="shared" si="28"/>
        <v>0</v>
      </c>
      <c r="I71" s="162">
        <f t="shared" si="28"/>
        <v>0</v>
      </c>
    </row>
    <row r="72" spans="1:9" ht="15" customHeight="1" x14ac:dyDescent="0.2">
      <c r="A72" s="118">
        <v>62</v>
      </c>
      <c r="B72" s="144" t="s">
        <v>523</v>
      </c>
      <c r="C72" s="124" t="s">
        <v>524</v>
      </c>
      <c r="D72" s="169"/>
      <c r="E72" s="169"/>
      <c r="F72" s="170"/>
      <c r="G72" s="170"/>
      <c r="H72" s="162">
        <f t="shared" si="28"/>
        <v>0</v>
      </c>
      <c r="I72" s="162">
        <f t="shared" si="28"/>
        <v>0</v>
      </c>
    </row>
    <row r="73" spans="1:9" ht="15" customHeight="1" x14ac:dyDescent="0.2">
      <c r="A73" s="118">
        <v>63</v>
      </c>
      <c r="B73" s="144" t="s">
        <v>525</v>
      </c>
      <c r="C73" s="124" t="s">
        <v>526</v>
      </c>
      <c r="D73" s="169"/>
      <c r="E73" s="169"/>
      <c r="F73" s="170"/>
      <c r="G73" s="170"/>
      <c r="H73" s="162">
        <f t="shared" si="28"/>
        <v>0</v>
      </c>
      <c r="I73" s="162">
        <f t="shared" si="28"/>
        <v>0</v>
      </c>
    </row>
    <row r="74" spans="1:9" ht="15" customHeight="1" x14ac:dyDescent="0.2">
      <c r="A74" s="118">
        <v>64</v>
      </c>
      <c r="B74" s="144" t="s">
        <v>527</v>
      </c>
      <c r="C74" s="124" t="s">
        <v>528</v>
      </c>
      <c r="D74" s="169"/>
      <c r="E74" s="169"/>
      <c r="F74" s="170"/>
      <c r="G74" s="170"/>
      <c r="H74" s="162">
        <f t="shared" si="28"/>
        <v>0</v>
      </c>
      <c r="I74" s="162">
        <f t="shared" si="28"/>
        <v>0</v>
      </c>
    </row>
    <row r="75" spans="1:9" ht="15" customHeight="1" x14ac:dyDescent="0.2">
      <c r="A75" s="118">
        <v>65</v>
      </c>
      <c r="B75" s="144" t="s">
        <v>529</v>
      </c>
      <c r="C75" s="124" t="s">
        <v>530</v>
      </c>
      <c r="D75" s="169"/>
      <c r="E75" s="169"/>
      <c r="F75" s="170"/>
      <c r="G75" s="170"/>
      <c r="H75" s="162">
        <f t="shared" si="28"/>
        <v>0</v>
      </c>
      <c r="I75" s="162">
        <f t="shared" si="28"/>
        <v>0</v>
      </c>
    </row>
    <row r="76" spans="1:9" ht="15" customHeight="1" x14ac:dyDescent="0.2">
      <c r="A76" s="118">
        <v>66</v>
      </c>
      <c r="B76" s="144" t="s">
        <v>531</v>
      </c>
      <c r="C76" s="124" t="s">
        <v>532</v>
      </c>
      <c r="D76" s="169"/>
      <c r="E76" s="169"/>
      <c r="F76" s="170"/>
      <c r="G76" s="170"/>
      <c r="H76" s="162">
        <f t="shared" si="28"/>
        <v>0</v>
      </c>
      <c r="I76" s="162">
        <f t="shared" si="28"/>
        <v>0</v>
      </c>
    </row>
    <row r="77" spans="1:9" ht="15" customHeight="1" x14ac:dyDescent="0.2">
      <c r="A77" s="118">
        <v>67</v>
      </c>
      <c r="B77" s="146" t="s">
        <v>533</v>
      </c>
      <c r="C77" s="124" t="s">
        <v>534</v>
      </c>
      <c r="D77" s="169"/>
      <c r="E77" s="169"/>
      <c r="F77" s="170"/>
      <c r="G77" s="170"/>
      <c r="H77" s="162">
        <f t="shared" si="28"/>
        <v>0</v>
      </c>
      <c r="I77" s="162">
        <f t="shared" si="28"/>
        <v>0</v>
      </c>
    </row>
    <row r="78" spans="1:9" ht="15" customHeight="1" x14ac:dyDescent="0.2">
      <c r="A78" s="118">
        <v>68</v>
      </c>
      <c r="B78" s="144" t="s">
        <v>535</v>
      </c>
      <c r="C78" s="124" t="s">
        <v>536</v>
      </c>
      <c r="D78" s="169"/>
      <c r="E78" s="169"/>
      <c r="F78" s="170"/>
      <c r="G78" s="170"/>
      <c r="H78" s="162">
        <f t="shared" si="28"/>
        <v>0</v>
      </c>
      <c r="I78" s="162">
        <f t="shared" si="28"/>
        <v>0</v>
      </c>
    </row>
    <row r="79" spans="1:9" ht="15" customHeight="1" x14ac:dyDescent="0.2">
      <c r="A79" s="118">
        <v>69</v>
      </c>
      <c r="B79" s="144" t="s">
        <v>537</v>
      </c>
      <c r="C79" s="124" t="s">
        <v>538</v>
      </c>
      <c r="D79" s="169"/>
      <c r="E79" s="169"/>
      <c r="F79" s="170"/>
      <c r="G79" s="170"/>
      <c r="H79" s="162">
        <f t="shared" si="28"/>
        <v>0</v>
      </c>
      <c r="I79" s="162">
        <f t="shared" si="28"/>
        <v>0</v>
      </c>
    </row>
    <row r="80" spans="1:9" ht="15" customHeight="1" x14ac:dyDescent="0.2">
      <c r="A80" s="118">
        <v>70</v>
      </c>
      <c r="B80" s="146" t="s">
        <v>89</v>
      </c>
      <c r="C80" s="124" t="s">
        <v>539</v>
      </c>
      <c r="D80" s="169"/>
      <c r="E80" s="169"/>
      <c r="F80" s="170"/>
      <c r="G80" s="170"/>
      <c r="H80" s="162">
        <f t="shared" si="28"/>
        <v>0</v>
      </c>
      <c r="I80" s="162">
        <f t="shared" si="28"/>
        <v>0</v>
      </c>
    </row>
    <row r="81" spans="1:9" ht="15" customHeight="1" x14ac:dyDescent="0.2">
      <c r="A81" s="164">
        <v>71</v>
      </c>
      <c r="B81" s="171" t="s">
        <v>540</v>
      </c>
      <c r="C81" s="166" t="s">
        <v>541</v>
      </c>
      <c r="D81" s="172"/>
      <c r="E81" s="172"/>
      <c r="F81" s="173"/>
      <c r="G81" s="173"/>
      <c r="H81" s="167">
        <f t="shared" si="28"/>
        <v>0</v>
      </c>
      <c r="I81" s="167">
        <f t="shared" si="28"/>
        <v>0</v>
      </c>
    </row>
    <row r="82" spans="1:9" ht="15" customHeight="1" x14ac:dyDescent="0.2">
      <c r="A82" s="118">
        <v>72</v>
      </c>
      <c r="B82" s="149" t="s">
        <v>542</v>
      </c>
      <c r="C82" s="124" t="s">
        <v>543</v>
      </c>
      <c r="D82" s="169"/>
      <c r="E82" s="169"/>
      <c r="F82" s="170"/>
      <c r="G82" s="170"/>
      <c r="H82" s="162">
        <f t="shared" si="28"/>
        <v>0</v>
      </c>
      <c r="I82" s="162">
        <f t="shared" si="28"/>
        <v>0</v>
      </c>
    </row>
    <row r="83" spans="1:9" ht="15" customHeight="1" x14ac:dyDescent="0.2">
      <c r="A83" s="118">
        <v>73</v>
      </c>
      <c r="B83" s="149" t="s">
        <v>544</v>
      </c>
      <c r="C83" s="124" t="s">
        <v>545</v>
      </c>
      <c r="D83" s="169"/>
      <c r="E83" s="169"/>
      <c r="F83" s="170"/>
      <c r="G83" s="170"/>
      <c r="H83" s="162">
        <f t="shared" si="28"/>
        <v>0</v>
      </c>
      <c r="I83" s="162">
        <f t="shared" si="28"/>
        <v>0</v>
      </c>
    </row>
    <row r="84" spans="1:9" ht="15" customHeight="1" x14ac:dyDescent="0.2">
      <c r="A84" s="118">
        <v>74</v>
      </c>
      <c r="B84" s="149" t="s">
        <v>546</v>
      </c>
      <c r="C84" s="124" t="s">
        <v>547</v>
      </c>
      <c r="D84" s="169">
        <v>2500000</v>
      </c>
      <c r="E84" s="169">
        <v>2500000</v>
      </c>
      <c r="F84" s="170"/>
      <c r="G84" s="170"/>
      <c r="H84" s="162">
        <f t="shared" si="28"/>
        <v>2500000</v>
      </c>
      <c r="I84" s="162">
        <f t="shared" si="28"/>
        <v>2500000</v>
      </c>
    </row>
    <row r="85" spans="1:9" ht="15" customHeight="1" x14ac:dyDescent="0.2">
      <c r="A85" s="118">
        <v>75</v>
      </c>
      <c r="B85" s="149" t="s">
        <v>548</v>
      </c>
      <c r="C85" s="124" t="s">
        <v>549</v>
      </c>
      <c r="D85" s="169">
        <v>1230000</v>
      </c>
      <c r="E85" s="169">
        <v>1230000</v>
      </c>
      <c r="F85" s="170"/>
      <c r="G85" s="170"/>
      <c r="H85" s="162">
        <f t="shared" si="28"/>
        <v>1230000</v>
      </c>
      <c r="I85" s="162">
        <f t="shared" si="28"/>
        <v>1230000</v>
      </c>
    </row>
    <row r="86" spans="1:9" ht="15" customHeight="1" x14ac:dyDescent="0.2">
      <c r="A86" s="118">
        <v>76</v>
      </c>
      <c r="B86" s="128" t="s">
        <v>550</v>
      </c>
      <c r="C86" s="124" t="s">
        <v>551</v>
      </c>
      <c r="D86" s="169"/>
      <c r="E86" s="169"/>
      <c r="F86" s="170"/>
      <c r="G86" s="170"/>
      <c r="H86" s="162">
        <f t="shared" si="28"/>
        <v>0</v>
      </c>
      <c r="I86" s="162">
        <f t="shared" si="28"/>
        <v>0</v>
      </c>
    </row>
    <row r="87" spans="1:9" ht="15" customHeight="1" x14ac:dyDescent="0.2">
      <c r="A87" s="118">
        <v>77</v>
      </c>
      <c r="B87" s="128" t="s">
        <v>552</v>
      </c>
      <c r="C87" s="124" t="s">
        <v>553</v>
      </c>
      <c r="D87" s="169"/>
      <c r="E87" s="169"/>
      <c r="F87" s="170"/>
      <c r="G87" s="170"/>
      <c r="H87" s="162">
        <f t="shared" si="28"/>
        <v>0</v>
      </c>
      <c r="I87" s="162">
        <f t="shared" si="28"/>
        <v>0</v>
      </c>
    </row>
    <row r="88" spans="1:9" ht="15" customHeight="1" x14ac:dyDescent="0.2">
      <c r="A88" s="118">
        <v>78</v>
      </c>
      <c r="B88" s="128" t="s">
        <v>554</v>
      </c>
      <c r="C88" s="124" t="s">
        <v>555</v>
      </c>
      <c r="D88" s="169">
        <v>1007100</v>
      </c>
      <c r="E88" s="169">
        <v>1007100</v>
      </c>
      <c r="F88" s="170"/>
      <c r="G88" s="170"/>
      <c r="H88" s="162">
        <f t="shared" si="28"/>
        <v>1007100</v>
      </c>
      <c r="I88" s="162">
        <f t="shared" si="28"/>
        <v>1007100</v>
      </c>
    </row>
    <row r="89" spans="1:9" ht="15" customHeight="1" x14ac:dyDescent="0.2">
      <c r="A89" s="164">
        <v>79</v>
      </c>
      <c r="B89" s="174" t="s">
        <v>556</v>
      </c>
      <c r="C89" s="166" t="s">
        <v>557</v>
      </c>
      <c r="D89" s="175">
        <f>SUM(D82:D88)</f>
        <v>4737100</v>
      </c>
      <c r="E89" s="175">
        <f>SUM(E82:E88)</f>
        <v>4737100</v>
      </c>
      <c r="F89" s="176"/>
      <c r="G89" s="176"/>
      <c r="H89" s="167">
        <f t="shared" si="28"/>
        <v>4737100</v>
      </c>
      <c r="I89" s="167">
        <f t="shared" si="28"/>
        <v>4737100</v>
      </c>
    </row>
    <row r="90" spans="1:9" s="76" customFormat="1" ht="15" customHeight="1" x14ac:dyDescent="0.2">
      <c r="A90" s="118">
        <v>80</v>
      </c>
      <c r="B90" s="138" t="s">
        <v>558</v>
      </c>
      <c r="C90" s="124" t="s">
        <v>559</v>
      </c>
      <c r="D90" s="169"/>
      <c r="E90" s="169"/>
      <c r="F90" s="177"/>
      <c r="G90" s="177"/>
      <c r="H90" s="162">
        <f t="shared" si="28"/>
        <v>0</v>
      </c>
      <c r="I90" s="162">
        <f t="shared" si="28"/>
        <v>0</v>
      </c>
    </row>
    <row r="91" spans="1:9" ht="15" customHeight="1" x14ac:dyDescent="0.2">
      <c r="A91" s="118">
        <v>81</v>
      </c>
      <c r="B91" s="138" t="s">
        <v>560</v>
      </c>
      <c r="C91" s="124" t="s">
        <v>561</v>
      </c>
      <c r="D91" s="169"/>
      <c r="E91" s="169"/>
      <c r="F91" s="170"/>
      <c r="G91" s="170"/>
      <c r="H91" s="162"/>
      <c r="I91" s="162"/>
    </row>
    <row r="92" spans="1:9" ht="15" customHeight="1" x14ac:dyDescent="0.2">
      <c r="A92" s="118">
        <v>82</v>
      </c>
      <c r="B92" s="138" t="s">
        <v>562</v>
      </c>
      <c r="C92" s="124" t="s">
        <v>563</v>
      </c>
      <c r="D92" s="169"/>
      <c r="E92" s="169"/>
      <c r="F92" s="170"/>
      <c r="G92" s="170"/>
      <c r="H92" s="162"/>
      <c r="I92" s="162"/>
    </row>
    <row r="93" spans="1:9" ht="15" customHeight="1" x14ac:dyDescent="0.2">
      <c r="A93" s="118">
        <v>83</v>
      </c>
      <c r="B93" s="138" t="s">
        <v>564</v>
      </c>
      <c r="C93" s="124" t="s">
        <v>565</v>
      </c>
      <c r="D93" s="169"/>
      <c r="E93" s="169"/>
      <c r="F93" s="170"/>
      <c r="G93" s="170"/>
      <c r="H93" s="162"/>
      <c r="I93" s="162"/>
    </row>
    <row r="94" spans="1:9" ht="15" customHeight="1" x14ac:dyDescent="0.2">
      <c r="A94" s="164">
        <v>84</v>
      </c>
      <c r="B94" s="171" t="s">
        <v>566</v>
      </c>
      <c r="C94" s="166" t="s">
        <v>567</v>
      </c>
      <c r="D94" s="175">
        <f>SUM(D90:D93)</f>
        <v>0</v>
      </c>
      <c r="E94" s="175">
        <f>SUM(E90:E93)</f>
        <v>0</v>
      </c>
      <c r="F94" s="173"/>
      <c r="G94" s="173"/>
      <c r="H94" s="167">
        <f t="shared" ref="H94:I105" si="29">D94+F94</f>
        <v>0</v>
      </c>
      <c r="I94" s="167">
        <f t="shared" si="29"/>
        <v>0</v>
      </c>
    </row>
    <row r="95" spans="1:9" s="76" customFormat="1" ht="15" customHeight="1" x14ac:dyDescent="0.2">
      <c r="A95" s="118">
        <v>85</v>
      </c>
      <c r="B95" s="138" t="s">
        <v>568</v>
      </c>
      <c r="C95" s="124" t="s">
        <v>569</v>
      </c>
      <c r="D95" s="169"/>
      <c r="E95" s="169"/>
      <c r="F95" s="177"/>
      <c r="G95" s="177"/>
      <c r="H95" s="162">
        <f t="shared" si="29"/>
        <v>0</v>
      </c>
      <c r="I95" s="162">
        <f t="shared" si="29"/>
        <v>0</v>
      </c>
    </row>
    <row r="96" spans="1:9" ht="15" customHeight="1" x14ac:dyDescent="0.2">
      <c r="A96" s="118">
        <v>86</v>
      </c>
      <c r="B96" s="138" t="s">
        <v>570</v>
      </c>
      <c r="C96" s="124" t="s">
        <v>571</v>
      </c>
      <c r="D96" s="169"/>
      <c r="E96" s="169"/>
      <c r="F96" s="170"/>
      <c r="G96" s="170"/>
      <c r="H96" s="162">
        <f t="shared" si="29"/>
        <v>0</v>
      </c>
      <c r="I96" s="162">
        <f t="shared" si="29"/>
        <v>0</v>
      </c>
    </row>
    <row r="97" spans="1:9" ht="15" customHeight="1" x14ac:dyDescent="0.2">
      <c r="A97" s="118">
        <v>87</v>
      </c>
      <c r="B97" s="138" t="s">
        <v>572</v>
      </c>
      <c r="C97" s="124" t="s">
        <v>573</v>
      </c>
      <c r="D97" s="169"/>
      <c r="E97" s="169"/>
      <c r="F97" s="170"/>
      <c r="G97" s="170"/>
      <c r="H97" s="162">
        <f t="shared" si="29"/>
        <v>0</v>
      </c>
      <c r="I97" s="162">
        <f t="shared" si="29"/>
        <v>0</v>
      </c>
    </row>
    <row r="98" spans="1:9" ht="15" customHeight="1" x14ac:dyDescent="0.2">
      <c r="A98" s="118">
        <v>88</v>
      </c>
      <c r="B98" s="138" t="s">
        <v>574</v>
      </c>
      <c r="C98" s="124" t="s">
        <v>575</v>
      </c>
      <c r="D98" s="169"/>
      <c r="E98" s="169"/>
      <c r="F98" s="170"/>
      <c r="G98" s="170"/>
      <c r="H98" s="162">
        <f t="shared" si="29"/>
        <v>0</v>
      </c>
      <c r="I98" s="162">
        <f t="shared" si="29"/>
        <v>0</v>
      </c>
    </row>
    <row r="99" spans="1:9" ht="15" customHeight="1" x14ac:dyDescent="0.2">
      <c r="A99" s="118">
        <v>89</v>
      </c>
      <c r="B99" s="138" t="s">
        <v>576</v>
      </c>
      <c r="C99" s="124" t="s">
        <v>577</v>
      </c>
      <c r="D99" s="169"/>
      <c r="E99" s="169"/>
      <c r="F99" s="170"/>
      <c r="G99" s="170"/>
      <c r="H99" s="162">
        <f t="shared" si="29"/>
        <v>0</v>
      </c>
      <c r="I99" s="162">
        <f t="shared" si="29"/>
        <v>0</v>
      </c>
    </row>
    <row r="100" spans="1:9" ht="15" customHeight="1" x14ac:dyDescent="0.2">
      <c r="A100" s="118">
        <v>90</v>
      </c>
      <c r="B100" s="138" t="s">
        <v>578</v>
      </c>
      <c r="C100" s="124" t="s">
        <v>579</v>
      </c>
      <c r="D100" s="169"/>
      <c r="E100" s="169"/>
      <c r="F100" s="170"/>
      <c r="G100" s="170"/>
      <c r="H100" s="162">
        <f t="shared" si="29"/>
        <v>0</v>
      </c>
      <c r="I100" s="162">
        <f t="shared" si="29"/>
        <v>0</v>
      </c>
    </row>
    <row r="101" spans="1:9" ht="15" customHeight="1" x14ac:dyDescent="0.2">
      <c r="A101" s="118">
        <v>91</v>
      </c>
      <c r="B101" s="138" t="s">
        <v>580</v>
      </c>
      <c r="C101" s="124" t="s">
        <v>581</v>
      </c>
      <c r="D101" s="169"/>
      <c r="E101" s="169"/>
      <c r="F101" s="170"/>
      <c r="G101" s="170"/>
      <c r="H101" s="162">
        <f t="shared" si="29"/>
        <v>0</v>
      </c>
      <c r="I101" s="162">
        <f t="shared" si="29"/>
        <v>0</v>
      </c>
    </row>
    <row r="102" spans="1:9" ht="15" customHeight="1" x14ac:dyDescent="0.2">
      <c r="A102" s="118">
        <v>92</v>
      </c>
      <c r="B102" s="138" t="s">
        <v>582</v>
      </c>
      <c r="C102" s="124" t="s">
        <v>583</v>
      </c>
      <c r="D102" s="169"/>
      <c r="E102" s="169"/>
      <c r="F102" s="170"/>
      <c r="G102" s="170"/>
      <c r="H102" s="162">
        <f t="shared" si="29"/>
        <v>0</v>
      </c>
      <c r="I102" s="162">
        <f t="shared" si="29"/>
        <v>0</v>
      </c>
    </row>
    <row r="103" spans="1:9" ht="15" customHeight="1" x14ac:dyDescent="0.2">
      <c r="A103" s="118">
        <v>93</v>
      </c>
      <c r="B103" s="138" t="s">
        <v>584</v>
      </c>
      <c r="C103" s="124" t="s">
        <v>585</v>
      </c>
      <c r="D103" s="169"/>
      <c r="E103" s="169"/>
      <c r="F103" s="170"/>
      <c r="G103" s="170"/>
      <c r="H103" s="162">
        <f t="shared" si="29"/>
        <v>0</v>
      </c>
      <c r="I103" s="162">
        <f t="shared" si="29"/>
        <v>0</v>
      </c>
    </row>
    <row r="104" spans="1:9" ht="15" customHeight="1" x14ac:dyDescent="0.2">
      <c r="A104" s="164">
        <v>94</v>
      </c>
      <c r="B104" s="171" t="s">
        <v>586</v>
      </c>
      <c r="C104" s="166" t="s">
        <v>587</v>
      </c>
      <c r="D104" s="178"/>
      <c r="E104" s="178"/>
      <c r="F104" s="173"/>
      <c r="G104" s="173"/>
      <c r="H104" s="167">
        <f t="shared" si="29"/>
        <v>0</v>
      </c>
      <c r="I104" s="167">
        <f t="shared" si="29"/>
        <v>0</v>
      </c>
    </row>
    <row r="105" spans="1:9" s="76" customFormat="1" ht="15" customHeight="1" x14ac:dyDescent="0.2">
      <c r="A105" s="179">
        <v>95</v>
      </c>
      <c r="B105" s="180" t="s">
        <v>588</v>
      </c>
      <c r="C105" s="181" t="s">
        <v>589</v>
      </c>
      <c r="D105" s="182">
        <f>D29+D30+D55+D64+D81+D89+D94+D104</f>
        <v>240918200</v>
      </c>
      <c r="E105" s="182">
        <f>E29+E30+E55+E64+E81+E89+E94+E104</f>
        <v>243966200</v>
      </c>
      <c r="F105" s="182">
        <f>F29+F30+F55+F64+F81+F89+F94+F104</f>
        <v>16476000</v>
      </c>
      <c r="G105" s="182">
        <f>G29+G30+G55+G64+G81+G89+G94+G104</f>
        <v>16476000</v>
      </c>
      <c r="H105" s="183">
        <f t="shared" si="29"/>
        <v>257394200</v>
      </c>
      <c r="I105" s="183">
        <f t="shared" si="29"/>
        <v>260442200</v>
      </c>
    </row>
    <row r="106" spans="1:9" ht="15" customHeight="1" x14ac:dyDescent="0.2">
      <c r="B106" s="156"/>
      <c r="C106" s="156"/>
    </row>
    <row r="107" spans="1:9" ht="15" customHeight="1" x14ac:dyDescent="0.2">
      <c r="B107" s="156"/>
      <c r="C107" s="156"/>
    </row>
    <row r="108" spans="1:9" ht="15" customHeight="1" x14ac:dyDescent="0.2">
      <c r="B108" s="156"/>
      <c r="C108" s="156"/>
    </row>
    <row r="109" spans="1:9" ht="15" customHeight="1" x14ac:dyDescent="0.2">
      <c r="B109" s="156"/>
      <c r="C109" s="156"/>
    </row>
    <row r="110" spans="1:9" ht="15" customHeight="1" x14ac:dyDescent="0.2">
      <c r="B110" s="51"/>
      <c r="C110" s="156"/>
    </row>
    <row r="111" spans="1:9" ht="15" customHeight="1" x14ac:dyDescent="0.2">
      <c r="B111" s="51"/>
      <c r="C111" s="156"/>
    </row>
    <row r="112" spans="1:9" ht="15" customHeight="1" x14ac:dyDescent="0.2">
      <c r="C112" s="156"/>
    </row>
  </sheetData>
  <mergeCells count="13">
    <mergeCell ref="D10:E10"/>
    <mergeCell ref="F10:G10"/>
    <mergeCell ref="H10:I10"/>
    <mergeCell ref="A1:I1"/>
    <mergeCell ref="A8:A9"/>
    <mergeCell ref="B8:B9"/>
    <mergeCell ref="C8:C9"/>
    <mergeCell ref="D8:E8"/>
    <mergeCell ref="F8:G8"/>
    <mergeCell ref="H8:I8"/>
    <mergeCell ref="A3:I3"/>
    <mergeCell ref="A4:I4"/>
    <mergeCell ref="A5:I5"/>
  </mergeCells>
  <pageMargins left="0.70866141732283472" right="0.70866141732283472" top="0.74803149606299213" bottom="0.74803149606299213" header="0.31496062992125984" footer="0.31496062992125984"/>
  <pageSetup paperSize="8" scale="7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Z91"/>
  <sheetViews>
    <sheetView zoomScale="80" zoomScaleNormal="80" workbookViewId="0">
      <selection activeCell="C71" sqref="C71"/>
    </sheetView>
  </sheetViews>
  <sheetFormatPr defaultRowHeight="15" x14ac:dyDescent="0.25"/>
  <cols>
    <col min="1" max="1" width="4.7109375" style="234" customWidth="1"/>
    <col min="2" max="2" width="7.140625" style="235" customWidth="1"/>
    <col min="3" max="3" width="86.7109375" style="373" customWidth="1"/>
    <col min="4" max="4" width="13" style="53" customWidth="1"/>
    <col min="5" max="6" width="16.5703125" style="194" customWidth="1"/>
    <col min="7" max="8" width="16.7109375" style="194" customWidth="1"/>
    <col min="9" max="10" width="16" style="194" customWidth="1"/>
    <col min="11" max="12" width="16.5703125" style="195" customWidth="1"/>
    <col min="13" max="13" width="12" style="188" bestFit="1" customWidth="1"/>
    <col min="14" max="14" width="10.140625" style="188" bestFit="1" customWidth="1"/>
    <col min="15" max="15" width="12" style="188" bestFit="1" customWidth="1"/>
    <col min="16" max="16" width="10.140625" style="188" bestFit="1" customWidth="1"/>
    <col min="17" max="17" width="16" style="188" customWidth="1"/>
    <col min="18" max="18" width="17" style="188" customWidth="1"/>
    <col min="19" max="19" width="9.140625" style="188"/>
    <col min="20" max="20" width="15.5703125" style="188" bestFit="1" customWidth="1"/>
    <col min="21" max="21" width="12.28515625" style="188" bestFit="1" customWidth="1"/>
    <col min="22" max="23" width="15.5703125" style="188" bestFit="1" customWidth="1"/>
    <col min="24" max="24" width="13.5703125" style="188" bestFit="1" customWidth="1"/>
    <col min="25" max="25" width="12.28515625" style="188" bestFit="1" customWidth="1"/>
    <col min="26" max="255" width="9.140625" style="188"/>
    <col min="256" max="256" width="4.7109375" style="188" customWidth="1"/>
    <col min="257" max="257" width="7.140625" style="188" customWidth="1"/>
    <col min="258" max="258" width="77.5703125" style="188" customWidth="1"/>
    <col min="259" max="259" width="12.28515625" style="188" customWidth="1"/>
    <col min="260" max="260" width="14.5703125" style="188" customWidth="1"/>
    <col min="261" max="261" width="14.28515625" style="188" bestFit="1" customWidth="1"/>
    <col min="262" max="262" width="13.85546875" style="188" customWidth="1"/>
    <col min="263" max="263" width="13.5703125" style="188" customWidth="1"/>
    <col min="264" max="264" width="14.42578125" style="188" customWidth="1"/>
    <col min="265" max="265" width="11.140625" style="188" customWidth="1"/>
    <col min="266" max="266" width="14.140625" style="188" customWidth="1"/>
    <col min="267" max="269" width="11.28515625" style="188" bestFit="1" customWidth="1"/>
    <col min="270" max="270" width="10.140625" style="188" bestFit="1" customWidth="1"/>
    <col min="271" max="271" width="14.28515625" style="188" customWidth="1"/>
    <col min="272" max="273" width="14.28515625" style="188" bestFit="1" customWidth="1"/>
    <col min="274" max="511" width="9.140625" style="188"/>
    <col min="512" max="512" width="4.7109375" style="188" customWidth="1"/>
    <col min="513" max="513" width="7.140625" style="188" customWidth="1"/>
    <col min="514" max="514" width="77.5703125" style="188" customWidth="1"/>
    <col min="515" max="515" width="12.28515625" style="188" customWidth="1"/>
    <col min="516" max="516" width="14.5703125" style="188" customWidth="1"/>
    <col min="517" max="517" width="14.28515625" style="188" bestFit="1" customWidth="1"/>
    <col min="518" max="518" width="13.85546875" style="188" customWidth="1"/>
    <col min="519" max="519" width="13.5703125" style="188" customWidth="1"/>
    <col min="520" max="520" width="14.42578125" style="188" customWidth="1"/>
    <col min="521" max="521" width="11.140625" style="188" customWidth="1"/>
    <col min="522" max="522" width="14.140625" style="188" customWidth="1"/>
    <col min="523" max="525" width="11.28515625" style="188" bestFit="1" customWidth="1"/>
    <col min="526" max="526" width="10.140625" style="188" bestFit="1" customWidth="1"/>
    <col min="527" max="527" width="14.28515625" style="188" customWidth="1"/>
    <col min="528" max="529" width="14.28515625" style="188" bestFit="1" customWidth="1"/>
    <col min="530" max="767" width="9.140625" style="188"/>
    <col min="768" max="768" width="4.7109375" style="188" customWidth="1"/>
    <col min="769" max="769" width="7.140625" style="188" customWidth="1"/>
    <col min="770" max="770" width="77.5703125" style="188" customWidth="1"/>
    <col min="771" max="771" width="12.28515625" style="188" customWidth="1"/>
    <col min="772" max="772" width="14.5703125" style="188" customWidth="1"/>
    <col min="773" max="773" width="14.28515625" style="188" bestFit="1" customWidth="1"/>
    <col min="774" max="774" width="13.85546875" style="188" customWidth="1"/>
    <col min="775" max="775" width="13.5703125" style="188" customWidth="1"/>
    <col min="776" max="776" width="14.42578125" style="188" customWidth="1"/>
    <col min="777" max="777" width="11.140625" style="188" customWidth="1"/>
    <col min="778" max="778" width="14.140625" style="188" customWidth="1"/>
    <col min="779" max="781" width="11.28515625" style="188" bestFit="1" customWidth="1"/>
    <col min="782" max="782" width="10.140625" style="188" bestFit="1" customWidth="1"/>
    <col min="783" max="783" width="14.28515625" style="188" customWidth="1"/>
    <col min="784" max="785" width="14.28515625" style="188" bestFit="1" customWidth="1"/>
    <col min="786" max="1023" width="9.140625" style="188"/>
    <col min="1024" max="1024" width="4.7109375" style="188" customWidth="1"/>
    <col min="1025" max="1025" width="7.140625" style="188" customWidth="1"/>
    <col min="1026" max="1026" width="77.5703125" style="188" customWidth="1"/>
    <col min="1027" max="1027" width="12.28515625" style="188" customWidth="1"/>
    <col min="1028" max="1028" width="14.5703125" style="188" customWidth="1"/>
    <col min="1029" max="1029" width="14.28515625" style="188" bestFit="1" customWidth="1"/>
    <col min="1030" max="1030" width="13.85546875" style="188" customWidth="1"/>
    <col min="1031" max="1031" width="13.5703125" style="188" customWidth="1"/>
    <col min="1032" max="1032" width="14.42578125" style="188" customWidth="1"/>
    <col min="1033" max="1033" width="11.140625" style="188" customWidth="1"/>
    <col min="1034" max="1034" width="14.140625" style="188" customWidth="1"/>
    <col min="1035" max="1037" width="11.28515625" style="188" bestFit="1" customWidth="1"/>
    <col min="1038" max="1038" width="10.140625" style="188" bestFit="1" customWidth="1"/>
    <col min="1039" max="1039" width="14.28515625" style="188" customWidth="1"/>
    <col min="1040" max="1041" width="14.28515625" style="188" bestFit="1" customWidth="1"/>
    <col min="1042" max="1279" width="9.140625" style="188"/>
    <col min="1280" max="1280" width="4.7109375" style="188" customWidth="1"/>
    <col min="1281" max="1281" width="7.140625" style="188" customWidth="1"/>
    <col min="1282" max="1282" width="77.5703125" style="188" customWidth="1"/>
    <col min="1283" max="1283" width="12.28515625" style="188" customWidth="1"/>
    <col min="1284" max="1284" width="14.5703125" style="188" customWidth="1"/>
    <col min="1285" max="1285" width="14.28515625" style="188" bestFit="1" customWidth="1"/>
    <col min="1286" max="1286" width="13.85546875" style="188" customWidth="1"/>
    <col min="1287" max="1287" width="13.5703125" style="188" customWidth="1"/>
    <col min="1288" max="1288" width="14.42578125" style="188" customWidth="1"/>
    <col min="1289" max="1289" width="11.140625" style="188" customWidth="1"/>
    <col min="1290" max="1290" width="14.140625" style="188" customWidth="1"/>
    <col min="1291" max="1293" width="11.28515625" style="188" bestFit="1" customWidth="1"/>
    <col min="1294" max="1294" width="10.140625" style="188" bestFit="1" customWidth="1"/>
    <col min="1295" max="1295" width="14.28515625" style="188" customWidth="1"/>
    <col min="1296" max="1297" width="14.28515625" style="188" bestFit="1" customWidth="1"/>
    <col min="1298" max="1535" width="9.140625" style="188"/>
    <col min="1536" max="1536" width="4.7109375" style="188" customWidth="1"/>
    <col min="1537" max="1537" width="7.140625" style="188" customWidth="1"/>
    <col min="1538" max="1538" width="77.5703125" style="188" customWidth="1"/>
    <col min="1539" max="1539" width="12.28515625" style="188" customWidth="1"/>
    <col min="1540" max="1540" width="14.5703125" style="188" customWidth="1"/>
    <col min="1541" max="1541" width="14.28515625" style="188" bestFit="1" customWidth="1"/>
    <col min="1542" max="1542" width="13.85546875" style="188" customWidth="1"/>
    <col min="1543" max="1543" width="13.5703125" style="188" customWidth="1"/>
    <col min="1544" max="1544" width="14.42578125" style="188" customWidth="1"/>
    <col min="1545" max="1545" width="11.140625" style="188" customWidth="1"/>
    <col min="1546" max="1546" width="14.140625" style="188" customWidth="1"/>
    <col min="1547" max="1549" width="11.28515625" style="188" bestFit="1" customWidth="1"/>
    <col min="1550" max="1550" width="10.140625" style="188" bestFit="1" customWidth="1"/>
    <col min="1551" max="1551" width="14.28515625" style="188" customWidth="1"/>
    <col min="1552" max="1553" width="14.28515625" style="188" bestFit="1" customWidth="1"/>
    <col min="1554" max="1791" width="9.140625" style="188"/>
    <col min="1792" max="1792" width="4.7109375" style="188" customWidth="1"/>
    <col min="1793" max="1793" width="7.140625" style="188" customWidth="1"/>
    <col min="1794" max="1794" width="77.5703125" style="188" customWidth="1"/>
    <col min="1795" max="1795" width="12.28515625" style="188" customWidth="1"/>
    <col min="1796" max="1796" width="14.5703125" style="188" customWidth="1"/>
    <col min="1797" max="1797" width="14.28515625" style="188" bestFit="1" customWidth="1"/>
    <col min="1798" max="1798" width="13.85546875" style="188" customWidth="1"/>
    <col min="1799" max="1799" width="13.5703125" style="188" customWidth="1"/>
    <col min="1800" max="1800" width="14.42578125" style="188" customWidth="1"/>
    <col min="1801" max="1801" width="11.140625" style="188" customWidth="1"/>
    <col min="1802" max="1802" width="14.140625" style="188" customWidth="1"/>
    <col min="1803" max="1805" width="11.28515625" style="188" bestFit="1" customWidth="1"/>
    <col min="1806" max="1806" width="10.140625" style="188" bestFit="1" customWidth="1"/>
    <col min="1807" max="1807" width="14.28515625" style="188" customWidth="1"/>
    <col min="1808" max="1809" width="14.28515625" style="188" bestFit="1" customWidth="1"/>
    <col min="1810" max="2047" width="9.140625" style="188"/>
    <col min="2048" max="2048" width="4.7109375" style="188" customWidth="1"/>
    <col min="2049" max="2049" width="7.140625" style="188" customWidth="1"/>
    <col min="2050" max="2050" width="77.5703125" style="188" customWidth="1"/>
    <col min="2051" max="2051" width="12.28515625" style="188" customWidth="1"/>
    <col min="2052" max="2052" width="14.5703125" style="188" customWidth="1"/>
    <col min="2053" max="2053" width="14.28515625" style="188" bestFit="1" customWidth="1"/>
    <col min="2054" max="2054" width="13.85546875" style="188" customWidth="1"/>
    <col min="2055" max="2055" width="13.5703125" style="188" customWidth="1"/>
    <col min="2056" max="2056" width="14.42578125" style="188" customWidth="1"/>
    <col min="2057" max="2057" width="11.140625" style="188" customWidth="1"/>
    <col min="2058" max="2058" width="14.140625" style="188" customWidth="1"/>
    <col min="2059" max="2061" width="11.28515625" style="188" bestFit="1" customWidth="1"/>
    <col min="2062" max="2062" width="10.140625" style="188" bestFit="1" customWidth="1"/>
    <col min="2063" max="2063" width="14.28515625" style="188" customWidth="1"/>
    <col min="2064" max="2065" width="14.28515625" style="188" bestFit="1" customWidth="1"/>
    <col min="2066" max="2303" width="9.140625" style="188"/>
    <col min="2304" max="2304" width="4.7109375" style="188" customWidth="1"/>
    <col min="2305" max="2305" width="7.140625" style="188" customWidth="1"/>
    <col min="2306" max="2306" width="77.5703125" style="188" customWidth="1"/>
    <col min="2307" max="2307" width="12.28515625" style="188" customWidth="1"/>
    <col min="2308" max="2308" width="14.5703125" style="188" customWidth="1"/>
    <col min="2309" max="2309" width="14.28515625" style="188" bestFit="1" customWidth="1"/>
    <col min="2310" max="2310" width="13.85546875" style="188" customWidth="1"/>
    <col min="2311" max="2311" width="13.5703125" style="188" customWidth="1"/>
    <col min="2312" max="2312" width="14.42578125" style="188" customWidth="1"/>
    <col min="2313" max="2313" width="11.140625" style="188" customWidth="1"/>
    <col min="2314" max="2314" width="14.140625" style="188" customWidth="1"/>
    <col min="2315" max="2317" width="11.28515625" style="188" bestFit="1" customWidth="1"/>
    <col min="2318" max="2318" width="10.140625" style="188" bestFit="1" customWidth="1"/>
    <col min="2319" max="2319" width="14.28515625" style="188" customWidth="1"/>
    <col min="2320" max="2321" width="14.28515625" style="188" bestFit="1" customWidth="1"/>
    <col min="2322" max="2559" width="9.140625" style="188"/>
    <col min="2560" max="2560" width="4.7109375" style="188" customWidth="1"/>
    <col min="2561" max="2561" width="7.140625" style="188" customWidth="1"/>
    <col min="2562" max="2562" width="77.5703125" style="188" customWidth="1"/>
    <col min="2563" max="2563" width="12.28515625" style="188" customWidth="1"/>
    <col min="2564" max="2564" width="14.5703125" style="188" customWidth="1"/>
    <col min="2565" max="2565" width="14.28515625" style="188" bestFit="1" customWidth="1"/>
    <col min="2566" max="2566" width="13.85546875" style="188" customWidth="1"/>
    <col min="2567" max="2567" width="13.5703125" style="188" customWidth="1"/>
    <col min="2568" max="2568" width="14.42578125" style="188" customWidth="1"/>
    <col min="2569" max="2569" width="11.140625" style="188" customWidth="1"/>
    <col min="2570" max="2570" width="14.140625" style="188" customWidth="1"/>
    <col min="2571" max="2573" width="11.28515625" style="188" bestFit="1" customWidth="1"/>
    <col min="2574" max="2574" width="10.140625" style="188" bestFit="1" customWidth="1"/>
    <col min="2575" max="2575" width="14.28515625" style="188" customWidth="1"/>
    <col min="2576" max="2577" width="14.28515625" style="188" bestFit="1" customWidth="1"/>
    <col min="2578" max="2815" width="9.140625" style="188"/>
    <col min="2816" max="2816" width="4.7109375" style="188" customWidth="1"/>
    <col min="2817" max="2817" width="7.140625" style="188" customWidth="1"/>
    <col min="2818" max="2818" width="77.5703125" style="188" customWidth="1"/>
    <col min="2819" max="2819" width="12.28515625" style="188" customWidth="1"/>
    <col min="2820" max="2820" width="14.5703125" style="188" customWidth="1"/>
    <col min="2821" max="2821" width="14.28515625" style="188" bestFit="1" customWidth="1"/>
    <col min="2822" max="2822" width="13.85546875" style="188" customWidth="1"/>
    <col min="2823" max="2823" width="13.5703125" style="188" customWidth="1"/>
    <col min="2824" max="2824" width="14.42578125" style="188" customWidth="1"/>
    <col min="2825" max="2825" width="11.140625" style="188" customWidth="1"/>
    <col min="2826" max="2826" width="14.140625" style="188" customWidth="1"/>
    <col min="2827" max="2829" width="11.28515625" style="188" bestFit="1" customWidth="1"/>
    <col min="2830" max="2830" width="10.140625" style="188" bestFit="1" customWidth="1"/>
    <col min="2831" max="2831" width="14.28515625" style="188" customWidth="1"/>
    <col min="2832" max="2833" width="14.28515625" style="188" bestFit="1" customWidth="1"/>
    <col min="2834" max="3071" width="9.140625" style="188"/>
    <col min="3072" max="3072" width="4.7109375" style="188" customWidth="1"/>
    <col min="3073" max="3073" width="7.140625" style="188" customWidth="1"/>
    <col min="3074" max="3074" width="77.5703125" style="188" customWidth="1"/>
    <col min="3075" max="3075" width="12.28515625" style="188" customWidth="1"/>
    <col min="3076" max="3076" width="14.5703125" style="188" customWidth="1"/>
    <col min="3077" max="3077" width="14.28515625" style="188" bestFit="1" customWidth="1"/>
    <col min="3078" max="3078" width="13.85546875" style="188" customWidth="1"/>
    <col min="3079" max="3079" width="13.5703125" style="188" customWidth="1"/>
    <col min="3080" max="3080" width="14.42578125" style="188" customWidth="1"/>
    <col min="3081" max="3081" width="11.140625" style="188" customWidth="1"/>
    <col min="3082" max="3082" width="14.140625" style="188" customWidth="1"/>
    <col min="3083" max="3085" width="11.28515625" style="188" bestFit="1" customWidth="1"/>
    <col min="3086" max="3086" width="10.140625" style="188" bestFit="1" customWidth="1"/>
    <col min="3087" max="3087" width="14.28515625" style="188" customWidth="1"/>
    <col min="3088" max="3089" width="14.28515625" style="188" bestFit="1" customWidth="1"/>
    <col min="3090" max="3327" width="9.140625" style="188"/>
    <col min="3328" max="3328" width="4.7109375" style="188" customWidth="1"/>
    <col min="3329" max="3329" width="7.140625" style="188" customWidth="1"/>
    <col min="3330" max="3330" width="77.5703125" style="188" customWidth="1"/>
    <col min="3331" max="3331" width="12.28515625" style="188" customWidth="1"/>
    <col min="3332" max="3332" width="14.5703125" style="188" customWidth="1"/>
    <col min="3333" max="3333" width="14.28515625" style="188" bestFit="1" customWidth="1"/>
    <col min="3334" max="3334" width="13.85546875" style="188" customWidth="1"/>
    <col min="3335" max="3335" width="13.5703125" style="188" customWidth="1"/>
    <col min="3336" max="3336" width="14.42578125" style="188" customWidth="1"/>
    <col min="3337" max="3337" width="11.140625" style="188" customWidth="1"/>
    <col min="3338" max="3338" width="14.140625" style="188" customWidth="1"/>
    <col min="3339" max="3341" width="11.28515625" style="188" bestFit="1" customWidth="1"/>
    <col min="3342" max="3342" width="10.140625" style="188" bestFit="1" customWidth="1"/>
    <col min="3343" max="3343" width="14.28515625" style="188" customWidth="1"/>
    <col min="3344" max="3345" width="14.28515625" style="188" bestFit="1" customWidth="1"/>
    <col min="3346" max="3583" width="9.140625" style="188"/>
    <col min="3584" max="3584" width="4.7109375" style="188" customWidth="1"/>
    <col min="3585" max="3585" width="7.140625" style="188" customWidth="1"/>
    <col min="3586" max="3586" width="77.5703125" style="188" customWidth="1"/>
    <col min="3587" max="3587" width="12.28515625" style="188" customWidth="1"/>
    <col min="3588" max="3588" width="14.5703125" style="188" customWidth="1"/>
    <col min="3589" max="3589" width="14.28515625" style="188" bestFit="1" customWidth="1"/>
    <col min="3590" max="3590" width="13.85546875" style="188" customWidth="1"/>
    <col min="3591" max="3591" width="13.5703125" style="188" customWidth="1"/>
    <col min="3592" max="3592" width="14.42578125" style="188" customWidth="1"/>
    <col min="3593" max="3593" width="11.140625" style="188" customWidth="1"/>
    <col min="3594" max="3594" width="14.140625" style="188" customWidth="1"/>
    <col min="3595" max="3597" width="11.28515625" style="188" bestFit="1" customWidth="1"/>
    <col min="3598" max="3598" width="10.140625" style="188" bestFit="1" customWidth="1"/>
    <col min="3599" max="3599" width="14.28515625" style="188" customWidth="1"/>
    <col min="3600" max="3601" width="14.28515625" style="188" bestFit="1" customWidth="1"/>
    <col min="3602" max="3839" width="9.140625" style="188"/>
    <col min="3840" max="3840" width="4.7109375" style="188" customWidth="1"/>
    <col min="3841" max="3841" width="7.140625" style="188" customWidth="1"/>
    <col min="3842" max="3842" width="77.5703125" style="188" customWidth="1"/>
    <col min="3843" max="3843" width="12.28515625" style="188" customWidth="1"/>
    <col min="3844" max="3844" width="14.5703125" style="188" customWidth="1"/>
    <col min="3845" max="3845" width="14.28515625" style="188" bestFit="1" customWidth="1"/>
    <col min="3846" max="3846" width="13.85546875" style="188" customWidth="1"/>
    <col min="3847" max="3847" width="13.5703125" style="188" customWidth="1"/>
    <col min="3848" max="3848" width="14.42578125" style="188" customWidth="1"/>
    <col min="3849" max="3849" width="11.140625" style="188" customWidth="1"/>
    <col min="3850" max="3850" width="14.140625" style="188" customWidth="1"/>
    <col min="3851" max="3853" width="11.28515625" style="188" bestFit="1" customWidth="1"/>
    <col min="3854" max="3854" width="10.140625" style="188" bestFit="1" customWidth="1"/>
    <col min="3855" max="3855" width="14.28515625" style="188" customWidth="1"/>
    <col min="3856" max="3857" width="14.28515625" style="188" bestFit="1" customWidth="1"/>
    <col min="3858" max="4095" width="9.140625" style="188"/>
    <col min="4096" max="4096" width="4.7109375" style="188" customWidth="1"/>
    <col min="4097" max="4097" width="7.140625" style="188" customWidth="1"/>
    <col min="4098" max="4098" width="77.5703125" style="188" customWidth="1"/>
    <col min="4099" max="4099" width="12.28515625" style="188" customWidth="1"/>
    <col min="4100" max="4100" width="14.5703125" style="188" customWidth="1"/>
    <col min="4101" max="4101" width="14.28515625" style="188" bestFit="1" customWidth="1"/>
    <col min="4102" max="4102" width="13.85546875" style="188" customWidth="1"/>
    <col min="4103" max="4103" width="13.5703125" style="188" customWidth="1"/>
    <col min="4104" max="4104" width="14.42578125" style="188" customWidth="1"/>
    <col min="4105" max="4105" width="11.140625" style="188" customWidth="1"/>
    <col min="4106" max="4106" width="14.140625" style="188" customWidth="1"/>
    <col min="4107" max="4109" width="11.28515625" style="188" bestFit="1" customWidth="1"/>
    <col min="4110" max="4110" width="10.140625" style="188" bestFit="1" customWidth="1"/>
    <col min="4111" max="4111" width="14.28515625" style="188" customWidth="1"/>
    <col min="4112" max="4113" width="14.28515625" style="188" bestFit="1" customWidth="1"/>
    <col min="4114" max="4351" width="9.140625" style="188"/>
    <col min="4352" max="4352" width="4.7109375" style="188" customWidth="1"/>
    <col min="4353" max="4353" width="7.140625" style="188" customWidth="1"/>
    <col min="4354" max="4354" width="77.5703125" style="188" customWidth="1"/>
    <col min="4355" max="4355" width="12.28515625" style="188" customWidth="1"/>
    <col min="4356" max="4356" width="14.5703125" style="188" customWidth="1"/>
    <col min="4357" max="4357" width="14.28515625" style="188" bestFit="1" customWidth="1"/>
    <col min="4358" max="4358" width="13.85546875" style="188" customWidth="1"/>
    <col min="4359" max="4359" width="13.5703125" style="188" customWidth="1"/>
    <col min="4360" max="4360" width="14.42578125" style="188" customWidth="1"/>
    <col min="4361" max="4361" width="11.140625" style="188" customWidth="1"/>
    <col min="4362" max="4362" width="14.140625" style="188" customWidth="1"/>
    <col min="4363" max="4365" width="11.28515625" style="188" bestFit="1" customWidth="1"/>
    <col min="4366" max="4366" width="10.140625" style="188" bestFit="1" customWidth="1"/>
    <col min="4367" max="4367" width="14.28515625" style="188" customWidth="1"/>
    <col min="4368" max="4369" width="14.28515625" style="188" bestFit="1" customWidth="1"/>
    <col min="4370" max="4607" width="9.140625" style="188"/>
    <col min="4608" max="4608" width="4.7109375" style="188" customWidth="1"/>
    <col min="4609" max="4609" width="7.140625" style="188" customWidth="1"/>
    <col min="4610" max="4610" width="77.5703125" style="188" customWidth="1"/>
    <col min="4611" max="4611" width="12.28515625" style="188" customWidth="1"/>
    <col min="4612" max="4612" width="14.5703125" style="188" customWidth="1"/>
    <col min="4613" max="4613" width="14.28515625" style="188" bestFit="1" customWidth="1"/>
    <col min="4614" max="4614" width="13.85546875" style="188" customWidth="1"/>
    <col min="4615" max="4615" width="13.5703125" style="188" customWidth="1"/>
    <col min="4616" max="4616" width="14.42578125" style="188" customWidth="1"/>
    <col min="4617" max="4617" width="11.140625" style="188" customWidth="1"/>
    <col min="4618" max="4618" width="14.140625" style="188" customWidth="1"/>
    <col min="4619" max="4621" width="11.28515625" style="188" bestFit="1" customWidth="1"/>
    <col min="4622" max="4622" width="10.140625" style="188" bestFit="1" customWidth="1"/>
    <col min="4623" max="4623" width="14.28515625" style="188" customWidth="1"/>
    <col min="4624" max="4625" width="14.28515625" style="188" bestFit="1" customWidth="1"/>
    <col min="4626" max="4863" width="9.140625" style="188"/>
    <col min="4864" max="4864" width="4.7109375" style="188" customWidth="1"/>
    <col min="4865" max="4865" width="7.140625" style="188" customWidth="1"/>
    <col min="4866" max="4866" width="77.5703125" style="188" customWidth="1"/>
    <col min="4867" max="4867" width="12.28515625" style="188" customWidth="1"/>
    <col min="4868" max="4868" width="14.5703125" style="188" customWidth="1"/>
    <col min="4869" max="4869" width="14.28515625" style="188" bestFit="1" customWidth="1"/>
    <col min="4870" max="4870" width="13.85546875" style="188" customWidth="1"/>
    <col min="4871" max="4871" width="13.5703125" style="188" customWidth="1"/>
    <col min="4872" max="4872" width="14.42578125" style="188" customWidth="1"/>
    <col min="4873" max="4873" width="11.140625" style="188" customWidth="1"/>
    <col min="4874" max="4874" width="14.140625" style="188" customWidth="1"/>
    <col min="4875" max="4877" width="11.28515625" style="188" bestFit="1" customWidth="1"/>
    <col min="4878" max="4878" width="10.140625" style="188" bestFit="1" customWidth="1"/>
    <col min="4879" max="4879" width="14.28515625" style="188" customWidth="1"/>
    <col min="4880" max="4881" width="14.28515625" style="188" bestFit="1" customWidth="1"/>
    <col min="4882" max="5119" width="9.140625" style="188"/>
    <col min="5120" max="5120" width="4.7109375" style="188" customWidth="1"/>
    <col min="5121" max="5121" width="7.140625" style="188" customWidth="1"/>
    <col min="5122" max="5122" width="77.5703125" style="188" customWidth="1"/>
    <col min="5123" max="5123" width="12.28515625" style="188" customWidth="1"/>
    <col min="5124" max="5124" width="14.5703125" style="188" customWidth="1"/>
    <col min="5125" max="5125" width="14.28515625" style="188" bestFit="1" customWidth="1"/>
    <col min="5126" max="5126" width="13.85546875" style="188" customWidth="1"/>
    <col min="5127" max="5127" width="13.5703125" style="188" customWidth="1"/>
    <col min="5128" max="5128" width="14.42578125" style="188" customWidth="1"/>
    <col min="5129" max="5129" width="11.140625" style="188" customWidth="1"/>
    <col min="5130" max="5130" width="14.140625" style="188" customWidth="1"/>
    <col min="5131" max="5133" width="11.28515625" style="188" bestFit="1" customWidth="1"/>
    <col min="5134" max="5134" width="10.140625" style="188" bestFit="1" customWidth="1"/>
    <col min="5135" max="5135" width="14.28515625" style="188" customWidth="1"/>
    <col min="5136" max="5137" width="14.28515625" style="188" bestFit="1" customWidth="1"/>
    <col min="5138" max="5375" width="9.140625" style="188"/>
    <col min="5376" max="5376" width="4.7109375" style="188" customWidth="1"/>
    <col min="5377" max="5377" width="7.140625" style="188" customWidth="1"/>
    <col min="5378" max="5378" width="77.5703125" style="188" customWidth="1"/>
    <col min="5379" max="5379" width="12.28515625" style="188" customWidth="1"/>
    <col min="5380" max="5380" width="14.5703125" style="188" customWidth="1"/>
    <col min="5381" max="5381" width="14.28515625" style="188" bestFit="1" customWidth="1"/>
    <col min="5382" max="5382" width="13.85546875" style="188" customWidth="1"/>
    <col min="5383" max="5383" width="13.5703125" style="188" customWidth="1"/>
    <col min="5384" max="5384" width="14.42578125" style="188" customWidth="1"/>
    <col min="5385" max="5385" width="11.140625" style="188" customWidth="1"/>
    <col min="5386" max="5386" width="14.140625" style="188" customWidth="1"/>
    <col min="5387" max="5389" width="11.28515625" style="188" bestFit="1" customWidth="1"/>
    <col min="5390" max="5390" width="10.140625" style="188" bestFit="1" customWidth="1"/>
    <col min="5391" max="5391" width="14.28515625" style="188" customWidth="1"/>
    <col min="5392" max="5393" width="14.28515625" style="188" bestFit="1" customWidth="1"/>
    <col min="5394" max="5631" width="9.140625" style="188"/>
    <col min="5632" max="5632" width="4.7109375" style="188" customWidth="1"/>
    <col min="5633" max="5633" width="7.140625" style="188" customWidth="1"/>
    <col min="5634" max="5634" width="77.5703125" style="188" customWidth="1"/>
    <col min="5635" max="5635" width="12.28515625" style="188" customWidth="1"/>
    <col min="5636" max="5636" width="14.5703125" style="188" customWidth="1"/>
    <col min="5637" max="5637" width="14.28515625" style="188" bestFit="1" customWidth="1"/>
    <col min="5638" max="5638" width="13.85546875" style="188" customWidth="1"/>
    <col min="5639" max="5639" width="13.5703125" style="188" customWidth="1"/>
    <col min="5640" max="5640" width="14.42578125" style="188" customWidth="1"/>
    <col min="5641" max="5641" width="11.140625" style="188" customWidth="1"/>
    <col min="5642" max="5642" width="14.140625" style="188" customWidth="1"/>
    <col min="5643" max="5645" width="11.28515625" style="188" bestFit="1" customWidth="1"/>
    <col min="5646" max="5646" width="10.140625" style="188" bestFit="1" customWidth="1"/>
    <col min="5647" max="5647" width="14.28515625" style="188" customWidth="1"/>
    <col min="5648" max="5649" width="14.28515625" style="188" bestFit="1" customWidth="1"/>
    <col min="5650" max="5887" width="9.140625" style="188"/>
    <col min="5888" max="5888" width="4.7109375" style="188" customWidth="1"/>
    <col min="5889" max="5889" width="7.140625" style="188" customWidth="1"/>
    <col min="5890" max="5890" width="77.5703125" style="188" customWidth="1"/>
    <col min="5891" max="5891" width="12.28515625" style="188" customWidth="1"/>
    <col min="5892" max="5892" width="14.5703125" style="188" customWidth="1"/>
    <col min="5893" max="5893" width="14.28515625" style="188" bestFit="1" customWidth="1"/>
    <col min="5894" max="5894" width="13.85546875" style="188" customWidth="1"/>
    <col min="5895" max="5895" width="13.5703125" style="188" customWidth="1"/>
    <col min="5896" max="5896" width="14.42578125" style="188" customWidth="1"/>
    <col min="5897" max="5897" width="11.140625" style="188" customWidth="1"/>
    <col min="5898" max="5898" width="14.140625" style="188" customWidth="1"/>
    <col min="5899" max="5901" width="11.28515625" style="188" bestFit="1" customWidth="1"/>
    <col min="5902" max="5902" width="10.140625" style="188" bestFit="1" customWidth="1"/>
    <col min="5903" max="5903" width="14.28515625" style="188" customWidth="1"/>
    <col min="5904" max="5905" width="14.28515625" style="188" bestFit="1" customWidth="1"/>
    <col min="5906" max="6143" width="9.140625" style="188"/>
    <col min="6144" max="6144" width="4.7109375" style="188" customWidth="1"/>
    <col min="6145" max="6145" width="7.140625" style="188" customWidth="1"/>
    <col min="6146" max="6146" width="77.5703125" style="188" customWidth="1"/>
    <col min="6147" max="6147" width="12.28515625" style="188" customWidth="1"/>
    <col min="6148" max="6148" width="14.5703125" style="188" customWidth="1"/>
    <col min="6149" max="6149" width="14.28515625" style="188" bestFit="1" customWidth="1"/>
    <col min="6150" max="6150" width="13.85546875" style="188" customWidth="1"/>
    <col min="6151" max="6151" width="13.5703125" style="188" customWidth="1"/>
    <col min="6152" max="6152" width="14.42578125" style="188" customWidth="1"/>
    <col min="6153" max="6153" width="11.140625" style="188" customWidth="1"/>
    <col min="6154" max="6154" width="14.140625" style="188" customWidth="1"/>
    <col min="6155" max="6157" width="11.28515625" style="188" bestFit="1" customWidth="1"/>
    <col min="6158" max="6158" width="10.140625" style="188" bestFit="1" customWidth="1"/>
    <col min="6159" max="6159" width="14.28515625" style="188" customWidth="1"/>
    <col min="6160" max="6161" width="14.28515625" style="188" bestFit="1" customWidth="1"/>
    <col min="6162" max="6399" width="9.140625" style="188"/>
    <col min="6400" max="6400" width="4.7109375" style="188" customWidth="1"/>
    <col min="6401" max="6401" width="7.140625" style="188" customWidth="1"/>
    <col min="6402" max="6402" width="77.5703125" style="188" customWidth="1"/>
    <col min="6403" max="6403" width="12.28515625" style="188" customWidth="1"/>
    <col min="6404" max="6404" width="14.5703125" style="188" customWidth="1"/>
    <col min="6405" max="6405" width="14.28515625" style="188" bestFit="1" customWidth="1"/>
    <col min="6406" max="6406" width="13.85546875" style="188" customWidth="1"/>
    <col min="6407" max="6407" width="13.5703125" style="188" customWidth="1"/>
    <col min="6408" max="6408" width="14.42578125" style="188" customWidth="1"/>
    <col min="6409" max="6409" width="11.140625" style="188" customWidth="1"/>
    <col min="6410" max="6410" width="14.140625" style="188" customWidth="1"/>
    <col min="6411" max="6413" width="11.28515625" style="188" bestFit="1" customWidth="1"/>
    <col min="6414" max="6414" width="10.140625" style="188" bestFit="1" customWidth="1"/>
    <col min="6415" max="6415" width="14.28515625" style="188" customWidth="1"/>
    <col min="6416" max="6417" width="14.28515625" style="188" bestFit="1" customWidth="1"/>
    <col min="6418" max="6655" width="9.140625" style="188"/>
    <col min="6656" max="6656" width="4.7109375" style="188" customWidth="1"/>
    <col min="6657" max="6657" width="7.140625" style="188" customWidth="1"/>
    <col min="6658" max="6658" width="77.5703125" style="188" customWidth="1"/>
    <col min="6659" max="6659" width="12.28515625" style="188" customWidth="1"/>
    <col min="6660" max="6660" width="14.5703125" style="188" customWidth="1"/>
    <col min="6661" max="6661" width="14.28515625" style="188" bestFit="1" customWidth="1"/>
    <col min="6662" max="6662" width="13.85546875" style="188" customWidth="1"/>
    <col min="6663" max="6663" width="13.5703125" style="188" customWidth="1"/>
    <col min="6664" max="6664" width="14.42578125" style="188" customWidth="1"/>
    <col min="6665" max="6665" width="11.140625" style="188" customWidth="1"/>
    <col min="6666" max="6666" width="14.140625" style="188" customWidth="1"/>
    <col min="6667" max="6669" width="11.28515625" style="188" bestFit="1" customWidth="1"/>
    <col min="6670" max="6670" width="10.140625" style="188" bestFit="1" customWidth="1"/>
    <col min="6671" max="6671" width="14.28515625" style="188" customWidth="1"/>
    <col min="6672" max="6673" width="14.28515625" style="188" bestFit="1" customWidth="1"/>
    <col min="6674" max="6911" width="9.140625" style="188"/>
    <col min="6912" max="6912" width="4.7109375" style="188" customWidth="1"/>
    <col min="6913" max="6913" width="7.140625" style="188" customWidth="1"/>
    <col min="6914" max="6914" width="77.5703125" style="188" customWidth="1"/>
    <col min="6915" max="6915" width="12.28515625" style="188" customWidth="1"/>
    <col min="6916" max="6916" width="14.5703125" style="188" customWidth="1"/>
    <col min="6917" max="6917" width="14.28515625" style="188" bestFit="1" customWidth="1"/>
    <col min="6918" max="6918" width="13.85546875" style="188" customWidth="1"/>
    <col min="6919" max="6919" width="13.5703125" style="188" customWidth="1"/>
    <col min="6920" max="6920" width="14.42578125" style="188" customWidth="1"/>
    <col min="6921" max="6921" width="11.140625" style="188" customWidth="1"/>
    <col min="6922" max="6922" width="14.140625" style="188" customWidth="1"/>
    <col min="6923" max="6925" width="11.28515625" style="188" bestFit="1" customWidth="1"/>
    <col min="6926" max="6926" width="10.140625" style="188" bestFit="1" customWidth="1"/>
    <col min="6927" max="6927" width="14.28515625" style="188" customWidth="1"/>
    <col min="6928" max="6929" width="14.28515625" style="188" bestFit="1" customWidth="1"/>
    <col min="6930" max="7167" width="9.140625" style="188"/>
    <col min="7168" max="7168" width="4.7109375" style="188" customWidth="1"/>
    <col min="7169" max="7169" width="7.140625" style="188" customWidth="1"/>
    <col min="7170" max="7170" width="77.5703125" style="188" customWidth="1"/>
    <col min="7171" max="7171" width="12.28515625" style="188" customWidth="1"/>
    <col min="7172" max="7172" width="14.5703125" style="188" customWidth="1"/>
    <col min="7173" max="7173" width="14.28515625" style="188" bestFit="1" customWidth="1"/>
    <col min="7174" max="7174" width="13.85546875" style="188" customWidth="1"/>
    <col min="7175" max="7175" width="13.5703125" style="188" customWidth="1"/>
    <col min="7176" max="7176" width="14.42578125" style="188" customWidth="1"/>
    <col min="7177" max="7177" width="11.140625" style="188" customWidth="1"/>
    <col min="7178" max="7178" width="14.140625" style="188" customWidth="1"/>
    <col min="7179" max="7181" width="11.28515625" style="188" bestFit="1" customWidth="1"/>
    <col min="7182" max="7182" width="10.140625" style="188" bestFit="1" customWidth="1"/>
    <col min="7183" max="7183" width="14.28515625" style="188" customWidth="1"/>
    <col min="7184" max="7185" width="14.28515625" style="188" bestFit="1" customWidth="1"/>
    <col min="7186" max="7423" width="9.140625" style="188"/>
    <col min="7424" max="7424" width="4.7109375" style="188" customWidth="1"/>
    <col min="7425" max="7425" width="7.140625" style="188" customWidth="1"/>
    <col min="7426" max="7426" width="77.5703125" style="188" customWidth="1"/>
    <col min="7427" max="7427" width="12.28515625" style="188" customWidth="1"/>
    <col min="7428" max="7428" width="14.5703125" style="188" customWidth="1"/>
    <col min="7429" max="7429" width="14.28515625" style="188" bestFit="1" customWidth="1"/>
    <col min="7430" max="7430" width="13.85546875" style="188" customWidth="1"/>
    <col min="7431" max="7431" width="13.5703125" style="188" customWidth="1"/>
    <col min="7432" max="7432" width="14.42578125" style="188" customWidth="1"/>
    <col min="7433" max="7433" width="11.140625" style="188" customWidth="1"/>
    <col min="7434" max="7434" width="14.140625" style="188" customWidth="1"/>
    <col min="7435" max="7437" width="11.28515625" style="188" bestFit="1" customWidth="1"/>
    <col min="7438" max="7438" width="10.140625" style="188" bestFit="1" customWidth="1"/>
    <col min="7439" max="7439" width="14.28515625" style="188" customWidth="1"/>
    <col min="7440" max="7441" width="14.28515625" style="188" bestFit="1" customWidth="1"/>
    <col min="7442" max="7679" width="9.140625" style="188"/>
    <col min="7680" max="7680" width="4.7109375" style="188" customWidth="1"/>
    <col min="7681" max="7681" width="7.140625" style="188" customWidth="1"/>
    <col min="7682" max="7682" width="77.5703125" style="188" customWidth="1"/>
    <col min="7683" max="7683" width="12.28515625" style="188" customWidth="1"/>
    <col min="7684" max="7684" width="14.5703125" style="188" customWidth="1"/>
    <col min="7685" max="7685" width="14.28515625" style="188" bestFit="1" customWidth="1"/>
    <col min="7686" max="7686" width="13.85546875" style="188" customWidth="1"/>
    <col min="7687" max="7687" width="13.5703125" style="188" customWidth="1"/>
    <col min="7688" max="7688" width="14.42578125" style="188" customWidth="1"/>
    <col min="7689" max="7689" width="11.140625" style="188" customWidth="1"/>
    <col min="7690" max="7690" width="14.140625" style="188" customWidth="1"/>
    <col min="7691" max="7693" width="11.28515625" style="188" bestFit="1" customWidth="1"/>
    <col min="7694" max="7694" width="10.140625" style="188" bestFit="1" customWidth="1"/>
    <col min="7695" max="7695" width="14.28515625" style="188" customWidth="1"/>
    <col min="7696" max="7697" width="14.28515625" style="188" bestFit="1" customWidth="1"/>
    <col min="7698" max="7935" width="9.140625" style="188"/>
    <col min="7936" max="7936" width="4.7109375" style="188" customWidth="1"/>
    <col min="7937" max="7937" width="7.140625" style="188" customWidth="1"/>
    <col min="7938" max="7938" width="77.5703125" style="188" customWidth="1"/>
    <col min="7939" max="7939" width="12.28515625" style="188" customWidth="1"/>
    <col min="7940" max="7940" width="14.5703125" style="188" customWidth="1"/>
    <col min="7941" max="7941" width="14.28515625" style="188" bestFit="1" customWidth="1"/>
    <col min="7942" max="7942" width="13.85546875" style="188" customWidth="1"/>
    <col min="7943" max="7943" width="13.5703125" style="188" customWidth="1"/>
    <col min="7944" max="7944" width="14.42578125" style="188" customWidth="1"/>
    <col min="7945" max="7945" width="11.140625" style="188" customWidth="1"/>
    <col min="7946" max="7946" width="14.140625" style="188" customWidth="1"/>
    <col min="7947" max="7949" width="11.28515625" style="188" bestFit="1" customWidth="1"/>
    <col min="7950" max="7950" width="10.140625" style="188" bestFit="1" customWidth="1"/>
    <col min="7951" max="7951" width="14.28515625" style="188" customWidth="1"/>
    <col min="7952" max="7953" width="14.28515625" style="188" bestFit="1" customWidth="1"/>
    <col min="7954" max="8191" width="9.140625" style="188"/>
    <col min="8192" max="8192" width="4.7109375" style="188" customWidth="1"/>
    <col min="8193" max="8193" width="7.140625" style="188" customWidth="1"/>
    <col min="8194" max="8194" width="77.5703125" style="188" customWidth="1"/>
    <col min="8195" max="8195" width="12.28515625" style="188" customWidth="1"/>
    <col min="8196" max="8196" width="14.5703125" style="188" customWidth="1"/>
    <col min="8197" max="8197" width="14.28515625" style="188" bestFit="1" customWidth="1"/>
    <col min="8198" max="8198" width="13.85546875" style="188" customWidth="1"/>
    <col min="8199" max="8199" width="13.5703125" style="188" customWidth="1"/>
    <col min="8200" max="8200" width="14.42578125" style="188" customWidth="1"/>
    <col min="8201" max="8201" width="11.140625" style="188" customWidth="1"/>
    <col min="8202" max="8202" width="14.140625" style="188" customWidth="1"/>
    <col min="8203" max="8205" width="11.28515625" style="188" bestFit="1" customWidth="1"/>
    <col min="8206" max="8206" width="10.140625" style="188" bestFit="1" customWidth="1"/>
    <col min="8207" max="8207" width="14.28515625" style="188" customWidth="1"/>
    <col min="8208" max="8209" width="14.28515625" style="188" bestFit="1" customWidth="1"/>
    <col min="8210" max="8447" width="9.140625" style="188"/>
    <col min="8448" max="8448" width="4.7109375" style="188" customWidth="1"/>
    <col min="8449" max="8449" width="7.140625" style="188" customWidth="1"/>
    <col min="8450" max="8450" width="77.5703125" style="188" customWidth="1"/>
    <col min="8451" max="8451" width="12.28515625" style="188" customWidth="1"/>
    <col min="8452" max="8452" width="14.5703125" style="188" customWidth="1"/>
    <col min="8453" max="8453" width="14.28515625" style="188" bestFit="1" customWidth="1"/>
    <col min="8454" max="8454" width="13.85546875" style="188" customWidth="1"/>
    <col min="8455" max="8455" width="13.5703125" style="188" customWidth="1"/>
    <col min="8456" max="8456" width="14.42578125" style="188" customWidth="1"/>
    <col min="8457" max="8457" width="11.140625" style="188" customWidth="1"/>
    <col min="8458" max="8458" width="14.140625" style="188" customWidth="1"/>
    <col min="8459" max="8461" width="11.28515625" style="188" bestFit="1" customWidth="1"/>
    <col min="8462" max="8462" width="10.140625" style="188" bestFit="1" customWidth="1"/>
    <col min="8463" max="8463" width="14.28515625" style="188" customWidth="1"/>
    <col min="8464" max="8465" width="14.28515625" style="188" bestFit="1" customWidth="1"/>
    <col min="8466" max="8703" width="9.140625" style="188"/>
    <col min="8704" max="8704" width="4.7109375" style="188" customWidth="1"/>
    <col min="8705" max="8705" width="7.140625" style="188" customWidth="1"/>
    <col min="8706" max="8706" width="77.5703125" style="188" customWidth="1"/>
    <col min="8707" max="8707" width="12.28515625" style="188" customWidth="1"/>
    <col min="8708" max="8708" width="14.5703125" style="188" customWidth="1"/>
    <col min="8709" max="8709" width="14.28515625" style="188" bestFit="1" customWidth="1"/>
    <col min="8710" max="8710" width="13.85546875" style="188" customWidth="1"/>
    <col min="8711" max="8711" width="13.5703125" style="188" customWidth="1"/>
    <col min="8712" max="8712" width="14.42578125" style="188" customWidth="1"/>
    <col min="8713" max="8713" width="11.140625" style="188" customWidth="1"/>
    <col min="8714" max="8714" width="14.140625" style="188" customWidth="1"/>
    <col min="8715" max="8717" width="11.28515625" style="188" bestFit="1" customWidth="1"/>
    <col min="8718" max="8718" width="10.140625" style="188" bestFit="1" customWidth="1"/>
    <col min="8719" max="8719" width="14.28515625" style="188" customWidth="1"/>
    <col min="8720" max="8721" width="14.28515625" style="188" bestFit="1" customWidth="1"/>
    <col min="8722" max="8959" width="9.140625" style="188"/>
    <col min="8960" max="8960" width="4.7109375" style="188" customWidth="1"/>
    <col min="8961" max="8961" width="7.140625" style="188" customWidth="1"/>
    <col min="8962" max="8962" width="77.5703125" style="188" customWidth="1"/>
    <col min="8963" max="8963" width="12.28515625" style="188" customWidth="1"/>
    <col min="8964" max="8964" width="14.5703125" style="188" customWidth="1"/>
    <col min="8965" max="8965" width="14.28515625" style="188" bestFit="1" customWidth="1"/>
    <col min="8966" max="8966" width="13.85546875" style="188" customWidth="1"/>
    <col min="8967" max="8967" width="13.5703125" style="188" customWidth="1"/>
    <col min="8968" max="8968" width="14.42578125" style="188" customWidth="1"/>
    <col min="8969" max="8969" width="11.140625" style="188" customWidth="1"/>
    <col min="8970" max="8970" width="14.140625" style="188" customWidth="1"/>
    <col min="8971" max="8973" width="11.28515625" style="188" bestFit="1" customWidth="1"/>
    <col min="8974" max="8974" width="10.140625" style="188" bestFit="1" customWidth="1"/>
    <col min="8975" max="8975" width="14.28515625" style="188" customWidth="1"/>
    <col min="8976" max="8977" width="14.28515625" style="188" bestFit="1" customWidth="1"/>
    <col min="8978" max="9215" width="9.140625" style="188"/>
    <col min="9216" max="9216" width="4.7109375" style="188" customWidth="1"/>
    <col min="9217" max="9217" width="7.140625" style="188" customWidth="1"/>
    <col min="9218" max="9218" width="77.5703125" style="188" customWidth="1"/>
    <col min="9219" max="9219" width="12.28515625" style="188" customWidth="1"/>
    <col min="9220" max="9220" width="14.5703125" style="188" customWidth="1"/>
    <col min="9221" max="9221" width="14.28515625" style="188" bestFit="1" customWidth="1"/>
    <col min="9222" max="9222" width="13.85546875" style="188" customWidth="1"/>
    <col min="9223" max="9223" width="13.5703125" style="188" customWidth="1"/>
    <col min="9224" max="9224" width="14.42578125" style="188" customWidth="1"/>
    <col min="9225" max="9225" width="11.140625" style="188" customWidth="1"/>
    <col min="9226" max="9226" width="14.140625" style="188" customWidth="1"/>
    <col min="9227" max="9229" width="11.28515625" style="188" bestFit="1" customWidth="1"/>
    <col min="9230" max="9230" width="10.140625" style="188" bestFit="1" customWidth="1"/>
    <col min="9231" max="9231" width="14.28515625" style="188" customWidth="1"/>
    <col min="9232" max="9233" width="14.28515625" style="188" bestFit="1" customWidth="1"/>
    <col min="9234" max="9471" width="9.140625" style="188"/>
    <col min="9472" max="9472" width="4.7109375" style="188" customWidth="1"/>
    <col min="9473" max="9473" width="7.140625" style="188" customWidth="1"/>
    <col min="9474" max="9474" width="77.5703125" style="188" customWidth="1"/>
    <col min="9475" max="9475" width="12.28515625" style="188" customWidth="1"/>
    <col min="9476" max="9476" width="14.5703125" style="188" customWidth="1"/>
    <col min="9477" max="9477" width="14.28515625" style="188" bestFit="1" customWidth="1"/>
    <col min="9478" max="9478" width="13.85546875" style="188" customWidth="1"/>
    <col min="9479" max="9479" width="13.5703125" style="188" customWidth="1"/>
    <col min="9480" max="9480" width="14.42578125" style="188" customWidth="1"/>
    <col min="9481" max="9481" width="11.140625" style="188" customWidth="1"/>
    <col min="9482" max="9482" width="14.140625" style="188" customWidth="1"/>
    <col min="9483" max="9485" width="11.28515625" style="188" bestFit="1" customWidth="1"/>
    <col min="9486" max="9486" width="10.140625" style="188" bestFit="1" customWidth="1"/>
    <col min="9487" max="9487" width="14.28515625" style="188" customWidth="1"/>
    <col min="9488" max="9489" width="14.28515625" style="188" bestFit="1" customWidth="1"/>
    <col min="9490" max="9727" width="9.140625" style="188"/>
    <col min="9728" max="9728" width="4.7109375" style="188" customWidth="1"/>
    <col min="9729" max="9729" width="7.140625" style="188" customWidth="1"/>
    <col min="9730" max="9730" width="77.5703125" style="188" customWidth="1"/>
    <col min="9731" max="9731" width="12.28515625" style="188" customWidth="1"/>
    <col min="9732" max="9732" width="14.5703125" style="188" customWidth="1"/>
    <col min="9733" max="9733" width="14.28515625" style="188" bestFit="1" customWidth="1"/>
    <col min="9734" max="9734" width="13.85546875" style="188" customWidth="1"/>
    <col min="9735" max="9735" width="13.5703125" style="188" customWidth="1"/>
    <col min="9736" max="9736" width="14.42578125" style="188" customWidth="1"/>
    <col min="9737" max="9737" width="11.140625" style="188" customWidth="1"/>
    <col min="9738" max="9738" width="14.140625" style="188" customWidth="1"/>
    <col min="9739" max="9741" width="11.28515625" style="188" bestFit="1" customWidth="1"/>
    <col min="9742" max="9742" width="10.140625" style="188" bestFit="1" customWidth="1"/>
    <col min="9743" max="9743" width="14.28515625" style="188" customWidth="1"/>
    <col min="9744" max="9745" width="14.28515625" style="188" bestFit="1" customWidth="1"/>
    <col min="9746" max="9983" width="9.140625" style="188"/>
    <col min="9984" max="9984" width="4.7109375" style="188" customWidth="1"/>
    <col min="9985" max="9985" width="7.140625" style="188" customWidth="1"/>
    <col min="9986" max="9986" width="77.5703125" style="188" customWidth="1"/>
    <col min="9987" max="9987" width="12.28515625" style="188" customWidth="1"/>
    <col min="9988" max="9988" width="14.5703125" style="188" customWidth="1"/>
    <col min="9989" max="9989" width="14.28515625" style="188" bestFit="1" customWidth="1"/>
    <col min="9990" max="9990" width="13.85546875" style="188" customWidth="1"/>
    <col min="9991" max="9991" width="13.5703125" style="188" customWidth="1"/>
    <col min="9992" max="9992" width="14.42578125" style="188" customWidth="1"/>
    <col min="9993" max="9993" width="11.140625" style="188" customWidth="1"/>
    <col min="9994" max="9994" width="14.140625" style="188" customWidth="1"/>
    <col min="9995" max="9997" width="11.28515625" style="188" bestFit="1" customWidth="1"/>
    <col min="9998" max="9998" width="10.140625" style="188" bestFit="1" customWidth="1"/>
    <col min="9999" max="9999" width="14.28515625" style="188" customWidth="1"/>
    <col min="10000" max="10001" width="14.28515625" style="188" bestFit="1" customWidth="1"/>
    <col min="10002" max="10239" width="9.140625" style="188"/>
    <col min="10240" max="10240" width="4.7109375" style="188" customWidth="1"/>
    <col min="10241" max="10241" width="7.140625" style="188" customWidth="1"/>
    <col min="10242" max="10242" width="77.5703125" style="188" customWidth="1"/>
    <col min="10243" max="10243" width="12.28515625" style="188" customWidth="1"/>
    <col min="10244" max="10244" width="14.5703125" style="188" customWidth="1"/>
    <col min="10245" max="10245" width="14.28515625" style="188" bestFit="1" customWidth="1"/>
    <col min="10246" max="10246" width="13.85546875" style="188" customWidth="1"/>
    <col min="10247" max="10247" width="13.5703125" style="188" customWidth="1"/>
    <col min="10248" max="10248" width="14.42578125" style="188" customWidth="1"/>
    <col min="10249" max="10249" width="11.140625" style="188" customWidth="1"/>
    <col min="10250" max="10250" width="14.140625" style="188" customWidth="1"/>
    <col min="10251" max="10253" width="11.28515625" style="188" bestFit="1" customWidth="1"/>
    <col min="10254" max="10254" width="10.140625" style="188" bestFit="1" customWidth="1"/>
    <col min="10255" max="10255" width="14.28515625" style="188" customWidth="1"/>
    <col min="10256" max="10257" width="14.28515625" style="188" bestFit="1" customWidth="1"/>
    <col min="10258" max="10495" width="9.140625" style="188"/>
    <col min="10496" max="10496" width="4.7109375" style="188" customWidth="1"/>
    <col min="10497" max="10497" width="7.140625" style="188" customWidth="1"/>
    <col min="10498" max="10498" width="77.5703125" style="188" customWidth="1"/>
    <col min="10499" max="10499" width="12.28515625" style="188" customWidth="1"/>
    <col min="10500" max="10500" width="14.5703125" style="188" customWidth="1"/>
    <col min="10501" max="10501" width="14.28515625" style="188" bestFit="1" customWidth="1"/>
    <col min="10502" max="10502" width="13.85546875" style="188" customWidth="1"/>
    <col min="10503" max="10503" width="13.5703125" style="188" customWidth="1"/>
    <col min="10504" max="10504" width="14.42578125" style="188" customWidth="1"/>
    <col min="10505" max="10505" width="11.140625" style="188" customWidth="1"/>
    <col min="10506" max="10506" width="14.140625" style="188" customWidth="1"/>
    <col min="10507" max="10509" width="11.28515625" style="188" bestFit="1" customWidth="1"/>
    <col min="10510" max="10510" width="10.140625" style="188" bestFit="1" customWidth="1"/>
    <col min="10511" max="10511" width="14.28515625" style="188" customWidth="1"/>
    <col min="10512" max="10513" width="14.28515625" style="188" bestFit="1" customWidth="1"/>
    <col min="10514" max="10751" width="9.140625" style="188"/>
    <col min="10752" max="10752" width="4.7109375" style="188" customWidth="1"/>
    <col min="10753" max="10753" width="7.140625" style="188" customWidth="1"/>
    <col min="10754" max="10754" width="77.5703125" style="188" customWidth="1"/>
    <col min="10755" max="10755" width="12.28515625" style="188" customWidth="1"/>
    <col min="10756" max="10756" width="14.5703125" style="188" customWidth="1"/>
    <col min="10757" max="10757" width="14.28515625" style="188" bestFit="1" customWidth="1"/>
    <col min="10758" max="10758" width="13.85546875" style="188" customWidth="1"/>
    <col min="10759" max="10759" width="13.5703125" style="188" customWidth="1"/>
    <col min="10760" max="10760" width="14.42578125" style="188" customWidth="1"/>
    <col min="10761" max="10761" width="11.140625" style="188" customWidth="1"/>
    <col min="10762" max="10762" width="14.140625" style="188" customWidth="1"/>
    <col min="10763" max="10765" width="11.28515625" style="188" bestFit="1" customWidth="1"/>
    <col min="10766" max="10766" width="10.140625" style="188" bestFit="1" customWidth="1"/>
    <col min="10767" max="10767" width="14.28515625" style="188" customWidth="1"/>
    <col min="10768" max="10769" width="14.28515625" style="188" bestFit="1" customWidth="1"/>
    <col min="10770" max="11007" width="9.140625" style="188"/>
    <col min="11008" max="11008" width="4.7109375" style="188" customWidth="1"/>
    <col min="11009" max="11009" width="7.140625" style="188" customWidth="1"/>
    <col min="11010" max="11010" width="77.5703125" style="188" customWidth="1"/>
    <col min="11011" max="11011" width="12.28515625" style="188" customWidth="1"/>
    <col min="11012" max="11012" width="14.5703125" style="188" customWidth="1"/>
    <col min="11013" max="11013" width="14.28515625" style="188" bestFit="1" customWidth="1"/>
    <col min="11014" max="11014" width="13.85546875" style="188" customWidth="1"/>
    <col min="11015" max="11015" width="13.5703125" style="188" customWidth="1"/>
    <col min="11016" max="11016" width="14.42578125" style="188" customWidth="1"/>
    <col min="11017" max="11017" width="11.140625" style="188" customWidth="1"/>
    <col min="11018" max="11018" width="14.140625" style="188" customWidth="1"/>
    <col min="11019" max="11021" width="11.28515625" style="188" bestFit="1" customWidth="1"/>
    <col min="11022" max="11022" width="10.140625" style="188" bestFit="1" customWidth="1"/>
    <col min="11023" max="11023" width="14.28515625" style="188" customWidth="1"/>
    <col min="11024" max="11025" width="14.28515625" style="188" bestFit="1" customWidth="1"/>
    <col min="11026" max="11263" width="9.140625" style="188"/>
    <col min="11264" max="11264" width="4.7109375" style="188" customWidth="1"/>
    <col min="11265" max="11265" width="7.140625" style="188" customWidth="1"/>
    <col min="11266" max="11266" width="77.5703125" style="188" customWidth="1"/>
    <col min="11267" max="11267" width="12.28515625" style="188" customWidth="1"/>
    <col min="11268" max="11268" width="14.5703125" style="188" customWidth="1"/>
    <col min="11269" max="11269" width="14.28515625" style="188" bestFit="1" customWidth="1"/>
    <col min="11270" max="11270" width="13.85546875" style="188" customWidth="1"/>
    <col min="11271" max="11271" width="13.5703125" style="188" customWidth="1"/>
    <col min="11272" max="11272" width="14.42578125" style="188" customWidth="1"/>
    <col min="11273" max="11273" width="11.140625" style="188" customWidth="1"/>
    <col min="11274" max="11274" width="14.140625" style="188" customWidth="1"/>
    <col min="11275" max="11277" width="11.28515625" style="188" bestFit="1" customWidth="1"/>
    <col min="11278" max="11278" width="10.140625" style="188" bestFit="1" customWidth="1"/>
    <col min="11279" max="11279" width="14.28515625" style="188" customWidth="1"/>
    <col min="11280" max="11281" width="14.28515625" style="188" bestFit="1" customWidth="1"/>
    <col min="11282" max="11519" width="9.140625" style="188"/>
    <col min="11520" max="11520" width="4.7109375" style="188" customWidth="1"/>
    <col min="11521" max="11521" width="7.140625" style="188" customWidth="1"/>
    <col min="11522" max="11522" width="77.5703125" style="188" customWidth="1"/>
    <col min="11523" max="11523" width="12.28515625" style="188" customWidth="1"/>
    <col min="11524" max="11524" width="14.5703125" style="188" customWidth="1"/>
    <col min="11525" max="11525" width="14.28515625" style="188" bestFit="1" customWidth="1"/>
    <col min="11526" max="11526" width="13.85546875" style="188" customWidth="1"/>
    <col min="11527" max="11527" width="13.5703125" style="188" customWidth="1"/>
    <col min="11528" max="11528" width="14.42578125" style="188" customWidth="1"/>
    <col min="11529" max="11529" width="11.140625" style="188" customWidth="1"/>
    <col min="11530" max="11530" width="14.140625" style="188" customWidth="1"/>
    <col min="11531" max="11533" width="11.28515625" style="188" bestFit="1" customWidth="1"/>
    <col min="11534" max="11534" width="10.140625" style="188" bestFit="1" customWidth="1"/>
    <col min="11535" max="11535" width="14.28515625" style="188" customWidth="1"/>
    <col min="11536" max="11537" width="14.28515625" style="188" bestFit="1" customWidth="1"/>
    <col min="11538" max="11775" width="9.140625" style="188"/>
    <col min="11776" max="11776" width="4.7109375" style="188" customWidth="1"/>
    <col min="11777" max="11777" width="7.140625" style="188" customWidth="1"/>
    <col min="11778" max="11778" width="77.5703125" style="188" customWidth="1"/>
    <col min="11779" max="11779" width="12.28515625" style="188" customWidth="1"/>
    <col min="11780" max="11780" width="14.5703125" style="188" customWidth="1"/>
    <col min="11781" max="11781" width="14.28515625" style="188" bestFit="1" customWidth="1"/>
    <col min="11782" max="11782" width="13.85546875" style="188" customWidth="1"/>
    <col min="11783" max="11783" width="13.5703125" style="188" customWidth="1"/>
    <col min="11784" max="11784" width="14.42578125" style="188" customWidth="1"/>
    <col min="11785" max="11785" width="11.140625" style="188" customWidth="1"/>
    <col min="11786" max="11786" width="14.140625" style="188" customWidth="1"/>
    <col min="11787" max="11789" width="11.28515625" style="188" bestFit="1" customWidth="1"/>
    <col min="11790" max="11790" width="10.140625" style="188" bestFit="1" customWidth="1"/>
    <col min="11791" max="11791" width="14.28515625" style="188" customWidth="1"/>
    <col min="11792" max="11793" width="14.28515625" style="188" bestFit="1" customWidth="1"/>
    <col min="11794" max="12031" width="9.140625" style="188"/>
    <col min="12032" max="12032" width="4.7109375" style="188" customWidth="1"/>
    <col min="12033" max="12033" width="7.140625" style="188" customWidth="1"/>
    <col min="12034" max="12034" width="77.5703125" style="188" customWidth="1"/>
    <col min="12035" max="12035" width="12.28515625" style="188" customWidth="1"/>
    <col min="12036" max="12036" width="14.5703125" style="188" customWidth="1"/>
    <col min="12037" max="12037" width="14.28515625" style="188" bestFit="1" customWidth="1"/>
    <col min="12038" max="12038" width="13.85546875" style="188" customWidth="1"/>
    <col min="12039" max="12039" width="13.5703125" style="188" customWidth="1"/>
    <col min="12040" max="12040" width="14.42578125" style="188" customWidth="1"/>
    <col min="12041" max="12041" width="11.140625" style="188" customWidth="1"/>
    <col min="12042" max="12042" width="14.140625" style="188" customWidth="1"/>
    <col min="12043" max="12045" width="11.28515625" style="188" bestFit="1" customWidth="1"/>
    <col min="12046" max="12046" width="10.140625" style="188" bestFit="1" customWidth="1"/>
    <col min="12047" max="12047" width="14.28515625" style="188" customWidth="1"/>
    <col min="12048" max="12049" width="14.28515625" style="188" bestFit="1" customWidth="1"/>
    <col min="12050" max="12287" width="9.140625" style="188"/>
    <col min="12288" max="12288" width="4.7109375" style="188" customWidth="1"/>
    <col min="12289" max="12289" width="7.140625" style="188" customWidth="1"/>
    <col min="12290" max="12290" width="77.5703125" style="188" customWidth="1"/>
    <col min="12291" max="12291" width="12.28515625" style="188" customWidth="1"/>
    <col min="12292" max="12292" width="14.5703125" style="188" customWidth="1"/>
    <col min="12293" max="12293" width="14.28515625" style="188" bestFit="1" customWidth="1"/>
    <col min="12294" max="12294" width="13.85546875" style="188" customWidth="1"/>
    <col min="12295" max="12295" width="13.5703125" style="188" customWidth="1"/>
    <col min="12296" max="12296" width="14.42578125" style="188" customWidth="1"/>
    <col min="12297" max="12297" width="11.140625" style="188" customWidth="1"/>
    <col min="12298" max="12298" width="14.140625" style="188" customWidth="1"/>
    <col min="12299" max="12301" width="11.28515625" style="188" bestFit="1" customWidth="1"/>
    <col min="12302" max="12302" width="10.140625" style="188" bestFit="1" customWidth="1"/>
    <col min="12303" max="12303" width="14.28515625" style="188" customWidth="1"/>
    <col min="12304" max="12305" width="14.28515625" style="188" bestFit="1" customWidth="1"/>
    <col min="12306" max="12543" width="9.140625" style="188"/>
    <col min="12544" max="12544" width="4.7109375" style="188" customWidth="1"/>
    <col min="12545" max="12545" width="7.140625" style="188" customWidth="1"/>
    <col min="12546" max="12546" width="77.5703125" style="188" customWidth="1"/>
    <col min="12547" max="12547" width="12.28515625" style="188" customWidth="1"/>
    <col min="12548" max="12548" width="14.5703125" style="188" customWidth="1"/>
    <col min="12549" max="12549" width="14.28515625" style="188" bestFit="1" customWidth="1"/>
    <col min="12550" max="12550" width="13.85546875" style="188" customWidth="1"/>
    <col min="12551" max="12551" width="13.5703125" style="188" customWidth="1"/>
    <col min="12552" max="12552" width="14.42578125" style="188" customWidth="1"/>
    <col min="12553" max="12553" width="11.140625" style="188" customWidth="1"/>
    <col min="12554" max="12554" width="14.140625" style="188" customWidth="1"/>
    <col min="12555" max="12557" width="11.28515625" style="188" bestFit="1" customWidth="1"/>
    <col min="12558" max="12558" width="10.140625" style="188" bestFit="1" customWidth="1"/>
    <col min="12559" max="12559" width="14.28515625" style="188" customWidth="1"/>
    <col min="12560" max="12561" width="14.28515625" style="188" bestFit="1" customWidth="1"/>
    <col min="12562" max="12799" width="9.140625" style="188"/>
    <col min="12800" max="12800" width="4.7109375" style="188" customWidth="1"/>
    <col min="12801" max="12801" width="7.140625" style="188" customWidth="1"/>
    <col min="12802" max="12802" width="77.5703125" style="188" customWidth="1"/>
    <col min="12803" max="12803" width="12.28515625" style="188" customWidth="1"/>
    <col min="12804" max="12804" width="14.5703125" style="188" customWidth="1"/>
    <col min="12805" max="12805" width="14.28515625" style="188" bestFit="1" customWidth="1"/>
    <col min="12806" max="12806" width="13.85546875" style="188" customWidth="1"/>
    <col min="12807" max="12807" width="13.5703125" style="188" customWidth="1"/>
    <col min="12808" max="12808" width="14.42578125" style="188" customWidth="1"/>
    <col min="12809" max="12809" width="11.140625" style="188" customWidth="1"/>
    <col min="12810" max="12810" width="14.140625" style="188" customWidth="1"/>
    <col min="12811" max="12813" width="11.28515625" style="188" bestFit="1" customWidth="1"/>
    <col min="12814" max="12814" width="10.140625" style="188" bestFit="1" customWidth="1"/>
    <col min="12815" max="12815" width="14.28515625" style="188" customWidth="1"/>
    <col min="12816" max="12817" width="14.28515625" style="188" bestFit="1" customWidth="1"/>
    <col min="12818" max="13055" width="9.140625" style="188"/>
    <col min="13056" max="13056" width="4.7109375" style="188" customWidth="1"/>
    <col min="13057" max="13057" width="7.140625" style="188" customWidth="1"/>
    <col min="13058" max="13058" width="77.5703125" style="188" customWidth="1"/>
    <col min="13059" max="13059" width="12.28515625" style="188" customWidth="1"/>
    <col min="13060" max="13060" width="14.5703125" style="188" customWidth="1"/>
    <col min="13061" max="13061" width="14.28515625" style="188" bestFit="1" customWidth="1"/>
    <col min="13062" max="13062" width="13.85546875" style="188" customWidth="1"/>
    <col min="13063" max="13063" width="13.5703125" style="188" customWidth="1"/>
    <col min="13064" max="13064" width="14.42578125" style="188" customWidth="1"/>
    <col min="13065" max="13065" width="11.140625" style="188" customWidth="1"/>
    <col min="13066" max="13066" width="14.140625" style="188" customWidth="1"/>
    <col min="13067" max="13069" width="11.28515625" style="188" bestFit="1" customWidth="1"/>
    <col min="13070" max="13070" width="10.140625" style="188" bestFit="1" customWidth="1"/>
    <col min="13071" max="13071" width="14.28515625" style="188" customWidth="1"/>
    <col min="13072" max="13073" width="14.28515625" style="188" bestFit="1" customWidth="1"/>
    <col min="13074" max="13311" width="9.140625" style="188"/>
    <col min="13312" max="13312" width="4.7109375" style="188" customWidth="1"/>
    <col min="13313" max="13313" width="7.140625" style="188" customWidth="1"/>
    <col min="13314" max="13314" width="77.5703125" style="188" customWidth="1"/>
    <col min="13315" max="13315" width="12.28515625" style="188" customWidth="1"/>
    <col min="13316" max="13316" width="14.5703125" style="188" customWidth="1"/>
    <col min="13317" max="13317" width="14.28515625" style="188" bestFit="1" customWidth="1"/>
    <col min="13318" max="13318" width="13.85546875" style="188" customWidth="1"/>
    <col min="13319" max="13319" width="13.5703125" style="188" customWidth="1"/>
    <col min="13320" max="13320" width="14.42578125" style="188" customWidth="1"/>
    <col min="13321" max="13321" width="11.140625" style="188" customWidth="1"/>
    <col min="13322" max="13322" width="14.140625" style="188" customWidth="1"/>
    <col min="13323" max="13325" width="11.28515625" style="188" bestFit="1" customWidth="1"/>
    <col min="13326" max="13326" width="10.140625" style="188" bestFit="1" customWidth="1"/>
    <col min="13327" max="13327" width="14.28515625" style="188" customWidth="1"/>
    <col min="13328" max="13329" width="14.28515625" style="188" bestFit="1" customWidth="1"/>
    <col min="13330" max="13567" width="9.140625" style="188"/>
    <col min="13568" max="13568" width="4.7109375" style="188" customWidth="1"/>
    <col min="13569" max="13569" width="7.140625" style="188" customWidth="1"/>
    <col min="13570" max="13570" width="77.5703125" style="188" customWidth="1"/>
    <col min="13571" max="13571" width="12.28515625" style="188" customWidth="1"/>
    <col min="13572" max="13572" width="14.5703125" style="188" customWidth="1"/>
    <col min="13573" max="13573" width="14.28515625" style="188" bestFit="1" customWidth="1"/>
    <col min="13574" max="13574" width="13.85546875" style="188" customWidth="1"/>
    <col min="13575" max="13575" width="13.5703125" style="188" customWidth="1"/>
    <col min="13576" max="13576" width="14.42578125" style="188" customWidth="1"/>
    <col min="13577" max="13577" width="11.140625" style="188" customWidth="1"/>
    <col min="13578" max="13578" width="14.140625" style="188" customWidth="1"/>
    <col min="13579" max="13581" width="11.28515625" style="188" bestFit="1" customWidth="1"/>
    <col min="13582" max="13582" width="10.140625" style="188" bestFit="1" customWidth="1"/>
    <col min="13583" max="13583" width="14.28515625" style="188" customWidth="1"/>
    <col min="13584" max="13585" width="14.28515625" style="188" bestFit="1" customWidth="1"/>
    <col min="13586" max="13823" width="9.140625" style="188"/>
    <col min="13824" max="13824" width="4.7109375" style="188" customWidth="1"/>
    <col min="13825" max="13825" width="7.140625" style="188" customWidth="1"/>
    <col min="13826" max="13826" width="77.5703125" style="188" customWidth="1"/>
    <col min="13827" max="13827" width="12.28515625" style="188" customWidth="1"/>
    <col min="13828" max="13828" width="14.5703125" style="188" customWidth="1"/>
    <col min="13829" max="13829" width="14.28515625" style="188" bestFit="1" customWidth="1"/>
    <col min="13830" max="13830" width="13.85546875" style="188" customWidth="1"/>
    <col min="13831" max="13831" width="13.5703125" style="188" customWidth="1"/>
    <col min="13832" max="13832" width="14.42578125" style="188" customWidth="1"/>
    <col min="13833" max="13833" width="11.140625" style="188" customWidth="1"/>
    <col min="13834" max="13834" width="14.140625" style="188" customWidth="1"/>
    <col min="13835" max="13837" width="11.28515625" style="188" bestFit="1" customWidth="1"/>
    <col min="13838" max="13838" width="10.140625" style="188" bestFit="1" customWidth="1"/>
    <col min="13839" max="13839" width="14.28515625" style="188" customWidth="1"/>
    <col min="13840" max="13841" width="14.28515625" style="188" bestFit="1" customWidth="1"/>
    <col min="13842" max="14079" width="9.140625" style="188"/>
    <col min="14080" max="14080" width="4.7109375" style="188" customWidth="1"/>
    <col min="14081" max="14081" width="7.140625" style="188" customWidth="1"/>
    <col min="14082" max="14082" width="77.5703125" style="188" customWidth="1"/>
    <col min="14083" max="14083" width="12.28515625" style="188" customWidth="1"/>
    <col min="14084" max="14084" width="14.5703125" style="188" customWidth="1"/>
    <col min="14085" max="14085" width="14.28515625" style="188" bestFit="1" customWidth="1"/>
    <col min="14086" max="14086" width="13.85546875" style="188" customWidth="1"/>
    <col min="14087" max="14087" width="13.5703125" style="188" customWidth="1"/>
    <col min="14088" max="14088" width="14.42578125" style="188" customWidth="1"/>
    <col min="14089" max="14089" width="11.140625" style="188" customWidth="1"/>
    <col min="14090" max="14090" width="14.140625" style="188" customWidth="1"/>
    <col min="14091" max="14093" width="11.28515625" style="188" bestFit="1" customWidth="1"/>
    <col min="14094" max="14094" width="10.140625" style="188" bestFit="1" customWidth="1"/>
    <col min="14095" max="14095" width="14.28515625" style="188" customWidth="1"/>
    <col min="14096" max="14097" width="14.28515625" style="188" bestFit="1" customWidth="1"/>
    <col min="14098" max="14335" width="9.140625" style="188"/>
    <col min="14336" max="14336" width="4.7109375" style="188" customWidth="1"/>
    <col min="14337" max="14337" width="7.140625" style="188" customWidth="1"/>
    <col min="14338" max="14338" width="77.5703125" style="188" customWidth="1"/>
    <col min="14339" max="14339" width="12.28515625" style="188" customWidth="1"/>
    <col min="14340" max="14340" width="14.5703125" style="188" customWidth="1"/>
    <col min="14341" max="14341" width="14.28515625" style="188" bestFit="1" customWidth="1"/>
    <col min="14342" max="14342" width="13.85546875" style="188" customWidth="1"/>
    <col min="14343" max="14343" width="13.5703125" style="188" customWidth="1"/>
    <col min="14344" max="14344" width="14.42578125" style="188" customWidth="1"/>
    <col min="14345" max="14345" width="11.140625" style="188" customWidth="1"/>
    <col min="14346" max="14346" width="14.140625" style="188" customWidth="1"/>
    <col min="14347" max="14349" width="11.28515625" style="188" bestFit="1" customWidth="1"/>
    <col min="14350" max="14350" width="10.140625" style="188" bestFit="1" customWidth="1"/>
    <col min="14351" max="14351" width="14.28515625" style="188" customWidth="1"/>
    <col min="14352" max="14353" width="14.28515625" style="188" bestFit="1" customWidth="1"/>
    <col min="14354" max="14591" width="9.140625" style="188"/>
    <col min="14592" max="14592" width="4.7109375" style="188" customWidth="1"/>
    <col min="14593" max="14593" width="7.140625" style="188" customWidth="1"/>
    <col min="14594" max="14594" width="77.5703125" style="188" customWidth="1"/>
    <col min="14595" max="14595" width="12.28515625" style="188" customWidth="1"/>
    <col min="14596" max="14596" width="14.5703125" style="188" customWidth="1"/>
    <col min="14597" max="14597" width="14.28515625" style="188" bestFit="1" customWidth="1"/>
    <col min="14598" max="14598" width="13.85546875" style="188" customWidth="1"/>
    <col min="14599" max="14599" width="13.5703125" style="188" customWidth="1"/>
    <col min="14600" max="14600" width="14.42578125" style="188" customWidth="1"/>
    <col min="14601" max="14601" width="11.140625" style="188" customWidth="1"/>
    <col min="14602" max="14602" width="14.140625" style="188" customWidth="1"/>
    <col min="14603" max="14605" width="11.28515625" style="188" bestFit="1" customWidth="1"/>
    <col min="14606" max="14606" width="10.140625" style="188" bestFit="1" customWidth="1"/>
    <col min="14607" max="14607" width="14.28515625" style="188" customWidth="1"/>
    <col min="14608" max="14609" width="14.28515625" style="188" bestFit="1" customWidth="1"/>
    <col min="14610" max="14847" width="9.140625" style="188"/>
    <col min="14848" max="14848" width="4.7109375" style="188" customWidth="1"/>
    <col min="14849" max="14849" width="7.140625" style="188" customWidth="1"/>
    <col min="14850" max="14850" width="77.5703125" style="188" customWidth="1"/>
    <col min="14851" max="14851" width="12.28515625" style="188" customWidth="1"/>
    <col min="14852" max="14852" width="14.5703125" style="188" customWidth="1"/>
    <col min="14853" max="14853" width="14.28515625" style="188" bestFit="1" customWidth="1"/>
    <col min="14854" max="14854" width="13.85546875" style="188" customWidth="1"/>
    <col min="14855" max="14855" width="13.5703125" style="188" customWidth="1"/>
    <col min="14856" max="14856" width="14.42578125" style="188" customWidth="1"/>
    <col min="14857" max="14857" width="11.140625" style="188" customWidth="1"/>
    <col min="14858" max="14858" width="14.140625" style="188" customWidth="1"/>
    <col min="14859" max="14861" width="11.28515625" style="188" bestFit="1" customWidth="1"/>
    <col min="14862" max="14862" width="10.140625" style="188" bestFit="1" customWidth="1"/>
    <col min="14863" max="14863" width="14.28515625" style="188" customWidth="1"/>
    <col min="14864" max="14865" width="14.28515625" style="188" bestFit="1" customWidth="1"/>
    <col min="14866" max="15103" width="9.140625" style="188"/>
    <col min="15104" max="15104" width="4.7109375" style="188" customWidth="1"/>
    <col min="15105" max="15105" width="7.140625" style="188" customWidth="1"/>
    <col min="15106" max="15106" width="77.5703125" style="188" customWidth="1"/>
    <col min="15107" max="15107" width="12.28515625" style="188" customWidth="1"/>
    <col min="15108" max="15108" width="14.5703125" style="188" customWidth="1"/>
    <col min="15109" max="15109" width="14.28515625" style="188" bestFit="1" customWidth="1"/>
    <col min="15110" max="15110" width="13.85546875" style="188" customWidth="1"/>
    <col min="15111" max="15111" width="13.5703125" style="188" customWidth="1"/>
    <col min="15112" max="15112" width="14.42578125" style="188" customWidth="1"/>
    <col min="15113" max="15113" width="11.140625" style="188" customWidth="1"/>
    <col min="15114" max="15114" width="14.140625" style="188" customWidth="1"/>
    <col min="15115" max="15117" width="11.28515625" style="188" bestFit="1" customWidth="1"/>
    <col min="15118" max="15118" width="10.140625" style="188" bestFit="1" customWidth="1"/>
    <col min="15119" max="15119" width="14.28515625" style="188" customWidth="1"/>
    <col min="15120" max="15121" width="14.28515625" style="188" bestFit="1" customWidth="1"/>
    <col min="15122" max="15359" width="9.140625" style="188"/>
    <col min="15360" max="15360" width="4.7109375" style="188" customWidth="1"/>
    <col min="15361" max="15361" width="7.140625" style="188" customWidth="1"/>
    <col min="15362" max="15362" width="77.5703125" style="188" customWidth="1"/>
    <col min="15363" max="15363" width="12.28515625" style="188" customWidth="1"/>
    <col min="15364" max="15364" width="14.5703125" style="188" customWidth="1"/>
    <col min="15365" max="15365" width="14.28515625" style="188" bestFit="1" customWidth="1"/>
    <col min="15366" max="15366" width="13.85546875" style="188" customWidth="1"/>
    <col min="15367" max="15367" width="13.5703125" style="188" customWidth="1"/>
    <col min="15368" max="15368" width="14.42578125" style="188" customWidth="1"/>
    <col min="15369" max="15369" width="11.140625" style="188" customWidth="1"/>
    <col min="15370" max="15370" width="14.140625" style="188" customWidth="1"/>
    <col min="15371" max="15373" width="11.28515625" style="188" bestFit="1" customWidth="1"/>
    <col min="15374" max="15374" width="10.140625" style="188" bestFit="1" customWidth="1"/>
    <col min="15375" max="15375" width="14.28515625" style="188" customWidth="1"/>
    <col min="15376" max="15377" width="14.28515625" style="188" bestFit="1" customWidth="1"/>
    <col min="15378" max="15615" width="9.140625" style="188"/>
    <col min="15616" max="15616" width="4.7109375" style="188" customWidth="1"/>
    <col min="15617" max="15617" width="7.140625" style="188" customWidth="1"/>
    <col min="15618" max="15618" width="77.5703125" style="188" customWidth="1"/>
    <col min="15619" max="15619" width="12.28515625" style="188" customWidth="1"/>
    <col min="15620" max="15620" width="14.5703125" style="188" customWidth="1"/>
    <col min="15621" max="15621" width="14.28515625" style="188" bestFit="1" customWidth="1"/>
    <col min="15622" max="15622" width="13.85546875" style="188" customWidth="1"/>
    <col min="15623" max="15623" width="13.5703125" style="188" customWidth="1"/>
    <col min="15624" max="15624" width="14.42578125" style="188" customWidth="1"/>
    <col min="15625" max="15625" width="11.140625" style="188" customWidth="1"/>
    <col min="15626" max="15626" width="14.140625" style="188" customWidth="1"/>
    <col min="15627" max="15629" width="11.28515625" style="188" bestFit="1" customWidth="1"/>
    <col min="15630" max="15630" width="10.140625" style="188" bestFit="1" customWidth="1"/>
    <col min="15631" max="15631" width="14.28515625" style="188" customWidth="1"/>
    <col min="15632" max="15633" width="14.28515625" style="188" bestFit="1" customWidth="1"/>
    <col min="15634" max="15871" width="9.140625" style="188"/>
    <col min="15872" max="15872" width="4.7109375" style="188" customWidth="1"/>
    <col min="15873" max="15873" width="7.140625" style="188" customWidth="1"/>
    <col min="15874" max="15874" width="77.5703125" style="188" customWidth="1"/>
    <col min="15875" max="15875" width="12.28515625" style="188" customWidth="1"/>
    <col min="15876" max="15876" width="14.5703125" style="188" customWidth="1"/>
    <col min="15877" max="15877" width="14.28515625" style="188" bestFit="1" customWidth="1"/>
    <col min="15878" max="15878" width="13.85546875" style="188" customWidth="1"/>
    <col min="15879" max="15879" width="13.5703125" style="188" customWidth="1"/>
    <col min="15880" max="15880" width="14.42578125" style="188" customWidth="1"/>
    <col min="15881" max="15881" width="11.140625" style="188" customWidth="1"/>
    <col min="15882" max="15882" width="14.140625" style="188" customWidth="1"/>
    <col min="15883" max="15885" width="11.28515625" style="188" bestFit="1" customWidth="1"/>
    <col min="15886" max="15886" width="10.140625" style="188" bestFit="1" customWidth="1"/>
    <col min="15887" max="15887" width="14.28515625" style="188" customWidth="1"/>
    <col min="15888" max="15889" width="14.28515625" style="188" bestFit="1" customWidth="1"/>
    <col min="15890" max="16127" width="9.140625" style="188"/>
    <col min="16128" max="16128" width="4.7109375" style="188" customWidth="1"/>
    <col min="16129" max="16129" width="7.140625" style="188" customWidth="1"/>
    <col min="16130" max="16130" width="77.5703125" style="188" customWidth="1"/>
    <col min="16131" max="16131" width="12.28515625" style="188" customWidth="1"/>
    <col min="16132" max="16132" width="14.5703125" style="188" customWidth="1"/>
    <col min="16133" max="16133" width="14.28515625" style="188" bestFit="1" customWidth="1"/>
    <col min="16134" max="16134" width="13.85546875" style="188" customWidth="1"/>
    <col min="16135" max="16135" width="13.5703125" style="188" customWidth="1"/>
    <col min="16136" max="16136" width="14.42578125" style="188" customWidth="1"/>
    <col min="16137" max="16137" width="11.140625" style="188" customWidth="1"/>
    <col min="16138" max="16138" width="14.140625" style="188" customWidth="1"/>
    <col min="16139" max="16141" width="11.28515625" style="188" bestFit="1" customWidth="1"/>
    <col min="16142" max="16142" width="10.140625" style="188" bestFit="1" customWidth="1"/>
    <col min="16143" max="16143" width="14.28515625" style="188" customWidth="1"/>
    <col min="16144" max="16145" width="14.28515625" style="188" bestFit="1" customWidth="1"/>
    <col min="16146" max="16384" width="9.140625" style="188"/>
  </cols>
  <sheetData>
    <row r="1" spans="1:26" x14ac:dyDescent="0.25">
      <c r="A1" s="492" t="s">
        <v>969</v>
      </c>
      <c r="B1" s="492"/>
      <c r="C1" s="489"/>
      <c r="D1" s="489"/>
      <c r="E1" s="489"/>
      <c r="F1" s="489"/>
      <c r="G1" s="489"/>
      <c r="H1" s="489"/>
      <c r="I1" s="489"/>
      <c r="J1" s="489"/>
      <c r="K1" s="489"/>
      <c r="L1" s="489"/>
      <c r="M1" s="459"/>
      <c r="N1" s="459"/>
      <c r="O1" s="459"/>
      <c r="P1" s="459"/>
      <c r="Q1" s="459"/>
    </row>
    <row r="2" spans="1:26" x14ac:dyDescent="0.25">
      <c r="A2" s="189"/>
      <c r="B2" s="190"/>
      <c r="C2" s="369"/>
      <c r="D2" s="192"/>
      <c r="E2" s="193"/>
      <c r="F2" s="193"/>
      <c r="G2" s="193"/>
      <c r="H2" s="193"/>
      <c r="I2" s="193"/>
      <c r="J2" s="193"/>
    </row>
    <row r="3" spans="1:26" x14ac:dyDescent="0.25">
      <c r="A3" s="488" t="s">
        <v>874</v>
      </c>
      <c r="B3" s="488"/>
      <c r="C3" s="489"/>
      <c r="D3" s="489"/>
      <c r="E3" s="489"/>
      <c r="F3" s="489"/>
      <c r="G3" s="489"/>
      <c r="H3" s="489"/>
      <c r="I3" s="489"/>
      <c r="J3" s="489"/>
      <c r="K3" s="489"/>
      <c r="L3" s="489"/>
      <c r="M3" s="459"/>
      <c r="N3" s="459"/>
      <c r="O3" s="459"/>
      <c r="P3" s="459"/>
      <c r="Q3" s="459"/>
      <c r="R3" s="459"/>
    </row>
    <row r="4" spans="1:26" s="196" customFormat="1" x14ac:dyDescent="0.25">
      <c r="A4" s="490" t="s">
        <v>593</v>
      </c>
      <c r="B4" s="490"/>
      <c r="C4" s="491"/>
      <c r="D4" s="491"/>
      <c r="E4" s="491"/>
      <c r="F4" s="491"/>
      <c r="G4" s="491"/>
      <c r="H4" s="491"/>
      <c r="I4" s="491"/>
      <c r="J4" s="491"/>
      <c r="K4" s="489"/>
      <c r="L4" s="489"/>
      <c r="M4" s="459"/>
      <c r="N4" s="459"/>
      <c r="O4" s="459"/>
      <c r="P4" s="459"/>
      <c r="Q4" s="459"/>
      <c r="R4" s="459"/>
    </row>
    <row r="5" spans="1:26" s="196" customFormat="1" ht="15" customHeight="1" x14ac:dyDescent="0.25">
      <c r="A5" s="197"/>
      <c r="B5" s="198"/>
      <c r="C5" s="370"/>
      <c r="D5" s="5"/>
      <c r="E5" s="200"/>
      <c r="F5" s="200"/>
      <c r="G5" s="200"/>
      <c r="H5" s="200"/>
      <c r="I5" s="200"/>
      <c r="J5" s="200"/>
      <c r="K5" s="202"/>
      <c r="L5" s="202"/>
    </row>
    <row r="6" spans="1:26" s="205" customFormat="1" ht="15" customHeight="1" x14ac:dyDescent="0.25">
      <c r="A6" s="203" t="s">
        <v>2</v>
      </c>
      <c r="B6" s="493" t="s">
        <v>3</v>
      </c>
      <c r="C6" s="494"/>
      <c r="D6" s="66" t="s">
        <v>4</v>
      </c>
      <c r="E6" s="66" t="s">
        <v>5</v>
      </c>
      <c r="F6" s="66" t="s">
        <v>6</v>
      </c>
      <c r="G6" s="204" t="s">
        <v>7</v>
      </c>
      <c r="H6" s="204" t="s">
        <v>8</v>
      </c>
      <c r="I6" s="204" t="s">
        <v>9</v>
      </c>
      <c r="J6" s="204" t="s">
        <v>10</v>
      </c>
      <c r="K6" s="204" t="s">
        <v>11</v>
      </c>
      <c r="L6" s="204" t="s">
        <v>12</v>
      </c>
      <c r="M6" s="204" t="s">
        <v>13</v>
      </c>
      <c r="N6" s="204" t="s">
        <v>14</v>
      </c>
      <c r="O6" s="204" t="s">
        <v>15</v>
      </c>
      <c r="P6" s="204" t="s">
        <v>16</v>
      </c>
      <c r="Q6" s="204" t="s">
        <v>106</v>
      </c>
      <c r="R6" s="394" t="s">
        <v>107</v>
      </c>
    </row>
    <row r="7" spans="1:26" s="116" customFormat="1" ht="60.75" customHeight="1" x14ac:dyDescent="0.2">
      <c r="A7" s="495" t="s">
        <v>108</v>
      </c>
      <c r="B7" s="486" t="s">
        <v>387</v>
      </c>
      <c r="C7" s="497"/>
      <c r="D7" s="444" t="s">
        <v>594</v>
      </c>
      <c r="E7" s="472" t="s">
        <v>110</v>
      </c>
      <c r="F7" s="448"/>
      <c r="G7" s="472" t="s">
        <v>19</v>
      </c>
      <c r="H7" s="448"/>
      <c r="I7" s="472" t="s">
        <v>20</v>
      </c>
      <c r="J7" s="448"/>
      <c r="K7" s="472" t="s">
        <v>21</v>
      </c>
      <c r="L7" s="448"/>
      <c r="M7" s="472" t="s">
        <v>22</v>
      </c>
      <c r="N7" s="448"/>
      <c r="O7" s="472" t="s">
        <v>23</v>
      </c>
      <c r="P7" s="448"/>
      <c r="Q7" s="472" t="s">
        <v>111</v>
      </c>
      <c r="R7" s="448"/>
    </row>
    <row r="8" spans="1:26" s="53" customFormat="1" ht="12.75" x14ac:dyDescent="0.2">
      <c r="A8" s="496"/>
      <c r="B8" s="497"/>
      <c r="C8" s="497"/>
      <c r="D8" s="499"/>
      <c r="E8" s="70" t="s">
        <v>27</v>
      </c>
      <c r="F8" s="70" t="s">
        <v>892</v>
      </c>
      <c r="G8" s="70" t="s">
        <v>27</v>
      </c>
      <c r="H8" s="70" t="s">
        <v>892</v>
      </c>
      <c r="I8" s="70" t="s">
        <v>27</v>
      </c>
      <c r="J8" s="70" t="s">
        <v>892</v>
      </c>
      <c r="K8" s="70" t="s">
        <v>27</v>
      </c>
      <c r="L8" s="70" t="s">
        <v>892</v>
      </c>
      <c r="M8" s="70" t="s">
        <v>27</v>
      </c>
      <c r="N8" s="70" t="s">
        <v>892</v>
      </c>
      <c r="O8" s="70" t="s">
        <v>27</v>
      </c>
      <c r="P8" s="70" t="s">
        <v>892</v>
      </c>
      <c r="Q8" s="70" t="s">
        <v>27</v>
      </c>
      <c r="R8" s="70" t="s">
        <v>892</v>
      </c>
    </row>
    <row r="9" spans="1:26" s="53" customFormat="1" ht="11.25" customHeight="1" x14ac:dyDescent="0.25">
      <c r="A9" s="451"/>
      <c r="B9" s="498"/>
      <c r="C9" s="498"/>
      <c r="D9" s="498"/>
      <c r="E9" s="472" t="s">
        <v>26</v>
      </c>
      <c r="F9" s="448"/>
      <c r="G9" s="472" t="s">
        <v>26</v>
      </c>
      <c r="H9" s="448"/>
      <c r="I9" s="472" t="s">
        <v>26</v>
      </c>
      <c r="J9" s="448"/>
      <c r="K9" s="472" t="s">
        <v>26</v>
      </c>
      <c r="L9" s="448"/>
      <c r="M9" s="472" t="s">
        <v>26</v>
      </c>
      <c r="N9" s="448"/>
      <c r="O9" s="472" t="s">
        <v>26</v>
      </c>
      <c r="P9" s="448"/>
      <c r="Q9" s="472" t="s">
        <v>26</v>
      </c>
      <c r="R9" s="448"/>
      <c r="T9" s="100"/>
      <c r="U9" s="100"/>
      <c r="V9" s="100"/>
      <c r="W9" s="100"/>
      <c r="X9" s="100"/>
      <c r="Y9" s="100"/>
      <c r="Z9" s="100"/>
    </row>
    <row r="10" spans="1:26" ht="30" customHeight="1" x14ac:dyDescent="0.25">
      <c r="A10" s="206" t="s">
        <v>28</v>
      </c>
      <c r="B10" s="500" t="s">
        <v>542</v>
      </c>
      <c r="C10" s="501"/>
      <c r="D10" s="501"/>
      <c r="E10" s="502"/>
      <c r="F10" s="502"/>
      <c r="G10" s="502"/>
      <c r="H10" s="502"/>
      <c r="I10" s="502"/>
      <c r="J10" s="502"/>
      <c r="K10" s="502"/>
      <c r="L10" s="502"/>
      <c r="M10" s="502"/>
      <c r="N10" s="502"/>
      <c r="O10" s="502"/>
      <c r="P10" s="502"/>
      <c r="Q10" s="502"/>
      <c r="R10" s="503"/>
      <c r="T10" s="100"/>
      <c r="U10" s="100"/>
      <c r="V10" s="100"/>
      <c r="W10" s="100"/>
      <c r="X10" s="100"/>
      <c r="Y10" s="100"/>
      <c r="Z10" s="100"/>
    </row>
    <row r="11" spans="1:26" ht="15.75" x14ac:dyDescent="0.25">
      <c r="A11" s="206" t="s">
        <v>30</v>
      </c>
      <c r="B11" s="207"/>
      <c r="C11" s="208" t="s">
        <v>853</v>
      </c>
      <c r="D11" s="209">
        <v>11130</v>
      </c>
      <c r="E11" s="360">
        <f>+E14+E64</f>
        <v>4545000</v>
      </c>
      <c r="F11" s="360">
        <v>4545000</v>
      </c>
      <c r="G11" s="353"/>
      <c r="H11" s="353"/>
      <c r="I11" s="353"/>
      <c r="J11" s="353"/>
      <c r="K11" s="353"/>
      <c r="L11" s="353"/>
      <c r="M11" s="353"/>
      <c r="N11" s="353"/>
      <c r="O11" s="210"/>
      <c r="P11" s="210"/>
      <c r="Q11" s="211">
        <f>E11+G11+I11+K11+M11+O11</f>
        <v>4545000</v>
      </c>
      <c r="R11" s="211">
        <f>F11+H11+J11+L11+N11+P11</f>
        <v>4545000</v>
      </c>
      <c r="T11" s="100"/>
      <c r="U11" s="100"/>
      <c r="V11" s="100"/>
      <c r="W11" s="100"/>
      <c r="X11" s="100"/>
      <c r="Y11" s="100"/>
      <c r="Z11" s="100"/>
    </row>
    <row r="12" spans="1:26" s="196" customFormat="1" ht="30.75" customHeight="1" x14ac:dyDescent="0.25">
      <c r="A12" s="206" t="s">
        <v>32</v>
      </c>
      <c r="B12" s="508" t="s">
        <v>595</v>
      </c>
      <c r="C12" s="509"/>
      <c r="D12" s="218"/>
      <c r="E12" s="219">
        <f t="shared" ref="E12:Q12" si="0">SUM(E11:E11)</f>
        <v>4545000</v>
      </c>
      <c r="F12" s="219">
        <f t="shared" ref="F12" si="1">SUM(F11:F11)</f>
        <v>4545000</v>
      </c>
      <c r="G12" s="219">
        <f t="shared" si="0"/>
        <v>0</v>
      </c>
      <c r="H12" s="219"/>
      <c r="I12" s="219">
        <f t="shared" si="0"/>
        <v>0</v>
      </c>
      <c r="J12" s="219"/>
      <c r="K12" s="219">
        <f t="shared" si="0"/>
        <v>0</v>
      </c>
      <c r="L12" s="219"/>
      <c r="M12" s="219">
        <f t="shared" si="0"/>
        <v>0</v>
      </c>
      <c r="N12" s="219"/>
      <c r="O12" s="219">
        <f t="shared" si="0"/>
        <v>0</v>
      </c>
      <c r="P12" s="219"/>
      <c r="Q12" s="219">
        <f t="shared" si="0"/>
        <v>4545000</v>
      </c>
      <c r="R12" s="219">
        <f t="shared" ref="R12" si="2">SUM(R11:R11)</f>
        <v>4545000</v>
      </c>
      <c r="T12" s="390"/>
      <c r="U12" s="390"/>
      <c r="V12" s="390"/>
      <c r="W12" s="390"/>
      <c r="X12" s="390"/>
      <c r="Y12" s="390"/>
      <c r="Z12" s="111"/>
    </row>
    <row r="13" spans="1:26" ht="31.5" customHeight="1" x14ac:dyDescent="0.25">
      <c r="A13" s="206" t="s">
        <v>34</v>
      </c>
      <c r="B13" s="500" t="s">
        <v>544</v>
      </c>
      <c r="C13" s="504"/>
      <c r="D13" s="504"/>
      <c r="E13" s="502"/>
      <c r="F13" s="502"/>
      <c r="G13" s="502"/>
      <c r="H13" s="502"/>
      <c r="I13" s="502"/>
      <c r="J13" s="502"/>
      <c r="K13" s="502"/>
      <c r="L13" s="502"/>
      <c r="M13" s="502"/>
      <c r="N13" s="502"/>
      <c r="O13" s="502"/>
      <c r="P13" s="502"/>
      <c r="Q13" s="502"/>
      <c r="R13" s="503"/>
      <c r="T13" s="100"/>
      <c r="U13" s="100"/>
      <c r="V13" s="100"/>
      <c r="W13" s="100"/>
      <c r="X13" s="100"/>
      <c r="Y13" s="100"/>
      <c r="Z13" s="100"/>
    </row>
    <row r="14" spans="1:26" s="363" customFormat="1" ht="15.75" x14ac:dyDescent="0.25">
      <c r="A14" s="206" t="s">
        <v>36</v>
      </c>
      <c r="B14" s="362"/>
      <c r="C14" s="208" t="s">
        <v>829</v>
      </c>
      <c r="D14" s="357">
        <v>11130</v>
      </c>
      <c r="E14" s="360">
        <v>2175000</v>
      </c>
      <c r="F14" s="360">
        <v>2175000</v>
      </c>
      <c r="G14" s="210"/>
      <c r="H14" s="210"/>
      <c r="I14" s="210"/>
      <c r="J14" s="210"/>
      <c r="K14" s="210"/>
      <c r="L14" s="210"/>
      <c r="M14" s="210"/>
      <c r="N14" s="210"/>
      <c r="O14" s="210"/>
      <c r="P14" s="210"/>
      <c r="Q14" s="211">
        <f t="shared" ref="Q14:R28" si="3">E14+G14+I14+K14+M14+O14</f>
        <v>2175000</v>
      </c>
      <c r="R14" s="211">
        <f t="shared" si="3"/>
        <v>2175000</v>
      </c>
      <c r="T14" s="391"/>
      <c r="U14" s="391"/>
      <c r="V14" s="391"/>
      <c r="W14" s="391"/>
      <c r="X14" s="391"/>
      <c r="Y14" s="391"/>
      <c r="Z14" s="391"/>
    </row>
    <row r="15" spans="1:26" s="363" customFormat="1" ht="15.75" x14ac:dyDescent="0.25">
      <c r="A15" s="206" t="s">
        <v>38</v>
      </c>
      <c r="B15" s="362"/>
      <c r="C15" s="208" t="s">
        <v>827</v>
      </c>
      <c r="D15" s="378">
        <v>66020</v>
      </c>
      <c r="E15" s="360">
        <v>6677211</v>
      </c>
      <c r="F15" s="360">
        <v>6677211</v>
      </c>
      <c r="G15" s="210"/>
      <c r="H15" s="210"/>
      <c r="I15" s="210"/>
      <c r="J15" s="210"/>
      <c r="K15" s="210"/>
      <c r="L15" s="210"/>
      <c r="M15" s="210"/>
      <c r="N15" s="210"/>
      <c r="O15" s="210"/>
      <c r="P15" s="210"/>
      <c r="Q15" s="211">
        <f t="shared" si="3"/>
        <v>6677211</v>
      </c>
      <c r="R15" s="211">
        <f t="shared" si="3"/>
        <v>6677211</v>
      </c>
      <c r="T15" s="392"/>
      <c r="U15" s="392"/>
      <c r="V15" s="392"/>
      <c r="W15" s="392"/>
      <c r="X15" s="392"/>
      <c r="Y15" s="391"/>
      <c r="Z15" s="391"/>
    </row>
    <row r="16" spans="1:26" s="376" customFormat="1" ht="15" customHeight="1" x14ac:dyDescent="0.25">
      <c r="A16" s="206" t="s">
        <v>40</v>
      </c>
      <c r="B16" s="364"/>
      <c r="C16" s="358" t="s">
        <v>854</v>
      </c>
      <c r="D16" s="367">
        <v>13350</v>
      </c>
      <c r="E16" s="355">
        <v>3200000</v>
      </c>
      <c r="F16" s="355">
        <v>3200000</v>
      </c>
      <c r="G16" s="375"/>
      <c r="H16" s="375"/>
      <c r="I16" s="375"/>
      <c r="J16" s="375"/>
      <c r="K16" s="375"/>
      <c r="L16" s="375"/>
      <c r="M16" s="375"/>
      <c r="N16" s="375"/>
      <c r="O16" s="375"/>
      <c r="P16" s="375"/>
      <c r="Q16" s="366">
        <f t="shared" si="3"/>
        <v>3200000</v>
      </c>
      <c r="R16" s="366">
        <f t="shared" si="3"/>
        <v>3200000</v>
      </c>
      <c r="T16" s="393"/>
      <c r="U16" s="393"/>
      <c r="V16" s="393"/>
      <c r="W16" s="393"/>
      <c r="X16" s="393"/>
      <c r="Y16" s="393"/>
      <c r="Z16" s="393"/>
    </row>
    <row r="17" spans="1:26" s="363" customFormat="1" ht="15" customHeight="1" x14ac:dyDescent="0.25">
      <c r="A17" s="206" t="s">
        <v>42</v>
      </c>
      <c r="B17" s="364"/>
      <c r="C17" s="358" t="s">
        <v>596</v>
      </c>
      <c r="D17" s="367">
        <v>82092</v>
      </c>
      <c r="E17" s="355">
        <v>216700000</v>
      </c>
      <c r="F17" s="355">
        <v>216700000</v>
      </c>
      <c r="G17" s="365"/>
      <c r="H17" s="365"/>
      <c r="I17" s="365"/>
      <c r="J17" s="365"/>
      <c r="K17" s="365"/>
      <c r="L17" s="365"/>
      <c r="M17" s="365"/>
      <c r="N17" s="365"/>
      <c r="O17" s="365"/>
      <c r="P17" s="365"/>
      <c r="Q17" s="366">
        <f t="shared" si="3"/>
        <v>216700000</v>
      </c>
      <c r="R17" s="366">
        <f t="shared" si="3"/>
        <v>216700000</v>
      </c>
      <c r="T17" s="391"/>
      <c r="U17" s="391"/>
      <c r="V17" s="391"/>
      <c r="W17" s="391"/>
      <c r="X17" s="391"/>
      <c r="Y17" s="391"/>
      <c r="Z17" s="391"/>
    </row>
    <row r="18" spans="1:26" s="363" customFormat="1" ht="15" customHeight="1" x14ac:dyDescent="0.25">
      <c r="A18" s="206" t="s">
        <v>44</v>
      </c>
      <c r="B18" s="364"/>
      <c r="C18" s="358" t="s">
        <v>597</v>
      </c>
      <c r="D18" s="223">
        <v>82092</v>
      </c>
      <c r="E18" s="355">
        <v>342300000</v>
      </c>
      <c r="F18" s="355">
        <v>0</v>
      </c>
      <c r="G18" s="365"/>
      <c r="H18" s="365"/>
      <c r="I18" s="365"/>
      <c r="J18" s="365"/>
      <c r="K18" s="365"/>
      <c r="L18" s="365"/>
      <c r="M18" s="365"/>
      <c r="N18" s="365"/>
      <c r="O18" s="365"/>
      <c r="P18" s="365"/>
      <c r="Q18" s="366">
        <f t="shared" si="3"/>
        <v>342300000</v>
      </c>
      <c r="R18" s="366">
        <f t="shared" si="3"/>
        <v>0</v>
      </c>
      <c r="T18" s="391"/>
      <c r="U18" s="391"/>
      <c r="V18" s="390"/>
      <c r="W18" s="391"/>
      <c r="X18" s="391"/>
      <c r="Y18" s="391"/>
      <c r="Z18" s="391"/>
    </row>
    <row r="19" spans="1:26" ht="15.75" x14ac:dyDescent="0.25">
      <c r="A19" s="206" t="s">
        <v>46</v>
      </c>
      <c r="B19" s="212"/>
      <c r="C19" s="599" t="s">
        <v>879</v>
      </c>
      <c r="D19" s="223">
        <v>82092</v>
      </c>
      <c r="E19" s="355">
        <v>4500000</v>
      </c>
      <c r="F19" s="355">
        <v>0</v>
      </c>
      <c r="G19" s="216"/>
      <c r="H19" s="216"/>
      <c r="I19" s="216"/>
      <c r="J19" s="216"/>
      <c r="K19" s="216"/>
      <c r="L19" s="216"/>
      <c r="M19" s="216"/>
      <c r="N19" s="216"/>
      <c r="O19" s="216"/>
      <c r="P19" s="216"/>
      <c r="Q19" s="366">
        <f t="shared" si="3"/>
        <v>4500000</v>
      </c>
      <c r="R19" s="366">
        <f t="shared" si="3"/>
        <v>0</v>
      </c>
      <c r="T19" s="100"/>
      <c r="U19" s="100"/>
      <c r="V19" s="100"/>
      <c r="W19" s="100"/>
      <c r="X19" s="100"/>
      <c r="Y19" s="100"/>
      <c r="Z19" s="100"/>
    </row>
    <row r="20" spans="1:26" ht="15.75" x14ac:dyDescent="0.25">
      <c r="A20" s="206" t="s">
        <v>48</v>
      </c>
      <c r="B20" s="212"/>
      <c r="C20" s="226" t="s">
        <v>845</v>
      </c>
      <c r="D20" s="223">
        <v>13320</v>
      </c>
      <c r="E20" s="215">
        <v>2755000</v>
      </c>
      <c r="F20" s="215">
        <v>2755000</v>
      </c>
      <c r="G20" s="216"/>
      <c r="H20" s="216"/>
      <c r="I20" s="216"/>
      <c r="J20" s="216"/>
      <c r="K20" s="216"/>
      <c r="L20" s="216"/>
      <c r="M20" s="216"/>
      <c r="N20" s="216"/>
      <c r="O20" s="216"/>
      <c r="P20" s="216"/>
      <c r="Q20" s="366">
        <f t="shared" si="3"/>
        <v>2755000</v>
      </c>
      <c r="R20" s="366">
        <f t="shared" si="3"/>
        <v>2755000</v>
      </c>
      <c r="T20" s="100"/>
      <c r="U20" s="100"/>
      <c r="V20" s="100"/>
      <c r="W20" s="100"/>
      <c r="X20" s="100"/>
      <c r="Y20" s="100"/>
      <c r="Z20" s="100"/>
    </row>
    <row r="21" spans="1:26" s="363" customFormat="1" ht="15.75" x14ac:dyDescent="0.25">
      <c r="A21" s="206" t="s">
        <v>49</v>
      </c>
      <c r="B21" s="364"/>
      <c r="C21" s="226" t="s">
        <v>836</v>
      </c>
      <c r="D21" s="223">
        <v>13350</v>
      </c>
      <c r="E21" s="355">
        <v>1000000</v>
      </c>
      <c r="F21" s="355">
        <v>1000000</v>
      </c>
      <c r="G21" s="365"/>
      <c r="H21" s="365"/>
      <c r="I21" s="365"/>
      <c r="J21" s="365"/>
      <c r="K21" s="365"/>
      <c r="L21" s="365"/>
      <c r="M21" s="365"/>
      <c r="N21" s="365"/>
      <c r="O21" s="365"/>
      <c r="P21" s="365"/>
      <c r="Q21" s="366">
        <f t="shared" si="3"/>
        <v>1000000</v>
      </c>
      <c r="R21" s="366">
        <f t="shared" si="3"/>
        <v>1000000</v>
      </c>
      <c r="T21" s="391"/>
      <c r="U21" s="391"/>
      <c r="V21" s="391"/>
      <c r="W21" s="391"/>
      <c r="X21" s="391"/>
      <c r="Y21" s="391"/>
      <c r="Z21" s="391"/>
    </row>
    <row r="22" spans="1:26" s="363" customFormat="1" x14ac:dyDescent="0.25">
      <c r="A22" s="206" t="s">
        <v>51</v>
      </c>
      <c r="B22" s="364"/>
      <c r="C22" s="358" t="s">
        <v>840</v>
      </c>
      <c r="D22" s="367">
        <v>13350</v>
      </c>
      <c r="E22" s="224">
        <v>300000</v>
      </c>
      <c r="F22" s="224">
        <v>300000</v>
      </c>
      <c r="G22" s="365"/>
      <c r="H22" s="365"/>
      <c r="I22" s="365"/>
      <c r="J22" s="365"/>
      <c r="K22" s="365"/>
      <c r="L22" s="365"/>
      <c r="M22" s="365"/>
      <c r="N22" s="365"/>
      <c r="O22" s="365"/>
      <c r="P22" s="365"/>
      <c r="Q22" s="366">
        <f t="shared" si="3"/>
        <v>300000</v>
      </c>
      <c r="R22" s="366">
        <f t="shared" si="3"/>
        <v>300000</v>
      </c>
    </row>
    <row r="23" spans="1:26" s="363" customFormat="1" x14ac:dyDescent="0.25">
      <c r="A23" s="206" t="s">
        <v>53</v>
      </c>
      <c r="B23" s="364"/>
      <c r="C23" s="358" t="s">
        <v>841</v>
      </c>
      <c r="D23" s="367">
        <v>72210</v>
      </c>
      <c r="E23" s="224">
        <v>200000</v>
      </c>
      <c r="F23" s="224">
        <v>200000</v>
      </c>
      <c r="G23" s="365"/>
      <c r="H23" s="365"/>
      <c r="I23" s="365"/>
      <c r="J23" s="365"/>
      <c r="K23" s="365"/>
      <c r="L23" s="365"/>
      <c r="M23" s="365"/>
      <c r="N23" s="365"/>
      <c r="O23" s="365"/>
      <c r="P23" s="365"/>
      <c r="Q23" s="366">
        <f t="shared" si="3"/>
        <v>200000</v>
      </c>
      <c r="R23" s="366">
        <f t="shared" si="3"/>
        <v>200000</v>
      </c>
    </row>
    <row r="24" spans="1:26" s="363" customFormat="1" x14ac:dyDescent="0.25">
      <c r="A24" s="206" t="s">
        <v>55</v>
      </c>
      <c r="B24" s="364"/>
      <c r="C24" s="358" t="s">
        <v>937</v>
      </c>
      <c r="D24" s="367">
        <v>13350</v>
      </c>
      <c r="E24" s="224"/>
      <c r="F24" s="224">
        <v>5596750</v>
      </c>
      <c r="G24" s="365"/>
      <c r="H24" s="365"/>
      <c r="I24" s="365"/>
      <c r="J24" s="365"/>
      <c r="K24" s="365"/>
      <c r="L24" s="365"/>
      <c r="M24" s="365"/>
      <c r="N24" s="365"/>
      <c r="O24" s="365"/>
      <c r="P24" s="365"/>
      <c r="Q24" s="366"/>
      <c r="R24" s="366">
        <f t="shared" si="3"/>
        <v>5596750</v>
      </c>
    </row>
    <row r="25" spans="1:26" s="363" customFormat="1" x14ac:dyDescent="0.25">
      <c r="A25" s="206" t="s">
        <v>57</v>
      </c>
      <c r="B25" s="364"/>
      <c r="C25" s="358" t="s">
        <v>939</v>
      </c>
      <c r="D25" s="367">
        <v>13350</v>
      </c>
      <c r="E25" s="224"/>
      <c r="F25" s="224">
        <v>115450</v>
      </c>
      <c r="G25" s="365"/>
      <c r="H25" s="365"/>
      <c r="I25" s="365"/>
      <c r="J25" s="365"/>
      <c r="K25" s="365"/>
      <c r="L25" s="365"/>
      <c r="M25" s="365"/>
      <c r="N25" s="365"/>
      <c r="O25" s="365"/>
      <c r="P25" s="365"/>
      <c r="Q25" s="366"/>
      <c r="R25" s="366">
        <f t="shared" si="3"/>
        <v>115450</v>
      </c>
    </row>
    <row r="26" spans="1:26" s="363" customFormat="1" x14ac:dyDescent="0.25">
      <c r="A26" s="206" t="s">
        <v>59</v>
      </c>
      <c r="B26" s="364"/>
      <c r="C26" s="358" t="s">
        <v>940</v>
      </c>
      <c r="D26" s="367">
        <v>13350</v>
      </c>
      <c r="E26" s="224"/>
      <c r="F26" s="224">
        <v>2455200</v>
      </c>
      <c r="G26" s="365"/>
      <c r="H26" s="365"/>
      <c r="I26" s="365"/>
      <c r="J26" s="365"/>
      <c r="K26" s="365"/>
      <c r="L26" s="365"/>
      <c r="M26" s="365"/>
      <c r="N26" s="365"/>
      <c r="O26" s="365"/>
      <c r="P26" s="365"/>
      <c r="Q26" s="366"/>
      <c r="R26" s="366">
        <f t="shared" si="3"/>
        <v>2455200</v>
      </c>
    </row>
    <row r="27" spans="1:26" s="363" customFormat="1" x14ac:dyDescent="0.25">
      <c r="A27" s="206" t="s">
        <v>61</v>
      </c>
      <c r="B27" s="364"/>
      <c r="C27" s="358" t="s">
        <v>945</v>
      </c>
      <c r="D27" s="367">
        <v>13350</v>
      </c>
      <c r="E27" s="224"/>
      <c r="F27" s="224">
        <v>537600</v>
      </c>
      <c r="G27" s="365"/>
      <c r="H27" s="365"/>
      <c r="I27" s="365"/>
      <c r="J27" s="365"/>
      <c r="K27" s="365"/>
      <c r="L27" s="365"/>
      <c r="M27" s="365"/>
      <c r="N27" s="365"/>
      <c r="O27" s="365"/>
      <c r="P27" s="365"/>
      <c r="Q27" s="366"/>
      <c r="R27" s="366">
        <f t="shared" si="3"/>
        <v>537600</v>
      </c>
    </row>
    <row r="28" spans="1:26" s="363" customFormat="1" x14ac:dyDescent="0.25">
      <c r="A28" s="206" t="s">
        <v>63</v>
      </c>
      <c r="B28" s="364"/>
      <c r="C28" s="358" t="s">
        <v>946</v>
      </c>
      <c r="D28" s="367">
        <v>13350</v>
      </c>
      <c r="E28" s="224"/>
      <c r="F28" s="224">
        <v>2190000</v>
      </c>
      <c r="G28" s="365"/>
      <c r="H28" s="365"/>
      <c r="I28" s="365"/>
      <c r="J28" s="365"/>
      <c r="K28" s="365"/>
      <c r="L28" s="365"/>
      <c r="M28" s="365"/>
      <c r="N28" s="365"/>
      <c r="O28" s="365"/>
      <c r="P28" s="365"/>
      <c r="Q28" s="366"/>
      <c r="R28" s="366">
        <f t="shared" si="3"/>
        <v>2190000</v>
      </c>
    </row>
    <row r="29" spans="1:26" s="196" customFormat="1" ht="32.25" customHeight="1" x14ac:dyDescent="0.2">
      <c r="A29" s="206" t="s">
        <v>65</v>
      </c>
      <c r="B29" s="508" t="s">
        <v>598</v>
      </c>
      <c r="C29" s="510"/>
      <c r="D29" s="227"/>
      <c r="E29" s="228">
        <f t="shared" ref="E29:Q29" si="4">SUM(E14:E23)</f>
        <v>579807211</v>
      </c>
      <c r="F29" s="228">
        <f>SUM(F14:F28)</f>
        <v>243902211</v>
      </c>
      <c r="G29" s="228">
        <f t="shared" si="4"/>
        <v>0</v>
      </c>
      <c r="H29" s="228"/>
      <c r="I29" s="228">
        <f t="shared" si="4"/>
        <v>0</v>
      </c>
      <c r="J29" s="228"/>
      <c r="K29" s="228">
        <f t="shared" si="4"/>
        <v>0</v>
      </c>
      <c r="L29" s="228"/>
      <c r="M29" s="228">
        <f t="shared" si="4"/>
        <v>0</v>
      </c>
      <c r="N29" s="228"/>
      <c r="O29" s="228">
        <f t="shared" si="4"/>
        <v>0</v>
      </c>
      <c r="P29" s="228"/>
      <c r="Q29" s="228">
        <f t="shared" si="4"/>
        <v>579807211</v>
      </c>
      <c r="R29" s="228">
        <f>SUM(R14:R28)</f>
        <v>243902211</v>
      </c>
    </row>
    <row r="30" spans="1:26" ht="33.75" customHeight="1" x14ac:dyDescent="0.25">
      <c r="A30" s="206" t="s">
        <v>67</v>
      </c>
      <c r="B30" s="500" t="s">
        <v>599</v>
      </c>
      <c r="C30" s="501"/>
      <c r="D30" s="501"/>
      <c r="E30" s="502"/>
      <c r="F30" s="502"/>
      <c r="G30" s="502"/>
      <c r="H30" s="502"/>
      <c r="I30" s="502"/>
      <c r="J30" s="502"/>
      <c r="K30" s="502"/>
      <c r="L30" s="502"/>
      <c r="M30" s="502"/>
      <c r="N30" s="502"/>
      <c r="O30" s="502"/>
      <c r="P30" s="502"/>
      <c r="Q30" s="502"/>
      <c r="R30" s="503"/>
    </row>
    <row r="31" spans="1:26" ht="46.5" customHeight="1" x14ac:dyDescent="0.25">
      <c r="A31" s="206" t="s">
        <v>69</v>
      </c>
      <c r="B31" s="409"/>
      <c r="C31" s="297" t="s">
        <v>880</v>
      </c>
      <c r="D31" s="398">
        <v>13350</v>
      </c>
      <c r="E31" s="355">
        <v>1470000</v>
      </c>
      <c r="F31" s="355">
        <v>1470000</v>
      </c>
      <c r="G31" s="410"/>
      <c r="H31" s="424"/>
      <c r="I31" s="410"/>
      <c r="J31" s="424"/>
      <c r="K31" s="410"/>
      <c r="L31" s="424"/>
      <c r="M31" s="410"/>
      <c r="N31" s="424"/>
      <c r="O31" s="410"/>
      <c r="P31" s="424"/>
      <c r="Q31" s="412">
        <f>E31</f>
        <v>1470000</v>
      </c>
      <c r="R31" s="412">
        <f>F31</f>
        <v>1470000</v>
      </c>
    </row>
    <row r="32" spans="1:26" x14ac:dyDescent="0.25">
      <c r="A32" s="206" t="s">
        <v>71</v>
      </c>
      <c r="B32" s="414"/>
      <c r="C32" s="297" t="s">
        <v>884</v>
      </c>
      <c r="D32" s="398">
        <v>13350</v>
      </c>
      <c r="E32" s="355">
        <v>1575000</v>
      </c>
      <c r="F32" s="355">
        <v>1575000</v>
      </c>
      <c r="G32" s="415"/>
      <c r="H32" s="424"/>
      <c r="I32" s="415"/>
      <c r="J32" s="424"/>
      <c r="K32" s="415"/>
      <c r="L32" s="424"/>
      <c r="M32" s="415"/>
      <c r="N32" s="424"/>
      <c r="O32" s="415"/>
      <c r="P32" s="424"/>
      <c r="Q32" s="412">
        <f>E32</f>
        <v>1575000</v>
      </c>
      <c r="R32" s="412">
        <f>F32</f>
        <v>1575000</v>
      </c>
    </row>
    <row r="33" spans="1:21" x14ac:dyDescent="0.25">
      <c r="A33" s="206" t="s">
        <v>73</v>
      </c>
      <c r="B33" s="212"/>
      <c r="C33" s="229" t="s">
        <v>822</v>
      </c>
      <c r="D33" s="221">
        <v>45160</v>
      </c>
      <c r="E33" s="355">
        <v>170082015</v>
      </c>
      <c r="F33" s="355">
        <v>170082015</v>
      </c>
      <c r="G33" s="216"/>
      <c r="H33" s="216"/>
      <c r="I33" s="216"/>
      <c r="J33" s="216"/>
      <c r="K33" s="216"/>
      <c r="L33" s="216"/>
      <c r="M33" s="216"/>
      <c r="N33" s="216"/>
      <c r="O33" s="216"/>
      <c r="P33" s="216"/>
      <c r="Q33" s="217">
        <f t="shared" ref="Q33:R44" si="5">E33+G33+I33+K33+M33+O33</f>
        <v>170082015</v>
      </c>
      <c r="R33" s="217">
        <f t="shared" si="5"/>
        <v>170082015</v>
      </c>
    </row>
    <row r="34" spans="1:21" x14ac:dyDescent="0.25">
      <c r="A34" s="206" t="s">
        <v>97</v>
      </c>
      <c r="B34" s="212"/>
      <c r="C34" s="229" t="s">
        <v>881</v>
      </c>
      <c r="D34" s="221">
        <v>45160</v>
      </c>
      <c r="E34" s="355">
        <v>95811318</v>
      </c>
      <c r="F34" s="355">
        <v>95811318</v>
      </c>
      <c r="G34" s="216"/>
      <c r="H34" s="216"/>
      <c r="I34" s="216"/>
      <c r="J34" s="216"/>
      <c r="K34" s="216"/>
      <c r="L34" s="216"/>
      <c r="M34" s="216"/>
      <c r="N34" s="216"/>
      <c r="O34" s="216"/>
      <c r="P34" s="216"/>
      <c r="Q34" s="217">
        <f t="shared" si="5"/>
        <v>95811318</v>
      </c>
      <c r="R34" s="217">
        <f t="shared" si="5"/>
        <v>95811318</v>
      </c>
    </row>
    <row r="35" spans="1:21" x14ac:dyDescent="0.25">
      <c r="A35" s="206" t="s">
        <v>99</v>
      </c>
      <c r="B35" s="212"/>
      <c r="C35" s="229" t="s">
        <v>828</v>
      </c>
      <c r="D35" s="221">
        <v>45160</v>
      </c>
      <c r="E35" s="355">
        <v>2607568</v>
      </c>
      <c r="F35" s="355">
        <v>2607568</v>
      </c>
      <c r="G35" s="216"/>
      <c r="H35" s="216"/>
      <c r="I35" s="216"/>
      <c r="J35" s="216"/>
      <c r="K35" s="216"/>
      <c r="L35" s="216"/>
      <c r="M35" s="216"/>
      <c r="N35" s="216"/>
      <c r="O35" s="216"/>
      <c r="P35" s="216"/>
      <c r="Q35" s="217">
        <f t="shared" si="5"/>
        <v>2607568</v>
      </c>
      <c r="R35" s="217">
        <f t="shared" si="5"/>
        <v>2607568</v>
      </c>
    </row>
    <row r="36" spans="1:21" x14ac:dyDescent="0.25">
      <c r="A36" s="206" t="s">
        <v>101</v>
      </c>
      <c r="B36" s="212"/>
      <c r="C36" s="229" t="s">
        <v>852</v>
      </c>
      <c r="D36" s="221">
        <v>13350</v>
      </c>
      <c r="E36" s="355">
        <v>13000000</v>
      </c>
      <c r="F36" s="355">
        <v>13000000</v>
      </c>
      <c r="G36" s="216"/>
      <c r="H36" s="216"/>
      <c r="I36" s="216"/>
      <c r="J36" s="216"/>
      <c r="K36" s="216"/>
      <c r="L36" s="216"/>
      <c r="M36" s="216"/>
      <c r="N36" s="216"/>
      <c r="O36" s="216"/>
      <c r="P36" s="216"/>
      <c r="Q36" s="217">
        <f t="shared" si="5"/>
        <v>13000000</v>
      </c>
      <c r="R36" s="217">
        <f t="shared" si="5"/>
        <v>13000000</v>
      </c>
    </row>
    <row r="37" spans="1:21" ht="30" x14ac:dyDescent="0.25">
      <c r="A37" s="206" t="s">
        <v>600</v>
      </c>
      <c r="B37" s="212"/>
      <c r="C37" s="208" t="s">
        <v>856</v>
      </c>
      <c r="D37" s="209">
        <v>45160</v>
      </c>
      <c r="E37" s="360">
        <v>117987000</v>
      </c>
      <c r="F37" s="360">
        <v>117987000</v>
      </c>
      <c r="G37" s="210"/>
      <c r="H37" s="210"/>
      <c r="I37" s="210"/>
      <c r="J37" s="210"/>
      <c r="K37" s="210"/>
      <c r="L37" s="210"/>
      <c r="M37" s="210"/>
      <c r="N37" s="210"/>
      <c r="O37" s="210"/>
      <c r="P37" s="210"/>
      <c r="Q37" s="217">
        <f t="shared" si="5"/>
        <v>117987000</v>
      </c>
      <c r="R37" s="217">
        <f t="shared" si="5"/>
        <v>117987000</v>
      </c>
      <c r="U37" s="194"/>
    </row>
    <row r="38" spans="1:21" x14ac:dyDescent="0.25">
      <c r="A38" s="206" t="s">
        <v>601</v>
      </c>
      <c r="B38" s="212"/>
      <c r="C38" s="599" t="s">
        <v>941</v>
      </c>
      <c r="D38" s="223">
        <v>45160</v>
      </c>
      <c r="E38" s="600"/>
      <c r="F38" s="600">
        <v>2543600</v>
      </c>
      <c r="G38" s="601"/>
      <c r="H38" s="601"/>
      <c r="I38" s="601"/>
      <c r="J38" s="601"/>
      <c r="K38" s="601"/>
      <c r="L38" s="601"/>
      <c r="M38" s="601"/>
      <c r="N38" s="601"/>
      <c r="O38" s="601"/>
      <c r="P38" s="601"/>
      <c r="Q38" s="217"/>
      <c r="R38" s="217">
        <f t="shared" si="5"/>
        <v>2543600</v>
      </c>
      <c r="U38" s="194"/>
    </row>
    <row r="39" spans="1:21" x14ac:dyDescent="0.25">
      <c r="A39" s="206" t="s">
        <v>602</v>
      </c>
      <c r="B39" s="212"/>
      <c r="C39" s="599" t="s">
        <v>942</v>
      </c>
      <c r="D39" s="223">
        <v>45160</v>
      </c>
      <c r="E39" s="600"/>
      <c r="F39" s="600">
        <v>5772495</v>
      </c>
      <c r="G39" s="601"/>
      <c r="H39" s="601"/>
      <c r="I39" s="601"/>
      <c r="J39" s="601"/>
      <c r="K39" s="601"/>
      <c r="L39" s="601"/>
      <c r="M39" s="601"/>
      <c r="N39" s="601"/>
      <c r="O39" s="601"/>
      <c r="P39" s="601"/>
      <c r="Q39" s="217"/>
      <c r="R39" s="217">
        <f t="shared" si="5"/>
        <v>5772495</v>
      </c>
      <c r="U39" s="194"/>
    </row>
    <row r="40" spans="1:21" ht="30" x14ac:dyDescent="0.25">
      <c r="A40" s="206" t="s">
        <v>603</v>
      </c>
      <c r="B40" s="212"/>
      <c r="C40" s="599" t="s">
        <v>826</v>
      </c>
      <c r="D40" s="223">
        <v>45160</v>
      </c>
      <c r="E40" s="600">
        <v>12168000</v>
      </c>
      <c r="F40" s="600">
        <v>12168000</v>
      </c>
      <c r="G40" s="601"/>
      <c r="H40" s="601"/>
      <c r="I40" s="601"/>
      <c r="J40" s="601"/>
      <c r="K40" s="601"/>
      <c r="L40" s="601"/>
      <c r="M40" s="601"/>
      <c r="N40" s="601"/>
      <c r="O40" s="601"/>
      <c r="P40" s="601"/>
      <c r="Q40" s="217">
        <f t="shared" si="5"/>
        <v>12168000</v>
      </c>
      <c r="R40" s="217">
        <f t="shared" si="5"/>
        <v>12168000</v>
      </c>
      <c r="U40" s="194"/>
    </row>
    <row r="41" spans="1:21" x14ac:dyDescent="0.25">
      <c r="A41" s="206" t="s">
        <v>604</v>
      </c>
      <c r="B41" s="212"/>
      <c r="C41" s="599" t="s">
        <v>823</v>
      </c>
      <c r="D41" s="223">
        <v>45160</v>
      </c>
      <c r="E41" s="600">
        <v>33269925</v>
      </c>
      <c r="F41" s="600">
        <v>33269925</v>
      </c>
      <c r="G41" s="601"/>
      <c r="H41" s="601"/>
      <c r="I41" s="601"/>
      <c r="J41" s="601"/>
      <c r="K41" s="601"/>
      <c r="L41" s="601"/>
      <c r="M41" s="601"/>
      <c r="N41" s="601"/>
      <c r="O41" s="601"/>
      <c r="P41" s="601"/>
      <c r="Q41" s="217">
        <f t="shared" si="5"/>
        <v>33269925</v>
      </c>
      <c r="R41" s="217">
        <f t="shared" si="5"/>
        <v>33269925</v>
      </c>
    </row>
    <row r="42" spans="1:21" x14ac:dyDescent="0.25">
      <c r="A42" s="206" t="s">
        <v>857</v>
      </c>
      <c r="B42" s="212"/>
      <c r="C42" s="599" t="s">
        <v>846</v>
      </c>
      <c r="D42" s="223">
        <v>45160</v>
      </c>
      <c r="E42" s="600">
        <v>495000</v>
      </c>
      <c r="F42" s="600">
        <v>495000</v>
      </c>
      <c r="G42" s="601"/>
      <c r="H42" s="601"/>
      <c r="I42" s="601"/>
      <c r="J42" s="601"/>
      <c r="K42" s="601"/>
      <c r="L42" s="601"/>
      <c r="M42" s="601"/>
      <c r="N42" s="601"/>
      <c r="O42" s="601"/>
      <c r="P42" s="601"/>
      <c r="Q42" s="217">
        <f t="shared" si="5"/>
        <v>495000</v>
      </c>
      <c r="R42" s="217">
        <f t="shared" si="5"/>
        <v>495000</v>
      </c>
    </row>
    <row r="43" spans="1:21" ht="30" x14ac:dyDescent="0.25">
      <c r="A43" s="206" t="s">
        <v>858</v>
      </c>
      <c r="B43" s="212"/>
      <c r="C43" s="229" t="s">
        <v>824</v>
      </c>
      <c r="D43" s="221">
        <v>13350</v>
      </c>
      <c r="E43" s="355">
        <v>17988639</v>
      </c>
      <c r="F43" s="355">
        <v>17988639</v>
      </c>
      <c r="G43" s="216"/>
      <c r="H43" s="216"/>
      <c r="I43" s="216"/>
      <c r="J43" s="216"/>
      <c r="K43" s="216"/>
      <c r="L43" s="216"/>
      <c r="M43" s="216"/>
      <c r="N43" s="216"/>
      <c r="O43" s="216"/>
      <c r="P43" s="216"/>
      <c r="Q43" s="217">
        <f t="shared" si="5"/>
        <v>17988639</v>
      </c>
      <c r="R43" s="217">
        <f t="shared" si="5"/>
        <v>17988639</v>
      </c>
    </row>
    <row r="44" spans="1:21" ht="30" x14ac:dyDescent="0.25">
      <c r="A44" s="206" t="s">
        <v>859</v>
      </c>
      <c r="B44" s="212"/>
      <c r="C44" s="229" t="s">
        <v>825</v>
      </c>
      <c r="D44" s="221">
        <v>13350</v>
      </c>
      <c r="E44" s="355">
        <v>16902342</v>
      </c>
      <c r="F44" s="355">
        <v>16902342</v>
      </c>
      <c r="G44" s="216"/>
      <c r="H44" s="216"/>
      <c r="I44" s="216"/>
      <c r="J44" s="216"/>
      <c r="K44" s="216"/>
      <c r="L44" s="216"/>
      <c r="M44" s="216"/>
      <c r="N44" s="216"/>
      <c r="O44" s="216"/>
      <c r="P44" s="216"/>
      <c r="Q44" s="217">
        <f t="shared" si="5"/>
        <v>16902342</v>
      </c>
      <c r="R44" s="217">
        <f t="shared" si="5"/>
        <v>16902342</v>
      </c>
    </row>
    <row r="45" spans="1:21" x14ac:dyDescent="0.25">
      <c r="A45" s="206" t="s">
        <v>860</v>
      </c>
      <c r="B45" s="212"/>
      <c r="C45" s="220" t="s">
        <v>842</v>
      </c>
      <c r="D45" s="221">
        <v>45160</v>
      </c>
      <c r="E45" s="361">
        <v>20000000</v>
      </c>
      <c r="F45" s="361">
        <v>20000000</v>
      </c>
      <c r="G45" s="216"/>
      <c r="H45" s="216"/>
      <c r="I45" s="216"/>
      <c r="J45" s="216"/>
      <c r="K45" s="216"/>
      <c r="L45" s="216"/>
      <c r="M45" s="216"/>
      <c r="N45" s="216"/>
      <c r="O45" s="216"/>
      <c r="P45" s="216"/>
      <c r="Q45" s="217">
        <f>E45+G45+I45+K45+M45+O45</f>
        <v>20000000</v>
      </c>
      <c r="R45" s="217">
        <f>F45+H45+J45+L45+N45+P45</f>
        <v>20000000</v>
      </c>
    </row>
    <row r="46" spans="1:21" ht="30" x14ac:dyDescent="0.25">
      <c r="A46" s="206" t="s">
        <v>861</v>
      </c>
      <c r="B46" s="212"/>
      <c r="C46" s="220" t="s">
        <v>872</v>
      </c>
      <c r="D46" s="221">
        <v>91140</v>
      </c>
      <c r="E46" s="361">
        <v>500000</v>
      </c>
      <c r="F46" s="361">
        <v>500000</v>
      </c>
      <c r="G46" s="216"/>
      <c r="H46" s="216"/>
      <c r="I46" s="216"/>
      <c r="J46" s="216"/>
      <c r="K46" s="216"/>
      <c r="L46" s="216"/>
      <c r="M46" s="216"/>
      <c r="N46" s="216"/>
      <c r="O46" s="216"/>
      <c r="P46" s="216"/>
      <c r="Q46" s="217">
        <f>E46+G46+I46+K46+M46+O46</f>
        <v>500000</v>
      </c>
      <c r="R46" s="217">
        <f>F46+H46+J46+L46+N46+P46</f>
        <v>500000</v>
      </c>
    </row>
    <row r="47" spans="1:21" ht="30" x14ac:dyDescent="0.25">
      <c r="A47" s="206" t="s">
        <v>862</v>
      </c>
      <c r="B47" s="212"/>
      <c r="C47" s="220" t="s">
        <v>963</v>
      </c>
      <c r="D47" s="221">
        <v>45160</v>
      </c>
      <c r="E47" s="361"/>
      <c r="F47" s="361">
        <v>6864400</v>
      </c>
      <c r="G47" s="216"/>
      <c r="H47" s="216"/>
      <c r="I47" s="216"/>
      <c r="J47" s="216"/>
      <c r="K47" s="216"/>
      <c r="L47" s="216"/>
      <c r="M47" s="216"/>
      <c r="N47" s="216"/>
      <c r="O47" s="216"/>
      <c r="P47" s="216"/>
      <c r="Q47" s="217"/>
      <c r="R47" s="217">
        <f>F47+H47+J47+L47+N47+P47</f>
        <v>6864400</v>
      </c>
    </row>
    <row r="48" spans="1:21" x14ac:dyDescent="0.25">
      <c r="A48" s="206" t="s">
        <v>863</v>
      </c>
      <c r="B48" s="212"/>
      <c r="C48" s="220" t="s">
        <v>943</v>
      </c>
      <c r="D48" s="221">
        <v>45160</v>
      </c>
      <c r="E48" s="361"/>
      <c r="F48" s="361">
        <v>15450</v>
      </c>
      <c r="G48" s="216"/>
      <c r="H48" s="216"/>
      <c r="I48" s="216"/>
      <c r="J48" s="216"/>
      <c r="K48" s="216"/>
      <c r="L48" s="216"/>
      <c r="M48" s="216"/>
      <c r="N48" s="216"/>
      <c r="O48" s="216"/>
      <c r="P48" s="216"/>
      <c r="Q48" s="217"/>
      <c r="R48" s="217">
        <f>F48+H48+J48+L48+N48+P48</f>
        <v>15450</v>
      </c>
    </row>
    <row r="49" spans="1:18" s="196" customFormat="1" ht="31.5" customHeight="1" x14ac:dyDescent="0.2">
      <c r="A49" s="206" t="s">
        <v>864</v>
      </c>
      <c r="B49" s="508" t="s">
        <v>608</v>
      </c>
      <c r="C49" s="509"/>
      <c r="D49" s="218"/>
      <c r="E49" s="219">
        <f t="shared" ref="E49:Q49" si="6">SUM(E31:E46)</f>
        <v>503856807</v>
      </c>
      <c r="F49" s="219">
        <f>SUM(F31:F48)</f>
        <v>519052752</v>
      </c>
      <c r="G49" s="219">
        <f t="shared" si="6"/>
        <v>0</v>
      </c>
      <c r="H49" s="219"/>
      <c r="I49" s="219">
        <f t="shared" si="6"/>
        <v>0</v>
      </c>
      <c r="J49" s="219"/>
      <c r="K49" s="219">
        <f t="shared" si="6"/>
        <v>0</v>
      </c>
      <c r="L49" s="219"/>
      <c r="M49" s="219">
        <f t="shared" si="6"/>
        <v>0</v>
      </c>
      <c r="N49" s="219"/>
      <c r="O49" s="219">
        <f t="shared" si="6"/>
        <v>0</v>
      </c>
      <c r="P49" s="219"/>
      <c r="Q49" s="219">
        <f t="shared" si="6"/>
        <v>503856807</v>
      </c>
      <c r="R49" s="219">
        <f>SUM(R31:R48)</f>
        <v>519052752</v>
      </c>
    </row>
    <row r="50" spans="1:18" ht="31.5" customHeight="1" x14ac:dyDescent="0.25">
      <c r="A50" s="206" t="s">
        <v>865</v>
      </c>
      <c r="B50" s="500" t="s">
        <v>546</v>
      </c>
      <c r="C50" s="504"/>
      <c r="D50" s="504"/>
      <c r="E50" s="502"/>
      <c r="F50" s="502"/>
      <c r="G50" s="502"/>
      <c r="H50" s="502"/>
      <c r="I50" s="502"/>
      <c r="J50" s="502"/>
      <c r="K50" s="502"/>
      <c r="L50" s="502"/>
      <c r="M50" s="502"/>
      <c r="N50" s="502"/>
      <c r="O50" s="502"/>
      <c r="P50" s="502"/>
      <c r="Q50" s="502"/>
      <c r="R50" s="503"/>
    </row>
    <row r="51" spans="1:18" s="196" customFormat="1" ht="15" customHeight="1" x14ac:dyDescent="0.25">
      <c r="A51" s="206" t="s">
        <v>605</v>
      </c>
      <c r="B51" s="212"/>
      <c r="C51" s="358" t="s">
        <v>611</v>
      </c>
      <c r="D51" s="221">
        <v>11130</v>
      </c>
      <c r="E51" s="351"/>
      <c r="F51" s="351"/>
      <c r="G51" s="365">
        <v>2500000</v>
      </c>
      <c r="H51" s="365">
        <v>2500000</v>
      </c>
      <c r="I51" s="352"/>
      <c r="J51" s="352"/>
      <c r="K51" s="352"/>
      <c r="L51" s="352"/>
      <c r="M51" s="352"/>
      <c r="N51" s="352"/>
      <c r="O51" s="352"/>
      <c r="P51" s="352"/>
      <c r="Q51" s="217">
        <f t="shared" ref="Q51:R54" si="7">E51+G51+I51+K51+M51+O51</f>
        <v>2500000</v>
      </c>
      <c r="R51" s="217">
        <f t="shared" si="7"/>
        <v>2500000</v>
      </c>
    </row>
    <row r="52" spans="1:18" s="196" customFormat="1" ht="15" customHeight="1" x14ac:dyDescent="0.25">
      <c r="A52" s="206" t="s">
        <v>606</v>
      </c>
      <c r="B52" s="212"/>
      <c r="C52" s="358" t="s">
        <v>613</v>
      </c>
      <c r="D52" s="221">
        <v>72210</v>
      </c>
      <c r="E52" s="355">
        <v>1170000</v>
      </c>
      <c r="F52" s="355">
        <v>1170000</v>
      </c>
      <c r="G52" s="352"/>
      <c r="H52" s="352"/>
      <c r="I52" s="352"/>
      <c r="J52" s="352"/>
      <c r="K52" s="352"/>
      <c r="L52" s="352"/>
      <c r="M52" s="352"/>
      <c r="N52" s="352"/>
      <c r="O52" s="352"/>
      <c r="P52" s="352"/>
      <c r="Q52" s="217">
        <f t="shared" si="7"/>
        <v>1170000</v>
      </c>
      <c r="R52" s="217">
        <f t="shared" si="7"/>
        <v>1170000</v>
      </c>
    </row>
    <row r="53" spans="1:18" s="376" customFormat="1" ht="15" customHeight="1" x14ac:dyDescent="0.25">
      <c r="A53" s="206" t="s">
        <v>607</v>
      </c>
      <c r="B53" s="364"/>
      <c r="C53" s="358" t="s">
        <v>868</v>
      </c>
      <c r="D53" s="367">
        <v>91140</v>
      </c>
      <c r="E53" s="355"/>
      <c r="F53" s="355"/>
      <c r="G53" s="365"/>
      <c r="H53" s="365"/>
      <c r="I53" s="365"/>
      <c r="J53" s="365"/>
      <c r="K53" s="365">
        <v>200000</v>
      </c>
      <c r="L53" s="365">
        <v>200000</v>
      </c>
      <c r="M53" s="365"/>
      <c r="N53" s="365"/>
      <c r="O53" s="365"/>
      <c r="P53" s="365"/>
      <c r="Q53" s="366">
        <f t="shared" si="7"/>
        <v>200000</v>
      </c>
      <c r="R53" s="366">
        <f t="shared" si="7"/>
        <v>200000</v>
      </c>
    </row>
    <row r="54" spans="1:18" s="376" customFormat="1" ht="15" customHeight="1" x14ac:dyDescent="0.25">
      <c r="A54" s="206" t="s">
        <v>609</v>
      </c>
      <c r="B54" s="364"/>
      <c r="C54" s="358" t="s">
        <v>871</v>
      </c>
      <c r="D54" s="367">
        <v>91140</v>
      </c>
      <c r="E54" s="355"/>
      <c r="F54" s="355"/>
      <c r="G54" s="365"/>
      <c r="H54" s="365"/>
      <c r="I54" s="365"/>
      <c r="J54" s="365"/>
      <c r="K54" s="365"/>
      <c r="L54" s="365"/>
      <c r="M54" s="365">
        <v>200000</v>
      </c>
      <c r="N54" s="365">
        <v>200000</v>
      </c>
      <c r="O54" s="365"/>
      <c r="P54" s="365"/>
      <c r="Q54" s="366">
        <f t="shared" si="7"/>
        <v>200000</v>
      </c>
      <c r="R54" s="366">
        <f t="shared" si="7"/>
        <v>200000</v>
      </c>
    </row>
    <row r="55" spans="1:18" ht="30" customHeight="1" x14ac:dyDescent="0.25">
      <c r="A55" s="206" t="s">
        <v>610</v>
      </c>
      <c r="B55" s="508" t="s">
        <v>619</v>
      </c>
      <c r="C55" s="510"/>
      <c r="D55" s="227"/>
      <c r="E55" s="228">
        <f t="shared" ref="E55:Q55" si="8">SUM(E51:E54)</f>
        <v>1170000</v>
      </c>
      <c r="F55" s="228">
        <f t="shared" si="8"/>
        <v>1170000</v>
      </c>
      <c r="G55" s="228">
        <f t="shared" si="8"/>
        <v>2500000</v>
      </c>
      <c r="H55" s="228">
        <f t="shared" si="8"/>
        <v>2500000</v>
      </c>
      <c r="I55" s="228">
        <f t="shared" si="8"/>
        <v>0</v>
      </c>
      <c r="J55" s="228">
        <f t="shared" si="8"/>
        <v>0</v>
      </c>
      <c r="K55" s="228">
        <f t="shared" si="8"/>
        <v>200000</v>
      </c>
      <c r="L55" s="228">
        <f t="shared" si="8"/>
        <v>200000</v>
      </c>
      <c r="M55" s="228">
        <f t="shared" si="8"/>
        <v>200000</v>
      </c>
      <c r="N55" s="228">
        <f t="shared" si="8"/>
        <v>200000</v>
      </c>
      <c r="O55" s="228">
        <f t="shared" si="8"/>
        <v>0</v>
      </c>
      <c r="P55" s="228">
        <f t="shared" si="8"/>
        <v>0</v>
      </c>
      <c r="Q55" s="228">
        <f t="shared" si="8"/>
        <v>4070000</v>
      </c>
      <c r="R55" s="228">
        <f t="shared" ref="R55" si="9">SUM(R51:R54)</f>
        <v>4070000</v>
      </c>
    </row>
    <row r="56" spans="1:18" ht="29.25" customHeight="1" x14ac:dyDescent="0.25">
      <c r="A56" s="206" t="s">
        <v>612</v>
      </c>
      <c r="B56" s="500" t="s">
        <v>548</v>
      </c>
      <c r="C56" s="505"/>
      <c r="D56" s="505"/>
      <c r="E56" s="502"/>
      <c r="F56" s="502"/>
      <c r="G56" s="502"/>
      <c r="H56" s="502"/>
      <c r="I56" s="502"/>
      <c r="J56" s="502"/>
      <c r="K56" s="502"/>
      <c r="L56" s="502"/>
      <c r="M56" s="502"/>
      <c r="N56" s="502"/>
      <c r="O56" s="502"/>
      <c r="P56" s="502"/>
      <c r="Q56" s="502"/>
      <c r="R56" s="503"/>
    </row>
    <row r="57" spans="1:18" ht="30" x14ac:dyDescent="0.25">
      <c r="A57" s="206" t="s">
        <v>614</v>
      </c>
      <c r="B57" s="207"/>
      <c r="C57" s="208" t="s">
        <v>875</v>
      </c>
      <c r="D57" s="357">
        <v>66020</v>
      </c>
      <c r="E57" s="360">
        <v>18450030</v>
      </c>
      <c r="F57" s="360">
        <v>18450030</v>
      </c>
      <c r="G57" s="353"/>
      <c r="H57" s="353"/>
      <c r="I57" s="353"/>
      <c r="J57" s="353"/>
      <c r="K57" s="353"/>
      <c r="L57" s="353"/>
      <c r="M57" s="353"/>
      <c r="N57" s="353"/>
      <c r="O57" s="353"/>
      <c r="P57" s="353"/>
      <c r="Q57" s="211">
        <f t="shared" ref="Q57:R79" si="10">E57+G57+I57+K57+M57+O57</f>
        <v>18450030</v>
      </c>
      <c r="R57" s="211">
        <f t="shared" si="10"/>
        <v>18450030</v>
      </c>
    </row>
    <row r="58" spans="1:18" x14ac:dyDescent="0.25">
      <c r="A58" s="206" t="s">
        <v>615</v>
      </c>
      <c r="B58" s="443"/>
      <c r="C58" s="599" t="s">
        <v>944</v>
      </c>
      <c r="D58" s="223">
        <v>66020</v>
      </c>
      <c r="E58" s="600"/>
      <c r="F58" s="600">
        <v>5801000</v>
      </c>
      <c r="G58" s="602"/>
      <c r="H58" s="602"/>
      <c r="I58" s="602"/>
      <c r="J58" s="602"/>
      <c r="K58" s="602"/>
      <c r="L58" s="602"/>
      <c r="M58" s="602"/>
      <c r="N58" s="602"/>
      <c r="O58" s="602"/>
      <c r="P58" s="602"/>
      <c r="Q58" s="211"/>
      <c r="R58" s="211">
        <f t="shared" si="10"/>
        <v>5801000</v>
      </c>
    </row>
    <row r="59" spans="1:18" x14ac:dyDescent="0.25">
      <c r="A59" s="206" t="s">
        <v>616</v>
      </c>
      <c r="B59" s="443"/>
      <c r="C59" s="599" t="s">
        <v>885</v>
      </c>
      <c r="D59" s="223">
        <v>66020</v>
      </c>
      <c r="E59" s="600">
        <v>5023909</v>
      </c>
      <c r="F59" s="600">
        <v>5023909</v>
      </c>
      <c r="G59" s="602"/>
      <c r="H59" s="602"/>
      <c r="I59" s="602"/>
      <c r="J59" s="602"/>
      <c r="K59" s="602"/>
      <c r="L59" s="602"/>
      <c r="M59" s="602"/>
      <c r="N59" s="602"/>
      <c r="O59" s="602"/>
      <c r="P59" s="602"/>
      <c r="Q59" s="211">
        <f t="shared" si="10"/>
        <v>5023909</v>
      </c>
      <c r="R59" s="211">
        <f t="shared" si="10"/>
        <v>5023909</v>
      </c>
    </row>
    <row r="60" spans="1:18" ht="15" customHeight="1" x14ac:dyDescent="0.25">
      <c r="A60" s="206" t="s">
        <v>617</v>
      </c>
      <c r="B60" s="212"/>
      <c r="C60" s="358" t="s">
        <v>624</v>
      </c>
      <c r="D60" s="223">
        <v>66020</v>
      </c>
      <c r="E60" s="355">
        <v>400000</v>
      </c>
      <c r="F60" s="355">
        <v>400000</v>
      </c>
      <c r="G60" s="352"/>
      <c r="H60" s="352"/>
      <c r="I60" s="352"/>
      <c r="J60" s="352"/>
      <c r="K60" s="352"/>
      <c r="L60" s="352"/>
      <c r="M60" s="352"/>
      <c r="N60" s="352"/>
      <c r="O60" s="352"/>
      <c r="P60" s="352"/>
      <c r="Q60" s="211">
        <f t="shared" si="10"/>
        <v>400000</v>
      </c>
      <c r="R60" s="211">
        <f t="shared" si="10"/>
        <v>400000</v>
      </c>
    </row>
    <row r="61" spans="1:18" ht="15" customHeight="1" x14ac:dyDescent="0.25">
      <c r="A61" s="206" t="s">
        <v>618</v>
      </c>
      <c r="B61" s="212"/>
      <c r="C61" s="358" t="s">
        <v>948</v>
      </c>
      <c r="D61" s="223">
        <v>6020</v>
      </c>
      <c r="E61" s="355"/>
      <c r="F61" s="355">
        <v>1639339</v>
      </c>
      <c r="G61" s="352"/>
      <c r="H61" s="352"/>
      <c r="I61" s="352"/>
      <c r="J61" s="352"/>
      <c r="K61" s="352"/>
      <c r="L61" s="352"/>
      <c r="M61" s="352"/>
      <c r="N61" s="352"/>
      <c r="O61" s="352"/>
      <c r="P61" s="352"/>
      <c r="Q61" s="211"/>
      <c r="R61" s="211">
        <f t="shared" si="10"/>
        <v>1639339</v>
      </c>
    </row>
    <row r="62" spans="1:18" ht="15" customHeight="1" x14ac:dyDescent="0.25">
      <c r="A62" s="206" t="s">
        <v>620</v>
      </c>
      <c r="B62" s="212"/>
      <c r="C62" s="358" t="s">
        <v>886</v>
      </c>
      <c r="D62" s="223">
        <v>66020</v>
      </c>
      <c r="E62" s="355">
        <v>800000</v>
      </c>
      <c r="F62" s="355">
        <v>800000</v>
      </c>
      <c r="G62" s="352"/>
      <c r="H62" s="352"/>
      <c r="I62" s="352"/>
      <c r="J62" s="352"/>
      <c r="K62" s="352"/>
      <c r="L62" s="352"/>
      <c r="M62" s="352"/>
      <c r="N62" s="352"/>
      <c r="O62" s="352"/>
      <c r="P62" s="352"/>
      <c r="Q62" s="211">
        <f t="shared" si="10"/>
        <v>800000</v>
      </c>
      <c r="R62" s="211">
        <f t="shared" si="10"/>
        <v>800000</v>
      </c>
    </row>
    <row r="63" spans="1:18" ht="30" x14ac:dyDescent="0.25">
      <c r="A63" s="206" t="s">
        <v>621</v>
      </c>
      <c r="B63" s="212"/>
      <c r="C63" s="371" t="s">
        <v>877</v>
      </c>
      <c r="D63" s="214">
        <v>13350</v>
      </c>
      <c r="E63" s="355">
        <v>990000</v>
      </c>
      <c r="F63" s="355">
        <v>990000</v>
      </c>
      <c r="G63" s="352"/>
      <c r="H63" s="352"/>
      <c r="I63" s="352"/>
      <c r="J63" s="352"/>
      <c r="K63" s="352"/>
      <c r="L63" s="352"/>
      <c r="M63" s="352"/>
      <c r="N63" s="352"/>
      <c r="O63" s="352"/>
      <c r="P63" s="352"/>
      <c r="Q63" s="217">
        <f t="shared" si="10"/>
        <v>990000</v>
      </c>
      <c r="R63" s="217">
        <f t="shared" si="10"/>
        <v>990000</v>
      </c>
    </row>
    <row r="64" spans="1:18" ht="15" customHeight="1" x14ac:dyDescent="0.25">
      <c r="A64" s="206" t="s">
        <v>622</v>
      </c>
      <c r="B64" s="212"/>
      <c r="C64" s="358" t="s">
        <v>626</v>
      </c>
      <c r="D64" s="367">
        <v>11130</v>
      </c>
      <c r="E64" s="355">
        <v>2370000</v>
      </c>
      <c r="F64" s="355">
        <v>2370000</v>
      </c>
      <c r="G64" s="352"/>
      <c r="H64" s="352"/>
      <c r="I64" s="352"/>
      <c r="J64" s="352"/>
      <c r="K64" s="352"/>
      <c r="L64" s="352"/>
      <c r="M64" s="352"/>
      <c r="N64" s="352"/>
      <c r="O64" s="352"/>
      <c r="P64" s="352"/>
      <c r="Q64" s="217">
        <f t="shared" si="10"/>
        <v>2370000</v>
      </c>
      <c r="R64" s="217">
        <f t="shared" si="10"/>
        <v>2370000</v>
      </c>
    </row>
    <row r="65" spans="1:18" s="363" customFormat="1" ht="15" customHeight="1" x14ac:dyDescent="0.25">
      <c r="A65" s="206" t="s">
        <v>623</v>
      </c>
      <c r="B65" s="364"/>
      <c r="C65" s="358" t="s">
        <v>844</v>
      </c>
      <c r="D65" s="367">
        <v>91140</v>
      </c>
      <c r="E65" s="355">
        <v>1000000</v>
      </c>
      <c r="F65" s="355">
        <v>1000000</v>
      </c>
      <c r="G65" s="365"/>
      <c r="H65" s="365"/>
      <c r="I65" s="365"/>
      <c r="J65" s="365"/>
      <c r="K65" s="365"/>
      <c r="L65" s="365"/>
      <c r="M65" s="365"/>
      <c r="N65" s="365"/>
      <c r="O65" s="365"/>
      <c r="P65" s="365"/>
      <c r="Q65" s="366">
        <f t="shared" si="10"/>
        <v>1000000</v>
      </c>
      <c r="R65" s="366">
        <f t="shared" si="10"/>
        <v>1000000</v>
      </c>
    </row>
    <row r="66" spans="1:18" s="363" customFormat="1" ht="15" customHeight="1" x14ac:dyDescent="0.25">
      <c r="A66" s="206" t="s">
        <v>625</v>
      </c>
      <c r="B66" s="364"/>
      <c r="C66" s="358" t="s">
        <v>839</v>
      </c>
      <c r="D66" s="367">
        <v>13350</v>
      </c>
      <c r="E66" s="224">
        <v>500000</v>
      </c>
      <c r="F66" s="224">
        <v>500000</v>
      </c>
      <c r="G66" s="365"/>
      <c r="H66" s="365"/>
      <c r="I66" s="365"/>
      <c r="J66" s="365"/>
      <c r="K66" s="365"/>
      <c r="L66" s="365"/>
      <c r="M66" s="365"/>
      <c r="N66" s="365"/>
      <c r="O66" s="365"/>
      <c r="P66" s="365"/>
      <c r="Q66" s="366">
        <f t="shared" si="10"/>
        <v>500000</v>
      </c>
      <c r="R66" s="366">
        <f t="shared" si="10"/>
        <v>500000</v>
      </c>
    </row>
    <row r="67" spans="1:18" s="363" customFormat="1" ht="15" customHeight="1" x14ac:dyDescent="0.25">
      <c r="A67" s="206" t="s">
        <v>627</v>
      </c>
      <c r="B67" s="364"/>
      <c r="C67" s="358" t="s">
        <v>628</v>
      </c>
      <c r="D67" s="379" t="s">
        <v>629</v>
      </c>
      <c r="E67" s="224">
        <v>2500000</v>
      </c>
      <c r="F67" s="224">
        <v>2500000</v>
      </c>
      <c r="G67" s="365"/>
      <c r="H67" s="365"/>
      <c r="I67" s="365"/>
      <c r="J67" s="365"/>
      <c r="K67" s="365"/>
      <c r="L67" s="365"/>
      <c r="M67" s="365"/>
      <c r="N67" s="365"/>
      <c r="O67" s="365"/>
      <c r="P67" s="365"/>
      <c r="Q67" s="366">
        <f t="shared" si="10"/>
        <v>2500000</v>
      </c>
      <c r="R67" s="366">
        <f t="shared" si="10"/>
        <v>2500000</v>
      </c>
    </row>
    <row r="68" spans="1:18" s="363" customFormat="1" ht="15" customHeight="1" x14ac:dyDescent="0.25">
      <c r="A68" s="206" t="s">
        <v>887</v>
      </c>
      <c r="B68" s="364"/>
      <c r="C68" s="358" t="s">
        <v>630</v>
      </c>
      <c r="D68" s="379" t="s">
        <v>631</v>
      </c>
      <c r="E68" s="224">
        <v>7500000</v>
      </c>
      <c r="F68" s="224">
        <v>7500000</v>
      </c>
      <c r="G68" s="365"/>
      <c r="H68" s="365"/>
      <c r="I68" s="365"/>
      <c r="J68" s="365"/>
      <c r="K68" s="365"/>
      <c r="L68" s="365"/>
      <c r="M68" s="365"/>
      <c r="N68" s="365"/>
      <c r="O68" s="365"/>
      <c r="P68" s="365"/>
      <c r="Q68" s="366">
        <f t="shared" si="10"/>
        <v>7500000</v>
      </c>
      <c r="R68" s="366">
        <f t="shared" si="10"/>
        <v>7500000</v>
      </c>
    </row>
    <row r="69" spans="1:18" ht="15" customHeight="1" x14ac:dyDescent="0.25">
      <c r="A69" s="206" t="s">
        <v>888</v>
      </c>
      <c r="B69" s="212"/>
      <c r="C69" s="358" t="s">
        <v>632</v>
      </c>
      <c r="D69" s="221">
        <v>11130</v>
      </c>
      <c r="E69" s="354"/>
      <c r="F69" s="354"/>
      <c r="G69" s="365">
        <v>1230000</v>
      </c>
      <c r="H69" s="365">
        <v>1230000</v>
      </c>
      <c r="I69" s="352"/>
      <c r="J69" s="352"/>
      <c r="K69" s="352"/>
      <c r="L69" s="352"/>
      <c r="M69" s="352"/>
      <c r="N69" s="352"/>
      <c r="O69" s="352"/>
      <c r="P69" s="352"/>
      <c r="Q69" s="217">
        <f t="shared" si="10"/>
        <v>1230000</v>
      </c>
      <c r="R69" s="217">
        <f t="shared" si="10"/>
        <v>1230000</v>
      </c>
    </row>
    <row r="70" spans="1:18" s="363" customFormat="1" ht="15" customHeight="1" x14ac:dyDescent="0.25">
      <c r="A70" s="206" t="s">
        <v>889</v>
      </c>
      <c r="B70" s="364"/>
      <c r="C70" s="358" t="s">
        <v>867</v>
      </c>
      <c r="D70" s="367">
        <v>91140</v>
      </c>
      <c r="E70" s="224"/>
      <c r="F70" s="224"/>
      <c r="G70" s="365"/>
      <c r="H70" s="365"/>
      <c r="I70" s="365">
        <v>1500000</v>
      </c>
      <c r="J70" s="365">
        <v>1500000</v>
      </c>
      <c r="K70" s="365"/>
      <c r="L70" s="365"/>
      <c r="M70" s="365"/>
      <c r="N70" s="365"/>
      <c r="O70" s="365"/>
      <c r="P70" s="365"/>
      <c r="Q70" s="366">
        <f t="shared" si="10"/>
        <v>1500000</v>
      </c>
      <c r="R70" s="366">
        <f t="shared" si="10"/>
        <v>1500000</v>
      </c>
    </row>
    <row r="71" spans="1:18" s="363" customFormat="1" ht="30" x14ac:dyDescent="0.25">
      <c r="A71" s="206" t="s">
        <v>949</v>
      </c>
      <c r="B71" s="364"/>
      <c r="C71" s="358" t="s">
        <v>869</v>
      </c>
      <c r="D71" s="367">
        <v>91140</v>
      </c>
      <c r="E71" s="224"/>
      <c r="F71" s="224"/>
      <c r="G71" s="365"/>
      <c r="H71" s="365"/>
      <c r="I71" s="365"/>
      <c r="J71" s="365"/>
      <c r="K71" s="365">
        <v>1600000</v>
      </c>
      <c r="L71" s="365">
        <v>1600000</v>
      </c>
      <c r="M71" s="365"/>
      <c r="N71" s="365"/>
      <c r="O71" s="365"/>
      <c r="P71" s="365"/>
      <c r="Q71" s="366">
        <f t="shared" si="10"/>
        <v>1600000</v>
      </c>
      <c r="R71" s="366">
        <f t="shared" si="10"/>
        <v>1600000</v>
      </c>
    </row>
    <row r="72" spans="1:18" s="363" customFormat="1" ht="15" customHeight="1" x14ac:dyDescent="0.25">
      <c r="A72" s="206" t="s">
        <v>950</v>
      </c>
      <c r="B72" s="364"/>
      <c r="C72" s="358" t="s">
        <v>847</v>
      </c>
      <c r="D72" s="367">
        <v>91140</v>
      </c>
      <c r="E72" s="224"/>
      <c r="F72" s="224"/>
      <c r="G72" s="365"/>
      <c r="H72" s="365"/>
      <c r="I72" s="365"/>
      <c r="J72" s="365"/>
      <c r="K72" s="365">
        <v>475000</v>
      </c>
      <c r="L72" s="365">
        <v>475000</v>
      </c>
      <c r="M72" s="365"/>
      <c r="N72" s="365"/>
      <c r="O72" s="365"/>
      <c r="P72" s="365"/>
      <c r="Q72" s="366">
        <f t="shared" si="10"/>
        <v>475000</v>
      </c>
      <c r="R72" s="366">
        <f t="shared" si="10"/>
        <v>475000</v>
      </c>
    </row>
    <row r="73" spans="1:18" s="363" customFormat="1" ht="15" customHeight="1" x14ac:dyDescent="0.25">
      <c r="A73" s="206" t="s">
        <v>951</v>
      </c>
      <c r="B73" s="364"/>
      <c r="C73" s="358" t="s">
        <v>633</v>
      </c>
      <c r="D73" s="367">
        <v>91140</v>
      </c>
      <c r="E73" s="224"/>
      <c r="F73" s="224"/>
      <c r="G73" s="365"/>
      <c r="H73" s="365"/>
      <c r="I73" s="365"/>
      <c r="J73" s="365"/>
      <c r="K73" s="365"/>
      <c r="L73" s="365"/>
      <c r="M73" s="365">
        <v>400000</v>
      </c>
      <c r="N73" s="365">
        <v>400000</v>
      </c>
      <c r="O73" s="365"/>
      <c r="P73" s="365"/>
      <c r="Q73" s="366">
        <f t="shared" si="10"/>
        <v>400000</v>
      </c>
      <c r="R73" s="366">
        <f t="shared" si="10"/>
        <v>400000</v>
      </c>
    </row>
    <row r="74" spans="1:18" s="363" customFormat="1" ht="15" customHeight="1" x14ac:dyDescent="0.25">
      <c r="A74" s="206" t="s">
        <v>952</v>
      </c>
      <c r="B74" s="364"/>
      <c r="C74" s="358" t="s">
        <v>634</v>
      </c>
      <c r="D74" s="367">
        <v>91140</v>
      </c>
      <c r="E74" s="224"/>
      <c r="F74" s="224"/>
      <c r="G74" s="365"/>
      <c r="H74" s="365"/>
      <c r="I74" s="365"/>
      <c r="J74" s="365"/>
      <c r="K74" s="365"/>
      <c r="L74" s="365"/>
      <c r="M74" s="365">
        <v>1600000</v>
      </c>
      <c r="N74" s="365">
        <v>1600000</v>
      </c>
      <c r="O74" s="365"/>
      <c r="P74" s="365"/>
      <c r="Q74" s="366">
        <f t="shared" si="10"/>
        <v>1600000</v>
      </c>
      <c r="R74" s="366">
        <f t="shared" si="10"/>
        <v>1600000</v>
      </c>
    </row>
    <row r="75" spans="1:18" s="363" customFormat="1" ht="15" customHeight="1" x14ac:dyDescent="0.25">
      <c r="A75" s="206" t="s">
        <v>953</v>
      </c>
      <c r="B75" s="364"/>
      <c r="C75" s="358" t="s">
        <v>866</v>
      </c>
      <c r="D75" s="367">
        <v>82092</v>
      </c>
      <c r="E75" s="224"/>
      <c r="F75" s="224"/>
      <c r="G75" s="365"/>
      <c r="H75" s="365"/>
      <c r="I75" s="365"/>
      <c r="J75" s="365"/>
      <c r="K75" s="365"/>
      <c r="L75" s="365"/>
      <c r="M75" s="365"/>
      <c r="N75" s="365"/>
      <c r="O75" s="365">
        <v>1900000</v>
      </c>
      <c r="P75" s="365">
        <v>1900000</v>
      </c>
      <c r="Q75" s="366">
        <f t="shared" si="10"/>
        <v>1900000</v>
      </c>
      <c r="R75" s="366">
        <f t="shared" si="10"/>
        <v>1900000</v>
      </c>
    </row>
    <row r="76" spans="1:18" ht="31.5" x14ac:dyDescent="0.25">
      <c r="A76" s="206" t="s">
        <v>954</v>
      </c>
      <c r="B76" s="212"/>
      <c r="C76" s="359" t="s">
        <v>849</v>
      </c>
      <c r="D76" s="368">
        <v>82091</v>
      </c>
      <c r="E76" s="224">
        <v>394000</v>
      </c>
      <c r="F76" s="224">
        <v>394000</v>
      </c>
      <c r="G76" s="352"/>
      <c r="H76" s="352"/>
      <c r="I76" s="352"/>
      <c r="J76" s="352"/>
      <c r="K76" s="352"/>
      <c r="L76" s="352"/>
      <c r="M76" s="352"/>
      <c r="N76" s="352"/>
      <c r="O76" s="352"/>
      <c r="P76" s="352"/>
      <c r="Q76" s="217">
        <f t="shared" si="10"/>
        <v>394000</v>
      </c>
      <c r="R76" s="217">
        <f t="shared" si="10"/>
        <v>394000</v>
      </c>
    </row>
    <row r="77" spans="1:18" ht="15.75" x14ac:dyDescent="0.25">
      <c r="A77" s="206" t="s">
        <v>955</v>
      </c>
      <c r="B77" s="212"/>
      <c r="C77" s="359" t="s">
        <v>850</v>
      </c>
      <c r="D77" s="368">
        <v>107080</v>
      </c>
      <c r="E77" s="224">
        <v>1417000</v>
      </c>
      <c r="F77" s="224">
        <v>1417000</v>
      </c>
      <c r="G77" s="352"/>
      <c r="H77" s="352"/>
      <c r="I77" s="352"/>
      <c r="J77" s="352"/>
      <c r="K77" s="352"/>
      <c r="L77" s="352"/>
      <c r="M77" s="352"/>
      <c r="N77" s="352"/>
      <c r="O77" s="352"/>
      <c r="P77" s="352"/>
      <c r="Q77" s="217">
        <f t="shared" si="10"/>
        <v>1417000</v>
      </c>
      <c r="R77" s="217">
        <f t="shared" si="10"/>
        <v>1417000</v>
      </c>
    </row>
    <row r="78" spans="1:18" x14ac:dyDescent="0.25">
      <c r="A78" s="206" t="s">
        <v>956</v>
      </c>
      <c r="B78" s="212"/>
      <c r="C78" s="225" t="s">
        <v>851</v>
      </c>
      <c r="D78" s="230">
        <v>11130</v>
      </c>
      <c r="E78" s="224">
        <v>2362000</v>
      </c>
      <c r="F78" s="224">
        <v>2362000</v>
      </c>
      <c r="G78" s="216"/>
      <c r="H78" s="216"/>
      <c r="I78" s="216"/>
      <c r="J78" s="216"/>
      <c r="K78" s="216"/>
      <c r="L78" s="216"/>
      <c r="M78" s="216"/>
      <c r="N78" s="216"/>
      <c r="O78" s="216"/>
      <c r="P78" s="216"/>
      <c r="Q78" s="217">
        <f t="shared" si="10"/>
        <v>2362000</v>
      </c>
      <c r="R78" s="217">
        <f t="shared" si="10"/>
        <v>2362000</v>
      </c>
    </row>
    <row r="79" spans="1:18" x14ac:dyDescent="0.25">
      <c r="A79" s="206" t="s">
        <v>957</v>
      </c>
      <c r="B79" s="212"/>
      <c r="C79" s="225" t="s">
        <v>947</v>
      </c>
      <c r="D79" s="230">
        <v>66020</v>
      </c>
      <c r="E79" s="224"/>
      <c r="F79" s="224">
        <v>3000000</v>
      </c>
      <c r="G79" s="216"/>
      <c r="H79" s="216"/>
      <c r="I79" s="216"/>
      <c r="J79" s="216"/>
      <c r="K79" s="216"/>
      <c r="L79" s="216"/>
      <c r="M79" s="216"/>
      <c r="N79" s="216"/>
      <c r="O79" s="216"/>
      <c r="P79" s="216"/>
      <c r="Q79" s="217"/>
      <c r="R79" s="217">
        <f t="shared" si="10"/>
        <v>3000000</v>
      </c>
    </row>
    <row r="80" spans="1:18" s="196" customFormat="1" ht="30.75" customHeight="1" x14ac:dyDescent="0.2">
      <c r="A80" s="206" t="s">
        <v>958</v>
      </c>
      <c r="B80" s="508" t="s">
        <v>635</v>
      </c>
      <c r="C80" s="511"/>
      <c r="D80" s="231"/>
      <c r="E80" s="228">
        <f t="shared" ref="E80:Q80" si="11">SUM(E57:E78)</f>
        <v>43706939</v>
      </c>
      <c r="F80" s="228">
        <f>SUM(F57:F79)</f>
        <v>54147278</v>
      </c>
      <c r="G80" s="228">
        <f t="shared" si="11"/>
        <v>1230000</v>
      </c>
      <c r="H80" s="228">
        <f t="shared" ref="H80" si="12">SUM(H57:H78)</f>
        <v>1230000</v>
      </c>
      <c r="I80" s="228">
        <f t="shared" si="11"/>
        <v>1500000</v>
      </c>
      <c r="J80" s="228">
        <f t="shared" ref="J80" si="13">SUM(J57:J78)</f>
        <v>1500000</v>
      </c>
      <c r="K80" s="228">
        <f t="shared" si="11"/>
        <v>2075000</v>
      </c>
      <c r="L80" s="228">
        <f t="shared" ref="L80" si="14">SUM(L57:L78)</f>
        <v>2075000</v>
      </c>
      <c r="M80" s="228">
        <f>SUM(M57:M78)</f>
        <v>2000000</v>
      </c>
      <c r="N80" s="228">
        <f>SUM(N57:N78)</f>
        <v>2000000</v>
      </c>
      <c r="O80" s="228">
        <f t="shared" si="11"/>
        <v>1900000</v>
      </c>
      <c r="P80" s="228">
        <f t="shared" ref="P80" si="15">SUM(P57:P78)</f>
        <v>1900000</v>
      </c>
      <c r="Q80" s="228">
        <f t="shared" si="11"/>
        <v>52411939</v>
      </c>
      <c r="R80" s="228">
        <f>SUM(R57:R79)</f>
        <v>62852278</v>
      </c>
    </row>
    <row r="81" spans="1:18" s="196" customFormat="1" ht="30.75" customHeight="1" x14ac:dyDescent="0.2">
      <c r="A81" s="206" t="s">
        <v>959</v>
      </c>
      <c r="B81" s="443"/>
      <c r="C81" s="603" t="s">
        <v>938</v>
      </c>
      <c r="D81" s="343">
        <v>11130</v>
      </c>
      <c r="E81" s="439"/>
      <c r="F81" s="439">
        <v>200000000</v>
      </c>
      <c r="G81" s="439"/>
      <c r="H81" s="439"/>
      <c r="I81" s="439"/>
      <c r="J81" s="439"/>
      <c r="K81" s="439"/>
      <c r="L81" s="439"/>
      <c r="M81" s="439"/>
      <c r="N81" s="439"/>
      <c r="O81" s="439"/>
      <c r="P81" s="439"/>
      <c r="Q81" s="439"/>
      <c r="R81" s="439">
        <v>200000000</v>
      </c>
    </row>
    <row r="82" spans="1:18" s="196" customFormat="1" ht="30.75" customHeight="1" x14ac:dyDescent="0.2">
      <c r="A82" s="206" t="s">
        <v>960</v>
      </c>
      <c r="B82" s="232" t="s">
        <v>636</v>
      </c>
      <c r="C82" s="372"/>
      <c r="D82" s="231"/>
      <c r="E82" s="228">
        <f t="shared" ref="E82:Q82" si="16">E12+E29+E49+E55+E80</f>
        <v>1133085957</v>
      </c>
      <c r="F82" s="228">
        <f>F12+F29+F49+F55+F80+F81</f>
        <v>1022817241</v>
      </c>
      <c r="G82" s="228">
        <f t="shared" si="16"/>
        <v>3730000</v>
      </c>
      <c r="H82" s="228">
        <f t="shared" ref="H82" si="17">H12+H29+H49+H55+H80</f>
        <v>3730000</v>
      </c>
      <c r="I82" s="228">
        <f t="shared" si="16"/>
        <v>1500000</v>
      </c>
      <c r="J82" s="228">
        <f t="shared" ref="J82" si="18">J12+J29+J49+J55+J80</f>
        <v>1500000</v>
      </c>
      <c r="K82" s="228">
        <f t="shared" si="16"/>
        <v>2275000</v>
      </c>
      <c r="L82" s="228">
        <f t="shared" ref="L82" si="19">L12+L29+L49+L55+L80</f>
        <v>2275000</v>
      </c>
      <c r="M82" s="228">
        <f t="shared" si="16"/>
        <v>2200000</v>
      </c>
      <c r="N82" s="228">
        <f t="shared" ref="N82" si="20">N12+N29+N49+N55+N80</f>
        <v>2200000</v>
      </c>
      <c r="O82" s="228">
        <f t="shared" si="16"/>
        <v>1900000</v>
      </c>
      <c r="P82" s="228">
        <f t="shared" ref="P82" si="21">P12+P29+P49+P55+P80</f>
        <v>1900000</v>
      </c>
      <c r="Q82" s="228">
        <f t="shared" si="16"/>
        <v>1144690957</v>
      </c>
      <c r="R82" s="228">
        <f>R12+R29+R49+R55+R80+R81</f>
        <v>1034422241</v>
      </c>
    </row>
    <row r="83" spans="1:18" s="196" customFormat="1" ht="26.25" customHeight="1" x14ac:dyDescent="0.2">
      <c r="A83" s="206" t="s">
        <v>961</v>
      </c>
      <c r="B83" s="442" t="s">
        <v>637</v>
      </c>
      <c r="C83" s="604"/>
      <c r="D83" s="227"/>
      <c r="E83" s="228">
        <f t="shared" ref="E83:Q83" si="22">(E82-E11-E16)*0.27</f>
        <v>303842058.39000005</v>
      </c>
      <c r="F83" s="228">
        <v>220151512</v>
      </c>
      <c r="G83" s="228">
        <f t="shared" si="22"/>
        <v>1007100.0000000001</v>
      </c>
      <c r="H83" s="228">
        <f t="shared" ref="H83" si="23">(H82-H11-H16)*0.27</f>
        <v>1007100.0000000001</v>
      </c>
      <c r="I83" s="228">
        <f t="shared" si="22"/>
        <v>405000</v>
      </c>
      <c r="J83" s="228">
        <f t="shared" ref="J83" si="24">(J82-J11-J16)*0.27</f>
        <v>405000</v>
      </c>
      <c r="K83" s="228">
        <f t="shared" si="22"/>
        <v>614250</v>
      </c>
      <c r="L83" s="228">
        <f t="shared" ref="L83" si="25">(L82-L11-L16)*0.27</f>
        <v>614250</v>
      </c>
      <c r="M83" s="228">
        <f t="shared" si="22"/>
        <v>594000</v>
      </c>
      <c r="N83" s="228">
        <f t="shared" ref="N83" si="26">(N82-N11-N16)*0.27</f>
        <v>594000</v>
      </c>
      <c r="O83" s="228">
        <f t="shared" si="22"/>
        <v>513000.00000000006</v>
      </c>
      <c r="P83" s="228">
        <f t="shared" ref="P83" si="27">(P82-P11-P16)*0.27</f>
        <v>513000.00000000006</v>
      </c>
      <c r="Q83" s="228">
        <f t="shared" si="22"/>
        <v>306975408.39000005</v>
      </c>
      <c r="R83" s="228">
        <f>F83+H83+J83+N83+P83+L83</f>
        <v>223284862</v>
      </c>
    </row>
    <row r="84" spans="1:18" s="196" customFormat="1" ht="38.25" customHeight="1" x14ac:dyDescent="0.2">
      <c r="A84" s="506" t="s">
        <v>638</v>
      </c>
      <c r="B84" s="507"/>
      <c r="C84" s="507"/>
      <c r="D84" s="233"/>
      <c r="E84" s="228">
        <f>SUM(E82:E83)</f>
        <v>1436928015.3900001</v>
      </c>
      <c r="F84" s="228">
        <f>SUM(F82:F83)</f>
        <v>1242968753</v>
      </c>
      <c r="G84" s="228">
        <f t="shared" ref="G84:Q84" si="28">SUM(G82:G83)</f>
        <v>4737100</v>
      </c>
      <c r="H84" s="228">
        <f t="shared" ref="H84" si="29">SUM(H82:H83)</f>
        <v>4737100</v>
      </c>
      <c r="I84" s="228">
        <f t="shared" si="28"/>
        <v>1905000</v>
      </c>
      <c r="J84" s="228">
        <f t="shared" ref="J84" si="30">SUM(J82:J83)</f>
        <v>1905000</v>
      </c>
      <c r="K84" s="228">
        <f t="shared" si="28"/>
        <v>2889250</v>
      </c>
      <c r="L84" s="228">
        <f t="shared" ref="L84" si="31">SUM(L82:L83)</f>
        <v>2889250</v>
      </c>
      <c r="M84" s="228">
        <f>SUM(M82:M83)</f>
        <v>2794000</v>
      </c>
      <c r="N84" s="228">
        <f>SUM(N82:N83)</f>
        <v>2794000</v>
      </c>
      <c r="O84" s="228">
        <f t="shared" si="28"/>
        <v>2413000</v>
      </c>
      <c r="P84" s="228">
        <f t="shared" ref="P84" si="32">SUM(P82:P83)</f>
        <v>2413000</v>
      </c>
      <c r="Q84" s="228">
        <f t="shared" si="28"/>
        <v>1451666365.3900001</v>
      </c>
      <c r="R84" s="228">
        <f t="shared" ref="R84" si="33">SUM(R82:R83)</f>
        <v>1257707103</v>
      </c>
    </row>
    <row r="85" spans="1:18" x14ac:dyDescent="0.25">
      <c r="C85" s="373" t="s">
        <v>639</v>
      </c>
      <c r="K85" s="194"/>
      <c r="L85" s="194"/>
      <c r="M85" s="194"/>
      <c r="N85" s="194"/>
      <c r="O85" s="194"/>
      <c r="P85" s="194"/>
      <c r="Q85" s="195"/>
    </row>
    <row r="88" spans="1:18" x14ac:dyDescent="0.25">
      <c r="C88" s="377"/>
      <c r="D88" s="99"/>
    </row>
    <row r="90" spans="1:18" x14ac:dyDescent="0.25">
      <c r="C90" s="374"/>
    </row>
    <row r="91" spans="1:18" x14ac:dyDescent="0.25">
      <c r="C91" s="374"/>
    </row>
  </sheetData>
  <mergeCells count="32">
    <mergeCell ref="I9:J9"/>
    <mergeCell ref="K9:L9"/>
    <mergeCell ref="M9:N9"/>
    <mergeCell ref="O9:P9"/>
    <mergeCell ref="Q9:R9"/>
    <mergeCell ref="A84:C84"/>
    <mergeCell ref="B12:C12"/>
    <mergeCell ref="B29:C29"/>
    <mergeCell ref="B49:C49"/>
    <mergeCell ref="B55:C55"/>
    <mergeCell ref="B80:C80"/>
    <mergeCell ref="B10:R10"/>
    <mergeCell ref="B30:R30"/>
    <mergeCell ref="B13:R13"/>
    <mergeCell ref="B50:R50"/>
    <mergeCell ref="B56:R56"/>
    <mergeCell ref="A3:R3"/>
    <mergeCell ref="A4:R4"/>
    <mergeCell ref="A1:Q1"/>
    <mergeCell ref="B6:C6"/>
    <mergeCell ref="A7:A9"/>
    <mergeCell ref="B7:C9"/>
    <mergeCell ref="D7:D9"/>
    <mergeCell ref="E7:F7"/>
    <mergeCell ref="G7:H7"/>
    <mergeCell ref="I7:J7"/>
    <mergeCell ref="K7:L7"/>
    <mergeCell ref="M7:N7"/>
    <mergeCell ref="O7:P7"/>
    <mergeCell ref="Q7:R7"/>
    <mergeCell ref="E9:F9"/>
    <mergeCell ref="G9:H9"/>
  </mergeCells>
  <pageMargins left="0.70866141732283472" right="0.70866141732283472" top="0.74803149606299213" bottom="0.74803149606299213" header="0.31496062992125984" footer="0.31496062992125984"/>
  <pageSetup paperSize="8" scale="4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R38"/>
  <sheetViews>
    <sheetView zoomScale="90" zoomScaleNormal="90" workbookViewId="0">
      <selection activeCell="E19" sqref="E19"/>
    </sheetView>
  </sheetViews>
  <sheetFormatPr defaultRowHeight="15" x14ac:dyDescent="0.25"/>
  <cols>
    <col min="1" max="1" width="6.7109375" style="235" customWidth="1"/>
    <col min="2" max="2" width="5" style="235" customWidth="1"/>
    <col min="3" max="3" width="67.42578125" style="188" customWidth="1"/>
    <col min="4" max="4" width="13" style="404" customWidth="1"/>
    <col min="5" max="6" width="16.85546875" style="188" customWidth="1"/>
    <col min="7" max="7" width="15.42578125" style="188" customWidth="1"/>
    <col min="8" max="8" width="16.140625" style="188" customWidth="1"/>
    <col min="9" max="9" width="15.28515625" style="201" customWidth="1"/>
    <col min="10" max="10" width="15.7109375" style="188" customWidth="1"/>
    <col min="11" max="11" width="15.140625" style="188" customWidth="1"/>
    <col min="12" max="12" width="15.85546875" style="188" customWidth="1"/>
    <col min="13" max="13" width="12.85546875" style="188" customWidth="1"/>
    <col min="14" max="14" width="9.140625" style="188"/>
    <col min="15" max="16" width="11.28515625" style="188" bestFit="1" customWidth="1"/>
    <col min="17" max="18" width="10.140625" style="188" bestFit="1" customWidth="1"/>
    <col min="19" max="251" width="9.140625" style="188"/>
    <col min="252" max="252" width="5" style="188" bestFit="1" customWidth="1"/>
    <col min="253" max="253" width="5" style="188" customWidth="1"/>
    <col min="254" max="254" width="67.42578125" style="188" customWidth="1"/>
    <col min="255" max="255" width="11.28515625" style="188" bestFit="1" customWidth="1"/>
    <col min="256" max="256" width="11.42578125" style="188" bestFit="1" customWidth="1"/>
    <col min="257" max="257" width="8" style="188" bestFit="1" customWidth="1"/>
    <col min="258" max="258" width="11.42578125" style="188" bestFit="1" customWidth="1"/>
    <col min="259" max="259" width="8" style="188" bestFit="1" customWidth="1"/>
    <col min="260" max="260" width="11.42578125" style="188" bestFit="1" customWidth="1"/>
    <col min="261" max="261" width="8" style="188" bestFit="1" customWidth="1"/>
    <col min="262" max="262" width="11.42578125" style="188" bestFit="1" customWidth="1"/>
    <col min="263" max="263" width="8" style="188" bestFit="1" customWidth="1"/>
    <col min="264" max="264" width="11.42578125" style="188" bestFit="1" customWidth="1"/>
    <col min="265" max="265" width="8" style="188" bestFit="1" customWidth="1"/>
    <col min="266" max="266" width="11.28515625" style="188" customWidth="1"/>
    <col min="267" max="268" width="11.28515625" style="188" bestFit="1" customWidth="1"/>
    <col min="269" max="507" width="9.140625" style="188"/>
    <col min="508" max="508" width="5" style="188" bestFit="1" customWidth="1"/>
    <col min="509" max="509" width="5" style="188" customWidth="1"/>
    <col min="510" max="510" width="67.42578125" style="188" customWidth="1"/>
    <col min="511" max="511" width="11.28515625" style="188" bestFit="1" customWidth="1"/>
    <col min="512" max="512" width="11.42578125" style="188" bestFit="1" customWidth="1"/>
    <col min="513" max="513" width="8" style="188" bestFit="1" customWidth="1"/>
    <col min="514" max="514" width="11.42578125" style="188" bestFit="1" customWidth="1"/>
    <col min="515" max="515" width="8" style="188" bestFit="1" customWidth="1"/>
    <col min="516" max="516" width="11.42578125" style="188" bestFit="1" customWidth="1"/>
    <col min="517" max="517" width="8" style="188" bestFit="1" customWidth="1"/>
    <col min="518" max="518" width="11.42578125" style="188" bestFit="1" customWidth="1"/>
    <col min="519" max="519" width="8" style="188" bestFit="1" customWidth="1"/>
    <col min="520" max="520" width="11.42578125" style="188" bestFit="1" customWidth="1"/>
    <col min="521" max="521" width="8" style="188" bestFit="1" customWidth="1"/>
    <col min="522" max="522" width="11.28515625" style="188" customWidth="1"/>
    <col min="523" max="524" width="11.28515625" style="188" bestFit="1" customWidth="1"/>
    <col min="525" max="763" width="9.140625" style="188"/>
    <col min="764" max="764" width="5" style="188" bestFit="1" customWidth="1"/>
    <col min="765" max="765" width="5" style="188" customWidth="1"/>
    <col min="766" max="766" width="67.42578125" style="188" customWidth="1"/>
    <col min="767" max="767" width="11.28515625" style="188" bestFit="1" customWidth="1"/>
    <col min="768" max="768" width="11.42578125" style="188" bestFit="1" customWidth="1"/>
    <col min="769" max="769" width="8" style="188" bestFit="1" customWidth="1"/>
    <col min="770" max="770" width="11.42578125" style="188" bestFit="1" customWidth="1"/>
    <col min="771" max="771" width="8" style="188" bestFit="1" customWidth="1"/>
    <col min="772" max="772" width="11.42578125" style="188" bestFit="1" customWidth="1"/>
    <col min="773" max="773" width="8" style="188" bestFit="1" customWidth="1"/>
    <col min="774" max="774" width="11.42578125" style="188" bestFit="1" customWidth="1"/>
    <col min="775" max="775" width="8" style="188" bestFit="1" customWidth="1"/>
    <col min="776" max="776" width="11.42578125" style="188" bestFit="1" customWidth="1"/>
    <col min="777" max="777" width="8" style="188" bestFit="1" customWidth="1"/>
    <col min="778" max="778" width="11.28515625" style="188" customWidth="1"/>
    <col min="779" max="780" width="11.28515625" style="188" bestFit="1" customWidth="1"/>
    <col min="781" max="1019" width="9.140625" style="188"/>
    <col min="1020" max="1020" width="5" style="188" bestFit="1" customWidth="1"/>
    <col min="1021" max="1021" width="5" style="188" customWidth="1"/>
    <col min="1022" max="1022" width="67.42578125" style="188" customWidth="1"/>
    <col min="1023" max="1023" width="11.28515625" style="188" bestFit="1" customWidth="1"/>
    <col min="1024" max="1024" width="11.42578125" style="188" bestFit="1" customWidth="1"/>
    <col min="1025" max="1025" width="8" style="188" bestFit="1" customWidth="1"/>
    <col min="1026" max="1026" width="11.42578125" style="188" bestFit="1" customWidth="1"/>
    <col min="1027" max="1027" width="8" style="188" bestFit="1" customWidth="1"/>
    <col min="1028" max="1028" width="11.42578125" style="188" bestFit="1" customWidth="1"/>
    <col min="1029" max="1029" width="8" style="188" bestFit="1" customWidth="1"/>
    <col min="1030" max="1030" width="11.42578125" style="188" bestFit="1" customWidth="1"/>
    <col min="1031" max="1031" width="8" style="188" bestFit="1" customWidth="1"/>
    <col min="1032" max="1032" width="11.42578125" style="188" bestFit="1" customWidth="1"/>
    <col min="1033" max="1033" width="8" style="188" bestFit="1" customWidth="1"/>
    <col min="1034" max="1034" width="11.28515625" style="188" customWidth="1"/>
    <col min="1035" max="1036" width="11.28515625" style="188" bestFit="1" customWidth="1"/>
    <col min="1037" max="1275" width="9.140625" style="188"/>
    <col min="1276" max="1276" width="5" style="188" bestFit="1" customWidth="1"/>
    <col min="1277" max="1277" width="5" style="188" customWidth="1"/>
    <col min="1278" max="1278" width="67.42578125" style="188" customWidth="1"/>
    <col min="1279" max="1279" width="11.28515625" style="188" bestFit="1" customWidth="1"/>
    <col min="1280" max="1280" width="11.42578125" style="188" bestFit="1" customWidth="1"/>
    <col min="1281" max="1281" width="8" style="188" bestFit="1" customWidth="1"/>
    <col min="1282" max="1282" width="11.42578125" style="188" bestFit="1" customWidth="1"/>
    <col min="1283" max="1283" width="8" style="188" bestFit="1" customWidth="1"/>
    <col min="1284" max="1284" width="11.42578125" style="188" bestFit="1" customWidth="1"/>
    <col min="1285" max="1285" width="8" style="188" bestFit="1" customWidth="1"/>
    <col min="1286" max="1286" width="11.42578125" style="188" bestFit="1" customWidth="1"/>
    <col min="1287" max="1287" width="8" style="188" bestFit="1" customWidth="1"/>
    <col min="1288" max="1288" width="11.42578125" style="188" bestFit="1" customWidth="1"/>
    <col min="1289" max="1289" width="8" style="188" bestFit="1" customWidth="1"/>
    <col min="1290" max="1290" width="11.28515625" style="188" customWidth="1"/>
    <col min="1291" max="1292" width="11.28515625" style="188" bestFit="1" customWidth="1"/>
    <col min="1293" max="1531" width="9.140625" style="188"/>
    <col min="1532" max="1532" width="5" style="188" bestFit="1" customWidth="1"/>
    <col min="1533" max="1533" width="5" style="188" customWidth="1"/>
    <col min="1534" max="1534" width="67.42578125" style="188" customWidth="1"/>
    <col min="1535" max="1535" width="11.28515625" style="188" bestFit="1" customWidth="1"/>
    <col min="1536" max="1536" width="11.42578125" style="188" bestFit="1" customWidth="1"/>
    <col min="1537" max="1537" width="8" style="188" bestFit="1" customWidth="1"/>
    <col min="1538" max="1538" width="11.42578125" style="188" bestFit="1" customWidth="1"/>
    <col min="1539" max="1539" width="8" style="188" bestFit="1" customWidth="1"/>
    <col min="1540" max="1540" width="11.42578125" style="188" bestFit="1" customWidth="1"/>
    <col min="1541" max="1541" width="8" style="188" bestFit="1" customWidth="1"/>
    <col min="1542" max="1542" width="11.42578125" style="188" bestFit="1" customWidth="1"/>
    <col min="1543" max="1543" width="8" style="188" bestFit="1" customWidth="1"/>
    <col min="1544" max="1544" width="11.42578125" style="188" bestFit="1" customWidth="1"/>
    <col min="1545" max="1545" width="8" style="188" bestFit="1" customWidth="1"/>
    <col min="1546" max="1546" width="11.28515625" style="188" customWidth="1"/>
    <col min="1547" max="1548" width="11.28515625" style="188" bestFit="1" customWidth="1"/>
    <col min="1549" max="1787" width="9.140625" style="188"/>
    <col min="1788" max="1788" width="5" style="188" bestFit="1" customWidth="1"/>
    <col min="1789" max="1789" width="5" style="188" customWidth="1"/>
    <col min="1790" max="1790" width="67.42578125" style="188" customWidth="1"/>
    <col min="1791" max="1791" width="11.28515625" style="188" bestFit="1" customWidth="1"/>
    <col min="1792" max="1792" width="11.42578125" style="188" bestFit="1" customWidth="1"/>
    <col min="1793" max="1793" width="8" style="188" bestFit="1" customWidth="1"/>
    <col min="1794" max="1794" width="11.42578125" style="188" bestFit="1" customWidth="1"/>
    <col min="1795" max="1795" width="8" style="188" bestFit="1" customWidth="1"/>
    <col min="1796" max="1796" width="11.42578125" style="188" bestFit="1" customWidth="1"/>
    <col min="1797" max="1797" width="8" style="188" bestFit="1" customWidth="1"/>
    <col min="1798" max="1798" width="11.42578125" style="188" bestFit="1" customWidth="1"/>
    <col min="1799" max="1799" width="8" style="188" bestFit="1" customWidth="1"/>
    <col min="1800" max="1800" width="11.42578125" style="188" bestFit="1" customWidth="1"/>
    <col min="1801" max="1801" width="8" style="188" bestFit="1" customWidth="1"/>
    <col min="1802" max="1802" width="11.28515625" style="188" customWidth="1"/>
    <col min="1803" max="1804" width="11.28515625" style="188" bestFit="1" customWidth="1"/>
    <col min="1805" max="2043" width="9.140625" style="188"/>
    <col min="2044" max="2044" width="5" style="188" bestFit="1" customWidth="1"/>
    <col min="2045" max="2045" width="5" style="188" customWidth="1"/>
    <col min="2046" max="2046" width="67.42578125" style="188" customWidth="1"/>
    <col min="2047" max="2047" width="11.28515625" style="188" bestFit="1" customWidth="1"/>
    <col min="2048" max="2048" width="11.42578125" style="188" bestFit="1" customWidth="1"/>
    <col min="2049" max="2049" width="8" style="188" bestFit="1" customWidth="1"/>
    <col min="2050" max="2050" width="11.42578125" style="188" bestFit="1" customWidth="1"/>
    <col min="2051" max="2051" width="8" style="188" bestFit="1" customWidth="1"/>
    <col min="2052" max="2052" width="11.42578125" style="188" bestFit="1" customWidth="1"/>
    <col min="2053" max="2053" width="8" style="188" bestFit="1" customWidth="1"/>
    <col min="2054" max="2054" width="11.42578125" style="188" bestFit="1" customWidth="1"/>
    <col min="2055" max="2055" width="8" style="188" bestFit="1" customWidth="1"/>
    <col min="2056" max="2056" width="11.42578125" style="188" bestFit="1" customWidth="1"/>
    <col min="2057" max="2057" width="8" style="188" bestFit="1" customWidth="1"/>
    <col min="2058" max="2058" width="11.28515625" style="188" customWidth="1"/>
    <col min="2059" max="2060" width="11.28515625" style="188" bestFit="1" customWidth="1"/>
    <col min="2061" max="2299" width="9.140625" style="188"/>
    <col min="2300" max="2300" width="5" style="188" bestFit="1" customWidth="1"/>
    <col min="2301" max="2301" width="5" style="188" customWidth="1"/>
    <col min="2302" max="2302" width="67.42578125" style="188" customWidth="1"/>
    <col min="2303" max="2303" width="11.28515625" style="188" bestFit="1" customWidth="1"/>
    <col min="2304" max="2304" width="11.42578125" style="188" bestFit="1" customWidth="1"/>
    <col min="2305" max="2305" width="8" style="188" bestFit="1" customWidth="1"/>
    <col min="2306" max="2306" width="11.42578125" style="188" bestFit="1" customWidth="1"/>
    <col min="2307" max="2307" width="8" style="188" bestFit="1" customWidth="1"/>
    <col min="2308" max="2308" width="11.42578125" style="188" bestFit="1" customWidth="1"/>
    <col min="2309" max="2309" width="8" style="188" bestFit="1" customWidth="1"/>
    <col min="2310" max="2310" width="11.42578125" style="188" bestFit="1" customWidth="1"/>
    <col min="2311" max="2311" width="8" style="188" bestFit="1" customWidth="1"/>
    <col min="2312" max="2312" width="11.42578125" style="188" bestFit="1" customWidth="1"/>
    <col min="2313" max="2313" width="8" style="188" bestFit="1" customWidth="1"/>
    <col min="2314" max="2314" width="11.28515625" style="188" customWidth="1"/>
    <col min="2315" max="2316" width="11.28515625" style="188" bestFit="1" customWidth="1"/>
    <col min="2317" max="2555" width="9.140625" style="188"/>
    <col min="2556" max="2556" width="5" style="188" bestFit="1" customWidth="1"/>
    <col min="2557" max="2557" width="5" style="188" customWidth="1"/>
    <col min="2558" max="2558" width="67.42578125" style="188" customWidth="1"/>
    <col min="2559" max="2559" width="11.28515625" style="188" bestFit="1" customWidth="1"/>
    <col min="2560" max="2560" width="11.42578125" style="188" bestFit="1" customWidth="1"/>
    <col min="2561" max="2561" width="8" style="188" bestFit="1" customWidth="1"/>
    <col min="2562" max="2562" width="11.42578125" style="188" bestFit="1" customWidth="1"/>
    <col min="2563" max="2563" width="8" style="188" bestFit="1" customWidth="1"/>
    <col min="2564" max="2564" width="11.42578125" style="188" bestFit="1" customWidth="1"/>
    <col min="2565" max="2565" width="8" style="188" bestFit="1" customWidth="1"/>
    <col min="2566" max="2566" width="11.42578125" style="188" bestFit="1" customWidth="1"/>
    <col min="2567" max="2567" width="8" style="188" bestFit="1" customWidth="1"/>
    <col min="2568" max="2568" width="11.42578125" style="188" bestFit="1" customWidth="1"/>
    <col min="2569" max="2569" width="8" style="188" bestFit="1" customWidth="1"/>
    <col min="2570" max="2570" width="11.28515625" style="188" customWidth="1"/>
    <col min="2571" max="2572" width="11.28515625" style="188" bestFit="1" customWidth="1"/>
    <col min="2573" max="2811" width="9.140625" style="188"/>
    <col min="2812" max="2812" width="5" style="188" bestFit="1" customWidth="1"/>
    <col min="2813" max="2813" width="5" style="188" customWidth="1"/>
    <col min="2814" max="2814" width="67.42578125" style="188" customWidth="1"/>
    <col min="2815" max="2815" width="11.28515625" style="188" bestFit="1" customWidth="1"/>
    <col min="2816" max="2816" width="11.42578125" style="188" bestFit="1" customWidth="1"/>
    <col min="2817" max="2817" width="8" style="188" bestFit="1" customWidth="1"/>
    <col min="2818" max="2818" width="11.42578125" style="188" bestFit="1" customWidth="1"/>
    <col min="2819" max="2819" width="8" style="188" bestFit="1" customWidth="1"/>
    <col min="2820" max="2820" width="11.42578125" style="188" bestFit="1" customWidth="1"/>
    <col min="2821" max="2821" width="8" style="188" bestFit="1" customWidth="1"/>
    <col min="2822" max="2822" width="11.42578125" style="188" bestFit="1" customWidth="1"/>
    <col min="2823" max="2823" width="8" style="188" bestFit="1" customWidth="1"/>
    <col min="2824" max="2824" width="11.42578125" style="188" bestFit="1" customWidth="1"/>
    <col min="2825" max="2825" width="8" style="188" bestFit="1" customWidth="1"/>
    <col min="2826" max="2826" width="11.28515625" style="188" customWidth="1"/>
    <col min="2827" max="2828" width="11.28515625" style="188" bestFit="1" customWidth="1"/>
    <col min="2829" max="3067" width="9.140625" style="188"/>
    <col min="3068" max="3068" width="5" style="188" bestFit="1" customWidth="1"/>
    <col min="3069" max="3069" width="5" style="188" customWidth="1"/>
    <col min="3070" max="3070" width="67.42578125" style="188" customWidth="1"/>
    <col min="3071" max="3071" width="11.28515625" style="188" bestFit="1" customWidth="1"/>
    <col min="3072" max="3072" width="11.42578125" style="188" bestFit="1" customWidth="1"/>
    <col min="3073" max="3073" width="8" style="188" bestFit="1" customWidth="1"/>
    <col min="3074" max="3074" width="11.42578125" style="188" bestFit="1" customWidth="1"/>
    <col min="3075" max="3075" width="8" style="188" bestFit="1" customWidth="1"/>
    <col min="3076" max="3076" width="11.42578125" style="188" bestFit="1" customWidth="1"/>
    <col min="3077" max="3077" width="8" style="188" bestFit="1" customWidth="1"/>
    <col min="3078" max="3078" width="11.42578125" style="188" bestFit="1" customWidth="1"/>
    <col min="3079" max="3079" width="8" style="188" bestFit="1" customWidth="1"/>
    <col min="3080" max="3080" width="11.42578125" style="188" bestFit="1" customWidth="1"/>
    <col min="3081" max="3081" width="8" style="188" bestFit="1" customWidth="1"/>
    <col min="3082" max="3082" width="11.28515625" style="188" customWidth="1"/>
    <col min="3083" max="3084" width="11.28515625" style="188" bestFit="1" customWidth="1"/>
    <col min="3085" max="3323" width="9.140625" style="188"/>
    <col min="3324" max="3324" width="5" style="188" bestFit="1" customWidth="1"/>
    <col min="3325" max="3325" width="5" style="188" customWidth="1"/>
    <col min="3326" max="3326" width="67.42578125" style="188" customWidth="1"/>
    <col min="3327" max="3327" width="11.28515625" style="188" bestFit="1" customWidth="1"/>
    <col min="3328" max="3328" width="11.42578125" style="188" bestFit="1" customWidth="1"/>
    <col min="3329" max="3329" width="8" style="188" bestFit="1" customWidth="1"/>
    <col min="3330" max="3330" width="11.42578125" style="188" bestFit="1" customWidth="1"/>
    <col min="3331" max="3331" width="8" style="188" bestFit="1" customWidth="1"/>
    <col min="3332" max="3332" width="11.42578125" style="188" bestFit="1" customWidth="1"/>
    <col min="3333" max="3333" width="8" style="188" bestFit="1" customWidth="1"/>
    <col min="3334" max="3334" width="11.42578125" style="188" bestFit="1" customWidth="1"/>
    <col min="3335" max="3335" width="8" style="188" bestFit="1" customWidth="1"/>
    <col min="3336" max="3336" width="11.42578125" style="188" bestFit="1" customWidth="1"/>
    <col min="3337" max="3337" width="8" style="188" bestFit="1" customWidth="1"/>
    <col min="3338" max="3338" width="11.28515625" style="188" customWidth="1"/>
    <col min="3339" max="3340" width="11.28515625" style="188" bestFit="1" customWidth="1"/>
    <col min="3341" max="3579" width="9.140625" style="188"/>
    <col min="3580" max="3580" width="5" style="188" bestFit="1" customWidth="1"/>
    <col min="3581" max="3581" width="5" style="188" customWidth="1"/>
    <col min="3582" max="3582" width="67.42578125" style="188" customWidth="1"/>
    <col min="3583" max="3583" width="11.28515625" style="188" bestFit="1" customWidth="1"/>
    <col min="3584" max="3584" width="11.42578125" style="188" bestFit="1" customWidth="1"/>
    <col min="3585" max="3585" width="8" style="188" bestFit="1" customWidth="1"/>
    <col min="3586" max="3586" width="11.42578125" style="188" bestFit="1" customWidth="1"/>
    <col min="3587" max="3587" width="8" style="188" bestFit="1" customWidth="1"/>
    <col min="3588" max="3588" width="11.42578125" style="188" bestFit="1" customWidth="1"/>
    <col min="3589" max="3589" width="8" style="188" bestFit="1" customWidth="1"/>
    <col min="3590" max="3590" width="11.42578125" style="188" bestFit="1" customWidth="1"/>
    <col min="3591" max="3591" width="8" style="188" bestFit="1" customWidth="1"/>
    <col min="3592" max="3592" width="11.42578125" style="188" bestFit="1" customWidth="1"/>
    <col min="3593" max="3593" width="8" style="188" bestFit="1" customWidth="1"/>
    <col min="3594" max="3594" width="11.28515625" style="188" customWidth="1"/>
    <col min="3595" max="3596" width="11.28515625" style="188" bestFit="1" customWidth="1"/>
    <col min="3597" max="3835" width="9.140625" style="188"/>
    <col min="3836" max="3836" width="5" style="188" bestFit="1" customWidth="1"/>
    <col min="3837" max="3837" width="5" style="188" customWidth="1"/>
    <col min="3838" max="3838" width="67.42578125" style="188" customWidth="1"/>
    <col min="3839" max="3839" width="11.28515625" style="188" bestFit="1" customWidth="1"/>
    <col min="3840" max="3840" width="11.42578125" style="188" bestFit="1" customWidth="1"/>
    <col min="3841" max="3841" width="8" style="188" bestFit="1" customWidth="1"/>
    <col min="3842" max="3842" width="11.42578125" style="188" bestFit="1" customWidth="1"/>
    <col min="3843" max="3843" width="8" style="188" bestFit="1" customWidth="1"/>
    <col min="3844" max="3844" width="11.42578125" style="188" bestFit="1" customWidth="1"/>
    <col min="3845" max="3845" width="8" style="188" bestFit="1" customWidth="1"/>
    <col min="3846" max="3846" width="11.42578125" style="188" bestFit="1" customWidth="1"/>
    <col min="3847" max="3847" width="8" style="188" bestFit="1" customWidth="1"/>
    <col min="3848" max="3848" width="11.42578125" style="188" bestFit="1" customWidth="1"/>
    <col min="3849" max="3849" width="8" style="188" bestFit="1" customWidth="1"/>
    <col min="3850" max="3850" width="11.28515625" style="188" customWidth="1"/>
    <col min="3851" max="3852" width="11.28515625" style="188" bestFit="1" customWidth="1"/>
    <col min="3853" max="4091" width="9.140625" style="188"/>
    <col min="4092" max="4092" width="5" style="188" bestFit="1" customWidth="1"/>
    <col min="4093" max="4093" width="5" style="188" customWidth="1"/>
    <col min="4094" max="4094" width="67.42578125" style="188" customWidth="1"/>
    <col min="4095" max="4095" width="11.28515625" style="188" bestFit="1" customWidth="1"/>
    <col min="4096" max="4096" width="11.42578125" style="188" bestFit="1" customWidth="1"/>
    <col min="4097" max="4097" width="8" style="188" bestFit="1" customWidth="1"/>
    <col min="4098" max="4098" width="11.42578125" style="188" bestFit="1" customWidth="1"/>
    <col min="4099" max="4099" width="8" style="188" bestFit="1" customWidth="1"/>
    <col min="4100" max="4100" width="11.42578125" style="188" bestFit="1" customWidth="1"/>
    <col min="4101" max="4101" width="8" style="188" bestFit="1" customWidth="1"/>
    <col min="4102" max="4102" width="11.42578125" style="188" bestFit="1" customWidth="1"/>
    <col min="4103" max="4103" width="8" style="188" bestFit="1" customWidth="1"/>
    <col min="4104" max="4104" width="11.42578125" style="188" bestFit="1" customWidth="1"/>
    <col min="4105" max="4105" width="8" style="188" bestFit="1" customWidth="1"/>
    <col min="4106" max="4106" width="11.28515625" style="188" customWidth="1"/>
    <col min="4107" max="4108" width="11.28515625" style="188" bestFit="1" customWidth="1"/>
    <col min="4109" max="4347" width="9.140625" style="188"/>
    <col min="4348" max="4348" width="5" style="188" bestFit="1" customWidth="1"/>
    <col min="4349" max="4349" width="5" style="188" customWidth="1"/>
    <col min="4350" max="4350" width="67.42578125" style="188" customWidth="1"/>
    <col min="4351" max="4351" width="11.28515625" style="188" bestFit="1" customWidth="1"/>
    <col min="4352" max="4352" width="11.42578125" style="188" bestFit="1" customWidth="1"/>
    <col min="4353" max="4353" width="8" style="188" bestFit="1" customWidth="1"/>
    <col min="4354" max="4354" width="11.42578125" style="188" bestFit="1" customWidth="1"/>
    <col min="4355" max="4355" width="8" style="188" bestFit="1" customWidth="1"/>
    <col min="4356" max="4356" width="11.42578125" style="188" bestFit="1" customWidth="1"/>
    <col min="4357" max="4357" width="8" style="188" bestFit="1" customWidth="1"/>
    <col min="4358" max="4358" width="11.42578125" style="188" bestFit="1" customWidth="1"/>
    <col min="4359" max="4359" width="8" style="188" bestFit="1" customWidth="1"/>
    <col min="4360" max="4360" width="11.42578125" style="188" bestFit="1" customWidth="1"/>
    <col min="4361" max="4361" width="8" style="188" bestFit="1" customWidth="1"/>
    <col min="4362" max="4362" width="11.28515625" style="188" customWidth="1"/>
    <col min="4363" max="4364" width="11.28515625" style="188" bestFit="1" customWidth="1"/>
    <col min="4365" max="4603" width="9.140625" style="188"/>
    <col min="4604" max="4604" width="5" style="188" bestFit="1" customWidth="1"/>
    <col min="4605" max="4605" width="5" style="188" customWidth="1"/>
    <col min="4606" max="4606" width="67.42578125" style="188" customWidth="1"/>
    <col min="4607" max="4607" width="11.28515625" style="188" bestFit="1" customWidth="1"/>
    <col min="4608" max="4608" width="11.42578125" style="188" bestFit="1" customWidth="1"/>
    <col min="4609" max="4609" width="8" style="188" bestFit="1" customWidth="1"/>
    <col min="4610" max="4610" width="11.42578125" style="188" bestFit="1" customWidth="1"/>
    <col min="4611" max="4611" width="8" style="188" bestFit="1" customWidth="1"/>
    <col min="4612" max="4612" width="11.42578125" style="188" bestFit="1" customWidth="1"/>
    <col min="4613" max="4613" width="8" style="188" bestFit="1" customWidth="1"/>
    <col min="4614" max="4614" width="11.42578125" style="188" bestFit="1" customWidth="1"/>
    <col min="4615" max="4615" width="8" style="188" bestFit="1" customWidth="1"/>
    <col min="4616" max="4616" width="11.42578125" style="188" bestFit="1" customWidth="1"/>
    <col min="4617" max="4617" width="8" style="188" bestFit="1" customWidth="1"/>
    <col min="4618" max="4618" width="11.28515625" style="188" customWidth="1"/>
    <col min="4619" max="4620" width="11.28515625" style="188" bestFit="1" customWidth="1"/>
    <col min="4621" max="4859" width="9.140625" style="188"/>
    <col min="4860" max="4860" width="5" style="188" bestFit="1" customWidth="1"/>
    <col min="4861" max="4861" width="5" style="188" customWidth="1"/>
    <col min="4862" max="4862" width="67.42578125" style="188" customWidth="1"/>
    <col min="4863" max="4863" width="11.28515625" style="188" bestFit="1" customWidth="1"/>
    <col min="4864" max="4864" width="11.42578125" style="188" bestFit="1" customWidth="1"/>
    <col min="4865" max="4865" width="8" style="188" bestFit="1" customWidth="1"/>
    <col min="4866" max="4866" width="11.42578125" style="188" bestFit="1" customWidth="1"/>
    <col min="4867" max="4867" width="8" style="188" bestFit="1" customWidth="1"/>
    <col min="4868" max="4868" width="11.42578125" style="188" bestFit="1" customWidth="1"/>
    <col min="4869" max="4869" width="8" style="188" bestFit="1" customWidth="1"/>
    <col min="4870" max="4870" width="11.42578125" style="188" bestFit="1" customWidth="1"/>
    <col min="4871" max="4871" width="8" style="188" bestFit="1" customWidth="1"/>
    <col min="4872" max="4872" width="11.42578125" style="188" bestFit="1" customWidth="1"/>
    <col min="4873" max="4873" width="8" style="188" bestFit="1" customWidth="1"/>
    <col min="4874" max="4874" width="11.28515625" style="188" customWidth="1"/>
    <col min="4875" max="4876" width="11.28515625" style="188" bestFit="1" customWidth="1"/>
    <col min="4877" max="5115" width="9.140625" style="188"/>
    <col min="5116" max="5116" width="5" style="188" bestFit="1" customWidth="1"/>
    <col min="5117" max="5117" width="5" style="188" customWidth="1"/>
    <col min="5118" max="5118" width="67.42578125" style="188" customWidth="1"/>
    <col min="5119" max="5119" width="11.28515625" style="188" bestFit="1" customWidth="1"/>
    <col min="5120" max="5120" width="11.42578125" style="188" bestFit="1" customWidth="1"/>
    <col min="5121" max="5121" width="8" style="188" bestFit="1" customWidth="1"/>
    <col min="5122" max="5122" width="11.42578125" style="188" bestFit="1" customWidth="1"/>
    <col min="5123" max="5123" width="8" style="188" bestFit="1" customWidth="1"/>
    <col min="5124" max="5124" width="11.42578125" style="188" bestFit="1" customWidth="1"/>
    <col min="5125" max="5125" width="8" style="188" bestFit="1" customWidth="1"/>
    <col min="5126" max="5126" width="11.42578125" style="188" bestFit="1" customWidth="1"/>
    <col min="5127" max="5127" width="8" style="188" bestFit="1" customWidth="1"/>
    <col min="5128" max="5128" width="11.42578125" style="188" bestFit="1" customWidth="1"/>
    <col min="5129" max="5129" width="8" style="188" bestFit="1" customWidth="1"/>
    <col min="5130" max="5130" width="11.28515625" style="188" customWidth="1"/>
    <col min="5131" max="5132" width="11.28515625" style="188" bestFit="1" customWidth="1"/>
    <col min="5133" max="5371" width="9.140625" style="188"/>
    <col min="5372" max="5372" width="5" style="188" bestFit="1" customWidth="1"/>
    <col min="5373" max="5373" width="5" style="188" customWidth="1"/>
    <col min="5374" max="5374" width="67.42578125" style="188" customWidth="1"/>
    <col min="5375" max="5375" width="11.28515625" style="188" bestFit="1" customWidth="1"/>
    <col min="5376" max="5376" width="11.42578125" style="188" bestFit="1" customWidth="1"/>
    <col min="5377" max="5377" width="8" style="188" bestFit="1" customWidth="1"/>
    <col min="5378" max="5378" width="11.42578125" style="188" bestFit="1" customWidth="1"/>
    <col min="5379" max="5379" width="8" style="188" bestFit="1" customWidth="1"/>
    <col min="5380" max="5380" width="11.42578125" style="188" bestFit="1" customWidth="1"/>
    <col min="5381" max="5381" width="8" style="188" bestFit="1" customWidth="1"/>
    <col min="5382" max="5382" width="11.42578125" style="188" bestFit="1" customWidth="1"/>
    <col min="5383" max="5383" width="8" style="188" bestFit="1" customWidth="1"/>
    <col min="5384" max="5384" width="11.42578125" style="188" bestFit="1" customWidth="1"/>
    <col min="5385" max="5385" width="8" style="188" bestFit="1" customWidth="1"/>
    <col min="5386" max="5386" width="11.28515625" style="188" customWidth="1"/>
    <col min="5387" max="5388" width="11.28515625" style="188" bestFit="1" customWidth="1"/>
    <col min="5389" max="5627" width="9.140625" style="188"/>
    <col min="5628" max="5628" width="5" style="188" bestFit="1" customWidth="1"/>
    <col min="5629" max="5629" width="5" style="188" customWidth="1"/>
    <col min="5630" max="5630" width="67.42578125" style="188" customWidth="1"/>
    <col min="5631" max="5631" width="11.28515625" style="188" bestFit="1" customWidth="1"/>
    <col min="5632" max="5632" width="11.42578125" style="188" bestFit="1" customWidth="1"/>
    <col min="5633" max="5633" width="8" style="188" bestFit="1" customWidth="1"/>
    <col min="5634" max="5634" width="11.42578125" style="188" bestFit="1" customWidth="1"/>
    <col min="5635" max="5635" width="8" style="188" bestFit="1" customWidth="1"/>
    <col min="5636" max="5636" width="11.42578125" style="188" bestFit="1" customWidth="1"/>
    <col min="5637" max="5637" width="8" style="188" bestFit="1" customWidth="1"/>
    <col min="5638" max="5638" width="11.42578125" style="188" bestFit="1" customWidth="1"/>
    <col min="5639" max="5639" width="8" style="188" bestFit="1" customWidth="1"/>
    <col min="5640" max="5640" width="11.42578125" style="188" bestFit="1" customWidth="1"/>
    <col min="5641" max="5641" width="8" style="188" bestFit="1" customWidth="1"/>
    <col min="5642" max="5642" width="11.28515625" style="188" customWidth="1"/>
    <col min="5643" max="5644" width="11.28515625" style="188" bestFit="1" customWidth="1"/>
    <col min="5645" max="5883" width="9.140625" style="188"/>
    <col min="5884" max="5884" width="5" style="188" bestFit="1" customWidth="1"/>
    <col min="5885" max="5885" width="5" style="188" customWidth="1"/>
    <col min="5886" max="5886" width="67.42578125" style="188" customWidth="1"/>
    <col min="5887" max="5887" width="11.28515625" style="188" bestFit="1" customWidth="1"/>
    <col min="5888" max="5888" width="11.42578125" style="188" bestFit="1" customWidth="1"/>
    <col min="5889" max="5889" width="8" style="188" bestFit="1" customWidth="1"/>
    <col min="5890" max="5890" width="11.42578125" style="188" bestFit="1" customWidth="1"/>
    <col min="5891" max="5891" width="8" style="188" bestFit="1" customWidth="1"/>
    <col min="5892" max="5892" width="11.42578125" style="188" bestFit="1" customWidth="1"/>
    <col min="5893" max="5893" width="8" style="188" bestFit="1" customWidth="1"/>
    <col min="5894" max="5894" width="11.42578125" style="188" bestFit="1" customWidth="1"/>
    <col min="5895" max="5895" width="8" style="188" bestFit="1" customWidth="1"/>
    <col min="5896" max="5896" width="11.42578125" style="188" bestFit="1" customWidth="1"/>
    <col min="5897" max="5897" width="8" style="188" bestFit="1" customWidth="1"/>
    <col min="5898" max="5898" width="11.28515625" style="188" customWidth="1"/>
    <col min="5899" max="5900" width="11.28515625" style="188" bestFit="1" customWidth="1"/>
    <col min="5901" max="6139" width="9.140625" style="188"/>
    <col min="6140" max="6140" width="5" style="188" bestFit="1" customWidth="1"/>
    <col min="6141" max="6141" width="5" style="188" customWidth="1"/>
    <col min="6142" max="6142" width="67.42578125" style="188" customWidth="1"/>
    <col min="6143" max="6143" width="11.28515625" style="188" bestFit="1" customWidth="1"/>
    <col min="6144" max="6144" width="11.42578125" style="188" bestFit="1" customWidth="1"/>
    <col min="6145" max="6145" width="8" style="188" bestFit="1" customWidth="1"/>
    <col min="6146" max="6146" width="11.42578125" style="188" bestFit="1" customWidth="1"/>
    <col min="6147" max="6147" width="8" style="188" bestFit="1" customWidth="1"/>
    <col min="6148" max="6148" width="11.42578125" style="188" bestFit="1" customWidth="1"/>
    <col min="6149" max="6149" width="8" style="188" bestFit="1" customWidth="1"/>
    <col min="6150" max="6150" width="11.42578125" style="188" bestFit="1" customWidth="1"/>
    <col min="6151" max="6151" width="8" style="188" bestFit="1" customWidth="1"/>
    <col min="6152" max="6152" width="11.42578125" style="188" bestFit="1" customWidth="1"/>
    <col min="6153" max="6153" width="8" style="188" bestFit="1" customWidth="1"/>
    <col min="6154" max="6154" width="11.28515625" style="188" customWidth="1"/>
    <col min="6155" max="6156" width="11.28515625" style="188" bestFit="1" customWidth="1"/>
    <col min="6157" max="6395" width="9.140625" style="188"/>
    <col min="6396" max="6396" width="5" style="188" bestFit="1" customWidth="1"/>
    <col min="6397" max="6397" width="5" style="188" customWidth="1"/>
    <col min="6398" max="6398" width="67.42578125" style="188" customWidth="1"/>
    <col min="6399" max="6399" width="11.28515625" style="188" bestFit="1" customWidth="1"/>
    <col min="6400" max="6400" width="11.42578125" style="188" bestFit="1" customWidth="1"/>
    <col min="6401" max="6401" width="8" style="188" bestFit="1" customWidth="1"/>
    <col min="6402" max="6402" width="11.42578125" style="188" bestFit="1" customWidth="1"/>
    <col min="6403" max="6403" width="8" style="188" bestFit="1" customWidth="1"/>
    <col min="6404" max="6404" width="11.42578125" style="188" bestFit="1" customWidth="1"/>
    <col min="6405" max="6405" width="8" style="188" bestFit="1" customWidth="1"/>
    <col min="6406" max="6406" width="11.42578125" style="188" bestFit="1" customWidth="1"/>
    <col min="6407" max="6407" width="8" style="188" bestFit="1" customWidth="1"/>
    <col min="6408" max="6408" width="11.42578125" style="188" bestFit="1" customWidth="1"/>
    <col min="6409" max="6409" width="8" style="188" bestFit="1" customWidth="1"/>
    <col min="6410" max="6410" width="11.28515625" style="188" customWidth="1"/>
    <col min="6411" max="6412" width="11.28515625" style="188" bestFit="1" customWidth="1"/>
    <col min="6413" max="6651" width="9.140625" style="188"/>
    <col min="6652" max="6652" width="5" style="188" bestFit="1" customWidth="1"/>
    <col min="6653" max="6653" width="5" style="188" customWidth="1"/>
    <col min="6654" max="6654" width="67.42578125" style="188" customWidth="1"/>
    <col min="6655" max="6655" width="11.28515625" style="188" bestFit="1" customWidth="1"/>
    <col min="6656" max="6656" width="11.42578125" style="188" bestFit="1" customWidth="1"/>
    <col min="6657" max="6657" width="8" style="188" bestFit="1" customWidth="1"/>
    <col min="6658" max="6658" width="11.42578125" style="188" bestFit="1" customWidth="1"/>
    <col min="6659" max="6659" width="8" style="188" bestFit="1" customWidth="1"/>
    <col min="6660" max="6660" width="11.42578125" style="188" bestFit="1" customWidth="1"/>
    <col min="6661" max="6661" width="8" style="188" bestFit="1" customWidth="1"/>
    <col min="6662" max="6662" width="11.42578125" style="188" bestFit="1" customWidth="1"/>
    <col min="6663" max="6663" width="8" style="188" bestFit="1" customWidth="1"/>
    <col min="6664" max="6664" width="11.42578125" style="188" bestFit="1" customWidth="1"/>
    <col min="6665" max="6665" width="8" style="188" bestFit="1" customWidth="1"/>
    <col min="6666" max="6666" width="11.28515625" style="188" customWidth="1"/>
    <col min="6667" max="6668" width="11.28515625" style="188" bestFit="1" customWidth="1"/>
    <col min="6669" max="6907" width="9.140625" style="188"/>
    <col min="6908" max="6908" width="5" style="188" bestFit="1" customWidth="1"/>
    <col min="6909" max="6909" width="5" style="188" customWidth="1"/>
    <col min="6910" max="6910" width="67.42578125" style="188" customWidth="1"/>
    <col min="6911" max="6911" width="11.28515625" style="188" bestFit="1" customWidth="1"/>
    <col min="6912" max="6912" width="11.42578125" style="188" bestFit="1" customWidth="1"/>
    <col min="6913" max="6913" width="8" style="188" bestFit="1" customWidth="1"/>
    <col min="6914" max="6914" width="11.42578125" style="188" bestFit="1" customWidth="1"/>
    <col min="6915" max="6915" width="8" style="188" bestFit="1" customWidth="1"/>
    <col min="6916" max="6916" width="11.42578125" style="188" bestFit="1" customWidth="1"/>
    <col min="6917" max="6917" width="8" style="188" bestFit="1" customWidth="1"/>
    <col min="6918" max="6918" width="11.42578125" style="188" bestFit="1" customWidth="1"/>
    <col min="6919" max="6919" width="8" style="188" bestFit="1" customWidth="1"/>
    <col min="6920" max="6920" width="11.42578125" style="188" bestFit="1" customWidth="1"/>
    <col min="6921" max="6921" width="8" style="188" bestFit="1" customWidth="1"/>
    <col min="6922" max="6922" width="11.28515625" style="188" customWidth="1"/>
    <col min="6923" max="6924" width="11.28515625" style="188" bestFit="1" customWidth="1"/>
    <col min="6925" max="7163" width="9.140625" style="188"/>
    <col min="7164" max="7164" width="5" style="188" bestFit="1" customWidth="1"/>
    <col min="7165" max="7165" width="5" style="188" customWidth="1"/>
    <col min="7166" max="7166" width="67.42578125" style="188" customWidth="1"/>
    <col min="7167" max="7167" width="11.28515625" style="188" bestFit="1" customWidth="1"/>
    <col min="7168" max="7168" width="11.42578125" style="188" bestFit="1" customWidth="1"/>
    <col min="7169" max="7169" width="8" style="188" bestFit="1" customWidth="1"/>
    <col min="7170" max="7170" width="11.42578125" style="188" bestFit="1" customWidth="1"/>
    <col min="7171" max="7171" width="8" style="188" bestFit="1" customWidth="1"/>
    <col min="7172" max="7172" width="11.42578125" style="188" bestFit="1" customWidth="1"/>
    <col min="7173" max="7173" width="8" style="188" bestFit="1" customWidth="1"/>
    <col min="7174" max="7174" width="11.42578125" style="188" bestFit="1" customWidth="1"/>
    <col min="7175" max="7175" width="8" style="188" bestFit="1" customWidth="1"/>
    <col min="7176" max="7176" width="11.42578125" style="188" bestFit="1" customWidth="1"/>
    <col min="7177" max="7177" width="8" style="188" bestFit="1" customWidth="1"/>
    <col min="7178" max="7178" width="11.28515625" style="188" customWidth="1"/>
    <col min="7179" max="7180" width="11.28515625" style="188" bestFit="1" customWidth="1"/>
    <col min="7181" max="7419" width="9.140625" style="188"/>
    <col min="7420" max="7420" width="5" style="188" bestFit="1" customWidth="1"/>
    <col min="7421" max="7421" width="5" style="188" customWidth="1"/>
    <col min="7422" max="7422" width="67.42578125" style="188" customWidth="1"/>
    <col min="7423" max="7423" width="11.28515625" style="188" bestFit="1" customWidth="1"/>
    <col min="7424" max="7424" width="11.42578125" style="188" bestFit="1" customWidth="1"/>
    <col min="7425" max="7425" width="8" style="188" bestFit="1" customWidth="1"/>
    <col min="7426" max="7426" width="11.42578125" style="188" bestFit="1" customWidth="1"/>
    <col min="7427" max="7427" width="8" style="188" bestFit="1" customWidth="1"/>
    <col min="7428" max="7428" width="11.42578125" style="188" bestFit="1" customWidth="1"/>
    <col min="7429" max="7429" width="8" style="188" bestFit="1" customWidth="1"/>
    <col min="7430" max="7430" width="11.42578125" style="188" bestFit="1" customWidth="1"/>
    <col min="7431" max="7431" width="8" style="188" bestFit="1" customWidth="1"/>
    <col min="7432" max="7432" width="11.42578125" style="188" bestFit="1" customWidth="1"/>
    <col min="7433" max="7433" width="8" style="188" bestFit="1" customWidth="1"/>
    <col min="7434" max="7434" width="11.28515625" style="188" customWidth="1"/>
    <col min="7435" max="7436" width="11.28515625" style="188" bestFit="1" customWidth="1"/>
    <col min="7437" max="7675" width="9.140625" style="188"/>
    <col min="7676" max="7676" width="5" style="188" bestFit="1" customWidth="1"/>
    <col min="7677" max="7677" width="5" style="188" customWidth="1"/>
    <col min="7678" max="7678" width="67.42578125" style="188" customWidth="1"/>
    <col min="7679" max="7679" width="11.28515625" style="188" bestFit="1" customWidth="1"/>
    <col min="7680" max="7680" width="11.42578125" style="188" bestFit="1" customWidth="1"/>
    <col min="7681" max="7681" width="8" style="188" bestFit="1" customWidth="1"/>
    <col min="7682" max="7682" width="11.42578125" style="188" bestFit="1" customWidth="1"/>
    <col min="7683" max="7683" width="8" style="188" bestFit="1" customWidth="1"/>
    <col min="7684" max="7684" width="11.42578125" style="188" bestFit="1" customWidth="1"/>
    <col min="7685" max="7685" width="8" style="188" bestFit="1" customWidth="1"/>
    <col min="7686" max="7686" width="11.42578125" style="188" bestFit="1" customWidth="1"/>
    <col min="7687" max="7687" width="8" style="188" bestFit="1" customWidth="1"/>
    <col min="7688" max="7688" width="11.42578125" style="188" bestFit="1" customWidth="1"/>
    <col min="7689" max="7689" width="8" style="188" bestFit="1" customWidth="1"/>
    <col min="7690" max="7690" width="11.28515625" style="188" customWidth="1"/>
    <col min="7691" max="7692" width="11.28515625" style="188" bestFit="1" customWidth="1"/>
    <col min="7693" max="7931" width="9.140625" style="188"/>
    <col min="7932" max="7932" width="5" style="188" bestFit="1" customWidth="1"/>
    <col min="7933" max="7933" width="5" style="188" customWidth="1"/>
    <col min="7934" max="7934" width="67.42578125" style="188" customWidth="1"/>
    <col min="7935" max="7935" width="11.28515625" style="188" bestFit="1" customWidth="1"/>
    <col min="7936" max="7936" width="11.42578125" style="188" bestFit="1" customWidth="1"/>
    <col min="7937" max="7937" width="8" style="188" bestFit="1" customWidth="1"/>
    <col min="7938" max="7938" width="11.42578125" style="188" bestFit="1" customWidth="1"/>
    <col min="7939" max="7939" width="8" style="188" bestFit="1" customWidth="1"/>
    <col min="7940" max="7940" width="11.42578125" style="188" bestFit="1" customWidth="1"/>
    <col min="7941" max="7941" width="8" style="188" bestFit="1" customWidth="1"/>
    <col min="7942" max="7942" width="11.42578125" style="188" bestFit="1" customWidth="1"/>
    <col min="7943" max="7943" width="8" style="188" bestFit="1" customWidth="1"/>
    <col min="7944" max="7944" width="11.42578125" style="188" bestFit="1" customWidth="1"/>
    <col min="7945" max="7945" width="8" style="188" bestFit="1" customWidth="1"/>
    <col min="7946" max="7946" width="11.28515625" style="188" customWidth="1"/>
    <col min="7947" max="7948" width="11.28515625" style="188" bestFit="1" customWidth="1"/>
    <col min="7949" max="8187" width="9.140625" style="188"/>
    <col min="8188" max="8188" width="5" style="188" bestFit="1" customWidth="1"/>
    <col min="8189" max="8189" width="5" style="188" customWidth="1"/>
    <col min="8190" max="8190" width="67.42578125" style="188" customWidth="1"/>
    <col min="8191" max="8191" width="11.28515625" style="188" bestFit="1" customWidth="1"/>
    <col min="8192" max="8192" width="11.42578125" style="188" bestFit="1" customWidth="1"/>
    <col min="8193" max="8193" width="8" style="188" bestFit="1" customWidth="1"/>
    <col min="8194" max="8194" width="11.42578125" style="188" bestFit="1" customWidth="1"/>
    <col min="8195" max="8195" width="8" style="188" bestFit="1" customWidth="1"/>
    <col min="8196" max="8196" width="11.42578125" style="188" bestFit="1" customWidth="1"/>
    <col min="8197" max="8197" width="8" style="188" bestFit="1" customWidth="1"/>
    <col min="8198" max="8198" width="11.42578125" style="188" bestFit="1" customWidth="1"/>
    <col min="8199" max="8199" width="8" style="188" bestFit="1" customWidth="1"/>
    <col min="8200" max="8200" width="11.42578125" style="188" bestFit="1" customWidth="1"/>
    <col min="8201" max="8201" width="8" style="188" bestFit="1" customWidth="1"/>
    <col min="8202" max="8202" width="11.28515625" style="188" customWidth="1"/>
    <col min="8203" max="8204" width="11.28515625" style="188" bestFit="1" customWidth="1"/>
    <col min="8205" max="8443" width="9.140625" style="188"/>
    <col min="8444" max="8444" width="5" style="188" bestFit="1" customWidth="1"/>
    <col min="8445" max="8445" width="5" style="188" customWidth="1"/>
    <col min="8446" max="8446" width="67.42578125" style="188" customWidth="1"/>
    <col min="8447" max="8447" width="11.28515625" style="188" bestFit="1" customWidth="1"/>
    <col min="8448" max="8448" width="11.42578125" style="188" bestFit="1" customWidth="1"/>
    <col min="8449" max="8449" width="8" style="188" bestFit="1" customWidth="1"/>
    <col min="8450" max="8450" width="11.42578125" style="188" bestFit="1" customWidth="1"/>
    <col min="8451" max="8451" width="8" style="188" bestFit="1" customWidth="1"/>
    <col min="8452" max="8452" width="11.42578125" style="188" bestFit="1" customWidth="1"/>
    <col min="8453" max="8453" width="8" style="188" bestFit="1" customWidth="1"/>
    <col min="8454" max="8454" width="11.42578125" style="188" bestFit="1" customWidth="1"/>
    <col min="8455" max="8455" width="8" style="188" bestFit="1" customWidth="1"/>
    <col min="8456" max="8456" width="11.42578125" style="188" bestFit="1" customWidth="1"/>
    <col min="8457" max="8457" width="8" style="188" bestFit="1" customWidth="1"/>
    <col min="8458" max="8458" width="11.28515625" style="188" customWidth="1"/>
    <col min="8459" max="8460" width="11.28515625" style="188" bestFit="1" customWidth="1"/>
    <col min="8461" max="8699" width="9.140625" style="188"/>
    <col min="8700" max="8700" width="5" style="188" bestFit="1" customWidth="1"/>
    <col min="8701" max="8701" width="5" style="188" customWidth="1"/>
    <col min="8702" max="8702" width="67.42578125" style="188" customWidth="1"/>
    <col min="8703" max="8703" width="11.28515625" style="188" bestFit="1" customWidth="1"/>
    <col min="8704" max="8704" width="11.42578125" style="188" bestFit="1" customWidth="1"/>
    <col min="8705" max="8705" width="8" style="188" bestFit="1" customWidth="1"/>
    <col min="8706" max="8706" width="11.42578125" style="188" bestFit="1" customWidth="1"/>
    <col min="8707" max="8707" width="8" style="188" bestFit="1" customWidth="1"/>
    <col min="8708" max="8708" width="11.42578125" style="188" bestFit="1" customWidth="1"/>
    <col min="8709" max="8709" width="8" style="188" bestFit="1" customWidth="1"/>
    <col min="8710" max="8710" width="11.42578125" style="188" bestFit="1" customWidth="1"/>
    <col min="8711" max="8711" width="8" style="188" bestFit="1" customWidth="1"/>
    <col min="8712" max="8712" width="11.42578125" style="188" bestFit="1" customWidth="1"/>
    <col min="8713" max="8713" width="8" style="188" bestFit="1" customWidth="1"/>
    <col min="8714" max="8714" width="11.28515625" style="188" customWidth="1"/>
    <col min="8715" max="8716" width="11.28515625" style="188" bestFit="1" customWidth="1"/>
    <col min="8717" max="8955" width="9.140625" style="188"/>
    <col min="8956" max="8956" width="5" style="188" bestFit="1" customWidth="1"/>
    <col min="8957" max="8957" width="5" style="188" customWidth="1"/>
    <col min="8958" max="8958" width="67.42578125" style="188" customWidth="1"/>
    <col min="8959" max="8959" width="11.28515625" style="188" bestFit="1" customWidth="1"/>
    <col min="8960" max="8960" width="11.42578125" style="188" bestFit="1" customWidth="1"/>
    <col min="8961" max="8961" width="8" style="188" bestFit="1" customWidth="1"/>
    <col min="8962" max="8962" width="11.42578125" style="188" bestFit="1" customWidth="1"/>
    <col min="8963" max="8963" width="8" style="188" bestFit="1" customWidth="1"/>
    <col min="8964" max="8964" width="11.42578125" style="188" bestFit="1" customWidth="1"/>
    <col min="8965" max="8965" width="8" style="188" bestFit="1" customWidth="1"/>
    <col min="8966" max="8966" width="11.42578125" style="188" bestFit="1" customWidth="1"/>
    <col min="8967" max="8967" width="8" style="188" bestFit="1" customWidth="1"/>
    <col min="8968" max="8968" width="11.42578125" style="188" bestFit="1" customWidth="1"/>
    <col min="8969" max="8969" width="8" style="188" bestFit="1" customWidth="1"/>
    <col min="8970" max="8970" width="11.28515625" style="188" customWidth="1"/>
    <col min="8971" max="8972" width="11.28515625" style="188" bestFit="1" customWidth="1"/>
    <col min="8973" max="9211" width="9.140625" style="188"/>
    <col min="9212" max="9212" width="5" style="188" bestFit="1" customWidth="1"/>
    <col min="9213" max="9213" width="5" style="188" customWidth="1"/>
    <col min="9214" max="9214" width="67.42578125" style="188" customWidth="1"/>
    <col min="9215" max="9215" width="11.28515625" style="188" bestFit="1" customWidth="1"/>
    <col min="9216" max="9216" width="11.42578125" style="188" bestFit="1" customWidth="1"/>
    <col min="9217" max="9217" width="8" style="188" bestFit="1" customWidth="1"/>
    <col min="9218" max="9218" width="11.42578125" style="188" bestFit="1" customWidth="1"/>
    <col min="9219" max="9219" width="8" style="188" bestFit="1" customWidth="1"/>
    <col min="9220" max="9220" width="11.42578125" style="188" bestFit="1" customWidth="1"/>
    <col min="9221" max="9221" width="8" style="188" bestFit="1" customWidth="1"/>
    <col min="9222" max="9222" width="11.42578125" style="188" bestFit="1" customWidth="1"/>
    <col min="9223" max="9223" width="8" style="188" bestFit="1" customWidth="1"/>
    <col min="9224" max="9224" width="11.42578125" style="188" bestFit="1" customWidth="1"/>
    <col min="9225" max="9225" width="8" style="188" bestFit="1" customWidth="1"/>
    <col min="9226" max="9226" width="11.28515625" style="188" customWidth="1"/>
    <col min="9227" max="9228" width="11.28515625" style="188" bestFit="1" customWidth="1"/>
    <col min="9229" max="9467" width="9.140625" style="188"/>
    <col min="9468" max="9468" width="5" style="188" bestFit="1" customWidth="1"/>
    <col min="9469" max="9469" width="5" style="188" customWidth="1"/>
    <col min="9470" max="9470" width="67.42578125" style="188" customWidth="1"/>
    <col min="9471" max="9471" width="11.28515625" style="188" bestFit="1" customWidth="1"/>
    <col min="9472" max="9472" width="11.42578125" style="188" bestFit="1" customWidth="1"/>
    <col min="9473" max="9473" width="8" style="188" bestFit="1" customWidth="1"/>
    <col min="9474" max="9474" width="11.42578125" style="188" bestFit="1" customWidth="1"/>
    <col min="9475" max="9475" width="8" style="188" bestFit="1" customWidth="1"/>
    <col min="9476" max="9476" width="11.42578125" style="188" bestFit="1" customWidth="1"/>
    <col min="9477" max="9477" width="8" style="188" bestFit="1" customWidth="1"/>
    <col min="9478" max="9478" width="11.42578125" style="188" bestFit="1" customWidth="1"/>
    <col min="9479" max="9479" width="8" style="188" bestFit="1" customWidth="1"/>
    <col min="9480" max="9480" width="11.42578125" style="188" bestFit="1" customWidth="1"/>
    <col min="9481" max="9481" width="8" style="188" bestFit="1" customWidth="1"/>
    <col min="9482" max="9482" width="11.28515625" style="188" customWidth="1"/>
    <col min="9483" max="9484" width="11.28515625" style="188" bestFit="1" customWidth="1"/>
    <col min="9485" max="9723" width="9.140625" style="188"/>
    <col min="9724" max="9724" width="5" style="188" bestFit="1" customWidth="1"/>
    <col min="9725" max="9725" width="5" style="188" customWidth="1"/>
    <col min="9726" max="9726" width="67.42578125" style="188" customWidth="1"/>
    <col min="9727" max="9727" width="11.28515625" style="188" bestFit="1" customWidth="1"/>
    <col min="9728" max="9728" width="11.42578125" style="188" bestFit="1" customWidth="1"/>
    <col min="9729" max="9729" width="8" style="188" bestFit="1" customWidth="1"/>
    <col min="9730" max="9730" width="11.42578125" style="188" bestFit="1" customWidth="1"/>
    <col min="9731" max="9731" width="8" style="188" bestFit="1" customWidth="1"/>
    <col min="9732" max="9732" width="11.42578125" style="188" bestFit="1" customWidth="1"/>
    <col min="9733" max="9733" width="8" style="188" bestFit="1" customWidth="1"/>
    <col min="9734" max="9734" width="11.42578125" style="188" bestFit="1" customWidth="1"/>
    <col min="9735" max="9735" width="8" style="188" bestFit="1" customWidth="1"/>
    <col min="9736" max="9736" width="11.42578125" style="188" bestFit="1" customWidth="1"/>
    <col min="9737" max="9737" width="8" style="188" bestFit="1" customWidth="1"/>
    <col min="9738" max="9738" width="11.28515625" style="188" customWidth="1"/>
    <col min="9739" max="9740" width="11.28515625" style="188" bestFit="1" customWidth="1"/>
    <col min="9741" max="9979" width="9.140625" style="188"/>
    <col min="9980" max="9980" width="5" style="188" bestFit="1" customWidth="1"/>
    <col min="9981" max="9981" width="5" style="188" customWidth="1"/>
    <col min="9982" max="9982" width="67.42578125" style="188" customWidth="1"/>
    <col min="9983" max="9983" width="11.28515625" style="188" bestFit="1" customWidth="1"/>
    <col min="9984" max="9984" width="11.42578125" style="188" bestFit="1" customWidth="1"/>
    <col min="9985" max="9985" width="8" style="188" bestFit="1" customWidth="1"/>
    <col min="9986" max="9986" width="11.42578125" style="188" bestFit="1" customWidth="1"/>
    <col min="9987" max="9987" width="8" style="188" bestFit="1" customWidth="1"/>
    <col min="9988" max="9988" width="11.42578125" style="188" bestFit="1" customWidth="1"/>
    <col min="9989" max="9989" width="8" style="188" bestFit="1" customWidth="1"/>
    <col min="9990" max="9990" width="11.42578125" style="188" bestFit="1" customWidth="1"/>
    <col min="9991" max="9991" width="8" style="188" bestFit="1" customWidth="1"/>
    <col min="9992" max="9992" width="11.42578125" style="188" bestFit="1" customWidth="1"/>
    <col min="9993" max="9993" width="8" style="188" bestFit="1" customWidth="1"/>
    <col min="9994" max="9994" width="11.28515625" style="188" customWidth="1"/>
    <col min="9995" max="9996" width="11.28515625" style="188" bestFit="1" customWidth="1"/>
    <col min="9997" max="10235" width="9.140625" style="188"/>
    <col min="10236" max="10236" width="5" style="188" bestFit="1" customWidth="1"/>
    <col min="10237" max="10237" width="5" style="188" customWidth="1"/>
    <col min="10238" max="10238" width="67.42578125" style="188" customWidth="1"/>
    <col min="10239" max="10239" width="11.28515625" style="188" bestFit="1" customWidth="1"/>
    <col min="10240" max="10240" width="11.42578125" style="188" bestFit="1" customWidth="1"/>
    <col min="10241" max="10241" width="8" style="188" bestFit="1" customWidth="1"/>
    <col min="10242" max="10242" width="11.42578125" style="188" bestFit="1" customWidth="1"/>
    <col min="10243" max="10243" width="8" style="188" bestFit="1" customWidth="1"/>
    <col min="10244" max="10244" width="11.42578125" style="188" bestFit="1" customWidth="1"/>
    <col min="10245" max="10245" width="8" style="188" bestFit="1" customWidth="1"/>
    <col min="10246" max="10246" width="11.42578125" style="188" bestFit="1" customWidth="1"/>
    <col min="10247" max="10247" width="8" style="188" bestFit="1" customWidth="1"/>
    <col min="10248" max="10248" width="11.42578125" style="188" bestFit="1" customWidth="1"/>
    <col min="10249" max="10249" width="8" style="188" bestFit="1" customWidth="1"/>
    <col min="10250" max="10250" width="11.28515625" style="188" customWidth="1"/>
    <col min="10251" max="10252" width="11.28515625" style="188" bestFit="1" customWidth="1"/>
    <col min="10253" max="10491" width="9.140625" style="188"/>
    <col min="10492" max="10492" width="5" style="188" bestFit="1" customWidth="1"/>
    <col min="10493" max="10493" width="5" style="188" customWidth="1"/>
    <col min="10494" max="10494" width="67.42578125" style="188" customWidth="1"/>
    <col min="10495" max="10495" width="11.28515625" style="188" bestFit="1" customWidth="1"/>
    <col min="10496" max="10496" width="11.42578125" style="188" bestFit="1" customWidth="1"/>
    <col min="10497" max="10497" width="8" style="188" bestFit="1" customWidth="1"/>
    <col min="10498" max="10498" width="11.42578125" style="188" bestFit="1" customWidth="1"/>
    <col min="10499" max="10499" width="8" style="188" bestFit="1" customWidth="1"/>
    <col min="10500" max="10500" width="11.42578125" style="188" bestFit="1" customWidth="1"/>
    <col min="10501" max="10501" width="8" style="188" bestFit="1" customWidth="1"/>
    <col min="10502" max="10502" width="11.42578125" style="188" bestFit="1" customWidth="1"/>
    <col min="10503" max="10503" width="8" style="188" bestFit="1" customWidth="1"/>
    <col min="10504" max="10504" width="11.42578125" style="188" bestFit="1" customWidth="1"/>
    <col min="10505" max="10505" width="8" style="188" bestFit="1" customWidth="1"/>
    <col min="10506" max="10506" width="11.28515625" style="188" customWidth="1"/>
    <col min="10507" max="10508" width="11.28515625" style="188" bestFit="1" customWidth="1"/>
    <col min="10509" max="10747" width="9.140625" style="188"/>
    <col min="10748" max="10748" width="5" style="188" bestFit="1" customWidth="1"/>
    <col min="10749" max="10749" width="5" style="188" customWidth="1"/>
    <col min="10750" max="10750" width="67.42578125" style="188" customWidth="1"/>
    <col min="10751" max="10751" width="11.28515625" style="188" bestFit="1" customWidth="1"/>
    <col min="10752" max="10752" width="11.42578125" style="188" bestFit="1" customWidth="1"/>
    <col min="10753" max="10753" width="8" style="188" bestFit="1" customWidth="1"/>
    <col min="10754" max="10754" width="11.42578125" style="188" bestFit="1" customWidth="1"/>
    <col min="10755" max="10755" width="8" style="188" bestFit="1" customWidth="1"/>
    <col min="10756" max="10756" width="11.42578125" style="188" bestFit="1" customWidth="1"/>
    <col min="10757" max="10757" width="8" style="188" bestFit="1" customWidth="1"/>
    <col min="10758" max="10758" width="11.42578125" style="188" bestFit="1" customWidth="1"/>
    <col min="10759" max="10759" width="8" style="188" bestFit="1" customWidth="1"/>
    <col min="10760" max="10760" width="11.42578125" style="188" bestFit="1" customWidth="1"/>
    <col min="10761" max="10761" width="8" style="188" bestFit="1" customWidth="1"/>
    <col min="10762" max="10762" width="11.28515625" style="188" customWidth="1"/>
    <col min="10763" max="10764" width="11.28515625" style="188" bestFit="1" customWidth="1"/>
    <col min="10765" max="11003" width="9.140625" style="188"/>
    <col min="11004" max="11004" width="5" style="188" bestFit="1" customWidth="1"/>
    <col min="11005" max="11005" width="5" style="188" customWidth="1"/>
    <col min="11006" max="11006" width="67.42578125" style="188" customWidth="1"/>
    <col min="11007" max="11007" width="11.28515625" style="188" bestFit="1" customWidth="1"/>
    <col min="11008" max="11008" width="11.42578125" style="188" bestFit="1" customWidth="1"/>
    <col min="11009" max="11009" width="8" style="188" bestFit="1" customWidth="1"/>
    <col min="11010" max="11010" width="11.42578125" style="188" bestFit="1" customWidth="1"/>
    <col min="11011" max="11011" width="8" style="188" bestFit="1" customWidth="1"/>
    <col min="11012" max="11012" width="11.42578125" style="188" bestFit="1" customWidth="1"/>
    <col min="11013" max="11013" width="8" style="188" bestFit="1" customWidth="1"/>
    <col min="11014" max="11014" width="11.42578125" style="188" bestFit="1" customWidth="1"/>
    <col min="11015" max="11015" width="8" style="188" bestFit="1" customWidth="1"/>
    <col min="11016" max="11016" width="11.42578125" style="188" bestFit="1" customWidth="1"/>
    <col min="11017" max="11017" width="8" style="188" bestFit="1" customWidth="1"/>
    <col min="11018" max="11018" width="11.28515625" style="188" customWidth="1"/>
    <col min="11019" max="11020" width="11.28515625" style="188" bestFit="1" customWidth="1"/>
    <col min="11021" max="11259" width="9.140625" style="188"/>
    <col min="11260" max="11260" width="5" style="188" bestFit="1" customWidth="1"/>
    <col min="11261" max="11261" width="5" style="188" customWidth="1"/>
    <col min="11262" max="11262" width="67.42578125" style="188" customWidth="1"/>
    <col min="11263" max="11263" width="11.28515625" style="188" bestFit="1" customWidth="1"/>
    <col min="11264" max="11264" width="11.42578125" style="188" bestFit="1" customWidth="1"/>
    <col min="11265" max="11265" width="8" style="188" bestFit="1" customWidth="1"/>
    <col min="11266" max="11266" width="11.42578125" style="188" bestFit="1" customWidth="1"/>
    <col min="11267" max="11267" width="8" style="188" bestFit="1" customWidth="1"/>
    <col min="11268" max="11268" width="11.42578125" style="188" bestFit="1" customWidth="1"/>
    <col min="11269" max="11269" width="8" style="188" bestFit="1" customWidth="1"/>
    <col min="11270" max="11270" width="11.42578125" style="188" bestFit="1" customWidth="1"/>
    <col min="11271" max="11271" width="8" style="188" bestFit="1" customWidth="1"/>
    <col min="11272" max="11272" width="11.42578125" style="188" bestFit="1" customWidth="1"/>
    <col min="11273" max="11273" width="8" style="188" bestFit="1" customWidth="1"/>
    <col min="11274" max="11274" width="11.28515625" style="188" customWidth="1"/>
    <col min="11275" max="11276" width="11.28515625" style="188" bestFit="1" customWidth="1"/>
    <col min="11277" max="11515" width="9.140625" style="188"/>
    <col min="11516" max="11516" width="5" style="188" bestFit="1" customWidth="1"/>
    <col min="11517" max="11517" width="5" style="188" customWidth="1"/>
    <col min="11518" max="11518" width="67.42578125" style="188" customWidth="1"/>
    <col min="11519" max="11519" width="11.28515625" style="188" bestFit="1" customWidth="1"/>
    <col min="11520" max="11520" width="11.42578125" style="188" bestFit="1" customWidth="1"/>
    <col min="11521" max="11521" width="8" style="188" bestFit="1" customWidth="1"/>
    <col min="11522" max="11522" width="11.42578125" style="188" bestFit="1" customWidth="1"/>
    <col min="11523" max="11523" width="8" style="188" bestFit="1" customWidth="1"/>
    <col min="11524" max="11524" width="11.42578125" style="188" bestFit="1" customWidth="1"/>
    <col min="11525" max="11525" width="8" style="188" bestFit="1" customWidth="1"/>
    <col min="11526" max="11526" width="11.42578125" style="188" bestFit="1" customWidth="1"/>
    <col min="11527" max="11527" width="8" style="188" bestFit="1" customWidth="1"/>
    <col min="11528" max="11528" width="11.42578125" style="188" bestFit="1" customWidth="1"/>
    <col min="11529" max="11529" width="8" style="188" bestFit="1" customWidth="1"/>
    <col min="11530" max="11530" width="11.28515625" style="188" customWidth="1"/>
    <col min="11531" max="11532" width="11.28515625" style="188" bestFit="1" customWidth="1"/>
    <col min="11533" max="11771" width="9.140625" style="188"/>
    <col min="11772" max="11772" width="5" style="188" bestFit="1" customWidth="1"/>
    <col min="11773" max="11773" width="5" style="188" customWidth="1"/>
    <col min="11774" max="11774" width="67.42578125" style="188" customWidth="1"/>
    <col min="11775" max="11775" width="11.28515625" style="188" bestFit="1" customWidth="1"/>
    <col min="11776" max="11776" width="11.42578125" style="188" bestFit="1" customWidth="1"/>
    <col min="11777" max="11777" width="8" style="188" bestFit="1" customWidth="1"/>
    <col min="11778" max="11778" width="11.42578125" style="188" bestFit="1" customWidth="1"/>
    <col min="11779" max="11779" width="8" style="188" bestFit="1" customWidth="1"/>
    <col min="11780" max="11780" width="11.42578125" style="188" bestFit="1" customWidth="1"/>
    <col min="11781" max="11781" width="8" style="188" bestFit="1" customWidth="1"/>
    <col min="11782" max="11782" width="11.42578125" style="188" bestFit="1" customWidth="1"/>
    <col min="11783" max="11783" width="8" style="188" bestFit="1" customWidth="1"/>
    <col min="11784" max="11784" width="11.42578125" style="188" bestFit="1" customWidth="1"/>
    <col min="11785" max="11785" width="8" style="188" bestFit="1" customWidth="1"/>
    <col min="11786" max="11786" width="11.28515625" style="188" customWidth="1"/>
    <col min="11787" max="11788" width="11.28515625" style="188" bestFit="1" customWidth="1"/>
    <col min="11789" max="12027" width="9.140625" style="188"/>
    <col min="12028" max="12028" width="5" style="188" bestFit="1" customWidth="1"/>
    <col min="12029" max="12029" width="5" style="188" customWidth="1"/>
    <col min="12030" max="12030" width="67.42578125" style="188" customWidth="1"/>
    <col min="12031" max="12031" width="11.28515625" style="188" bestFit="1" customWidth="1"/>
    <col min="12032" max="12032" width="11.42578125" style="188" bestFit="1" customWidth="1"/>
    <col min="12033" max="12033" width="8" style="188" bestFit="1" customWidth="1"/>
    <col min="12034" max="12034" width="11.42578125" style="188" bestFit="1" customWidth="1"/>
    <col min="12035" max="12035" width="8" style="188" bestFit="1" customWidth="1"/>
    <col min="12036" max="12036" width="11.42578125" style="188" bestFit="1" customWidth="1"/>
    <col min="12037" max="12037" width="8" style="188" bestFit="1" customWidth="1"/>
    <col min="12038" max="12038" width="11.42578125" style="188" bestFit="1" customWidth="1"/>
    <col min="12039" max="12039" width="8" style="188" bestFit="1" customWidth="1"/>
    <col min="12040" max="12040" width="11.42578125" style="188" bestFit="1" customWidth="1"/>
    <col min="12041" max="12041" width="8" style="188" bestFit="1" customWidth="1"/>
    <col min="12042" max="12042" width="11.28515625" style="188" customWidth="1"/>
    <col min="12043" max="12044" width="11.28515625" style="188" bestFit="1" customWidth="1"/>
    <col min="12045" max="12283" width="9.140625" style="188"/>
    <col min="12284" max="12284" width="5" style="188" bestFit="1" customWidth="1"/>
    <col min="12285" max="12285" width="5" style="188" customWidth="1"/>
    <col min="12286" max="12286" width="67.42578125" style="188" customWidth="1"/>
    <col min="12287" max="12287" width="11.28515625" style="188" bestFit="1" customWidth="1"/>
    <col min="12288" max="12288" width="11.42578125" style="188" bestFit="1" customWidth="1"/>
    <col min="12289" max="12289" width="8" style="188" bestFit="1" customWidth="1"/>
    <col min="12290" max="12290" width="11.42578125" style="188" bestFit="1" customWidth="1"/>
    <col min="12291" max="12291" width="8" style="188" bestFit="1" customWidth="1"/>
    <col min="12292" max="12292" width="11.42578125" style="188" bestFit="1" customWidth="1"/>
    <col min="12293" max="12293" width="8" style="188" bestFit="1" customWidth="1"/>
    <col min="12294" max="12294" width="11.42578125" style="188" bestFit="1" customWidth="1"/>
    <col min="12295" max="12295" width="8" style="188" bestFit="1" customWidth="1"/>
    <col min="12296" max="12296" width="11.42578125" style="188" bestFit="1" customWidth="1"/>
    <col min="12297" max="12297" width="8" style="188" bestFit="1" customWidth="1"/>
    <col min="12298" max="12298" width="11.28515625" style="188" customWidth="1"/>
    <col min="12299" max="12300" width="11.28515625" style="188" bestFit="1" customWidth="1"/>
    <col min="12301" max="12539" width="9.140625" style="188"/>
    <col min="12540" max="12540" width="5" style="188" bestFit="1" customWidth="1"/>
    <col min="12541" max="12541" width="5" style="188" customWidth="1"/>
    <col min="12542" max="12542" width="67.42578125" style="188" customWidth="1"/>
    <col min="12543" max="12543" width="11.28515625" style="188" bestFit="1" customWidth="1"/>
    <col min="12544" max="12544" width="11.42578125" style="188" bestFit="1" customWidth="1"/>
    <col min="12545" max="12545" width="8" style="188" bestFit="1" customWidth="1"/>
    <col min="12546" max="12546" width="11.42578125" style="188" bestFit="1" customWidth="1"/>
    <col min="12547" max="12547" width="8" style="188" bestFit="1" customWidth="1"/>
    <col min="12548" max="12548" width="11.42578125" style="188" bestFit="1" customWidth="1"/>
    <col min="12549" max="12549" width="8" style="188" bestFit="1" customWidth="1"/>
    <col min="12550" max="12550" width="11.42578125" style="188" bestFit="1" customWidth="1"/>
    <col min="12551" max="12551" width="8" style="188" bestFit="1" customWidth="1"/>
    <col min="12552" max="12552" width="11.42578125" style="188" bestFit="1" customWidth="1"/>
    <col min="12553" max="12553" width="8" style="188" bestFit="1" customWidth="1"/>
    <col min="12554" max="12554" width="11.28515625" style="188" customWidth="1"/>
    <col min="12555" max="12556" width="11.28515625" style="188" bestFit="1" customWidth="1"/>
    <col min="12557" max="12795" width="9.140625" style="188"/>
    <col min="12796" max="12796" width="5" style="188" bestFit="1" customWidth="1"/>
    <col min="12797" max="12797" width="5" style="188" customWidth="1"/>
    <col min="12798" max="12798" width="67.42578125" style="188" customWidth="1"/>
    <col min="12799" max="12799" width="11.28515625" style="188" bestFit="1" customWidth="1"/>
    <col min="12800" max="12800" width="11.42578125" style="188" bestFit="1" customWidth="1"/>
    <col min="12801" max="12801" width="8" style="188" bestFit="1" customWidth="1"/>
    <col min="12802" max="12802" width="11.42578125" style="188" bestFit="1" customWidth="1"/>
    <col min="12803" max="12803" width="8" style="188" bestFit="1" customWidth="1"/>
    <col min="12804" max="12804" width="11.42578125" style="188" bestFit="1" customWidth="1"/>
    <col min="12805" max="12805" width="8" style="188" bestFit="1" customWidth="1"/>
    <col min="12806" max="12806" width="11.42578125" style="188" bestFit="1" customWidth="1"/>
    <col min="12807" max="12807" width="8" style="188" bestFit="1" customWidth="1"/>
    <col min="12808" max="12808" width="11.42578125" style="188" bestFit="1" customWidth="1"/>
    <col min="12809" max="12809" width="8" style="188" bestFit="1" customWidth="1"/>
    <col min="12810" max="12810" width="11.28515625" style="188" customWidth="1"/>
    <col min="12811" max="12812" width="11.28515625" style="188" bestFit="1" customWidth="1"/>
    <col min="12813" max="13051" width="9.140625" style="188"/>
    <col min="13052" max="13052" width="5" style="188" bestFit="1" customWidth="1"/>
    <col min="13053" max="13053" width="5" style="188" customWidth="1"/>
    <col min="13054" max="13054" width="67.42578125" style="188" customWidth="1"/>
    <col min="13055" max="13055" width="11.28515625" style="188" bestFit="1" customWidth="1"/>
    <col min="13056" max="13056" width="11.42578125" style="188" bestFit="1" customWidth="1"/>
    <col min="13057" max="13057" width="8" style="188" bestFit="1" customWidth="1"/>
    <col min="13058" max="13058" width="11.42578125" style="188" bestFit="1" customWidth="1"/>
    <col min="13059" max="13059" width="8" style="188" bestFit="1" customWidth="1"/>
    <col min="13060" max="13060" width="11.42578125" style="188" bestFit="1" customWidth="1"/>
    <col min="13061" max="13061" width="8" style="188" bestFit="1" customWidth="1"/>
    <col min="13062" max="13062" width="11.42578125" style="188" bestFit="1" customWidth="1"/>
    <col min="13063" max="13063" width="8" style="188" bestFit="1" customWidth="1"/>
    <col min="13064" max="13064" width="11.42578125" style="188" bestFit="1" customWidth="1"/>
    <col min="13065" max="13065" width="8" style="188" bestFit="1" customWidth="1"/>
    <col min="13066" max="13066" width="11.28515625" style="188" customWidth="1"/>
    <col min="13067" max="13068" width="11.28515625" style="188" bestFit="1" customWidth="1"/>
    <col min="13069" max="13307" width="9.140625" style="188"/>
    <col min="13308" max="13308" width="5" style="188" bestFit="1" customWidth="1"/>
    <col min="13309" max="13309" width="5" style="188" customWidth="1"/>
    <col min="13310" max="13310" width="67.42578125" style="188" customWidth="1"/>
    <col min="13311" max="13311" width="11.28515625" style="188" bestFit="1" customWidth="1"/>
    <col min="13312" max="13312" width="11.42578125" style="188" bestFit="1" customWidth="1"/>
    <col min="13313" max="13313" width="8" style="188" bestFit="1" customWidth="1"/>
    <col min="13314" max="13314" width="11.42578125" style="188" bestFit="1" customWidth="1"/>
    <col min="13315" max="13315" width="8" style="188" bestFit="1" customWidth="1"/>
    <col min="13316" max="13316" width="11.42578125" style="188" bestFit="1" customWidth="1"/>
    <col min="13317" max="13317" width="8" style="188" bestFit="1" customWidth="1"/>
    <col min="13318" max="13318" width="11.42578125" style="188" bestFit="1" customWidth="1"/>
    <col min="13319" max="13319" width="8" style="188" bestFit="1" customWidth="1"/>
    <col min="13320" max="13320" width="11.42578125" style="188" bestFit="1" customWidth="1"/>
    <col min="13321" max="13321" width="8" style="188" bestFit="1" customWidth="1"/>
    <col min="13322" max="13322" width="11.28515625" style="188" customWidth="1"/>
    <col min="13323" max="13324" width="11.28515625" style="188" bestFit="1" customWidth="1"/>
    <col min="13325" max="13563" width="9.140625" style="188"/>
    <col min="13564" max="13564" width="5" style="188" bestFit="1" customWidth="1"/>
    <col min="13565" max="13565" width="5" style="188" customWidth="1"/>
    <col min="13566" max="13566" width="67.42578125" style="188" customWidth="1"/>
    <col min="13567" max="13567" width="11.28515625" style="188" bestFit="1" customWidth="1"/>
    <col min="13568" max="13568" width="11.42578125" style="188" bestFit="1" customWidth="1"/>
    <col min="13569" max="13569" width="8" style="188" bestFit="1" customWidth="1"/>
    <col min="13570" max="13570" width="11.42578125" style="188" bestFit="1" customWidth="1"/>
    <col min="13571" max="13571" width="8" style="188" bestFit="1" customWidth="1"/>
    <col min="13572" max="13572" width="11.42578125" style="188" bestFit="1" customWidth="1"/>
    <col min="13573" max="13573" width="8" style="188" bestFit="1" customWidth="1"/>
    <col min="13574" max="13574" width="11.42578125" style="188" bestFit="1" customWidth="1"/>
    <col min="13575" max="13575" width="8" style="188" bestFit="1" customWidth="1"/>
    <col min="13576" max="13576" width="11.42578125" style="188" bestFit="1" customWidth="1"/>
    <col min="13577" max="13577" width="8" style="188" bestFit="1" customWidth="1"/>
    <col min="13578" max="13578" width="11.28515625" style="188" customWidth="1"/>
    <col min="13579" max="13580" width="11.28515625" style="188" bestFit="1" customWidth="1"/>
    <col min="13581" max="13819" width="9.140625" style="188"/>
    <col min="13820" max="13820" width="5" style="188" bestFit="1" customWidth="1"/>
    <col min="13821" max="13821" width="5" style="188" customWidth="1"/>
    <col min="13822" max="13822" width="67.42578125" style="188" customWidth="1"/>
    <col min="13823" max="13823" width="11.28515625" style="188" bestFit="1" customWidth="1"/>
    <col min="13824" max="13824" width="11.42578125" style="188" bestFit="1" customWidth="1"/>
    <col min="13825" max="13825" width="8" style="188" bestFit="1" customWidth="1"/>
    <col min="13826" max="13826" width="11.42578125" style="188" bestFit="1" customWidth="1"/>
    <col min="13827" max="13827" width="8" style="188" bestFit="1" customWidth="1"/>
    <col min="13828" max="13828" width="11.42578125" style="188" bestFit="1" customWidth="1"/>
    <col min="13829" max="13829" width="8" style="188" bestFit="1" customWidth="1"/>
    <col min="13830" max="13830" width="11.42578125" style="188" bestFit="1" customWidth="1"/>
    <col min="13831" max="13831" width="8" style="188" bestFit="1" customWidth="1"/>
    <col min="13832" max="13832" width="11.42578125" style="188" bestFit="1" customWidth="1"/>
    <col min="13833" max="13833" width="8" style="188" bestFit="1" customWidth="1"/>
    <col min="13834" max="13834" width="11.28515625" style="188" customWidth="1"/>
    <col min="13835" max="13836" width="11.28515625" style="188" bestFit="1" customWidth="1"/>
    <col min="13837" max="14075" width="9.140625" style="188"/>
    <col min="14076" max="14076" width="5" style="188" bestFit="1" customWidth="1"/>
    <col min="14077" max="14077" width="5" style="188" customWidth="1"/>
    <col min="14078" max="14078" width="67.42578125" style="188" customWidth="1"/>
    <col min="14079" max="14079" width="11.28515625" style="188" bestFit="1" customWidth="1"/>
    <col min="14080" max="14080" width="11.42578125" style="188" bestFit="1" customWidth="1"/>
    <col min="14081" max="14081" width="8" style="188" bestFit="1" customWidth="1"/>
    <col min="14082" max="14082" width="11.42578125" style="188" bestFit="1" customWidth="1"/>
    <col min="14083" max="14083" width="8" style="188" bestFit="1" customWidth="1"/>
    <col min="14084" max="14084" width="11.42578125" style="188" bestFit="1" customWidth="1"/>
    <col min="14085" max="14085" width="8" style="188" bestFit="1" customWidth="1"/>
    <col min="14086" max="14086" width="11.42578125" style="188" bestFit="1" customWidth="1"/>
    <col min="14087" max="14087" width="8" style="188" bestFit="1" customWidth="1"/>
    <col min="14088" max="14088" width="11.42578125" style="188" bestFit="1" customWidth="1"/>
    <col min="14089" max="14089" width="8" style="188" bestFit="1" customWidth="1"/>
    <col min="14090" max="14090" width="11.28515625" style="188" customWidth="1"/>
    <col min="14091" max="14092" width="11.28515625" style="188" bestFit="1" customWidth="1"/>
    <col min="14093" max="14331" width="9.140625" style="188"/>
    <col min="14332" max="14332" width="5" style="188" bestFit="1" customWidth="1"/>
    <col min="14333" max="14333" width="5" style="188" customWidth="1"/>
    <col min="14334" max="14334" width="67.42578125" style="188" customWidth="1"/>
    <col min="14335" max="14335" width="11.28515625" style="188" bestFit="1" customWidth="1"/>
    <col min="14336" max="14336" width="11.42578125" style="188" bestFit="1" customWidth="1"/>
    <col min="14337" max="14337" width="8" style="188" bestFit="1" customWidth="1"/>
    <col min="14338" max="14338" width="11.42578125" style="188" bestFit="1" customWidth="1"/>
    <col min="14339" max="14339" width="8" style="188" bestFit="1" customWidth="1"/>
    <col min="14340" max="14340" width="11.42578125" style="188" bestFit="1" customWidth="1"/>
    <col min="14341" max="14341" width="8" style="188" bestFit="1" customWidth="1"/>
    <col min="14342" max="14342" width="11.42578125" style="188" bestFit="1" customWidth="1"/>
    <col min="14343" max="14343" width="8" style="188" bestFit="1" customWidth="1"/>
    <col min="14344" max="14344" width="11.42578125" style="188" bestFit="1" customWidth="1"/>
    <col min="14345" max="14345" width="8" style="188" bestFit="1" customWidth="1"/>
    <col min="14346" max="14346" width="11.28515625" style="188" customWidth="1"/>
    <col min="14347" max="14348" width="11.28515625" style="188" bestFit="1" customWidth="1"/>
    <col min="14349" max="14587" width="9.140625" style="188"/>
    <col min="14588" max="14588" width="5" style="188" bestFit="1" customWidth="1"/>
    <col min="14589" max="14589" width="5" style="188" customWidth="1"/>
    <col min="14590" max="14590" width="67.42578125" style="188" customWidth="1"/>
    <col min="14591" max="14591" width="11.28515625" style="188" bestFit="1" customWidth="1"/>
    <col min="14592" max="14592" width="11.42578125" style="188" bestFit="1" customWidth="1"/>
    <col min="14593" max="14593" width="8" style="188" bestFit="1" customWidth="1"/>
    <col min="14594" max="14594" width="11.42578125" style="188" bestFit="1" customWidth="1"/>
    <col min="14595" max="14595" width="8" style="188" bestFit="1" customWidth="1"/>
    <col min="14596" max="14596" width="11.42578125" style="188" bestFit="1" customWidth="1"/>
    <col min="14597" max="14597" width="8" style="188" bestFit="1" customWidth="1"/>
    <col min="14598" max="14598" width="11.42578125" style="188" bestFit="1" customWidth="1"/>
    <col min="14599" max="14599" width="8" style="188" bestFit="1" customWidth="1"/>
    <col min="14600" max="14600" width="11.42578125" style="188" bestFit="1" customWidth="1"/>
    <col min="14601" max="14601" width="8" style="188" bestFit="1" customWidth="1"/>
    <col min="14602" max="14602" width="11.28515625" style="188" customWidth="1"/>
    <col min="14603" max="14604" width="11.28515625" style="188" bestFit="1" customWidth="1"/>
    <col min="14605" max="14843" width="9.140625" style="188"/>
    <col min="14844" max="14844" width="5" style="188" bestFit="1" customWidth="1"/>
    <col min="14845" max="14845" width="5" style="188" customWidth="1"/>
    <col min="14846" max="14846" width="67.42578125" style="188" customWidth="1"/>
    <col min="14847" max="14847" width="11.28515625" style="188" bestFit="1" customWidth="1"/>
    <col min="14848" max="14848" width="11.42578125" style="188" bestFit="1" customWidth="1"/>
    <col min="14849" max="14849" width="8" style="188" bestFit="1" customWidth="1"/>
    <col min="14850" max="14850" width="11.42578125" style="188" bestFit="1" customWidth="1"/>
    <col min="14851" max="14851" width="8" style="188" bestFit="1" customWidth="1"/>
    <col min="14852" max="14852" width="11.42578125" style="188" bestFit="1" customWidth="1"/>
    <col min="14853" max="14853" width="8" style="188" bestFit="1" customWidth="1"/>
    <col min="14854" max="14854" width="11.42578125" style="188" bestFit="1" customWidth="1"/>
    <col min="14855" max="14855" width="8" style="188" bestFit="1" customWidth="1"/>
    <col min="14856" max="14856" width="11.42578125" style="188" bestFit="1" customWidth="1"/>
    <col min="14857" max="14857" width="8" style="188" bestFit="1" customWidth="1"/>
    <col min="14858" max="14858" width="11.28515625" style="188" customWidth="1"/>
    <col min="14859" max="14860" width="11.28515625" style="188" bestFit="1" customWidth="1"/>
    <col min="14861" max="15099" width="9.140625" style="188"/>
    <col min="15100" max="15100" width="5" style="188" bestFit="1" customWidth="1"/>
    <col min="15101" max="15101" width="5" style="188" customWidth="1"/>
    <col min="15102" max="15102" width="67.42578125" style="188" customWidth="1"/>
    <col min="15103" max="15103" width="11.28515625" style="188" bestFit="1" customWidth="1"/>
    <col min="15104" max="15104" width="11.42578125" style="188" bestFit="1" customWidth="1"/>
    <col min="15105" max="15105" width="8" style="188" bestFit="1" customWidth="1"/>
    <col min="15106" max="15106" width="11.42578125" style="188" bestFit="1" customWidth="1"/>
    <col min="15107" max="15107" width="8" style="188" bestFit="1" customWidth="1"/>
    <col min="15108" max="15108" width="11.42578125" style="188" bestFit="1" customWidth="1"/>
    <col min="15109" max="15109" width="8" style="188" bestFit="1" customWidth="1"/>
    <col min="15110" max="15110" width="11.42578125" style="188" bestFit="1" customWidth="1"/>
    <col min="15111" max="15111" width="8" style="188" bestFit="1" customWidth="1"/>
    <col min="15112" max="15112" width="11.42578125" style="188" bestFit="1" customWidth="1"/>
    <col min="15113" max="15113" width="8" style="188" bestFit="1" customWidth="1"/>
    <col min="15114" max="15114" width="11.28515625" style="188" customWidth="1"/>
    <col min="15115" max="15116" width="11.28515625" style="188" bestFit="1" customWidth="1"/>
    <col min="15117" max="15355" width="9.140625" style="188"/>
    <col min="15356" max="15356" width="5" style="188" bestFit="1" customWidth="1"/>
    <col min="15357" max="15357" width="5" style="188" customWidth="1"/>
    <col min="15358" max="15358" width="67.42578125" style="188" customWidth="1"/>
    <col min="15359" max="15359" width="11.28515625" style="188" bestFit="1" customWidth="1"/>
    <col min="15360" max="15360" width="11.42578125" style="188" bestFit="1" customWidth="1"/>
    <col min="15361" max="15361" width="8" style="188" bestFit="1" customWidth="1"/>
    <col min="15362" max="15362" width="11.42578125" style="188" bestFit="1" customWidth="1"/>
    <col min="15363" max="15363" width="8" style="188" bestFit="1" customWidth="1"/>
    <col min="15364" max="15364" width="11.42578125" style="188" bestFit="1" customWidth="1"/>
    <col min="15365" max="15365" width="8" style="188" bestFit="1" customWidth="1"/>
    <col min="15366" max="15366" width="11.42578125" style="188" bestFit="1" customWidth="1"/>
    <col min="15367" max="15367" width="8" style="188" bestFit="1" customWidth="1"/>
    <col min="15368" max="15368" width="11.42578125" style="188" bestFit="1" customWidth="1"/>
    <col min="15369" max="15369" width="8" style="188" bestFit="1" customWidth="1"/>
    <col min="15370" max="15370" width="11.28515625" style="188" customWidth="1"/>
    <col min="15371" max="15372" width="11.28515625" style="188" bestFit="1" customWidth="1"/>
    <col min="15373" max="15611" width="9.140625" style="188"/>
    <col min="15612" max="15612" width="5" style="188" bestFit="1" customWidth="1"/>
    <col min="15613" max="15613" width="5" style="188" customWidth="1"/>
    <col min="15614" max="15614" width="67.42578125" style="188" customWidth="1"/>
    <col min="15615" max="15615" width="11.28515625" style="188" bestFit="1" customWidth="1"/>
    <col min="15616" max="15616" width="11.42578125" style="188" bestFit="1" customWidth="1"/>
    <col min="15617" max="15617" width="8" style="188" bestFit="1" customWidth="1"/>
    <col min="15618" max="15618" width="11.42578125" style="188" bestFit="1" customWidth="1"/>
    <col min="15619" max="15619" width="8" style="188" bestFit="1" customWidth="1"/>
    <col min="15620" max="15620" width="11.42578125" style="188" bestFit="1" customWidth="1"/>
    <col min="15621" max="15621" width="8" style="188" bestFit="1" customWidth="1"/>
    <col min="15622" max="15622" width="11.42578125" style="188" bestFit="1" customWidth="1"/>
    <col min="15623" max="15623" width="8" style="188" bestFit="1" customWidth="1"/>
    <col min="15624" max="15624" width="11.42578125" style="188" bestFit="1" customWidth="1"/>
    <col min="15625" max="15625" width="8" style="188" bestFit="1" customWidth="1"/>
    <col min="15626" max="15626" width="11.28515625" style="188" customWidth="1"/>
    <col min="15627" max="15628" width="11.28515625" style="188" bestFit="1" customWidth="1"/>
    <col min="15629" max="15867" width="9.140625" style="188"/>
    <col min="15868" max="15868" width="5" style="188" bestFit="1" customWidth="1"/>
    <col min="15869" max="15869" width="5" style="188" customWidth="1"/>
    <col min="15870" max="15870" width="67.42578125" style="188" customWidth="1"/>
    <col min="15871" max="15871" width="11.28515625" style="188" bestFit="1" customWidth="1"/>
    <col min="15872" max="15872" width="11.42578125" style="188" bestFit="1" customWidth="1"/>
    <col min="15873" max="15873" width="8" style="188" bestFit="1" customWidth="1"/>
    <col min="15874" max="15874" width="11.42578125" style="188" bestFit="1" customWidth="1"/>
    <col min="15875" max="15875" width="8" style="188" bestFit="1" customWidth="1"/>
    <col min="15876" max="15876" width="11.42578125" style="188" bestFit="1" customWidth="1"/>
    <col min="15877" max="15877" width="8" style="188" bestFit="1" customWidth="1"/>
    <col min="15878" max="15878" width="11.42578125" style="188" bestFit="1" customWidth="1"/>
    <col min="15879" max="15879" width="8" style="188" bestFit="1" customWidth="1"/>
    <col min="15880" max="15880" width="11.42578125" style="188" bestFit="1" customWidth="1"/>
    <col min="15881" max="15881" width="8" style="188" bestFit="1" customWidth="1"/>
    <col min="15882" max="15882" width="11.28515625" style="188" customWidth="1"/>
    <col min="15883" max="15884" width="11.28515625" style="188" bestFit="1" customWidth="1"/>
    <col min="15885" max="16123" width="9.140625" style="188"/>
    <col min="16124" max="16124" width="5" style="188" bestFit="1" customWidth="1"/>
    <col min="16125" max="16125" width="5" style="188" customWidth="1"/>
    <col min="16126" max="16126" width="67.42578125" style="188" customWidth="1"/>
    <col min="16127" max="16127" width="11.28515625" style="188" bestFit="1" customWidth="1"/>
    <col min="16128" max="16128" width="11.42578125" style="188" bestFit="1" customWidth="1"/>
    <col min="16129" max="16129" width="8" style="188" bestFit="1" customWidth="1"/>
    <col min="16130" max="16130" width="11.42578125" style="188" bestFit="1" customWidth="1"/>
    <col min="16131" max="16131" width="8" style="188" bestFit="1" customWidth="1"/>
    <col min="16132" max="16132" width="11.42578125" style="188" bestFit="1" customWidth="1"/>
    <col min="16133" max="16133" width="8" style="188" bestFit="1" customWidth="1"/>
    <col min="16134" max="16134" width="11.42578125" style="188" bestFit="1" customWidth="1"/>
    <col min="16135" max="16135" width="8" style="188" bestFit="1" customWidth="1"/>
    <col min="16136" max="16136" width="11.42578125" style="188" bestFit="1" customWidth="1"/>
    <col min="16137" max="16137" width="8" style="188" bestFit="1" customWidth="1"/>
    <col min="16138" max="16138" width="11.28515625" style="188" customWidth="1"/>
    <col min="16139" max="16140" width="11.28515625" style="188" bestFit="1" customWidth="1"/>
    <col min="16141" max="16384" width="9.140625" style="188"/>
  </cols>
  <sheetData>
    <row r="1" spans="1:18" x14ac:dyDescent="0.25">
      <c r="A1" s="492" t="s">
        <v>970</v>
      </c>
      <c r="B1" s="492"/>
      <c r="C1" s="513"/>
      <c r="D1" s="513"/>
      <c r="E1" s="513"/>
      <c r="F1" s="513"/>
      <c r="G1" s="513"/>
      <c r="H1" s="513"/>
      <c r="I1" s="513"/>
      <c r="J1" s="459"/>
      <c r="K1" s="459"/>
      <c r="L1" s="459"/>
      <c r="M1" s="459"/>
    </row>
    <row r="2" spans="1:18" x14ac:dyDescent="0.25">
      <c r="A2" s="190"/>
      <c r="B2" s="190"/>
      <c r="C2" s="236"/>
      <c r="D2" s="389"/>
      <c r="E2" s="236"/>
      <c r="F2" s="425"/>
      <c r="G2" s="236"/>
      <c r="H2" s="236"/>
    </row>
    <row r="3" spans="1:18" x14ac:dyDescent="0.25">
      <c r="A3" s="488" t="s">
        <v>874</v>
      </c>
      <c r="B3" s="488"/>
      <c r="C3" s="513"/>
      <c r="D3" s="513"/>
      <c r="E3" s="513"/>
      <c r="F3" s="513"/>
      <c r="G3" s="513"/>
      <c r="H3" s="513"/>
      <c r="I3" s="513"/>
      <c r="J3" s="459"/>
      <c r="K3" s="459"/>
      <c r="L3" s="459"/>
      <c r="M3" s="459"/>
    </row>
    <row r="4" spans="1:18" s="196" customFormat="1" x14ac:dyDescent="0.25">
      <c r="A4" s="490" t="s">
        <v>640</v>
      </c>
      <c r="B4" s="490"/>
      <c r="C4" s="534"/>
      <c r="D4" s="534"/>
      <c r="E4" s="534"/>
      <c r="F4" s="534"/>
      <c r="G4" s="534"/>
      <c r="H4" s="534"/>
      <c r="I4" s="513"/>
      <c r="J4" s="459"/>
      <c r="K4" s="459"/>
      <c r="L4" s="459"/>
      <c r="M4" s="459"/>
    </row>
    <row r="5" spans="1:18" s="196" customFormat="1" ht="14.25" x14ac:dyDescent="0.2">
      <c r="A5" s="198"/>
      <c r="B5" s="198"/>
      <c r="C5" s="237"/>
      <c r="D5" s="389"/>
      <c r="E5" s="237"/>
      <c r="F5" s="426"/>
      <c r="G5" s="237"/>
      <c r="H5" s="237"/>
      <c r="I5" s="201"/>
    </row>
    <row r="6" spans="1:18" s="388" customFormat="1" x14ac:dyDescent="0.25">
      <c r="A6" s="394" t="s">
        <v>2</v>
      </c>
      <c r="B6" s="531" t="s">
        <v>3</v>
      </c>
      <c r="C6" s="532"/>
      <c r="D6" s="395" t="s">
        <v>4</v>
      </c>
      <c r="E6" s="395" t="s">
        <v>5</v>
      </c>
      <c r="F6" s="395" t="s">
        <v>6</v>
      </c>
      <c r="G6" s="395" t="s">
        <v>7</v>
      </c>
      <c r="H6" s="396" t="s">
        <v>8</v>
      </c>
      <c r="I6" s="394" t="s">
        <v>9</v>
      </c>
      <c r="J6" s="394" t="s">
        <v>10</v>
      </c>
      <c r="K6" s="394" t="s">
        <v>11</v>
      </c>
      <c r="L6" s="394" t="s">
        <v>12</v>
      </c>
      <c r="M6" s="394" t="s">
        <v>13</v>
      </c>
    </row>
    <row r="7" spans="1:18" s="238" customFormat="1" ht="57" x14ac:dyDescent="0.2">
      <c r="A7" s="517" t="s">
        <v>108</v>
      </c>
      <c r="B7" s="520" t="s">
        <v>387</v>
      </c>
      <c r="C7" s="521"/>
      <c r="D7" s="528" t="s">
        <v>594</v>
      </c>
      <c r="E7" s="533" t="s">
        <v>110</v>
      </c>
      <c r="F7" s="448"/>
      <c r="G7" s="239" t="s">
        <v>19</v>
      </c>
      <c r="H7" s="239" t="s">
        <v>20</v>
      </c>
      <c r="I7" s="239" t="s">
        <v>21</v>
      </c>
      <c r="J7" s="239" t="s">
        <v>22</v>
      </c>
      <c r="K7" s="239" t="s">
        <v>23</v>
      </c>
      <c r="L7" s="512" t="s">
        <v>111</v>
      </c>
      <c r="M7" s="448"/>
    </row>
    <row r="8" spans="1:18" s="238" customFormat="1" ht="14.25" x14ac:dyDescent="0.2">
      <c r="A8" s="518"/>
      <c r="B8" s="520"/>
      <c r="C8" s="521"/>
      <c r="D8" s="529"/>
      <c r="E8" s="239" t="s">
        <v>27</v>
      </c>
      <c r="F8" s="239" t="s">
        <v>892</v>
      </c>
      <c r="G8" s="239" t="s">
        <v>27</v>
      </c>
      <c r="H8" s="239" t="s">
        <v>27</v>
      </c>
      <c r="I8" s="239" t="s">
        <v>27</v>
      </c>
      <c r="J8" s="239" t="s">
        <v>27</v>
      </c>
      <c r="K8" s="239" t="s">
        <v>27</v>
      </c>
      <c r="L8" s="239" t="s">
        <v>27</v>
      </c>
      <c r="M8" s="239" t="s">
        <v>892</v>
      </c>
    </row>
    <row r="9" spans="1:18" ht="15" customHeight="1" x14ac:dyDescent="0.25">
      <c r="A9" s="519"/>
      <c r="B9" s="521"/>
      <c r="C9" s="521"/>
      <c r="D9" s="530"/>
      <c r="E9" s="533" t="s">
        <v>26</v>
      </c>
      <c r="F9" s="448"/>
      <c r="G9" s="239" t="s">
        <v>26</v>
      </c>
      <c r="H9" s="239" t="s">
        <v>26</v>
      </c>
      <c r="I9" s="239" t="s">
        <v>26</v>
      </c>
      <c r="J9" s="239" t="s">
        <v>26</v>
      </c>
      <c r="K9" s="239" t="s">
        <v>26</v>
      </c>
      <c r="L9" s="533" t="s">
        <v>26</v>
      </c>
      <c r="M9" s="448"/>
    </row>
    <row r="10" spans="1:18" x14ac:dyDescent="0.25">
      <c r="A10" s="240">
        <v>1</v>
      </c>
      <c r="B10" s="500" t="s">
        <v>830</v>
      </c>
      <c r="C10" s="505"/>
      <c r="D10" s="505"/>
      <c r="E10" s="502"/>
      <c r="F10" s="502"/>
      <c r="G10" s="502"/>
      <c r="H10" s="502"/>
      <c r="I10" s="502"/>
      <c r="J10" s="502"/>
      <c r="K10" s="502"/>
      <c r="L10" s="502"/>
      <c r="M10" s="503"/>
    </row>
    <row r="11" spans="1:18" ht="15" customHeight="1" x14ac:dyDescent="0.25">
      <c r="A11" s="240">
        <v>2</v>
      </c>
      <c r="B11" s="212"/>
      <c r="C11" s="358" t="s">
        <v>855</v>
      </c>
      <c r="D11" s="397">
        <v>91140</v>
      </c>
      <c r="E11" s="244">
        <v>4350000</v>
      </c>
      <c r="F11" s="244">
        <v>4350000</v>
      </c>
      <c r="G11" s="241"/>
      <c r="H11" s="241"/>
      <c r="I11" s="241"/>
      <c r="J11" s="241"/>
      <c r="K11" s="241"/>
      <c r="L11" s="222">
        <f>E11+G11+H11+I11+J11+K11</f>
        <v>4350000</v>
      </c>
      <c r="M11" s="222">
        <f>G11+H11+I11+J11+K11+L11</f>
        <v>4350000</v>
      </c>
    </row>
    <row r="12" spans="1:18" ht="15" customHeight="1" x14ac:dyDescent="0.25">
      <c r="A12" s="240">
        <v>3</v>
      </c>
      <c r="B12" s="212"/>
      <c r="C12" s="213" t="s">
        <v>831</v>
      </c>
      <c r="D12" s="398">
        <v>13350</v>
      </c>
      <c r="E12" s="215">
        <v>161220</v>
      </c>
      <c r="F12" s="215">
        <v>161220</v>
      </c>
      <c r="G12" s="241"/>
      <c r="H12" s="241"/>
      <c r="I12" s="241"/>
      <c r="J12" s="241"/>
      <c r="K12" s="241"/>
      <c r="L12" s="222">
        <f>E12+G12+H12+I12+J12+K12</f>
        <v>161220</v>
      </c>
      <c r="M12" s="222">
        <f>G12+H12+I12+J12+K12+L12</f>
        <v>161220</v>
      </c>
      <c r="O12" s="201"/>
      <c r="P12" s="201"/>
      <c r="Q12" s="201"/>
      <c r="R12" s="201"/>
    </row>
    <row r="13" spans="1:18" s="196" customFormat="1" ht="15" customHeight="1" x14ac:dyDescent="0.2">
      <c r="A13" s="240">
        <v>4</v>
      </c>
      <c r="B13" s="522" t="s">
        <v>848</v>
      </c>
      <c r="C13" s="523"/>
      <c r="D13" s="399"/>
      <c r="E13" s="242">
        <f t="shared" ref="E13:K13" si="0">SUM(E11:E12)</f>
        <v>4511220</v>
      </c>
      <c r="F13" s="242">
        <f t="shared" ref="F13" si="1">SUM(F11:F12)</f>
        <v>4511220</v>
      </c>
      <c r="G13" s="242">
        <f t="shared" si="0"/>
        <v>0</v>
      </c>
      <c r="H13" s="242">
        <f t="shared" si="0"/>
        <v>0</v>
      </c>
      <c r="I13" s="242">
        <f t="shared" si="0"/>
        <v>0</v>
      </c>
      <c r="J13" s="242">
        <f t="shared" si="0"/>
        <v>0</v>
      </c>
      <c r="K13" s="242">
        <f t="shared" si="0"/>
        <v>0</v>
      </c>
      <c r="L13" s="243">
        <f>E13+G13+H13+I13+J13+K13</f>
        <v>4511220</v>
      </c>
      <c r="M13" s="243">
        <f>G13+H13+I13+J13+K13+L13</f>
        <v>4511220</v>
      </c>
    </row>
    <row r="14" spans="1:18" x14ac:dyDescent="0.25">
      <c r="A14" s="240">
        <v>5</v>
      </c>
      <c r="B14" s="500" t="s">
        <v>641</v>
      </c>
      <c r="C14" s="505"/>
      <c r="D14" s="505"/>
      <c r="E14" s="502"/>
      <c r="F14" s="502"/>
      <c r="G14" s="502"/>
      <c r="H14" s="502"/>
      <c r="I14" s="502"/>
      <c r="J14" s="502"/>
      <c r="K14" s="502"/>
      <c r="L14" s="502"/>
      <c r="M14" s="503"/>
      <c r="O14" s="196"/>
      <c r="P14" s="196"/>
      <c r="Q14" s="196"/>
      <c r="R14" s="196"/>
    </row>
    <row r="15" spans="1:18" x14ac:dyDescent="0.25">
      <c r="A15" s="240">
        <v>6</v>
      </c>
      <c r="B15" s="212"/>
      <c r="C15" s="605" t="s">
        <v>832</v>
      </c>
      <c r="D15" s="406">
        <v>11130</v>
      </c>
      <c r="E15" s="244">
        <v>4500000</v>
      </c>
      <c r="F15" s="244">
        <v>5576404</v>
      </c>
      <c r="G15" s="241"/>
      <c r="H15" s="241"/>
      <c r="I15" s="241"/>
      <c r="J15" s="241"/>
      <c r="K15" s="241"/>
      <c r="L15" s="222">
        <f t="shared" ref="L15:L29" si="2">E15+G15+H15+I15+J15+K15</f>
        <v>4500000</v>
      </c>
      <c r="M15" s="222">
        <v>5576404</v>
      </c>
      <c r="O15" s="201"/>
      <c r="P15" s="196"/>
      <c r="Q15" s="196"/>
      <c r="R15" s="196"/>
    </row>
    <row r="16" spans="1:18" ht="30" x14ac:dyDescent="0.25">
      <c r="A16" s="240">
        <v>7</v>
      </c>
      <c r="B16" s="212"/>
      <c r="C16" s="245" t="s">
        <v>833</v>
      </c>
      <c r="D16" s="406">
        <v>11130</v>
      </c>
      <c r="E16" s="244">
        <v>4500000</v>
      </c>
      <c r="F16" s="244">
        <v>3848000</v>
      </c>
      <c r="G16" s="241"/>
      <c r="H16" s="241"/>
      <c r="I16" s="241"/>
      <c r="J16" s="241"/>
      <c r="K16" s="241"/>
      <c r="L16" s="222">
        <f t="shared" si="2"/>
        <v>4500000</v>
      </c>
      <c r="M16" s="222">
        <v>3848000</v>
      </c>
    </row>
    <row r="17" spans="1:13" x14ac:dyDescent="0.25">
      <c r="A17" s="240">
        <v>8</v>
      </c>
      <c r="B17" s="212"/>
      <c r="C17" s="245" t="s">
        <v>834</v>
      </c>
      <c r="D17" s="406">
        <v>11130</v>
      </c>
      <c r="E17" s="244">
        <v>745000</v>
      </c>
      <c r="F17" s="244">
        <v>320596</v>
      </c>
      <c r="G17" s="241"/>
      <c r="H17" s="241"/>
      <c r="I17" s="241"/>
      <c r="J17" s="241"/>
      <c r="K17" s="241"/>
      <c r="L17" s="222">
        <f t="shared" si="2"/>
        <v>745000</v>
      </c>
      <c r="M17" s="222">
        <v>320596</v>
      </c>
    </row>
    <row r="18" spans="1:13" x14ac:dyDescent="0.25">
      <c r="A18" s="240">
        <v>9</v>
      </c>
      <c r="B18" s="212"/>
      <c r="C18" s="245" t="s">
        <v>837</v>
      </c>
      <c r="D18" s="406">
        <v>13350</v>
      </c>
      <c r="E18" s="244">
        <v>7874000</v>
      </c>
      <c r="F18" s="244">
        <v>19385883</v>
      </c>
      <c r="G18" s="241"/>
      <c r="H18" s="241"/>
      <c r="I18" s="241"/>
      <c r="J18" s="241"/>
      <c r="K18" s="241"/>
      <c r="L18" s="222">
        <f t="shared" si="2"/>
        <v>7874000</v>
      </c>
      <c r="M18" s="222">
        <v>19385883</v>
      </c>
    </row>
    <row r="19" spans="1:13" x14ac:dyDescent="0.25">
      <c r="A19" s="240">
        <v>10</v>
      </c>
      <c r="B19" s="212"/>
      <c r="C19" s="245" t="s">
        <v>876</v>
      </c>
      <c r="D19" s="406">
        <v>13350</v>
      </c>
      <c r="E19" s="244">
        <v>12000000</v>
      </c>
      <c r="F19" s="244">
        <v>12000000</v>
      </c>
      <c r="G19" s="241"/>
      <c r="H19" s="241"/>
      <c r="I19" s="241"/>
      <c r="J19" s="241"/>
      <c r="K19" s="241"/>
      <c r="L19" s="222">
        <f t="shared" si="2"/>
        <v>12000000</v>
      </c>
      <c r="M19" s="222">
        <f t="shared" ref="M19:M27" si="3">G19+H19+I19+J19+K19+L19</f>
        <v>12000000</v>
      </c>
    </row>
    <row r="20" spans="1:13" ht="16.5" customHeight="1" x14ac:dyDescent="0.25">
      <c r="A20" s="240">
        <v>11</v>
      </c>
      <c r="B20" s="212"/>
      <c r="C20" s="245" t="s">
        <v>838</v>
      </c>
      <c r="D20" s="406">
        <v>72210</v>
      </c>
      <c r="E20" s="244">
        <v>5000000</v>
      </c>
      <c r="F20" s="244">
        <v>5000000</v>
      </c>
      <c r="G20" s="241"/>
      <c r="H20" s="241"/>
      <c r="I20" s="241"/>
      <c r="J20" s="241"/>
      <c r="K20" s="241"/>
      <c r="L20" s="222">
        <f t="shared" si="2"/>
        <v>5000000</v>
      </c>
      <c r="M20" s="222">
        <f t="shared" si="3"/>
        <v>5000000</v>
      </c>
    </row>
    <row r="21" spans="1:13" x14ac:dyDescent="0.25">
      <c r="A21" s="240">
        <v>12</v>
      </c>
      <c r="B21" s="212"/>
      <c r="C21" s="245" t="s">
        <v>843</v>
      </c>
      <c r="D21" s="406">
        <v>91140</v>
      </c>
      <c r="E21" s="244">
        <v>2000000</v>
      </c>
      <c r="F21" s="244">
        <v>2000000</v>
      </c>
      <c r="G21" s="246"/>
      <c r="H21" s="246"/>
      <c r="I21" s="246"/>
      <c r="J21" s="246"/>
      <c r="K21" s="246"/>
      <c r="L21" s="222">
        <f t="shared" si="2"/>
        <v>2000000</v>
      </c>
      <c r="M21" s="222">
        <f t="shared" si="3"/>
        <v>2000000</v>
      </c>
    </row>
    <row r="22" spans="1:13" ht="30" x14ac:dyDescent="0.25">
      <c r="A22" s="240">
        <v>13</v>
      </c>
      <c r="B22" s="212"/>
      <c r="C22" s="245" t="s">
        <v>870</v>
      </c>
      <c r="D22" s="406">
        <v>91140</v>
      </c>
      <c r="E22" s="244">
        <v>2000000</v>
      </c>
      <c r="F22" s="244">
        <v>2000000</v>
      </c>
      <c r="G22" s="246"/>
      <c r="H22" s="246"/>
      <c r="I22" s="246"/>
      <c r="J22" s="246"/>
      <c r="K22" s="246"/>
      <c r="L22" s="222">
        <f t="shared" si="2"/>
        <v>2000000</v>
      </c>
      <c r="M22" s="222">
        <f t="shared" si="3"/>
        <v>2000000</v>
      </c>
    </row>
    <row r="23" spans="1:13" ht="45" x14ac:dyDescent="0.25">
      <c r="A23" s="240">
        <v>14</v>
      </c>
      <c r="B23" s="212"/>
      <c r="C23" s="245" t="s">
        <v>873</v>
      </c>
      <c r="D23" s="406">
        <v>91140</v>
      </c>
      <c r="E23" s="244">
        <v>1700000</v>
      </c>
      <c r="F23" s="244">
        <v>1700000</v>
      </c>
      <c r="G23" s="246"/>
      <c r="H23" s="246"/>
      <c r="I23" s="246"/>
      <c r="J23" s="246"/>
      <c r="K23" s="246"/>
      <c r="L23" s="222">
        <f t="shared" si="2"/>
        <v>1700000</v>
      </c>
      <c r="M23" s="222">
        <f t="shared" si="3"/>
        <v>1700000</v>
      </c>
    </row>
    <row r="24" spans="1:13" x14ac:dyDescent="0.25">
      <c r="A24" s="240">
        <v>15</v>
      </c>
      <c r="B24" s="212"/>
      <c r="C24" s="245" t="s">
        <v>835</v>
      </c>
      <c r="D24" s="406">
        <v>13350</v>
      </c>
      <c r="E24" s="244">
        <v>2000000</v>
      </c>
      <c r="F24" s="244">
        <v>2000000</v>
      </c>
      <c r="G24" s="246"/>
      <c r="H24" s="246"/>
      <c r="I24" s="246"/>
      <c r="J24" s="246"/>
      <c r="K24" s="246"/>
      <c r="L24" s="222">
        <f t="shared" si="2"/>
        <v>2000000</v>
      </c>
      <c r="M24" s="222">
        <f t="shared" si="3"/>
        <v>2000000</v>
      </c>
    </row>
    <row r="25" spans="1:13" x14ac:dyDescent="0.25">
      <c r="A25" s="240">
        <v>16</v>
      </c>
      <c r="B25" s="212"/>
      <c r="C25" s="245" t="s">
        <v>642</v>
      </c>
      <c r="D25" s="406">
        <v>13350</v>
      </c>
      <c r="E25" s="244">
        <v>5000000</v>
      </c>
      <c r="F25" s="244">
        <v>5000000</v>
      </c>
      <c r="G25" s="246"/>
      <c r="H25" s="246"/>
      <c r="I25" s="246"/>
      <c r="J25" s="246"/>
      <c r="K25" s="246"/>
      <c r="L25" s="222">
        <f t="shared" si="2"/>
        <v>5000000</v>
      </c>
      <c r="M25" s="222">
        <f t="shared" si="3"/>
        <v>5000000</v>
      </c>
    </row>
    <row r="26" spans="1:13" s="196" customFormat="1" ht="15" customHeight="1" x14ac:dyDescent="0.2">
      <c r="A26" s="240">
        <v>17</v>
      </c>
      <c r="B26" s="524" t="s">
        <v>643</v>
      </c>
      <c r="C26" s="525"/>
      <c r="D26" s="400"/>
      <c r="E26" s="247">
        <f>SUM(E15:E25)</f>
        <v>47319000</v>
      </c>
      <c r="F26" s="247">
        <f>SUM(F15:F25)</f>
        <v>58830883</v>
      </c>
      <c r="G26" s="247">
        <f>SUM(G15:G20)</f>
        <v>0</v>
      </c>
      <c r="H26" s="247">
        <f>SUM(H15:H20)</f>
        <v>0</v>
      </c>
      <c r="I26" s="247">
        <f>SUM(I15:I20)</f>
        <v>0</v>
      </c>
      <c r="J26" s="247">
        <f>SUM(J15:J20)</f>
        <v>0</v>
      </c>
      <c r="K26" s="247">
        <f>SUM(K15:K20)</f>
        <v>0</v>
      </c>
      <c r="L26" s="243">
        <f t="shared" si="2"/>
        <v>47319000</v>
      </c>
      <c r="M26" s="243">
        <f t="shared" si="3"/>
        <v>47319000</v>
      </c>
    </row>
    <row r="27" spans="1:13" s="196" customFormat="1" x14ac:dyDescent="0.2">
      <c r="A27" s="240">
        <v>18</v>
      </c>
      <c r="B27" s="526" t="s">
        <v>644</v>
      </c>
      <c r="C27" s="527"/>
      <c r="D27" s="401"/>
      <c r="E27" s="248">
        <f t="shared" ref="E27:K27" si="4">E13+E26</f>
        <v>51830220</v>
      </c>
      <c r="F27" s="248">
        <f t="shared" ref="F27" si="5">F13+F26</f>
        <v>63342103</v>
      </c>
      <c r="G27" s="248">
        <f t="shared" si="4"/>
        <v>0</v>
      </c>
      <c r="H27" s="248">
        <f t="shared" si="4"/>
        <v>0</v>
      </c>
      <c r="I27" s="248">
        <f t="shared" si="4"/>
        <v>0</v>
      </c>
      <c r="J27" s="248">
        <f t="shared" si="4"/>
        <v>0</v>
      </c>
      <c r="K27" s="248">
        <f t="shared" si="4"/>
        <v>0</v>
      </c>
      <c r="L27" s="249">
        <f t="shared" si="2"/>
        <v>51830220</v>
      </c>
      <c r="M27" s="249">
        <f t="shared" si="3"/>
        <v>51830220</v>
      </c>
    </row>
    <row r="28" spans="1:13" s="196" customFormat="1" ht="15" customHeight="1" x14ac:dyDescent="0.2">
      <c r="A28" s="240">
        <v>19</v>
      </c>
      <c r="B28" s="606" t="s">
        <v>645</v>
      </c>
      <c r="C28" s="607"/>
      <c r="D28" s="402"/>
      <c r="E28" s="250">
        <f>E27*0.27</f>
        <v>13994159.4</v>
      </c>
      <c r="F28" s="250">
        <v>17102367</v>
      </c>
      <c r="G28" s="251">
        <v>0</v>
      </c>
      <c r="H28" s="251">
        <v>0</v>
      </c>
      <c r="I28" s="251">
        <v>0</v>
      </c>
      <c r="J28" s="251">
        <v>0</v>
      </c>
      <c r="K28" s="251">
        <v>0</v>
      </c>
      <c r="L28" s="243">
        <f t="shared" si="2"/>
        <v>13994159.4</v>
      </c>
      <c r="M28" s="243">
        <v>17102367</v>
      </c>
    </row>
    <row r="29" spans="1:13" s="196" customFormat="1" ht="14.25" x14ac:dyDescent="0.2">
      <c r="A29" s="514" t="s">
        <v>646</v>
      </c>
      <c r="B29" s="515"/>
      <c r="C29" s="516"/>
      <c r="D29" s="401"/>
      <c r="E29" s="248">
        <f>SUM(E27:E28)</f>
        <v>65824379.399999999</v>
      </c>
      <c r="F29" s="248">
        <f>SUM(F27:F28)</f>
        <v>80444470</v>
      </c>
      <c r="G29" s="248">
        <f t="shared" ref="G29:K29" si="6">SUM(G27:G28)</f>
        <v>0</v>
      </c>
      <c r="H29" s="248">
        <f t="shared" si="6"/>
        <v>0</v>
      </c>
      <c r="I29" s="248">
        <f t="shared" si="6"/>
        <v>0</v>
      </c>
      <c r="J29" s="248">
        <f t="shared" si="6"/>
        <v>0</v>
      </c>
      <c r="K29" s="248">
        <f t="shared" si="6"/>
        <v>0</v>
      </c>
      <c r="L29" s="249">
        <f t="shared" si="2"/>
        <v>65824379.399999999</v>
      </c>
      <c r="M29" s="249">
        <v>80444470</v>
      </c>
    </row>
    <row r="30" spans="1:13" s="196" customFormat="1" ht="15" customHeight="1" x14ac:dyDescent="0.25">
      <c r="A30" s="235"/>
      <c r="B30" s="235"/>
      <c r="C30" s="252"/>
      <c r="D30" s="403"/>
      <c r="E30" s="188"/>
      <c r="F30" s="188"/>
      <c r="I30" s="201"/>
    </row>
    <row r="31" spans="1:13" ht="15" customHeight="1" x14ac:dyDescent="0.25">
      <c r="C31" s="252"/>
      <c r="D31" s="403"/>
    </row>
    <row r="32" spans="1:13" ht="15" customHeight="1" x14ac:dyDescent="0.25"/>
    <row r="33" spans="3:4" ht="15" customHeight="1" x14ac:dyDescent="0.25">
      <c r="C33" s="252"/>
      <c r="D33" s="403"/>
    </row>
    <row r="34" spans="3:4" ht="15" customHeight="1" x14ac:dyDescent="0.25">
      <c r="C34" s="252"/>
      <c r="D34" s="403"/>
    </row>
    <row r="35" spans="3:4" ht="15" customHeight="1" x14ac:dyDescent="0.25">
      <c r="C35" s="51"/>
      <c r="D35" s="405"/>
    </row>
    <row r="36" spans="3:4" ht="15" customHeight="1" x14ac:dyDescent="0.25"/>
    <row r="37" spans="3:4" ht="15" customHeight="1" x14ac:dyDescent="0.25"/>
    <row r="38" spans="3:4" ht="15" customHeight="1" x14ac:dyDescent="0.25"/>
  </sheetData>
  <mergeCells count="17">
    <mergeCell ref="B14:M14"/>
    <mergeCell ref="L7:M7"/>
    <mergeCell ref="A1:M1"/>
    <mergeCell ref="A29:C29"/>
    <mergeCell ref="A7:A9"/>
    <mergeCell ref="B7:C9"/>
    <mergeCell ref="B13:C13"/>
    <mergeCell ref="B26:C26"/>
    <mergeCell ref="B27:C27"/>
    <mergeCell ref="D7:D9"/>
    <mergeCell ref="B6:C6"/>
    <mergeCell ref="E9:F9"/>
    <mergeCell ref="L9:M9"/>
    <mergeCell ref="E7:F7"/>
    <mergeCell ref="A3:M3"/>
    <mergeCell ref="A4:M4"/>
    <mergeCell ref="B10:M10"/>
  </mergeCells>
  <pageMargins left="0.70866141732283472" right="0.70866141732283472" top="0.74803149606299213" bottom="0.74803149606299213" header="0.31496062992125984" footer="0.31496062992125984"/>
  <pageSetup paperSize="9"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L45"/>
  <sheetViews>
    <sheetView workbookViewId="0">
      <selection activeCell="F37" sqref="F36:G37"/>
    </sheetView>
  </sheetViews>
  <sheetFormatPr defaultRowHeight="12.75" x14ac:dyDescent="0.2"/>
  <cols>
    <col min="1" max="1" width="5" style="53" bestFit="1" customWidth="1"/>
    <col min="2" max="2" width="65.85546875" style="53" bestFit="1" customWidth="1"/>
    <col min="3" max="3" width="5.85546875" style="53" bestFit="1" customWidth="1"/>
    <col min="4" max="5" width="10.85546875" style="53" bestFit="1" customWidth="1"/>
    <col min="6" max="6" width="19.28515625" style="53" customWidth="1"/>
    <col min="7" max="7" width="16.28515625" style="53" customWidth="1"/>
    <col min="8" max="8" width="21" style="76" customWidth="1"/>
    <col min="9" max="9" width="18.85546875" style="53" customWidth="1"/>
    <col min="10" max="10" width="19.5703125" style="53" customWidth="1"/>
    <col min="11" max="12" width="10.85546875" style="53" bestFit="1" customWidth="1"/>
    <col min="13" max="250" width="9.140625" style="53"/>
    <col min="251" max="251" width="5" style="53" bestFit="1" customWidth="1"/>
    <col min="252" max="252" width="65.85546875" style="53" bestFit="1" customWidth="1"/>
    <col min="253" max="253" width="5.85546875" style="53" bestFit="1" customWidth="1"/>
    <col min="254" max="254" width="15.28515625" style="53" customWidth="1"/>
    <col min="255" max="255" width="13.7109375" style="53" customWidth="1"/>
    <col min="256" max="256" width="6.5703125" style="53" bestFit="1" customWidth="1"/>
    <col min="257" max="257" width="9.140625" style="53" bestFit="1" customWidth="1"/>
    <col min="258" max="258" width="6.5703125" style="53" bestFit="1" customWidth="1"/>
    <col min="259" max="259" width="9.140625" style="53" bestFit="1" customWidth="1"/>
    <col min="260" max="260" width="6.5703125" style="53" bestFit="1" customWidth="1"/>
    <col min="261" max="261" width="9.140625" style="53"/>
    <col min="262" max="262" width="6.5703125" style="53" bestFit="1" customWidth="1"/>
    <col min="263" max="263" width="9.140625" style="53"/>
    <col min="264" max="264" width="6.5703125" style="53" bestFit="1" customWidth="1"/>
    <col min="265" max="265" width="9.140625" style="53"/>
    <col min="266" max="266" width="10.85546875" style="53" bestFit="1" customWidth="1"/>
    <col min="267" max="267" width="12.28515625" style="53" bestFit="1" customWidth="1"/>
    <col min="268" max="506" width="9.140625" style="53"/>
    <col min="507" max="507" width="5" style="53" bestFit="1" customWidth="1"/>
    <col min="508" max="508" width="65.85546875" style="53" bestFit="1" customWidth="1"/>
    <col min="509" max="509" width="5.85546875" style="53" bestFit="1" customWidth="1"/>
    <col min="510" max="510" width="15.28515625" style="53" customWidth="1"/>
    <col min="511" max="511" width="13.7109375" style="53" customWidth="1"/>
    <col min="512" max="512" width="6.5703125" style="53" bestFit="1" customWidth="1"/>
    <col min="513" max="513" width="9.140625" style="53" bestFit="1" customWidth="1"/>
    <col min="514" max="514" width="6.5703125" style="53" bestFit="1" customWidth="1"/>
    <col min="515" max="515" width="9.140625" style="53" bestFit="1" customWidth="1"/>
    <col min="516" max="516" width="6.5703125" style="53" bestFit="1" customWidth="1"/>
    <col min="517" max="517" width="9.140625" style="53"/>
    <col min="518" max="518" width="6.5703125" style="53" bestFit="1" customWidth="1"/>
    <col min="519" max="519" width="9.140625" style="53"/>
    <col min="520" max="520" width="6.5703125" style="53" bestFit="1" customWidth="1"/>
    <col min="521" max="521" width="9.140625" style="53"/>
    <col min="522" max="522" width="10.85546875" style="53" bestFit="1" customWidth="1"/>
    <col min="523" max="523" width="12.28515625" style="53" bestFit="1" customWidth="1"/>
    <col min="524" max="762" width="9.140625" style="53"/>
    <col min="763" max="763" width="5" style="53" bestFit="1" customWidth="1"/>
    <col min="764" max="764" width="65.85546875" style="53" bestFit="1" customWidth="1"/>
    <col min="765" max="765" width="5.85546875" style="53" bestFit="1" customWidth="1"/>
    <col min="766" max="766" width="15.28515625" style="53" customWidth="1"/>
    <col min="767" max="767" width="13.7109375" style="53" customWidth="1"/>
    <col min="768" max="768" width="6.5703125" style="53" bestFit="1" customWidth="1"/>
    <col min="769" max="769" width="9.140625" style="53" bestFit="1" customWidth="1"/>
    <col min="770" max="770" width="6.5703125" style="53" bestFit="1" customWidth="1"/>
    <col min="771" max="771" width="9.140625" style="53" bestFit="1" customWidth="1"/>
    <col min="772" max="772" width="6.5703125" style="53" bestFit="1" customWidth="1"/>
    <col min="773" max="773" width="9.140625" style="53"/>
    <col min="774" max="774" width="6.5703125" style="53" bestFit="1" customWidth="1"/>
    <col min="775" max="775" width="9.140625" style="53"/>
    <col min="776" max="776" width="6.5703125" style="53" bestFit="1" customWidth="1"/>
    <col min="777" max="777" width="9.140625" style="53"/>
    <col min="778" max="778" width="10.85546875" style="53" bestFit="1" customWidth="1"/>
    <col min="779" max="779" width="12.28515625" style="53" bestFit="1" customWidth="1"/>
    <col min="780" max="1018" width="9.140625" style="53"/>
    <col min="1019" max="1019" width="5" style="53" bestFit="1" customWidth="1"/>
    <col min="1020" max="1020" width="65.85546875" style="53" bestFit="1" customWidth="1"/>
    <col min="1021" max="1021" width="5.85546875" style="53" bestFit="1" customWidth="1"/>
    <col min="1022" max="1022" width="15.28515625" style="53" customWidth="1"/>
    <col min="1023" max="1023" width="13.7109375" style="53" customWidth="1"/>
    <col min="1024" max="1024" width="6.5703125" style="53" bestFit="1" customWidth="1"/>
    <col min="1025" max="1025" width="9.140625" style="53" bestFit="1" customWidth="1"/>
    <col min="1026" max="1026" width="6.5703125" style="53" bestFit="1" customWidth="1"/>
    <col min="1027" max="1027" width="9.140625" style="53" bestFit="1" customWidth="1"/>
    <col min="1028" max="1028" width="6.5703125" style="53" bestFit="1" customWidth="1"/>
    <col min="1029" max="1029" width="9.140625" style="53"/>
    <col min="1030" max="1030" width="6.5703125" style="53" bestFit="1" customWidth="1"/>
    <col min="1031" max="1031" width="9.140625" style="53"/>
    <col min="1032" max="1032" width="6.5703125" style="53" bestFit="1" customWidth="1"/>
    <col min="1033" max="1033" width="9.140625" style="53"/>
    <col min="1034" max="1034" width="10.85546875" style="53" bestFit="1" customWidth="1"/>
    <col min="1035" max="1035" width="12.28515625" style="53" bestFit="1" customWidth="1"/>
    <col min="1036" max="1274" width="9.140625" style="53"/>
    <col min="1275" max="1275" width="5" style="53" bestFit="1" customWidth="1"/>
    <col min="1276" max="1276" width="65.85546875" style="53" bestFit="1" customWidth="1"/>
    <col min="1277" max="1277" width="5.85546875" style="53" bestFit="1" customWidth="1"/>
    <col min="1278" max="1278" width="15.28515625" style="53" customWidth="1"/>
    <col min="1279" max="1279" width="13.7109375" style="53" customWidth="1"/>
    <col min="1280" max="1280" width="6.5703125" style="53" bestFit="1" customWidth="1"/>
    <col min="1281" max="1281" width="9.140625" style="53" bestFit="1" customWidth="1"/>
    <col min="1282" max="1282" width="6.5703125" style="53" bestFit="1" customWidth="1"/>
    <col min="1283" max="1283" width="9.140625" style="53" bestFit="1" customWidth="1"/>
    <col min="1284" max="1284" width="6.5703125" style="53" bestFit="1" customWidth="1"/>
    <col min="1285" max="1285" width="9.140625" style="53"/>
    <col min="1286" max="1286" width="6.5703125" style="53" bestFit="1" customWidth="1"/>
    <col min="1287" max="1287" width="9.140625" style="53"/>
    <col min="1288" max="1288" width="6.5703125" style="53" bestFit="1" customWidth="1"/>
    <col min="1289" max="1289" width="9.140625" style="53"/>
    <col min="1290" max="1290" width="10.85546875" style="53" bestFit="1" customWidth="1"/>
    <col min="1291" max="1291" width="12.28515625" style="53" bestFit="1" customWidth="1"/>
    <col min="1292" max="1530" width="9.140625" style="53"/>
    <col min="1531" max="1531" width="5" style="53" bestFit="1" customWidth="1"/>
    <col min="1532" max="1532" width="65.85546875" style="53" bestFit="1" customWidth="1"/>
    <col min="1533" max="1533" width="5.85546875" style="53" bestFit="1" customWidth="1"/>
    <col min="1534" max="1534" width="15.28515625" style="53" customWidth="1"/>
    <col min="1535" max="1535" width="13.7109375" style="53" customWidth="1"/>
    <col min="1536" max="1536" width="6.5703125" style="53" bestFit="1" customWidth="1"/>
    <col min="1537" max="1537" width="9.140625" style="53" bestFit="1" customWidth="1"/>
    <col min="1538" max="1538" width="6.5703125" style="53" bestFit="1" customWidth="1"/>
    <col min="1539" max="1539" width="9.140625" style="53" bestFit="1" customWidth="1"/>
    <col min="1540" max="1540" width="6.5703125" style="53" bestFit="1" customWidth="1"/>
    <col min="1541" max="1541" width="9.140625" style="53"/>
    <col min="1542" max="1542" width="6.5703125" style="53" bestFit="1" customWidth="1"/>
    <col min="1543" max="1543" width="9.140625" style="53"/>
    <col min="1544" max="1544" width="6.5703125" style="53" bestFit="1" customWidth="1"/>
    <col min="1545" max="1545" width="9.140625" style="53"/>
    <col min="1546" max="1546" width="10.85546875" style="53" bestFit="1" customWidth="1"/>
    <col min="1547" max="1547" width="12.28515625" style="53" bestFit="1" customWidth="1"/>
    <col min="1548" max="1786" width="9.140625" style="53"/>
    <col min="1787" max="1787" width="5" style="53" bestFit="1" customWidth="1"/>
    <col min="1788" max="1788" width="65.85546875" style="53" bestFit="1" customWidth="1"/>
    <col min="1789" max="1789" width="5.85546875" style="53" bestFit="1" customWidth="1"/>
    <col min="1790" max="1790" width="15.28515625" style="53" customWidth="1"/>
    <col min="1791" max="1791" width="13.7109375" style="53" customWidth="1"/>
    <col min="1792" max="1792" width="6.5703125" style="53" bestFit="1" customWidth="1"/>
    <col min="1793" max="1793" width="9.140625" style="53" bestFit="1" customWidth="1"/>
    <col min="1794" max="1794" width="6.5703125" style="53" bestFit="1" customWidth="1"/>
    <col min="1795" max="1795" width="9.140625" style="53" bestFit="1" customWidth="1"/>
    <col min="1796" max="1796" width="6.5703125" style="53" bestFit="1" customWidth="1"/>
    <col min="1797" max="1797" width="9.140625" style="53"/>
    <col min="1798" max="1798" width="6.5703125" style="53" bestFit="1" customWidth="1"/>
    <col min="1799" max="1799" width="9.140625" style="53"/>
    <col min="1800" max="1800" width="6.5703125" style="53" bestFit="1" customWidth="1"/>
    <col min="1801" max="1801" width="9.140625" style="53"/>
    <col min="1802" max="1802" width="10.85546875" style="53" bestFit="1" customWidth="1"/>
    <col min="1803" max="1803" width="12.28515625" style="53" bestFit="1" customWidth="1"/>
    <col min="1804" max="2042" width="9.140625" style="53"/>
    <col min="2043" max="2043" width="5" style="53" bestFit="1" customWidth="1"/>
    <col min="2044" max="2044" width="65.85546875" style="53" bestFit="1" customWidth="1"/>
    <col min="2045" max="2045" width="5.85546875" style="53" bestFit="1" customWidth="1"/>
    <col min="2046" max="2046" width="15.28515625" style="53" customWidth="1"/>
    <col min="2047" max="2047" width="13.7109375" style="53" customWidth="1"/>
    <col min="2048" max="2048" width="6.5703125" style="53" bestFit="1" customWidth="1"/>
    <col min="2049" max="2049" width="9.140625" style="53" bestFit="1" customWidth="1"/>
    <col min="2050" max="2050" width="6.5703125" style="53" bestFit="1" customWidth="1"/>
    <col min="2051" max="2051" width="9.140625" style="53" bestFit="1" customWidth="1"/>
    <col min="2052" max="2052" width="6.5703125" style="53" bestFit="1" customWidth="1"/>
    <col min="2053" max="2053" width="9.140625" style="53"/>
    <col min="2054" max="2054" width="6.5703125" style="53" bestFit="1" customWidth="1"/>
    <col min="2055" max="2055" width="9.140625" style="53"/>
    <col min="2056" max="2056" width="6.5703125" style="53" bestFit="1" customWidth="1"/>
    <col min="2057" max="2057" width="9.140625" style="53"/>
    <col min="2058" max="2058" width="10.85546875" style="53" bestFit="1" customWidth="1"/>
    <col min="2059" max="2059" width="12.28515625" style="53" bestFit="1" customWidth="1"/>
    <col min="2060" max="2298" width="9.140625" style="53"/>
    <col min="2299" max="2299" width="5" style="53" bestFit="1" customWidth="1"/>
    <col min="2300" max="2300" width="65.85546875" style="53" bestFit="1" customWidth="1"/>
    <col min="2301" max="2301" width="5.85546875" style="53" bestFit="1" customWidth="1"/>
    <col min="2302" max="2302" width="15.28515625" style="53" customWidth="1"/>
    <col min="2303" max="2303" width="13.7109375" style="53" customWidth="1"/>
    <col min="2304" max="2304" width="6.5703125" style="53" bestFit="1" customWidth="1"/>
    <col min="2305" max="2305" width="9.140625" style="53" bestFit="1" customWidth="1"/>
    <col min="2306" max="2306" width="6.5703125" style="53" bestFit="1" customWidth="1"/>
    <col min="2307" max="2307" width="9.140625" style="53" bestFit="1" customWidth="1"/>
    <col min="2308" max="2308" width="6.5703125" style="53" bestFit="1" customWidth="1"/>
    <col min="2309" max="2309" width="9.140625" style="53"/>
    <col min="2310" max="2310" width="6.5703125" style="53" bestFit="1" customWidth="1"/>
    <col min="2311" max="2311" width="9.140625" style="53"/>
    <col min="2312" max="2312" width="6.5703125" style="53" bestFit="1" customWidth="1"/>
    <col min="2313" max="2313" width="9.140625" style="53"/>
    <col min="2314" max="2314" width="10.85546875" style="53" bestFit="1" customWidth="1"/>
    <col min="2315" max="2315" width="12.28515625" style="53" bestFit="1" customWidth="1"/>
    <col min="2316" max="2554" width="9.140625" style="53"/>
    <col min="2555" max="2555" width="5" style="53" bestFit="1" customWidth="1"/>
    <col min="2556" max="2556" width="65.85546875" style="53" bestFit="1" customWidth="1"/>
    <col min="2557" max="2557" width="5.85546875" style="53" bestFit="1" customWidth="1"/>
    <col min="2558" max="2558" width="15.28515625" style="53" customWidth="1"/>
    <col min="2559" max="2559" width="13.7109375" style="53" customWidth="1"/>
    <col min="2560" max="2560" width="6.5703125" style="53" bestFit="1" customWidth="1"/>
    <col min="2561" max="2561" width="9.140625" style="53" bestFit="1" customWidth="1"/>
    <col min="2562" max="2562" width="6.5703125" style="53" bestFit="1" customWidth="1"/>
    <col min="2563" max="2563" width="9.140625" style="53" bestFit="1" customWidth="1"/>
    <col min="2564" max="2564" width="6.5703125" style="53" bestFit="1" customWidth="1"/>
    <col min="2565" max="2565" width="9.140625" style="53"/>
    <col min="2566" max="2566" width="6.5703125" style="53" bestFit="1" customWidth="1"/>
    <col min="2567" max="2567" width="9.140625" style="53"/>
    <col min="2568" max="2568" width="6.5703125" style="53" bestFit="1" customWidth="1"/>
    <col min="2569" max="2569" width="9.140625" style="53"/>
    <col min="2570" max="2570" width="10.85546875" style="53" bestFit="1" customWidth="1"/>
    <col min="2571" max="2571" width="12.28515625" style="53" bestFit="1" customWidth="1"/>
    <col min="2572" max="2810" width="9.140625" style="53"/>
    <col min="2811" max="2811" width="5" style="53" bestFit="1" customWidth="1"/>
    <col min="2812" max="2812" width="65.85546875" style="53" bestFit="1" customWidth="1"/>
    <col min="2813" max="2813" width="5.85546875" style="53" bestFit="1" customWidth="1"/>
    <col min="2814" max="2814" width="15.28515625" style="53" customWidth="1"/>
    <col min="2815" max="2815" width="13.7109375" style="53" customWidth="1"/>
    <col min="2816" max="2816" width="6.5703125" style="53" bestFit="1" customWidth="1"/>
    <col min="2817" max="2817" width="9.140625" style="53" bestFit="1" customWidth="1"/>
    <col min="2818" max="2818" width="6.5703125" style="53" bestFit="1" customWidth="1"/>
    <col min="2819" max="2819" width="9.140625" style="53" bestFit="1" customWidth="1"/>
    <col min="2820" max="2820" width="6.5703125" style="53" bestFit="1" customWidth="1"/>
    <col min="2821" max="2821" width="9.140625" style="53"/>
    <col min="2822" max="2822" width="6.5703125" style="53" bestFit="1" customWidth="1"/>
    <col min="2823" max="2823" width="9.140625" style="53"/>
    <col min="2824" max="2824" width="6.5703125" style="53" bestFit="1" customWidth="1"/>
    <col min="2825" max="2825" width="9.140625" style="53"/>
    <col min="2826" max="2826" width="10.85546875" style="53" bestFit="1" customWidth="1"/>
    <col min="2827" max="2827" width="12.28515625" style="53" bestFit="1" customWidth="1"/>
    <col min="2828" max="3066" width="9.140625" style="53"/>
    <col min="3067" max="3067" width="5" style="53" bestFit="1" customWidth="1"/>
    <col min="3068" max="3068" width="65.85546875" style="53" bestFit="1" customWidth="1"/>
    <col min="3069" max="3069" width="5.85546875" style="53" bestFit="1" customWidth="1"/>
    <col min="3070" max="3070" width="15.28515625" style="53" customWidth="1"/>
    <col min="3071" max="3071" width="13.7109375" style="53" customWidth="1"/>
    <col min="3072" max="3072" width="6.5703125" style="53" bestFit="1" customWidth="1"/>
    <col min="3073" max="3073" width="9.140625" style="53" bestFit="1" customWidth="1"/>
    <col min="3074" max="3074" width="6.5703125" style="53" bestFit="1" customWidth="1"/>
    <col min="3075" max="3075" width="9.140625" style="53" bestFit="1" customWidth="1"/>
    <col min="3076" max="3076" width="6.5703125" style="53" bestFit="1" customWidth="1"/>
    <col min="3077" max="3077" width="9.140625" style="53"/>
    <col min="3078" max="3078" width="6.5703125" style="53" bestFit="1" customWidth="1"/>
    <col min="3079" max="3079" width="9.140625" style="53"/>
    <col min="3080" max="3080" width="6.5703125" style="53" bestFit="1" customWidth="1"/>
    <col min="3081" max="3081" width="9.140625" style="53"/>
    <col min="3082" max="3082" width="10.85546875" style="53" bestFit="1" customWidth="1"/>
    <col min="3083" max="3083" width="12.28515625" style="53" bestFit="1" customWidth="1"/>
    <col min="3084" max="3322" width="9.140625" style="53"/>
    <col min="3323" max="3323" width="5" style="53" bestFit="1" customWidth="1"/>
    <col min="3324" max="3324" width="65.85546875" style="53" bestFit="1" customWidth="1"/>
    <col min="3325" max="3325" width="5.85546875" style="53" bestFit="1" customWidth="1"/>
    <col min="3326" max="3326" width="15.28515625" style="53" customWidth="1"/>
    <col min="3327" max="3327" width="13.7109375" style="53" customWidth="1"/>
    <col min="3328" max="3328" width="6.5703125" style="53" bestFit="1" customWidth="1"/>
    <col min="3329" max="3329" width="9.140625" style="53" bestFit="1" customWidth="1"/>
    <col min="3330" max="3330" width="6.5703125" style="53" bestFit="1" customWidth="1"/>
    <col min="3331" max="3331" width="9.140625" style="53" bestFit="1" customWidth="1"/>
    <col min="3332" max="3332" width="6.5703125" style="53" bestFit="1" customWidth="1"/>
    <col min="3333" max="3333" width="9.140625" style="53"/>
    <col min="3334" max="3334" width="6.5703125" style="53" bestFit="1" customWidth="1"/>
    <col min="3335" max="3335" width="9.140625" style="53"/>
    <col min="3336" max="3336" width="6.5703125" style="53" bestFit="1" customWidth="1"/>
    <col min="3337" max="3337" width="9.140625" style="53"/>
    <col min="3338" max="3338" width="10.85546875" style="53" bestFit="1" customWidth="1"/>
    <col min="3339" max="3339" width="12.28515625" style="53" bestFit="1" customWidth="1"/>
    <col min="3340" max="3578" width="9.140625" style="53"/>
    <col min="3579" max="3579" width="5" style="53" bestFit="1" customWidth="1"/>
    <col min="3580" max="3580" width="65.85546875" style="53" bestFit="1" customWidth="1"/>
    <col min="3581" max="3581" width="5.85546875" style="53" bestFit="1" customWidth="1"/>
    <col min="3582" max="3582" width="15.28515625" style="53" customWidth="1"/>
    <col min="3583" max="3583" width="13.7109375" style="53" customWidth="1"/>
    <col min="3584" max="3584" width="6.5703125" style="53" bestFit="1" customWidth="1"/>
    <col min="3585" max="3585" width="9.140625" style="53" bestFit="1" customWidth="1"/>
    <col min="3586" max="3586" width="6.5703125" style="53" bestFit="1" customWidth="1"/>
    <col min="3587" max="3587" width="9.140625" style="53" bestFit="1" customWidth="1"/>
    <col min="3588" max="3588" width="6.5703125" style="53" bestFit="1" customWidth="1"/>
    <col min="3589" max="3589" width="9.140625" style="53"/>
    <col min="3590" max="3590" width="6.5703125" style="53" bestFit="1" customWidth="1"/>
    <col min="3591" max="3591" width="9.140625" style="53"/>
    <col min="3592" max="3592" width="6.5703125" style="53" bestFit="1" customWidth="1"/>
    <col min="3593" max="3593" width="9.140625" style="53"/>
    <col min="3594" max="3594" width="10.85546875" style="53" bestFit="1" customWidth="1"/>
    <col min="3595" max="3595" width="12.28515625" style="53" bestFit="1" customWidth="1"/>
    <col min="3596" max="3834" width="9.140625" style="53"/>
    <col min="3835" max="3835" width="5" style="53" bestFit="1" customWidth="1"/>
    <col min="3836" max="3836" width="65.85546875" style="53" bestFit="1" customWidth="1"/>
    <col min="3837" max="3837" width="5.85546875" style="53" bestFit="1" customWidth="1"/>
    <col min="3838" max="3838" width="15.28515625" style="53" customWidth="1"/>
    <col min="3839" max="3839" width="13.7109375" style="53" customWidth="1"/>
    <col min="3840" max="3840" width="6.5703125" style="53" bestFit="1" customWidth="1"/>
    <col min="3841" max="3841" width="9.140625" style="53" bestFit="1" customWidth="1"/>
    <col min="3842" max="3842" width="6.5703125" style="53" bestFit="1" customWidth="1"/>
    <col min="3843" max="3843" width="9.140625" style="53" bestFit="1" customWidth="1"/>
    <col min="3844" max="3844" width="6.5703125" style="53" bestFit="1" customWidth="1"/>
    <col min="3845" max="3845" width="9.140625" style="53"/>
    <col min="3846" max="3846" width="6.5703125" style="53" bestFit="1" customWidth="1"/>
    <col min="3847" max="3847" width="9.140625" style="53"/>
    <col min="3848" max="3848" width="6.5703125" style="53" bestFit="1" customWidth="1"/>
    <col min="3849" max="3849" width="9.140625" style="53"/>
    <col min="3850" max="3850" width="10.85546875" style="53" bestFit="1" customWidth="1"/>
    <col min="3851" max="3851" width="12.28515625" style="53" bestFit="1" customWidth="1"/>
    <col min="3852" max="4090" width="9.140625" style="53"/>
    <col min="4091" max="4091" width="5" style="53" bestFit="1" customWidth="1"/>
    <col min="4092" max="4092" width="65.85546875" style="53" bestFit="1" customWidth="1"/>
    <col min="4093" max="4093" width="5.85546875" style="53" bestFit="1" customWidth="1"/>
    <col min="4094" max="4094" width="15.28515625" style="53" customWidth="1"/>
    <col min="4095" max="4095" width="13.7109375" style="53" customWidth="1"/>
    <col min="4096" max="4096" width="6.5703125" style="53" bestFit="1" customWidth="1"/>
    <col min="4097" max="4097" width="9.140625" style="53" bestFit="1" customWidth="1"/>
    <col min="4098" max="4098" width="6.5703125" style="53" bestFit="1" customWidth="1"/>
    <col min="4099" max="4099" width="9.140625" style="53" bestFit="1" customWidth="1"/>
    <col min="4100" max="4100" width="6.5703125" style="53" bestFit="1" customWidth="1"/>
    <col min="4101" max="4101" width="9.140625" style="53"/>
    <col min="4102" max="4102" width="6.5703125" style="53" bestFit="1" customWidth="1"/>
    <col min="4103" max="4103" width="9.140625" style="53"/>
    <col min="4104" max="4104" width="6.5703125" style="53" bestFit="1" customWidth="1"/>
    <col min="4105" max="4105" width="9.140625" style="53"/>
    <col min="4106" max="4106" width="10.85546875" style="53" bestFit="1" customWidth="1"/>
    <col min="4107" max="4107" width="12.28515625" style="53" bestFit="1" customWidth="1"/>
    <col min="4108" max="4346" width="9.140625" style="53"/>
    <col min="4347" max="4347" width="5" style="53" bestFit="1" customWidth="1"/>
    <col min="4348" max="4348" width="65.85546875" style="53" bestFit="1" customWidth="1"/>
    <col min="4349" max="4349" width="5.85546875" style="53" bestFit="1" customWidth="1"/>
    <col min="4350" max="4350" width="15.28515625" style="53" customWidth="1"/>
    <col min="4351" max="4351" width="13.7109375" style="53" customWidth="1"/>
    <col min="4352" max="4352" width="6.5703125" style="53" bestFit="1" customWidth="1"/>
    <col min="4353" max="4353" width="9.140625" style="53" bestFit="1" customWidth="1"/>
    <col min="4354" max="4354" width="6.5703125" style="53" bestFit="1" customWidth="1"/>
    <col min="4355" max="4355" width="9.140625" style="53" bestFit="1" customWidth="1"/>
    <col min="4356" max="4356" width="6.5703125" style="53" bestFit="1" customWidth="1"/>
    <col min="4357" max="4357" width="9.140625" style="53"/>
    <col min="4358" max="4358" width="6.5703125" style="53" bestFit="1" customWidth="1"/>
    <col min="4359" max="4359" width="9.140625" style="53"/>
    <col min="4360" max="4360" width="6.5703125" style="53" bestFit="1" customWidth="1"/>
    <col min="4361" max="4361" width="9.140625" style="53"/>
    <col min="4362" max="4362" width="10.85546875" style="53" bestFit="1" customWidth="1"/>
    <col min="4363" max="4363" width="12.28515625" style="53" bestFit="1" customWidth="1"/>
    <col min="4364" max="4602" width="9.140625" style="53"/>
    <col min="4603" max="4603" width="5" style="53" bestFit="1" customWidth="1"/>
    <col min="4604" max="4604" width="65.85546875" style="53" bestFit="1" customWidth="1"/>
    <col min="4605" max="4605" width="5.85546875" style="53" bestFit="1" customWidth="1"/>
    <col min="4606" max="4606" width="15.28515625" style="53" customWidth="1"/>
    <col min="4607" max="4607" width="13.7109375" style="53" customWidth="1"/>
    <col min="4608" max="4608" width="6.5703125" style="53" bestFit="1" customWidth="1"/>
    <col min="4609" max="4609" width="9.140625" style="53" bestFit="1" customWidth="1"/>
    <col min="4610" max="4610" width="6.5703125" style="53" bestFit="1" customWidth="1"/>
    <col min="4611" max="4611" width="9.140625" style="53" bestFit="1" customWidth="1"/>
    <col min="4612" max="4612" width="6.5703125" style="53" bestFit="1" customWidth="1"/>
    <col min="4613" max="4613" width="9.140625" style="53"/>
    <col min="4614" max="4614" width="6.5703125" style="53" bestFit="1" customWidth="1"/>
    <col min="4615" max="4615" width="9.140625" style="53"/>
    <col min="4616" max="4616" width="6.5703125" style="53" bestFit="1" customWidth="1"/>
    <col min="4617" max="4617" width="9.140625" style="53"/>
    <col min="4618" max="4618" width="10.85546875" style="53" bestFit="1" customWidth="1"/>
    <col min="4619" max="4619" width="12.28515625" style="53" bestFit="1" customWidth="1"/>
    <col min="4620" max="4858" width="9.140625" style="53"/>
    <col min="4859" max="4859" width="5" style="53" bestFit="1" customWidth="1"/>
    <col min="4860" max="4860" width="65.85546875" style="53" bestFit="1" customWidth="1"/>
    <col min="4861" max="4861" width="5.85546875" style="53" bestFit="1" customWidth="1"/>
    <col min="4862" max="4862" width="15.28515625" style="53" customWidth="1"/>
    <col min="4863" max="4863" width="13.7109375" style="53" customWidth="1"/>
    <col min="4864" max="4864" width="6.5703125" style="53" bestFit="1" customWidth="1"/>
    <col min="4865" max="4865" width="9.140625" style="53" bestFit="1" customWidth="1"/>
    <col min="4866" max="4866" width="6.5703125" style="53" bestFit="1" customWidth="1"/>
    <col min="4867" max="4867" width="9.140625" style="53" bestFit="1" customWidth="1"/>
    <col min="4868" max="4868" width="6.5703125" style="53" bestFit="1" customWidth="1"/>
    <col min="4869" max="4869" width="9.140625" style="53"/>
    <col min="4870" max="4870" width="6.5703125" style="53" bestFit="1" customWidth="1"/>
    <col min="4871" max="4871" width="9.140625" style="53"/>
    <col min="4872" max="4872" width="6.5703125" style="53" bestFit="1" customWidth="1"/>
    <col min="4873" max="4873" width="9.140625" style="53"/>
    <col min="4874" max="4874" width="10.85546875" style="53" bestFit="1" customWidth="1"/>
    <col min="4875" max="4875" width="12.28515625" style="53" bestFit="1" customWidth="1"/>
    <col min="4876" max="5114" width="9.140625" style="53"/>
    <col min="5115" max="5115" width="5" style="53" bestFit="1" customWidth="1"/>
    <col min="5116" max="5116" width="65.85546875" style="53" bestFit="1" customWidth="1"/>
    <col min="5117" max="5117" width="5.85546875" style="53" bestFit="1" customWidth="1"/>
    <col min="5118" max="5118" width="15.28515625" style="53" customWidth="1"/>
    <col min="5119" max="5119" width="13.7109375" style="53" customWidth="1"/>
    <col min="5120" max="5120" width="6.5703125" style="53" bestFit="1" customWidth="1"/>
    <col min="5121" max="5121" width="9.140625" style="53" bestFit="1" customWidth="1"/>
    <col min="5122" max="5122" width="6.5703125" style="53" bestFit="1" customWidth="1"/>
    <col min="5123" max="5123" width="9.140625" style="53" bestFit="1" customWidth="1"/>
    <col min="5124" max="5124" width="6.5703125" style="53" bestFit="1" customWidth="1"/>
    <col min="5125" max="5125" width="9.140625" style="53"/>
    <col min="5126" max="5126" width="6.5703125" style="53" bestFit="1" customWidth="1"/>
    <col min="5127" max="5127" width="9.140625" style="53"/>
    <col min="5128" max="5128" width="6.5703125" style="53" bestFit="1" customWidth="1"/>
    <col min="5129" max="5129" width="9.140625" style="53"/>
    <col min="5130" max="5130" width="10.85546875" style="53" bestFit="1" customWidth="1"/>
    <col min="5131" max="5131" width="12.28515625" style="53" bestFit="1" customWidth="1"/>
    <col min="5132" max="5370" width="9.140625" style="53"/>
    <col min="5371" max="5371" width="5" style="53" bestFit="1" customWidth="1"/>
    <col min="5372" max="5372" width="65.85546875" style="53" bestFit="1" customWidth="1"/>
    <col min="5373" max="5373" width="5.85546875" style="53" bestFit="1" customWidth="1"/>
    <col min="5374" max="5374" width="15.28515625" style="53" customWidth="1"/>
    <col min="5375" max="5375" width="13.7109375" style="53" customWidth="1"/>
    <col min="5376" max="5376" width="6.5703125" style="53" bestFit="1" customWidth="1"/>
    <col min="5377" max="5377" width="9.140625" style="53" bestFit="1" customWidth="1"/>
    <col min="5378" max="5378" width="6.5703125" style="53" bestFit="1" customWidth="1"/>
    <col min="5379" max="5379" width="9.140625" style="53" bestFit="1" customWidth="1"/>
    <col min="5380" max="5380" width="6.5703125" style="53" bestFit="1" customWidth="1"/>
    <col min="5381" max="5381" width="9.140625" style="53"/>
    <col min="5382" max="5382" width="6.5703125" style="53" bestFit="1" customWidth="1"/>
    <col min="5383" max="5383" width="9.140625" style="53"/>
    <col min="5384" max="5384" width="6.5703125" style="53" bestFit="1" customWidth="1"/>
    <col min="5385" max="5385" width="9.140625" style="53"/>
    <col min="5386" max="5386" width="10.85546875" style="53" bestFit="1" customWidth="1"/>
    <col min="5387" max="5387" width="12.28515625" style="53" bestFit="1" customWidth="1"/>
    <col min="5388" max="5626" width="9.140625" style="53"/>
    <col min="5627" max="5627" width="5" style="53" bestFit="1" customWidth="1"/>
    <col min="5628" max="5628" width="65.85546875" style="53" bestFit="1" customWidth="1"/>
    <col min="5629" max="5629" width="5.85546875" style="53" bestFit="1" customWidth="1"/>
    <col min="5630" max="5630" width="15.28515625" style="53" customWidth="1"/>
    <col min="5631" max="5631" width="13.7109375" style="53" customWidth="1"/>
    <col min="5632" max="5632" width="6.5703125" style="53" bestFit="1" customWidth="1"/>
    <col min="5633" max="5633" width="9.140625" style="53" bestFit="1" customWidth="1"/>
    <col min="5634" max="5634" width="6.5703125" style="53" bestFit="1" customWidth="1"/>
    <col min="5635" max="5635" width="9.140625" style="53" bestFit="1" customWidth="1"/>
    <col min="5636" max="5636" width="6.5703125" style="53" bestFit="1" customWidth="1"/>
    <col min="5637" max="5637" width="9.140625" style="53"/>
    <col min="5638" max="5638" width="6.5703125" style="53" bestFit="1" customWidth="1"/>
    <col min="5639" max="5639" width="9.140625" style="53"/>
    <col min="5640" max="5640" width="6.5703125" style="53" bestFit="1" customWidth="1"/>
    <col min="5641" max="5641" width="9.140625" style="53"/>
    <col min="5642" max="5642" width="10.85546875" style="53" bestFit="1" customWidth="1"/>
    <col min="5643" max="5643" width="12.28515625" style="53" bestFit="1" customWidth="1"/>
    <col min="5644" max="5882" width="9.140625" style="53"/>
    <col min="5883" max="5883" width="5" style="53" bestFit="1" customWidth="1"/>
    <col min="5884" max="5884" width="65.85546875" style="53" bestFit="1" customWidth="1"/>
    <col min="5885" max="5885" width="5.85546875" style="53" bestFit="1" customWidth="1"/>
    <col min="5886" max="5886" width="15.28515625" style="53" customWidth="1"/>
    <col min="5887" max="5887" width="13.7109375" style="53" customWidth="1"/>
    <col min="5888" max="5888" width="6.5703125" style="53" bestFit="1" customWidth="1"/>
    <col min="5889" max="5889" width="9.140625" style="53" bestFit="1" customWidth="1"/>
    <col min="5890" max="5890" width="6.5703125" style="53" bestFit="1" customWidth="1"/>
    <col min="5891" max="5891" width="9.140625" style="53" bestFit="1" customWidth="1"/>
    <col min="5892" max="5892" width="6.5703125" style="53" bestFit="1" customWidth="1"/>
    <col min="5893" max="5893" width="9.140625" style="53"/>
    <col min="5894" max="5894" width="6.5703125" style="53" bestFit="1" customWidth="1"/>
    <col min="5895" max="5895" width="9.140625" style="53"/>
    <col min="5896" max="5896" width="6.5703125" style="53" bestFit="1" customWidth="1"/>
    <col min="5897" max="5897" width="9.140625" style="53"/>
    <col min="5898" max="5898" width="10.85546875" style="53" bestFit="1" customWidth="1"/>
    <col min="5899" max="5899" width="12.28515625" style="53" bestFit="1" customWidth="1"/>
    <col min="5900" max="6138" width="9.140625" style="53"/>
    <col min="6139" max="6139" width="5" style="53" bestFit="1" customWidth="1"/>
    <col min="6140" max="6140" width="65.85546875" style="53" bestFit="1" customWidth="1"/>
    <col min="6141" max="6141" width="5.85546875" style="53" bestFit="1" customWidth="1"/>
    <col min="6142" max="6142" width="15.28515625" style="53" customWidth="1"/>
    <col min="6143" max="6143" width="13.7109375" style="53" customWidth="1"/>
    <col min="6144" max="6144" width="6.5703125" style="53" bestFit="1" customWidth="1"/>
    <col min="6145" max="6145" width="9.140625" style="53" bestFit="1" customWidth="1"/>
    <col min="6146" max="6146" width="6.5703125" style="53" bestFit="1" customWidth="1"/>
    <col min="6147" max="6147" width="9.140625" style="53" bestFit="1" customWidth="1"/>
    <col min="6148" max="6148" width="6.5703125" style="53" bestFit="1" customWidth="1"/>
    <col min="6149" max="6149" width="9.140625" style="53"/>
    <col min="6150" max="6150" width="6.5703125" style="53" bestFit="1" customWidth="1"/>
    <col min="6151" max="6151" width="9.140625" style="53"/>
    <col min="6152" max="6152" width="6.5703125" style="53" bestFit="1" customWidth="1"/>
    <col min="6153" max="6153" width="9.140625" style="53"/>
    <col min="6154" max="6154" width="10.85546875" style="53" bestFit="1" customWidth="1"/>
    <col min="6155" max="6155" width="12.28515625" style="53" bestFit="1" customWidth="1"/>
    <col min="6156" max="6394" width="9.140625" style="53"/>
    <col min="6395" max="6395" width="5" style="53" bestFit="1" customWidth="1"/>
    <col min="6396" max="6396" width="65.85546875" style="53" bestFit="1" customWidth="1"/>
    <col min="6397" max="6397" width="5.85546875" style="53" bestFit="1" customWidth="1"/>
    <col min="6398" max="6398" width="15.28515625" style="53" customWidth="1"/>
    <col min="6399" max="6399" width="13.7109375" style="53" customWidth="1"/>
    <col min="6400" max="6400" width="6.5703125" style="53" bestFit="1" customWidth="1"/>
    <col min="6401" max="6401" width="9.140625" style="53" bestFit="1" customWidth="1"/>
    <col min="6402" max="6402" width="6.5703125" style="53" bestFit="1" customWidth="1"/>
    <col min="6403" max="6403" width="9.140625" style="53" bestFit="1" customWidth="1"/>
    <col min="6404" max="6404" width="6.5703125" style="53" bestFit="1" customWidth="1"/>
    <col min="6405" max="6405" width="9.140625" style="53"/>
    <col min="6406" max="6406" width="6.5703125" style="53" bestFit="1" customWidth="1"/>
    <col min="6407" max="6407" width="9.140625" style="53"/>
    <col min="6408" max="6408" width="6.5703125" style="53" bestFit="1" customWidth="1"/>
    <col min="6409" max="6409" width="9.140625" style="53"/>
    <col min="6410" max="6410" width="10.85546875" style="53" bestFit="1" customWidth="1"/>
    <col min="6411" max="6411" width="12.28515625" style="53" bestFit="1" customWidth="1"/>
    <col min="6412" max="6650" width="9.140625" style="53"/>
    <col min="6651" max="6651" width="5" style="53" bestFit="1" customWidth="1"/>
    <col min="6652" max="6652" width="65.85546875" style="53" bestFit="1" customWidth="1"/>
    <col min="6653" max="6653" width="5.85546875" style="53" bestFit="1" customWidth="1"/>
    <col min="6654" max="6654" width="15.28515625" style="53" customWidth="1"/>
    <col min="6655" max="6655" width="13.7109375" style="53" customWidth="1"/>
    <col min="6656" max="6656" width="6.5703125" style="53" bestFit="1" customWidth="1"/>
    <col min="6657" max="6657" width="9.140625" style="53" bestFit="1" customWidth="1"/>
    <col min="6658" max="6658" width="6.5703125" style="53" bestFit="1" customWidth="1"/>
    <col min="6659" max="6659" width="9.140625" style="53" bestFit="1" customWidth="1"/>
    <col min="6660" max="6660" width="6.5703125" style="53" bestFit="1" customWidth="1"/>
    <col min="6661" max="6661" width="9.140625" style="53"/>
    <col min="6662" max="6662" width="6.5703125" style="53" bestFit="1" customWidth="1"/>
    <col min="6663" max="6663" width="9.140625" style="53"/>
    <col min="6664" max="6664" width="6.5703125" style="53" bestFit="1" customWidth="1"/>
    <col min="6665" max="6665" width="9.140625" style="53"/>
    <col min="6666" max="6666" width="10.85546875" style="53" bestFit="1" customWidth="1"/>
    <col min="6667" max="6667" width="12.28515625" style="53" bestFit="1" customWidth="1"/>
    <col min="6668" max="6906" width="9.140625" style="53"/>
    <col min="6907" max="6907" width="5" style="53" bestFit="1" customWidth="1"/>
    <col min="6908" max="6908" width="65.85546875" style="53" bestFit="1" customWidth="1"/>
    <col min="6909" max="6909" width="5.85546875" style="53" bestFit="1" customWidth="1"/>
    <col min="6910" max="6910" width="15.28515625" style="53" customWidth="1"/>
    <col min="6911" max="6911" width="13.7109375" style="53" customWidth="1"/>
    <col min="6912" max="6912" width="6.5703125" style="53" bestFit="1" customWidth="1"/>
    <col min="6913" max="6913" width="9.140625" style="53" bestFit="1" customWidth="1"/>
    <col min="6914" max="6914" width="6.5703125" style="53" bestFit="1" customWidth="1"/>
    <col min="6915" max="6915" width="9.140625" style="53" bestFit="1" customWidth="1"/>
    <col min="6916" max="6916" width="6.5703125" style="53" bestFit="1" customWidth="1"/>
    <col min="6917" max="6917" width="9.140625" style="53"/>
    <col min="6918" max="6918" width="6.5703125" style="53" bestFit="1" customWidth="1"/>
    <col min="6919" max="6919" width="9.140625" style="53"/>
    <col min="6920" max="6920" width="6.5703125" style="53" bestFit="1" customWidth="1"/>
    <col min="6921" max="6921" width="9.140625" style="53"/>
    <col min="6922" max="6922" width="10.85546875" style="53" bestFit="1" customWidth="1"/>
    <col min="6923" max="6923" width="12.28515625" style="53" bestFit="1" customWidth="1"/>
    <col min="6924" max="7162" width="9.140625" style="53"/>
    <col min="7163" max="7163" width="5" style="53" bestFit="1" customWidth="1"/>
    <col min="7164" max="7164" width="65.85546875" style="53" bestFit="1" customWidth="1"/>
    <col min="7165" max="7165" width="5.85546875" style="53" bestFit="1" customWidth="1"/>
    <col min="7166" max="7166" width="15.28515625" style="53" customWidth="1"/>
    <col min="7167" max="7167" width="13.7109375" style="53" customWidth="1"/>
    <col min="7168" max="7168" width="6.5703125" style="53" bestFit="1" customWidth="1"/>
    <col min="7169" max="7169" width="9.140625" style="53" bestFit="1" customWidth="1"/>
    <col min="7170" max="7170" width="6.5703125" style="53" bestFit="1" customWidth="1"/>
    <col min="7171" max="7171" width="9.140625" style="53" bestFit="1" customWidth="1"/>
    <col min="7172" max="7172" width="6.5703125" style="53" bestFit="1" customWidth="1"/>
    <col min="7173" max="7173" width="9.140625" style="53"/>
    <col min="7174" max="7174" width="6.5703125" style="53" bestFit="1" customWidth="1"/>
    <col min="7175" max="7175" width="9.140625" style="53"/>
    <col min="7176" max="7176" width="6.5703125" style="53" bestFit="1" customWidth="1"/>
    <col min="7177" max="7177" width="9.140625" style="53"/>
    <col min="7178" max="7178" width="10.85546875" style="53" bestFit="1" customWidth="1"/>
    <col min="7179" max="7179" width="12.28515625" style="53" bestFit="1" customWidth="1"/>
    <col min="7180" max="7418" width="9.140625" style="53"/>
    <col min="7419" max="7419" width="5" style="53" bestFit="1" customWidth="1"/>
    <col min="7420" max="7420" width="65.85546875" style="53" bestFit="1" customWidth="1"/>
    <col min="7421" max="7421" width="5.85546875" style="53" bestFit="1" customWidth="1"/>
    <col min="7422" max="7422" width="15.28515625" style="53" customWidth="1"/>
    <col min="7423" max="7423" width="13.7109375" style="53" customWidth="1"/>
    <col min="7424" max="7424" width="6.5703125" style="53" bestFit="1" customWidth="1"/>
    <col min="7425" max="7425" width="9.140625" style="53" bestFit="1" customWidth="1"/>
    <col min="7426" max="7426" width="6.5703125" style="53" bestFit="1" customWidth="1"/>
    <col min="7427" max="7427" width="9.140625" style="53" bestFit="1" customWidth="1"/>
    <col min="7428" max="7428" width="6.5703125" style="53" bestFit="1" customWidth="1"/>
    <col min="7429" max="7429" width="9.140625" style="53"/>
    <col min="7430" max="7430" width="6.5703125" style="53" bestFit="1" customWidth="1"/>
    <col min="7431" max="7431" width="9.140625" style="53"/>
    <col min="7432" max="7432" width="6.5703125" style="53" bestFit="1" customWidth="1"/>
    <col min="7433" max="7433" width="9.140625" style="53"/>
    <col min="7434" max="7434" width="10.85546875" style="53" bestFit="1" customWidth="1"/>
    <col min="7435" max="7435" width="12.28515625" style="53" bestFit="1" customWidth="1"/>
    <col min="7436" max="7674" width="9.140625" style="53"/>
    <col min="7675" max="7675" width="5" style="53" bestFit="1" customWidth="1"/>
    <col min="7676" max="7676" width="65.85546875" style="53" bestFit="1" customWidth="1"/>
    <col min="7677" max="7677" width="5.85546875" style="53" bestFit="1" customWidth="1"/>
    <col min="7678" max="7678" width="15.28515625" style="53" customWidth="1"/>
    <col min="7679" max="7679" width="13.7109375" style="53" customWidth="1"/>
    <col min="7680" max="7680" width="6.5703125" style="53" bestFit="1" customWidth="1"/>
    <col min="7681" max="7681" width="9.140625" style="53" bestFit="1" customWidth="1"/>
    <col min="7682" max="7682" width="6.5703125" style="53" bestFit="1" customWidth="1"/>
    <col min="7683" max="7683" width="9.140625" style="53" bestFit="1" customWidth="1"/>
    <col min="7684" max="7684" width="6.5703125" style="53" bestFit="1" customWidth="1"/>
    <col min="7685" max="7685" width="9.140625" style="53"/>
    <col min="7686" max="7686" width="6.5703125" style="53" bestFit="1" customWidth="1"/>
    <col min="7687" max="7687" width="9.140625" style="53"/>
    <col min="7688" max="7688" width="6.5703125" style="53" bestFit="1" customWidth="1"/>
    <col min="7689" max="7689" width="9.140625" style="53"/>
    <col min="7690" max="7690" width="10.85546875" style="53" bestFit="1" customWidth="1"/>
    <col min="7691" max="7691" width="12.28515625" style="53" bestFit="1" customWidth="1"/>
    <col min="7692" max="7930" width="9.140625" style="53"/>
    <col min="7931" max="7931" width="5" style="53" bestFit="1" customWidth="1"/>
    <col min="7932" max="7932" width="65.85546875" style="53" bestFit="1" customWidth="1"/>
    <col min="7933" max="7933" width="5.85546875" style="53" bestFit="1" customWidth="1"/>
    <col min="7934" max="7934" width="15.28515625" style="53" customWidth="1"/>
    <col min="7935" max="7935" width="13.7109375" style="53" customWidth="1"/>
    <col min="7936" max="7936" width="6.5703125" style="53" bestFit="1" customWidth="1"/>
    <col min="7937" max="7937" width="9.140625" style="53" bestFit="1" customWidth="1"/>
    <col min="7938" max="7938" width="6.5703125" style="53" bestFit="1" customWidth="1"/>
    <col min="7939" max="7939" width="9.140625" style="53" bestFit="1" customWidth="1"/>
    <col min="7940" max="7940" width="6.5703125" style="53" bestFit="1" customWidth="1"/>
    <col min="7941" max="7941" width="9.140625" style="53"/>
    <col min="7942" max="7942" width="6.5703125" style="53" bestFit="1" customWidth="1"/>
    <col min="7943" max="7943" width="9.140625" style="53"/>
    <col min="7944" max="7944" width="6.5703125" style="53" bestFit="1" customWidth="1"/>
    <col min="7945" max="7945" width="9.140625" style="53"/>
    <col min="7946" max="7946" width="10.85546875" style="53" bestFit="1" customWidth="1"/>
    <col min="7947" max="7947" width="12.28515625" style="53" bestFit="1" customWidth="1"/>
    <col min="7948" max="8186" width="9.140625" style="53"/>
    <col min="8187" max="8187" width="5" style="53" bestFit="1" customWidth="1"/>
    <col min="8188" max="8188" width="65.85546875" style="53" bestFit="1" customWidth="1"/>
    <col min="8189" max="8189" width="5.85546875" style="53" bestFit="1" customWidth="1"/>
    <col min="8190" max="8190" width="15.28515625" style="53" customWidth="1"/>
    <col min="8191" max="8191" width="13.7109375" style="53" customWidth="1"/>
    <col min="8192" max="8192" width="6.5703125" style="53" bestFit="1" customWidth="1"/>
    <col min="8193" max="8193" width="9.140625" style="53" bestFit="1" customWidth="1"/>
    <col min="8194" max="8194" width="6.5703125" style="53" bestFit="1" customWidth="1"/>
    <col min="8195" max="8195" width="9.140625" style="53" bestFit="1" customWidth="1"/>
    <col min="8196" max="8196" width="6.5703125" style="53" bestFit="1" customWidth="1"/>
    <col min="8197" max="8197" width="9.140625" style="53"/>
    <col min="8198" max="8198" width="6.5703125" style="53" bestFit="1" customWidth="1"/>
    <col min="8199" max="8199" width="9.140625" style="53"/>
    <col min="8200" max="8200" width="6.5703125" style="53" bestFit="1" customWidth="1"/>
    <col min="8201" max="8201" width="9.140625" style="53"/>
    <col min="8202" max="8202" width="10.85546875" style="53" bestFit="1" customWidth="1"/>
    <col min="8203" max="8203" width="12.28515625" style="53" bestFit="1" customWidth="1"/>
    <col min="8204" max="8442" width="9.140625" style="53"/>
    <col min="8443" max="8443" width="5" style="53" bestFit="1" customWidth="1"/>
    <col min="8444" max="8444" width="65.85546875" style="53" bestFit="1" customWidth="1"/>
    <col min="8445" max="8445" width="5.85546875" style="53" bestFit="1" customWidth="1"/>
    <col min="8446" max="8446" width="15.28515625" style="53" customWidth="1"/>
    <col min="8447" max="8447" width="13.7109375" style="53" customWidth="1"/>
    <col min="8448" max="8448" width="6.5703125" style="53" bestFit="1" customWidth="1"/>
    <col min="8449" max="8449" width="9.140625" style="53" bestFit="1" customWidth="1"/>
    <col min="8450" max="8450" width="6.5703125" style="53" bestFit="1" customWidth="1"/>
    <col min="8451" max="8451" width="9.140625" style="53" bestFit="1" customWidth="1"/>
    <col min="8452" max="8452" width="6.5703125" style="53" bestFit="1" customWidth="1"/>
    <col min="8453" max="8453" width="9.140625" style="53"/>
    <col min="8454" max="8454" width="6.5703125" style="53" bestFit="1" customWidth="1"/>
    <col min="8455" max="8455" width="9.140625" style="53"/>
    <col min="8456" max="8456" width="6.5703125" style="53" bestFit="1" customWidth="1"/>
    <col min="8457" max="8457" width="9.140625" style="53"/>
    <col min="8458" max="8458" width="10.85546875" style="53" bestFit="1" customWidth="1"/>
    <col min="8459" max="8459" width="12.28515625" style="53" bestFit="1" customWidth="1"/>
    <col min="8460" max="8698" width="9.140625" style="53"/>
    <col min="8699" max="8699" width="5" style="53" bestFit="1" customWidth="1"/>
    <col min="8700" max="8700" width="65.85546875" style="53" bestFit="1" customWidth="1"/>
    <col min="8701" max="8701" width="5.85546875" style="53" bestFit="1" customWidth="1"/>
    <col min="8702" max="8702" width="15.28515625" style="53" customWidth="1"/>
    <col min="8703" max="8703" width="13.7109375" style="53" customWidth="1"/>
    <col min="8704" max="8704" width="6.5703125" style="53" bestFit="1" customWidth="1"/>
    <col min="8705" max="8705" width="9.140625" style="53" bestFit="1" customWidth="1"/>
    <col min="8706" max="8706" width="6.5703125" style="53" bestFit="1" customWidth="1"/>
    <col min="8707" max="8707" width="9.140625" style="53" bestFit="1" customWidth="1"/>
    <col min="8708" max="8708" width="6.5703125" style="53" bestFit="1" customWidth="1"/>
    <col min="8709" max="8709" width="9.140625" style="53"/>
    <col min="8710" max="8710" width="6.5703125" style="53" bestFit="1" customWidth="1"/>
    <col min="8711" max="8711" width="9.140625" style="53"/>
    <col min="8712" max="8712" width="6.5703125" style="53" bestFit="1" customWidth="1"/>
    <col min="8713" max="8713" width="9.140625" style="53"/>
    <col min="8714" max="8714" width="10.85546875" style="53" bestFit="1" customWidth="1"/>
    <col min="8715" max="8715" width="12.28515625" style="53" bestFit="1" customWidth="1"/>
    <col min="8716" max="8954" width="9.140625" style="53"/>
    <col min="8955" max="8955" width="5" style="53" bestFit="1" customWidth="1"/>
    <col min="8956" max="8956" width="65.85546875" style="53" bestFit="1" customWidth="1"/>
    <col min="8957" max="8957" width="5.85546875" style="53" bestFit="1" customWidth="1"/>
    <col min="8958" max="8958" width="15.28515625" style="53" customWidth="1"/>
    <col min="8959" max="8959" width="13.7109375" style="53" customWidth="1"/>
    <col min="8960" max="8960" width="6.5703125" style="53" bestFit="1" customWidth="1"/>
    <col min="8961" max="8961" width="9.140625" style="53" bestFit="1" customWidth="1"/>
    <col min="8962" max="8962" width="6.5703125" style="53" bestFit="1" customWidth="1"/>
    <col min="8963" max="8963" width="9.140625" style="53" bestFit="1" customWidth="1"/>
    <col min="8964" max="8964" width="6.5703125" style="53" bestFit="1" customWidth="1"/>
    <col min="8965" max="8965" width="9.140625" style="53"/>
    <col min="8966" max="8966" width="6.5703125" style="53" bestFit="1" customWidth="1"/>
    <col min="8967" max="8967" width="9.140625" style="53"/>
    <col min="8968" max="8968" width="6.5703125" style="53" bestFit="1" customWidth="1"/>
    <col min="8969" max="8969" width="9.140625" style="53"/>
    <col min="8970" max="8970" width="10.85546875" style="53" bestFit="1" customWidth="1"/>
    <col min="8971" max="8971" width="12.28515625" style="53" bestFit="1" customWidth="1"/>
    <col min="8972" max="9210" width="9.140625" style="53"/>
    <col min="9211" max="9211" width="5" style="53" bestFit="1" customWidth="1"/>
    <col min="9212" max="9212" width="65.85546875" style="53" bestFit="1" customWidth="1"/>
    <col min="9213" max="9213" width="5.85546875" style="53" bestFit="1" customWidth="1"/>
    <col min="9214" max="9214" width="15.28515625" style="53" customWidth="1"/>
    <col min="9215" max="9215" width="13.7109375" style="53" customWidth="1"/>
    <col min="9216" max="9216" width="6.5703125" style="53" bestFit="1" customWidth="1"/>
    <col min="9217" max="9217" width="9.140625" style="53" bestFit="1" customWidth="1"/>
    <col min="9218" max="9218" width="6.5703125" style="53" bestFit="1" customWidth="1"/>
    <col min="9219" max="9219" width="9.140625" style="53" bestFit="1" customWidth="1"/>
    <col min="9220" max="9220" width="6.5703125" style="53" bestFit="1" customWidth="1"/>
    <col min="9221" max="9221" width="9.140625" style="53"/>
    <col min="9222" max="9222" width="6.5703125" style="53" bestFit="1" customWidth="1"/>
    <col min="9223" max="9223" width="9.140625" style="53"/>
    <col min="9224" max="9224" width="6.5703125" style="53" bestFit="1" customWidth="1"/>
    <col min="9225" max="9225" width="9.140625" style="53"/>
    <col min="9226" max="9226" width="10.85546875" style="53" bestFit="1" customWidth="1"/>
    <col min="9227" max="9227" width="12.28515625" style="53" bestFit="1" customWidth="1"/>
    <col min="9228" max="9466" width="9.140625" style="53"/>
    <col min="9467" max="9467" width="5" style="53" bestFit="1" customWidth="1"/>
    <col min="9468" max="9468" width="65.85546875" style="53" bestFit="1" customWidth="1"/>
    <col min="9469" max="9469" width="5.85546875" style="53" bestFit="1" customWidth="1"/>
    <col min="9470" max="9470" width="15.28515625" style="53" customWidth="1"/>
    <col min="9471" max="9471" width="13.7109375" style="53" customWidth="1"/>
    <col min="9472" max="9472" width="6.5703125" style="53" bestFit="1" customWidth="1"/>
    <col min="9473" max="9473" width="9.140625" style="53" bestFit="1" customWidth="1"/>
    <col min="9474" max="9474" width="6.5703125" style="53" bestFit="1" customWidth="1"/>
    <col min="9475" max="9475" width="9.140625" style="53" bestFit="1" customWidth="1"/>
    <col min="9476" max="9476" width="6.5703125" style="53" bestFit="1" customWidth="1"/>
    <col min="9477" max="9477" width="9.140625" style="53"/>
    <col min="9478" max="9478" width="6.5703125" style="53" bestFit="1" customWidth="1"/>
    <col min="9479" max="9479" width="9.140625" style="53"/>
    <col min="9480" max="9480" width="6.5703125" style="53" bestFit="1" customWidth="1"/>
    <col min="9481" max="9481" width="9.140625" style="53"/>
    <col min="9482" max="9482" width="10.85546875" style="53" bestFit="1" customWidth="1"/>
    <col min="9483" max="9483" width="12.28515625" style="53" bestFit="1" customWidth="1"/>
    <col min="9484" max="9722" width="9.140625" style="53"/>
    <col min="9723" max="9723" width="5" style="53" bestFit="1" customWidth="1"/>
    <col min="9724" max="9724" width="65.85546875" style="53" bestFit="1" customWidth="1"/>
    <col min="9725" max="9725" width="5.85546875" style="53" bestFit="1" customWidth="1"/>
    <col min="9726" max="9726" width="15.28515625" style="53" customWidth="1"/>
    <col min="9727" max="9727" width="13.7109375" style="53" customWidth="1"/>
    <col min="9728" max="9728" width="6.5703125" style="53" bestFit="1" customWidth="1"/>
    <col min="9729" max="9729" width="9.140625" style="53" bestFit="1" customWidth="1"/>
    <col min="9730" max="9730" width="6.5703125" style="53" bestFit="1" customWidth="1"/>
    <col min="9731" max="9731" width="9.140625" style="53" bestFit="1" customWidth="1"/>
    <col min="9732" max="9732" width="6.5703125" style="53" bestFit="1" customWidth="1"/>
    <col min="9733" max="9733" width="9.140625" style="53"/>
    <col min="9734" max="9734" width="6.5703125" style="53" bestFit="1" customWidth="1"/>
    <col min="9735" max="9735" width="9.140625" style="53"/>
    <col min="9736" max="9736" width="6.5703125" style="53" bestFit="1" customWidth="1"/>
    <col min="9737" max="9737" width="9.140625" style="53"/>
    <col min="9738" max="9738" width="10.85546875" style="53" bestFit="1" customWidth="1"/>
    <col min="9739" max="9739" width="12.28515625" style="53" bestFit="1" customWidth="1"/>
    <col min="9740" max="9978" width="9.140625" style="53"/>
    <col min="9979" max="9979" width="5" style="53" bestFit="1" customWidth="1"/>
    <col min="9980" max="9980" width="65.85546875" style="53" bestFit="1" customWidth="1"/>
    <col min="9981" max="9981" width="5.85546875" style="53" bestFit="1" customWidth="1"/>
    <col min="9982" max="9982" width="15.28515625" style="53" customWidth="1"/>
    <col min="9983" max="9983" width="13.7109375" style="53" customWidth="1"/>
    <col min="9984" max="9984" width="6.5703125" style="53" bestFit="1" customWidth="1"/>
    <col min="9985" max="9985" width="9.140625" style="53" bestFit="1" customWidth="1"/>
    <col min="9986" max="9986" width="6.5703125" style="53" bestFit="1" customWidth="1"/>
    <col min="9987" max="9987" width="9.140625" style="53" bestFit="1" customWidth="1"/>
    <col min="9988" max="9988" width="6.5703125" style="53" bestFit="1" customWidth="1"/>
    <col min="9989" max="9989" width="9.140625" style="53"/>
    <col min="9990" max="9990" width="6.5703125" style="53" bestFit="1" customWidth="1"/>
    <col min="9991" max="9991" width="9.140625" style="53"/>
    <col min="9992" max="9992" width="6.5703125" style="53" bestFit="1" customWidth="1"/>
    <col min="9993" max="9993" width="9.140625" style="53"/>
    <col min="9994" max="9994" width="10.85546875" style="53" bestFit="1" customWidth="1"/>
    <col min="9995" max="9995" width="12.28515625" style="53" bestFit="1" customWidth="1"/>
    <col min="9996" max="10234" width="9.140625" style="53"/>
    <col min="10235" max="10235" width="5" style="53" bestFit="1" customWidth="1"/>
    <col min="10236" max="10236" width="65.85546875" style="53" bestFit="1" customWidth="1"/>
    <col min="10237" max="10237" width="5.85546875" style="53" bestFit="1" customWidth="1"/>
    <col min="10238" max="10238" width="15.28515625" style="53" customWidth="1"/>
    <col min="10239" max="10239" width="13.7109375" style="53" customWidth="1"/>
    <col min="10240" max="10240" width="6.5703125" style="53" bestFit="1" customWidth="1"/>
    <col min="10241" max="10241" width="9.140625" style="53" bestFit="1" customWidth="1"/>
    <col min="10242" max="10242" width="6.5703125" style="53" bestFit="1" customWidth="1"/>
    <col min="10243" max="10243" width="9.140625" style="53" bestFit="1" customWidth="1"/>
    <col min="10244" max="10244" width="6.5703125" style="53" bestFit="1" customWidth="1"/>
    <col min="10245" max="10245" width="9.140625" style="53"/>
    <col min="10246" max="10246" width="6.5703125" style="53" bestFit="1" customWidth="1"/>
    <col min="10247" max="10247" width="9.140625" style="53"/>
    <col min="10248" max="10248" width="6.5703125" style="53" bestFit="1" customWidth="1"/>
    <col min="10249" max="10249" width="9.140625" style="53"/>
    <col min="10250" max="10250" width="10.85546875" style="53" bestFit="1" customWidth="1"/>
    <col min="10251" max="10251" width="12.28515625" style="53" bestFit="1" customWidth="1"/>
    <col min="10252" max="10490" width="9.140625" style="53"/>
    <col min="10491" max="10491" width="5" style="53" bestFit="1" customWidth="1"/>
    <col min="10492" max="10492" width="65.85546875" style="53" bestFit="1" customWidth="1"/>
    <col min="10493" max="10493" width="5.85546875" style="53" bestFit="1" customWidth="1"/>
    <col min="10494" max="10494" width="15.28515625" style="53" customWidth="1"/>
    <col min="10495" max="10495" width="13.7109375" style="53" customWidth="1"/>
    <col min="10496" max="10496" width="6.5703125" style="53" bestFit="1" customWidth="1"/>
    <col min="10497" max="10497" width="9.140625" style="53" bestFit="1" customWidth="1"/>
    <col min="10498" max="10498" width="6.5703125" style="53" bestFit="1" customWidth="1"/>
    <col min="10499" max="10499" width="9.140625" style="53" bestFit="1" customWidth="1"/>
    <col min="10500" max="10500" width="6.5703125" style="53" bestFit="1" customWidth="1"/>
    <col min="10501" max="10501" width="9.140625" style="53"/>
    <col min="10502" max="10502" width="6.5703125" style="53" bestFit="1" customWidth="1"/>
    <col min="10503" max="10503" width="9.140625" style="53"/>
    <col min="10504" max="10504" width="6.5703125" style="53" bestFit="1" customWidth="1"/>
    <col min="10505" max="10505" width="9.140625" style="53"/>
    <col min="10506" max="10506" width="10.85546875" style="53" bestFit="1" customWidth="1"/>
    <col min="10507" max="10507" width="12.28515625" style="53" bestFit="1" customWidth="1"/>
    <col min="10508" max="10746" width="9.140625" style="53"/>
    <col min="10747" max="10747" width="5" style="53" bestFit="1" customWidth="1"/>
    <col min="10748" max="10748" width="65.85546875" style="53" bestFit="1" customWidth="1"/>
    <col min="10749" max="10749" width="5.85546875" style="53" bestFit="1" customWidth="1"/>
    <col min="10750" max="10750" width="15.28515625" style="53" customWidth="1"/>
    <col min="10751" max="10751" width="13.7109375" style="53" customWidth="1"/>
    <col min="10752" max="10752" width="6.5703125" style="53" bestFit="1" customWidth="1"/>
    <col min="10753" max="10753" width="9.140625" style="53" bestFit="1" customWidth="1"/>
    <col min="10754" max="10754" width="6.5703125" style="53" bestFit="1" customWidth="1"/>
    <col min="10755" max="10755" width="9.140625" style="53" bestFit="1" customWidth="1"/>
    <col min="10756" max="10756" width="6.5703125" style="53" bestFit="1" customWidth="1"/>
    <col min="10757" max="10757" width="9.140625" style="53"/>
    <col min="10758" max="10758" width="6.5703125" style="53" bestFit="1" customWidth="1"/>
    <col min="10759" max="10759" width="9.140625" style="53"/>
    <col min="10760" max="10760" width="6.5703125" style="53" bestFit="1" customWidth="1"/>
    <col min="10761" max="10761" width="9.140625" style="53"/>
    <col min="10762" max="10762" width="10.85546875" style="53" bestFit="1" customWidth="1"/>
    <col min="10763" max="10763" width="12.28515625" style="53" bestFit="1" customWidth="1"/>
    <col min="10764" max="11002" width="9.140625" style="53"/>
    <col min="11003" max="11003" width="5" style="53" bestFit="1" customWidth="1"/>
    <col min="11004" max="11004" width="65.85546875" style="53" bestFit="1" customWidth="1"/>
    <col min="11005" max="11005" width="5.85546875" style="53" bestFit="1" customWidth="1"/>
    <col min="11006" max="11006" width="15.28515625" style="53" customWidth="1"/>
    <col min="11007" max="11007" width="13.7109375" style="53" customWidth="1"/>
    <col min="11008" max="11008" width="6.5703125" style="53" bestFit="1" customWidth="1"/>
    <col min="11009" max="11009" width="9.140625" style="53" bestFit="1" customWidth="1"/>
    <col min="11010" max="11010" width="6.5703125" style="53" bestFit="1" customWidth="1"/>
    <col min="11011" max="11011" width="9.140625" style="53" bestFit="1" customWidth="1"/>
    <col min="11012" max="11012" width="6.5703125" style="53" bestFit="1" customWidth="1"/>
    <col min="11013" max="11013" width="9.140625" style="53"/>
    <col min="11014" max="11014" width="6.5703125" style="53" bestFit="1" customWidth="1"/>
    <col min="11015" max="11015" width="9.140625" style="53"/>
    <col min="11016" max="11016" width="6.5703125" style="53" bestFit="1" customWidth="1"/>
    <col min="11017" max="11017" width="9.140625" style="53"/>
    <col min="11018" max="11018" width="10.85546875" style="53" bestFit="1" customWidth="1"/>
    <col min="11019" max="11019" width="12.28515625" style="53" bestFit="1" customWidth="1"/>
    <col min="11020" max="11258" width="9.140625" style="53"/>
    <col min="11259" max="11259" width="5" style="53" bestFit="1" customWidth="1"/>
    <col min="11260" max="11260" width="65.85546875" style="53" bestFit="1" customWidth="1"/>
    <col min="11261" max="11261" width="5.85546875" style="53" bestFit="1" customWidth="1"/>
    <col min="11262" max="11262" width="15.28515625" style="53" customWidth="1"/>
    <col min="11263" max="11263" width="13.7109375" style="53" customWidth="1"/>
    <col min="11264" max="11264" width="6.5703125" style="53" bestFit="1" customWidth="1"/>
    <col min="11265" max="11265" width="9.140625" style="53" bestFit="1" customWidth="1"/>
    <col min="11266" max="11266" width="6.5703125" style="53" bestFit="1" customWidth="1"/>
    <col min="11267" max="11267" width="9.140625" style="53" bestFit="1" customWidth="1"/>
    <col min="11268" max="11268" width="6.5703125" style="53" bestFit="1" customWidth="1"/>
    <col min="11269" max="11269" width="9.140625" style="53"/>
    <col min="11270" max="11270" width="6.5703125" style="53" bestFit="1" customWidth="1"/>
    <col min="11271" max="11271" width="9.140625" style="53"/>
    <col min="11272" max="11272" width="6.5703125" style="53" bestFit="1" customWidth="1"/>
    <col min="11273" max="11273" width="9.140625" style="53"/>
    <col min="11274" max="11274" width="10.85546875" style="53" bestFit="1" customWidth="1"/>
    <col min="11275" max="11275" width="12.28515625" style="53" bestFit="1" customWidth="1"/>
    <col min="11276" max="11514" width="9.140625" style="53"/>
    <col min="11515" max="11515" width="5" style="53" bestFit="1" customWidth="1"/>
    <col min="11516" max="11516" width="65.85546875" style="53" bestFit="1" customWidth="1"/>
    <col min="11517" max="11517" width="5.85546875" style="53" bestFit="1" customWidth="1"/>
    <col min="11518" max="11518" width="15.28515625" style="53" customWidth="1"/>
    <col min="11519" max="11519" width="13.7109375" style="53" customWidth="1"/>
    <col min="11520" max="11520" width="6.5703125" style="53" bestFit="1" customWidth="1"/>
    <col min="11521" max="11521" width="9.140625" style="53" bestFit="1" customWidth="1"/>
    <col min="11522" max="11522" width="6.5703125" style="53" bestFit="1" customWidth="1"/>
    <col min="11523" max="11523" width="9.140625" style="53" bestFit="1" customWidth="1"/>
    <col min="11524" max="11524" width="6.5703125" style="53" bestFit="1" customWidth="1"/>
    <col min="11525" max="11525" width="9.140625" style="53"/>
    <col min="11526" max="11526" width="6.5703125" style="53" bestFit="1" customWidth="1"/>
    <col min="11527" max="11527" width="9.140625" style="53"/>
    <col min="11528" max="11528" width="6.5703125" style="53" bestFit="1" customWidth="1"/>
    <col min="11529" max="11529" width="9.140625" style="53"/>
    <col min="11530" max="11530" width="10.85546875" style="53" bestFit="1" customWidth="1"/>
    <col min="11531" max="11531" width="12.28515625" style="53" bestFit="1" customWidth="1"/>
    <col min="11532" max="11770" width="9.140625" style="53"/>
    <col min="11771" max="11771" width="5" style="53" bestFit="1" customWidth="1"/>
    <col min="11772" max="11772" width="65.85546875" style="53" bestFit="1" customWidth="1"/>
    <col min="11773" max="11773" width="5.85546875" style="53" bestFit="1" customWidth="1"/>
    <col min="11774" max="11774" width="15.28515625" style="53" customWidth="1"/>
    <col min="11775" max="11775" width="13.7109375" style="53" customWidth="1"/>
    <col min="11776" max="11776" width="6.5703125" style="53" bestFit="1" customWidth="1"/>
    <col min="11777" max="11777" width="9.140625" style="53" bestFit="1" customWidth="1"/>
    <col min="11778" max="11778" width="6.5703125" style="53" bestFit="1" customWidth="1"/>
    <col min="11779" max="11779" width="9.140625" style="53" bestFit="1" customWidth="1"/>
    <col min="11780" max="11780" width="6.5703125" style="53" bestFit="1" customWidth="1"/>
    <col min="11781" max="11781" width="9.140625" style="53"/>
    <col min="11782" max="11782" width="6.5703125" style="53" bestFit="1" customWidth="1"/>
    <col min="11783" max="11783" width="9.140625" style="53"/>
    <col min="11784" max="11784" width="6.5703125" style="53" bestFit="1" customWidth="1"/>
    <col min="11785" max="11785" width="9.140625" style="53"/>
    <col min="11786" max="11786" width="10.85546875" style="53" bestFit="1" customWidth="1"/>
    <col min="11787" max="11787" width="12.28515625" style="53" bestFit="1" customWidth="1"/>
    <col min="11788" max="12026" width="9.140625" style="53"/>
    <col min="12027" max="12027" width="5" style="53" bestFit="1" customWidth="1"/>
    <col min="12028" max="12028" width="65.85546875" style="53" bestFit="1" customWidth="1"/>
    <col min="12029" max="12029" width="5.85546875" style="53" bestFit="1" customWidth="1"/>
    <col min="12030" max="12030" width="15.28515625" style="53" customWidth="1"/>
    <col min="12031" max="12031" width="13.7109375" style="53" customWidth="1"/>
    <col min="12032" max="12032" width="6.5703125" style="53" bestFit="1" customWidth="1"/>
    <col min="12033" max="12033" width="9.140625" style="53" bestFit="1" customWidth="1"/>
    <col min="12034" max="12034" width="6.5703125" style="53" bestFit="1" customWidth="1"/>
    <col min="12035" max="12035" width="9.140625" style="53" bestFit="1" customWidth="1"/>
    <col min="12036" max="12036" width="6.5703125" style="53" bestFit="1" customWidth="1"/>
    <col min="12037" max="12037" width="9.140625" style="53"/>
    <col min="12038" max="12038" width="6.5703125" style="53" bestFit="1" customWidth="1"/>
    <col min="12039" max="12039" width="9.140625" style="53"/>
    <col min="12040" max="12040" width="6.5703125" style="53" bestFit="1" customWidth="1"/>
    <col min="12041" max="12041" width="9.140625" style="53"/>
    <col min="12042" max="12042" width="10.85546875" style="53" bestFit="1" customWidth="1"/>
    <col min="12043" max="12043" width="12.28515625" style="53" bestFit="1" customWidth="1"/>
    <col min="12044" max="12282" width="9.140625" style="53"/>
    <col min="12283" max="12283" width="5" style="53" bestFit="1" customWidth="1"/>
    <col min="12284" max="12284" width="65.85546875" style="53" bestFit="1" customWidth="1"/>
    <col min="12285" max="12285" width="5.85546875" style="53" bestFit="1" customWidth="1"/>
    <col min="12286" max="12286" width="15.28515625" style="53" customWidth="1"/>
    <col min="12287" max="12287" width="13.7109375" style="53" customWidth="1"/>
    <col min="12288" max="12288" width="6.5703125" style="53" bestFit="1" customWidth="1"/>
    <col min="12289" max="12289" width="9.140625" style="53" bestFit="1" customWidth="1"/>
    <col min="12290" max="12290" width="6.5703125" style="53" bestFit="1" customWidth="1"/>
    <col min="12291" max="12291" width="9.140625" style="53" bestFit="1" customWidth="1"/>
    <col min="12292" max="12292" width="6.5703125" style="53" bestFit="1" customWidth="1"/>
    <col min="12293" max="12293" width="9.140625" style="53"/>
    <col min="12294" max="12294" width="6.5703125" style="53" bestFit="1" customWidth="1"/>
    <col min="12295" max="12295" width="9.140625" style="53"/>
    <col min="12296" max="12296" width="6.5703125" style="53" bestFit="1" customWidth="1"/>
    <col min="12297" max="12297" width="9.140625" style="53"/>
    <col min="12298" max="12298" width="10.85546875" style="53" bestFit="1" customWidth="1"/>
    <col min="12299" max="12299" width="12.28515625" style="53" bestFit="1" customWidth="1"/>
    <col min="12300" max="12538" width="9.140625" style="53"/>
    <col min="12539" max="12539" width="5" style="53" bestFit="1" customWidth="1"/>
    <col min="12540" max="12540" width="65.85546875" style="53" bestFit="1" customWidth="1"/>
    <col min="12541" max="12541" width="5.85546875" style="53" bestFit="1" customWidth="1"/>
    <col min="12542" max="12542" width="15.28515625" style="53" customWidth="1"/>
    <col min="12543" max="12543" width="13.7109375" style="53" customWidth="1"/>
    <col min="12544" max="12544" width="6.5703125" style="53" bestFit="1" customWidth="1"/>
    <col min="12545" max="12545" width="9.140625" style="53" bestFit="1" customWidth="1"/>
    <col min="12546" max="12546" width="6.5703125" style="53" bestFit="1" customWidth="1"/>
    <col min="12547" max="12547" width="9.140625" style="53" bestFit="1" customWidth="1"/>
    <col min="12548" max="12548" width="6.5703125" style="53" bestFit="1" customWidth="1"/>
    <col min="12549" max="12549" width="9.140625" style="53"/>
    <col min="12550" max="12550" width="6.5703125" style="53" bestFit="1" customWidth="1"/>
    <col min="12551" max="12551" width="9.140625" style="53"/>
    <col min="12552" max="12552" width="6.5703125" style="53" bestFit="1" customWidth="1"/>
    <col min="12553" max="12553" width="9.140625" style="53"/>
    <col min="12554" max="12554" width="10.85546875" style="53" bestFit="1" customWidth="1"/>
    <col min="12555" max="12555" width="12.28515625" style="53" bestFit="1" customWidth="1"/>
    <col min="12556" max="12794" width="9.140625" style="53"/>
    <col min="12795" max="12795" width="5" style="53" bestFit="1" customWidth="1"/>
    <col min="12796" max="12796" width="65.85546875" style="53" bestFit="1" customWidth="1"/>
    <col min="12797" max="12797" width="5.85546875" style="53" bestFit="1" customWidth="1"/>
    <col min="12798" max="12798" width="15.28515625" style="53" customWidth="1"/>
    <col min="12799" max="12799" width="13.7109375" style="53" customWidth="1"/>
    <col min="12800" max="12800" width="6.5703125" style="53" bestFit="1" customWidth="1"/>
    <col min="12801" max="12801" width="9.140625" style="53" bestFit="1" customWidth="1"/>
    <col min="12802" max="12802" width="6.5703125" style="53" bestFit="1" customWidth="1"/>
    <col min="12803" max="12803" width="9.140625" style="53" bestFit="1" customWidth="1"/>
    <col min="12804" max="12804" width="6.5703125" style="53" bestFit="1" customWidth="1"/>
    <col min="12805" max="12805" width="9.140625" style="53"/>
    <col min="12806" max="12806" width="6.5703125" style="53" bestFit="1" customWidth="1"/>
    <col min="12807" max="12807" width="9.140625" style="53"/>
    <col min="12808" max="12808" width="6.5703125" style="53" bestFit="1" customWidth="1"/>
    <col min="12809" max="12809" width="9.140625" style="53"/>
    <col min="12810" max="12810" width="10.85546875" style="53" bestFit="1" customWidth="1"/>
    <col min="12811" max="12811" width="12.28515625" style="53" bestFit="1" customWidth="1"/>
    <col min="12812" max="13050" width="9.140625" style="53"/>
    <col min="13051" max="13051" width="5" style="53" bestFit="1" customWidth="1"/>
    <col min="13052" max="13052" width="65.85546875" style="53" bestFit="1" customWidth="1"/>
    <col min="13053" max="13053" width="5.85546875" style="53" bestFit="1" customWidth="1"/>
    <col min="13054" max="13054" width="15.28515625" style="53" customWidth="1"/>
    <col min="13055" max="13055" width="13.7109375" style="53" customWidth="1"/>
    <col min="13056" max="13056" width="6.5703125" style="53" bestFit="1" customWidth="1"/>
    <col min="13057" max="13057" width="9.140625" style="53" bestFit="1" customWidth="1"/>
    <col min="13058" max="13058" width="6.5703125" style="53" bestFit="1" customWidth="1"/>
    <col min="13059" max="13059" width="9.140625" style="53" bestFit="1" customWidth="1"/>
    <col min="13060" max="13060" width="6.5703125" style="53" bestFit="1" customWidth="1"/>
    <col min="13061" max="13061" width="9.140625" style="53"/>
    <col min="13062" max="13062" width="6.5703125" style="53" bestFit="1" customWidth="1"/>
    <col min="13063" max="13063" width="9.140625" style="53"/>
    <col min="13064" max="13064" width="6.5703125" style="53" bestFit="1" customWidth="1"/>
    <col min="13065" max="13065" width="9.140625" style="53"/>
    <col min="13066" max="13066" width="10.85546875" style="53" bestFit="1" customWidth="1"/>
    <col min="13067" max="13067" width="12.28515625" style="53" bestFit="1" customWidth="1"/>
    <col min="13068" max="13306" width="9.140625" style="53"/>
    <col min="13307" max="13307" width="5" style="53" bestFit="1" customWidth="1"/>
    <col min="13308" max="13308" width="65.85546875" style="53" bestFit="1" customWidth="1"/>
    <col min="13309" max="13309" width="5.85546875" style="53" bestFit="1" customWidth="1"/>
    <col min="13310" max="13310" width="15.28515625" style="53" customWidth="1"/>
    <col min="13311" max="13311" width="13.7109375" style="53" customWidth="1"/>
    <col min="13312" max="13312" width="6.5703125" style="53" bestFit="1" customWidth="1"/>
    <col min="13313" max="13313" width="9.140625" style="53" bestFit="1" customWidth="1"/>
    <col min="13314" max="13314" width="6.5703125" style="53" bestFit="1" customWidth="1"/>
    <col min="13315" max="13315" width="9.140625" style="53" bestFit="1" customWidth="1"/>
    <col min="13316" max="13316" width="6.5703125" style="53" bestFit="1" customWidth="1"/>
    <col min="13317" max="13317" width="9.140625" style="53"/>
    <col min="13318" max="13318" width="6.5703125" style="53" bestFit="1" customWidth="1"/>
    <col min="13319" max="13319" width="9.140625" style="53"/>
    <col min="13320" max="13320" width="6.5703125" style="53" bestFit="1" customWidth="1"/>
    <col min="13321" max="13321" width="9.140625" style="53"/>
    <col min="13322" max="13322" width="10.85546875" style="53" bestFit="1" customWidth="1"/>
    <col min="13323" max="13323" width="12.28515625" style="53" bestFit="1" customWidth="1"/>
    <col min="13324" max="13562" width="9.140625" style="53"/>
    <col min="13563" max="13563" width="5" style="53" bestFit="1" customWidth="1"/>
    <col min="13564" max="13564" width="65.85546875" style="53" bestFit="1" customWidth="1"/>
    <col min="13565" max="13565" width="5.85546875" style="53" bestFit="1" customWidth="1"/>
    <col min="13566" max="13566" width="15.28515625" style="53" customWidth="1"/>
    <col min="13567" max="13567" width="13.7109375" style="53" customWidth="1"/>
    <col min="13568" max="13568" width="6.5703125" style="53" bestFit="1" customWidth="1"/>
    <col min="13569" max="13569" width="9.140625" style="53" bestFit="1" customWidth="1"/>
    <col min="13570" max="13570" width="6.5703125" style="53" bestFit="1" customWidth="1"/>
    <col min="13571" max="13571" width="9.140625" style="53" bestFit="1" customWidth="1"/>
    <col min="13572" max="13572" width="6.5703125" style="53" bestFit="1" customWidth="1"/>
    <col min="13573" max="13573" width="9.140625" style="53"/>
    <col min="13574" max="13574" width="6.5703125" style="53" bestFit="1" customWidth="1"/>
    <col min="13575" max="13575" width="9.140625" style="53"/>
    <col min="13576" max="13576" width="6.5703125" style="53" bestFit="1" customWidth="1"/>
    <col min="13577" max="13577" width="9.140625" style="53"/>
    <col min="13578" max="13578" width="10.85546875" style="53" bestFit="1" customWidth="1"/>
    <col min="13579" max="13579" width="12.28515625" style="53" bestFit="1" customWidth="1"/>
    <col min="13580" max="13818" width="9.140625" style="53"/>
    <col min="13819" max="13819" width="5" style="53" bestFit="1" customWidth="1"/>
    <col min="13820" max="13820" width="65.85546875" style="53" bestFit="1" customWidth="1"/>
    <col min="13821" max="13821" width="5.85546875" style="53" bestFit="1" customWidth="1"/>
    <col min="13822" max="13822" width="15.28515625" style="53" customWidth="1"/>
    <col min="13823" max="13823" width="13.7109375" style="53" customWidth="1"/>
    <col min="13824" max="13824" width="6.5703125" style="53" bestFit="1" customWidth="1"/>
    <col min="13825" max="13825" width="9.140625" style="53" bestFit="1" customWidth="1"/>
    <col min="13826" max="13826" width="6.5703125" style="53" bestFit="1" customWidth="1"/>
    <col min="13827" max="13827" width="9.140625" style="53" bestFit="1" customWidth="1"/>
    <col min="13828" max="13828" width="6.5703125" style="53" bestFit="1" customWidth="1"/>
    <col min="13829" max="13829" width="9.140625" style="53"/>
    <col min="13830" max="13830" width="6.5703125" style="53" bestFit="1" customWidth="1"/>
    <col min="13831" max="13831" width="9.140625" style="53"/>
    <col min="13832" max="13832" width="6.5703125" style="53" bestFit="1" customWidth="1"/>
    <col min="13833" max="13833" width="9.140625" style="53"/>
    <col min="13834" max="13834" width="10.85546875" style="53" bestFit="1" customWidth="1"/>
    <col min="13835" max="13835" width="12.28515625" style="53" bestFit="1" customWidth="1"/>
    <col min="13836" max="14074" width="9.140625" style="53"/>
    <col min="14075" max="14075" width="5" style="53" bestFit="1" customWidth="1"/>
    <col min="14076" max="14076" width="65.85546875" style="53" bestFit="1" customWidth="1"/>
    <col min="14077" max="14077" width="5.85546875" style="53" bestFit="1" customWidth="1"/>
    <col min="14078" max="14078" width="15.28515625" style="53" customWidth="1"/>
    <col min="14079" max="14079" width="13.7109375" style="53" customWidth="1"/>
    <col min="14080" max="14080" width="6.5703125" style="53" bestFit="1" customWidth="1"/>
    <col min="14081" max="14081" width="9.140625" style="53" bestFit="1" customWidth="1"/>
    <col min="14082" max="14082" width="6.5703125" style="53" bestFit="1" customWidth="1"/>
    <col min="14083" max="14083" width="9.140625" style="53" bestFit="1" customWidth="1"/>
    <col min="14084" max="14084" width="6.5703125" style="53" bestFit="1" customWidth="1"/>
    <col min="14085" max="14085" width="9.140625" style="53"/>
    <col min="14086" max="14086" width="6.5703125" style="53" bestFit="1" customWidth="1"/>
    <col min="14087" max="14087" width="9.140625" style="53"/>
    <col min="14088" max="14088" width="6.5703125" style="53" bestFit="1" customWidth="1"/>
    <col min="14089" max="14089" width="9.140625" style="53"/>
    <col min="14090" max="14090" width="10.85546875" style="53" bestFit="1" customWidth="1"/>
    <col min="14091" max="14091" width="12.28515625" style="53" bestFit="1" customWidth="1"/>
    <col min="14092" max="14330" width="9.140625" style="53"/>
    <col min="14331" max="14331" width="5" style="53" bestFit="1" customWidth="1"/>
    <col min="14332" max="14332" width="65.85546875" style="53" bestFit="1" customWidth="1"/>
    <col min="14333" max="14333" width="5.85546875" style="53" bestFit="1" customWidth="1"/>
    <col min="14334" max="14334" width="15.28515625" style="53" customWidth="1"/>
    <col min="14335" max="14335" width="13.7109375" style="53" customWidth="1"/>
    <col min="14336" max="14336" width="6.5703125" style="53" bestFit="1" customWidth="1"/>
    <col min="14337" max="14337" width="9.140625" style="53" bestFit="1" customWidth="1"/>
    <col min="14338" max="14338" width="6.5703125" style="53" bestFit="1" customWidth="1"/>
    <col min="14339" max="14339" width="9.140625" style="53" bestFit="1" customWidth="1"/>
    <col min="14340" max="14340" width="6.5703125" style="53" bestFit="1" customWidth="1"/>
    <col min="14341" max="14341" width="9.140625" style="53"/>
    <col min="14342" max="14342" width="6.5703125" style="53" bestFit="1" customWidth="1"/>
    <col min="14343" max="14343" width="9.140625" style="53"/>
    <col min="14344" max="14344" width="6.5703125" style="53" bestFit="1" customWidth="1"/>
    <col min="14345" max="14345" width="9.140625" style="53"/>
    <col min="14346" max="14346" width="10.85546875" style="53" bestFit="1" customWidth="1"/>
    <col min="14347" max="14347" width="12.28515625" style="53" bestFit="1" customWidth="1"/>
    <col min="14348" max="14586" width="9.140625" style="53"/>
    <col min="14587" max="14587" width="5" style="53" bestFit="1" customWidth="1"/>
    <col min="14588" max="14588" width="65.85546875" style="53" bestFit="1" customWidth="1"/>
    <col min="14589" max="14589" width="5.85546875" style="53" bestFit="1" customWidth="1"/>
    <col min="14590" max="14590" width="15.28515625" style="53" customWidth="1"/>
    <col min="14591" max="14591" width="13.7109375" style="53" customWidth="1"/>
    <col min="14592" max="14592" width="6.5703125" style="53" bestFit="1" customWidth="1"/>
    <col min="14593" max="14593" width="9.140625" style="53" bestFit="1" customWidth="1"/>
    <col min="14594" max="14594" width="6.5703125" style="53" bestFit="1" customWidth="1"/>
    <col min="14595" max="14595" width="9.140625" style="53" bestFit="1" customWidth="1"/>
    <col min="14596" max="14596" width="6.5703125" style="53" bestFit="1" customWidth="1"/>
    <col min="14597" max="14597" width="9.140625" style="53"/>
    <col min="14598" max="14598" width="6.5703125" style="53" bestFit="1" customWidth="1"/>
    <col min="14599" max="14599" width="9.140625" style="53"/>
    <col min="14600" max="14600" width="6.5703125" style="53" bestFit="1" customWidth="1"/>
    <col min="14601" max="14601" width="9.140625" style="53"/>
    <col min="14602" max="14602" width="10.85546875" style="53" bestFit="1" customWidth="1"/>
    <col min="14603" max="14603" width="12.28515625" style="53" bestFit="1" customWidth="1"/>
    <col min="14604" max="14842" width="9.140625" style="53"/>
    <col min="14843" max="14843" width="5" style="53" bestFit="1" customWidth="1"/>
    <col min="14844" max="14844" width="65.85546875" style="53" bestFit="1" customWidth="1"/>
    <col min="14845" max="14845" width="5.85546875" style="53" bestFit="1" customWidth="1"/>
    <col min="14846" max="14846" width="15.28515625" style="53" customWidth="1"/>
    <col min="14847" max="14847" width="13.7109375" style="53" customWidth="1"/>
    <col min="14848" max="14848" width="6.5703125" style="53" bestFit="1" customWidth="1"/>
    <col min="14849" max="14849" width="9.140625" style="53" bestFit="1" customWidth="1"/>
    <col min="14850" max="14850" width="6.5703125" style="53" bestFit="1" customWidth="1"/>
    <col min="14851" max="14851" width="9.140625" style="53" bestFit="1" customWidth="1"/>
    <col min="14852" max="14852" width="6.5703125" style="53" bestFit="1" customWidth="1"/>
    <col min="14853" max="14853" width="9.140625" style="53"/>
    <col min="14854" max="14854" width="6.5703125" style="53" bestFit="1" customWidth="1"/>
    <col min="14855" max="14855" width="9.140625" style="53"/>
    <col min="14856" max="14856" width="6.5703125" style="53" bestFit="1" customWidth="1"/>
    <col min="14857" max="14857" width="9.140625" style="53"/>
    <col min="14858" max="14858" width="10.85546875" style="53" bestFit="1" customWidth="1"/>
    <col min="14859" max="14859" width="12.28515625" style="53" bestFit="1" customWidth="1"/>
    <col min="14860" max="15098" width="9.140625" style="53"/>
    <col min="15099" max="15099" width="5" style="53" bestFit="1" customWidth="1"/>
    <col min="15100" max="15100" width="65.85546875" style="53" bestFit="1" customWidth="1"/>
    <col min="15101" max="15101" width="5.85546875" style="53" bestFit="1" customWidth="1"/>
    <col min="15102" max="15102" width="15.28515625" style="53" customWidth="1"/>
    <col min="15103" max="15103" width="13.7109375" style="53" customWidth="1"/>
    <col min="15104" max="15104" width="6.5703125" style="53" bestFit="1" customWidth="1"/>
    <col min="15105" max="15105" width="9.140625" style="53" bestFit="1" customWidth="1"/>
    <col min="15106" max="15106" width="6.5703125" style="53" bestFit="1" customWidth="1"/>
    <col min="15107" max="15107" width="9.140625" style="53" bestFit="1" customWidth="1"/>
    <col min="15108" max="15108" width="6.5703125" style="53" bestFit="1" customWidth="1"/>
    <col min="15109" max="15109" width="9.140625" style="53"/>
    <col min="15110" max="15110" width="6.5703125" style="53" bestFit="1" customWidth="1"/>
    <col min="15111" max="15111" width="9.140625" style="53"/>
    <col min="15112" max="15112" width="6.5703125" style="53" bestFit="1" customWidth="1"/>
    <col min="15113" max="15113" width="9.140625" style="53"/>
    <col min="15114" max="15114" width="10.85546875" style="53" bestFit="1" customWidth="1"/>
    <col min="15115" max="15115" width="12.28515625" style="53" bestFit="1" customWidth="1"/>
    <col min="15116" max="15354" width="9.140625" style="53"/>
    <col min="15355" max="15355" width="5" style="53" bestFit="1" customWidth="1"/>
    <col min="15356" max="15356" width="65.85546875" style="53" bestFit="1" customWidth="1"/>
    <col min="15357" max="15357" width="5.85546875" style="53" bestFit="1" customWidth="1"/>
    <col min="15358" max="15358" width="15.28515625" style="53" customWidth="1"/>
    <col min="15359" max="15359" width="13.7109375" style="53" customWidth="1"/>
    <col min="15360" max="15360" width="6.5703125" style="53" bestFit="1" customWidth="1"/>
    <col min="15361" max="15361" width="9.140625" style="53" bestFit="1" customWidth="1"/>
    <col min="15362" max="15362" width="6.5703125" style="53" bestFit="1" customWidth="1"/>
    <col min="15363" max="15363" width="9.140625" style="53" bestFit="1" customWidth="1"/>
    <col min="15364" max="15364" width="6.5703125" style="53" bestFit="1" customWidth="1"/>
    <col min="15365" max="15365" width="9.140625" style="53"/>
    <col min="15366" max="15366" width="6.5703125" style="53" bestFit="1" customWidth="1"/>
    <col min="15367" max="15367" width="9.140625" style="53"/>
    <col min="15368" max="15368" width="6.5703125" style="53" bestFit="1" customWidth="1"/>
    <col min="15369" max="15369" width="9.140625" style="53"/>
    <col min="15370" max="15370" width="10.85546875" style="53" bestFit="1" customWidth="1"/>
    <col min="15371" max="15371" width="12.28515625" style="53" bestFit="1" customWidth="1"/>
    <col min="15372" max="15610" width="9.140625" style="53"/>
    <col min="15611" max="15611" width="5" style="53" bestFit="1" customWidth="1"/>
    <col min="15612" max="15612" width="65.85546875" style="53" bestFit="1" customWidth="1"/>
    <col min="15613" max="15613" width="5.85546875" style="53" bestFit="1" customWidth="1"/>
    <col min="15614" max="15614" width="15.28515625" style="53" customWidth="1"/>
    <col min="15615" max="15615" width="13.7109375" style="53" customWidth="1"/>
    <col min="15616" max="15616" width="6.5703125" style="53" bestFit="1" customWidth="1"/>
    <col min="15617" max="15617" width="9.140625" style="53" bestFit="1" customWidth="1"/>
    <col min="15618" max="15618" width="6.5703125" style="53" bestFit="1" customWidth="1"/>
    <col min="15619" max="15619" width="9.140625" style="53" bestFit="1" customWidth="1"/>
    <col min="15620" max="15620" width="6.5703125" style="53" bestFit="1" customWidth="1"/>
    <col min="15621" max="15621" width="9.140625" style="53"/>
    <col min="15622" max="15622" width="6.5703125" style="53" bestFit="1" customWidth="1"/>
    <col min="15623" max="15623" width="9.140625" style="53"/>
    <col min="15624" max="15624" width="6.5703125" style="53" bestFit="1" customWidth="1"/>
    <col min="15625" max="15625" width="9.140625" style="53"/>
    <col min="15626" max="15626" width="10.85546875" style="53" bestFit="1" customWidth="1"/>
    <col min="15627" max="15627" width="12.28515625" style="53" bestFit="1" customWidth="1"/>
    <col min="15628" max="15866" width="9.140625" style="53"/>
    <col min="15867" max="15867" width="5" style="53" bestFit="1" customWidth="1"/>
    <col min="15868" max="15868" width="65.85546875" style="53" bestFit="1" customWidth="1"/>
    <col min="15869" max="15869" width="5.85546875" style="53" bestFit="1" customWidth="1"/>
    <col min="15870" max="15870" width="15.28515625" style="53" customWidth="1"/>
    <col min="15871" max="15871" width="13.7109375" style="53" customWidth="1"/>
    <col min="15872" max="15872" width="6.5703125" style="53" bestFit="1" customWidth="1"/>
    <col min="15873" max="15873" width="9.140625" style="53" bestFit="1" customWidth="1"/>
    <col min="15874" max="15874" width="6.5703125" style="53" bestFit="1" customWidth="1"/>
    <col min="15875" max="15875" width="9.140625" style="53" bestFit="1" customWidth="1"/>
    <col min="15876" max="15876" width="6.5703125" style="53" bestFit="1" customWidth="1"/>
    <col min="15877" max="15877" width="9.140625" style="53"/>
    <col min="15878" max="15878" width="6.5703125" style="53" bestFit="1" customWidth="1"/>
    <col min="15879" max="15879" width="9.140625" style="53"/>
    <col min="15880" max="15880" width="6.5703125" style="53" bestFit="1" customWidth="1"/>
    <col min="15881" max="15881" width="9.140625" style="53"/>
    <col min="15882" max="15882" width="10.85546875" style="53" bestFit="1" customWidth="1"/>
    <col min="15883" max="15883" width="12.28515625" style="53" bestFit="1" customWidth="1"/>
    <col min="15884" max="16122" width="9.140625" style="53"/>
    <col min="16123" max="16123" width="5" style="53" bestFit="1" customWidth="1"/>
    <col min="16124" max="16124" width="65.85546875" style="53" bestFit="1" customWidth="1"/>
    <col min="16125" max="16125" width="5.85546875" style="53" bestFit="1" customWidth="1"/>
    <col min="16126" max="16126" width="15.28515625" style="53" customWidth="1"/>
    <col min="16127" max="16127" width="13.7109375" style="53" customWidth="1"/>
    <col min="16128" max="16128" width="6.5703125" style="53" bestFit="1" customWidth="1"/>
    <col min="16129" max="16129" width="9.140625" style="53" bestFit="1" customWidth="1"/>
    <col min="16130" max="16130" width="6.5703125" style="53" bestFit="1" customWidth="1"/>
    <col min="16131" max="16131" width="9.140625" style="53" bestFit="1" customWidth="1"/>
    <col min="16132" max="16132" width="6.5703125" style="53" bestFit="1" customWidth="1"/>
    <col min="16133" max="16133" width="9.140625" style="53"/>
    <col min="16134" max="16134" width="6.5703125" style="53" bestFit="1" customWidth="1"/>
    <col min="16135" max="16135" width="9.140625" style="53"/>
    <col min="16136" max="16136" width="6.5703125" style="53" bestFit="1" customWidth="1"/>
    <col min="16137" max="16137" width="9.140625" style="53"/>
    <col min="16138" max="16138" width="10.85546875" style="53" bestFit="1" customWidth="1"/>
    <col min="16139" max="16139" width="12.28515625" style="53" bestFit="1" customWidth="1"/>
    <col min="16140" max="16384" width="9.140625" style="53"/>
  </cols>
  <sheetData>
    <row r="1" spans="1:12" ht="15" x14ac:dyDescent="0.25">
      <c r="A1" s="458" t="s">
        <v>971</v>
      </c>
      <c r="B1" s="459"/>
      <c r="C1" s="459"/>
      <c r="D1" s="459"/>
      <c r="E1" s="459"/>
      <c r="F1" s="459"/>
      <c r="G1" s="459"/>
      <c r="H1" s="459"/>
      <c r="I1" s="459"/>
      <c r="J1" s="459"/>
      <c r="K1" s="459"/>
      <c r="L1" s="459"/>
    </row>
    <row r="2" spans="1:12" ht="15" x14ac:dyDescent="0.25">
      <c r="A2" s="54"/>
      <c r="B2" s="55"/>
      <c r="C2" s="55"/>
      <c r="D2" s="55"/>
      <c r="E2" s="422"/>
      <c r="F2" s="55"/>
      <c r="G2" s="55"/>
      <c r="H2" s="103"/>
    </row>
    <row r="3" spans="1:12" ht="15.75" x14ac:dyDescent="0.25">
      <c r="A3" s="460" t="s">
        <v>874</v>
      </c>
      <c r="B3" s="459"/>
      <c r="C3" s="459"/>
      <c r="D3" s="459"/>
      <c r="E3" s="459"/>
      <c r="F3" s="459"/>
      <c r="G3" s="459"/>
      <c r="H3" s="459"/>
      <c r="I3" s="459"/>
      <c r="J3" s="459"/>
      <c r="K3" s="459"/>
      <c r="L3" s="459"/>
    </row>
    <row r="4" spans="1:12" s="58" customFormat="1" ht="15" x14ac:dyDescent="0.25">
      <c r="A4" s="535" t="s">
        <v>647</v>
      </c>
      <c r="B4" s="536"/>
      <c r="C4" s="536"/>
      <c r="D4" s="536"/>
      <c r="E4" s="536"/>
      <c r="F4" s="459"/>
      <c r="G4" s="459"/>
      <c r="H4" s="459"/>
      <c r="I4" s="459"/>
      <c r="J4" s="459"/>
      <c r="K4" s="459"/>
      <c r="L4" s="459"/>
    </row>
    <row r="5" spans="1:12" x14ac:dyDescent="0.2">
      <c r="A5" s="537"/>
      <c r="B5" s="538"/>
      <c r="C5" s="538"/>
      <c r="D5" s="538"/>
      <c r="E5" s="427"/>
    </row>
    <row r="6" spans="1:12" s="68" customFormat="1" x14ac:dyDescent="0.2">
      <c r="A6" s="64" t="s">
        <v>2</v>
      </c>
      <c r="B6" s="65" t="s">
        <v>3</v>
      </c>
      <c r="C6" s="65" t="s">
        <v>4</v>
      </c>
      <c r="D6" s="65" t="s">
        <v>5</v>
      </c>
      <c r="E6" s="65" t="s">
        <v>6</v>
      </c>
      <c r="F6" s="65" t="s">
        <v>7</v>
      </c>
      <c r="G6" s="65" t="s">
        <v>8</v>
      </c>
      <c r="H6" s="65" t="s">
        <v>9</v>
      </c>
      <c r="I6" s="65" t="s">
        <v>10</v>
      </c>
      <c r="J6" s="65" t="s">
        <v>11</v>
      </c>
      <c r="K6" s="65" t="s">
        <v>12</v>
      </c>
      <c r="L6" s="67" t="s">
        <v>13</v>
      </c>
    </row>
    <row r="7" spans="1:12" ht="25.5" x14ac:dyDescent="0.25">
      <c r="A7" s="464" t="s">
        <v>108</v>
      </c>
      <c r="B7" s="466" t="s">
        <v>17</v>
      </c>
      <c r="C7" s="469" t="s">
        <v>109</v>
      </c>
      <c r="D7" s="476" t="s">
        <v>110</v>
      </c>
      <c r="E7" s="448"/>
      <c r="F7" s="109" t="s">
        <v>19</v>
      </c>
      <c r="G7" s="109" t="s">
        <v>20</v>
      </c>
      <c r="H7" s="109" t="s">
        <v>21</v>
      </c>
      <c r="I7" s="109" t="s">
        <v>22</v>
      </c>
      <c r="J7" s="109" t="s">
        <v>23</v>
      </c>
      <c r="K7" s="476" t="s">
        <v>111</v>
      </c>
      <c r="L7" s="477"/>
    </row>
    <row r="8" spans="1:12" x14ac:dyDescent="0.2">
      <c r="A8" s="465"/>
      <c r="B8" s="467"/>
      <c r="C8" s="470"/>
      <c r="D8" s="104" t="s">
        <v>27</v>
      </c>
      <c r="E8" s="104" t="s">
        <v>892</v>
      </c>
      <c r="F8" s="104" t="s">
        <v>27</v>
      </c>
      <c r="G8" s="104" t="s">
        <v>27</v>
      </c>
      <c r="H8" s="104" t="s">
        <v>27</v>
      </c>
      <c r="I8" s="104" t="s">
        <v>27</v>
      </c>
      <c r="J8" s="104" t="s">
        <v>27</v>
      </c>
      <c r="K8" s="104" t="s">
        <v>27</v>
      </c>
      <c r="L8" s="104" t="s">
        <v>892</v>
      </c>
    </row>
    <row r="9" spans="1:12" ht="15" customHeight="1" x14ac:dyDescent="0.2">
      <c r="A9" s="451"/>
      <c r="B9" s="468"/>
      <c r="C9" s="471"/>
      <c r="D9" s="476" t="s">
        <v>26</v>
      </c>
      <c r="E9" s="448"/>
      <c r="F9" s="109" t="s">
        <v>26</v>
      </c>
      <c r="G9" s="109" t="s">
        <v>26</v>
      </c>
      <c r="H9" s="109" t="s">
        <v>26</v>
      </c>
      <c r="I9" s="109" t="s">
        <v>26</v>
      </c>
      <c r="J9" s="109" t="s">
        <v>26</v>
      </c>
      <c r="K9" s="476" t="s">
        <v>26</v>
      </c>
      <c r="L9" s="448"/>
    </row>
    <row r="10" spans="1:12" ht="15" x14ac:dyDescent="0.2">
      <c r="A10" s="71" t="s">
        <v>112</v>
      </c>
      <c r="B10" s="93" t="s">
        <v>648</v>
      </c>
      <c r="C10" s="77" t="s">
        <v>649</v>
      </c>
      <c r="D10" s="253"/>
      <c r="E10" s="253"/>
      <c r="F10" s="254"/>
      <c r="G10" s="254"/>
      <c r="H10" s="254"/>
      <c r="I10" s="254"/>
      <c r="J10" s="254"/>
      <c r="K10" s="255">
        <f t="shared" ref="K10:L39" si="0">D10+F10+G10+H10+I10+J10</f>
        <v>0</v>
      </c>
      <c r="L10" s="255">
        <f t="shared" si="0"/>
        <v>0</v>
      </c>
    </row>
    <row r="11" spans="1:12" x14ac:dyDescent="0.2">
      <c r="A11" s="71" t="s">
        <v>115</v>
      </c>
      <c r="B11" s="93" t="s">
        <v>650</v>
      </c>
      <c r="C11" s="77" t="s">
        <v>651</v>
      </c>
      <c r="D11" s="74"/>
      <c r="E11" s="74"/>
      <c r="F11" s="254"/>
      <c r="G11" s="254"/>
      <c r="H11" s="254"/>
      <c r="I11" s="254"/>
      <c r="J11" s="254"/>
      <c r="K11" s="255">
        <f t="shared" si="0"/>
        <v>0</v>
      </c>
      <c r="L11" s="255">
        <f t="shared" si="0"/>
        <v>0</v>
      </c>
    </row>
    <row r="12" spans="1:12" x14ac:dyDescent="0.2">
      <c r="A12" s="71" t="s">
        <v>118</v>
      </c>
      <c r="B12" s="93" t="s">
        <v>652</v>
      </c>
      <c r="C12" s="77" t="s">
        <v>653</v>
      </c>
      <c r="D12" s="74"/>
      <c r="E12" s="74"/>
      <c r="F12" s="254"/>
      <c r="G12" s="254"/>
      <c r="H12" s="254"/>
      <c r="I12" s="254"/>
      <c r="J12" s="254"/>
      <c r="K12" s="255">
        <f t="shared" si="0"/>
        <v>0</v>
      </c>
      <c r="L12" s="255">
        <f t="shared" si="0"/>
        <v>0</v>
      </c>
    </row>
    <row r="13" spans="1:12" x14ac:dyDescent="0.2">
      <c r="A13" s="89" t="s">
        <v>121</v>
      </c>
      <c r="B13" s="94" t="s">
        <v>654</v>
      </c>
      <c r="C13" s="90" t="s">
        <v>655</v>
      </c>
      <c r="D13" s="92"/>
      <c r="E13" s="92"/>
      <c r="F13" s="256"/>
      <c r="G13" s="256"/>
      <c r="H13" s="256"/>
      <c r="I13" s="256"/>
      <c r="J13" s="256"/>
      <c r="K13" s="257">
        <f t="shared" si="0"/>
        <v>0</v>
      </c>
      <c r="L13" s="257">
        <f t="shared" si="0"/>
        <v>0</v>
      </c>
    </row>
    <row r="14" spans="1:12" s="76" customFormat="1" x14ac:dyDescent="0.2">
      <c r="A14" s="71" t="s">
        <v>124</v>
      </c>
      <c r="B14" s="105" t="s">
        <v>656</v>
      </c>
      <c r="C14" s="77" t="s">
        <v>657</v>
      </c>
      <c r="D14" s="74"/>
      <c r="E14" s="74"/>
      <c r="F14" s="254"/>
      <c r="G14" s="254"/>
      <c r="H14" s="254"/>
      <c r="I14" s="254"/>
      <c r="J14" s="254"/>
      <c r="K14" s="255">
        <f t="shared" si="0"/>
        <v>0</v>
      </c>
      <c r="L14" s="255">
        <f t="shared" si="0"/>
        <v>0</v>
      </c>
    </row>
    <row r="15" spans="1:12" x14ac:dyDescent="0.2">
      <c r="A15" s="71" t="s">
        <v>127</v>
      </c>
      <c r="B15" s="93" t="s">
        <v>658</v>
      </c>
      <c r="C15" s="77" t="s">
        <v>659</v>
      </c>
      <c r="D15" s="74"/>
      <c r="E15" s="74"/>
      <c r="F15" s="254"/>
      <c r="G15" s="254"/>
      <c r="H15" s="254"/>
      <c r="I15" s="254"/>
      <c r="J15" s="254"/>
      <c r="K15" s="255">
        <f t="shared" si="0"/>
        <v>0</v>
      </c>
      <c r="L15" s="255">
        <f t="shared" si="0"/>
        <v>0</v>
      </c>
    </row>
    <row r="16" spans="1:12" x14ac:dyDescent="0.2">
      <c r="A16" s="71" t="s">
        <v>130</v>
      </c>
      <c r="B16" s="93" t="s">
        <v>660</v>
      </c>
      <c r="C16" s="77" t="s">
        <v>661</v>
      </c>
      <c r="D16" s="74"/>
      <c r="E16" s="74"/>
      <c r="F16" s="254"/>
      <c r="G16" s="254"/>
      <c r="H16" s="254"/>
      <c r="I16" s="254"/>
      <c r="J16" s="254"/>
      <c r="K16" s="255">
        <f t="shared" si="0"/>
        <v>0</v>
      </c>
      <c r="L16" s="255">
        <f t="shared" si="0"/>
        <v>0</v>
      </c>
    </row>
    <row r="17" spans="1:12" x14ac:dyDescent="0.2">
      <c r="A17" s="71" t="s">
        <v>133</v>
      </c>
      <c r="B17" s="93" t="s">
        <v>662</v>
      </c>
      <c r="C17" s="77" t="s">
        <v>663</v>
      </c>
      <c r="D17" s="74"/>
      <c r="E17" s="74"/>
      <c r="F17" s="254"/>
      <c r="G17" s="254"/>
      <c r="H17" s="254"/>
      <c r="I17" s="254"/>
      <c r="J17" s="254"/>
      <c r="K17" s="255">
        <f t="shared" si="0"/>
        <v>0</v>
      </c>
      <c r="L17" s="255">
        <f t="shared" si="0"/>
        <v>0</v>
      </c>
    </row>
    <row r="18" spans="1:12" x14ac:dyDescent="0.2">
      <c r="A18" s="71" t="s">
        <v>136</v>
      </c>
      <c r="B18" s="93" t="s">
        <v>664</v>
      </c>
      <c r="C18" s="77" t="s">
        <v>665</v>
      </c>
      <c r="D18" s="74"/>
      <c r="E18" s="74"/>
      <c r="F18" s="254"/>
      <c r="G18" s="254"/>
      <c r="H18" s="254"/>
      <c r="I18" s="254"/>
      <c r="J18" s="254"/>
      <c r="K18" s="255">
        <f t="shared" si="0"/>
        <v>0</v>
      </c>
      <c r="L18" s="255">
        <f t="shared" si="0"/>
        <v>0</v>
      </c>
    </row>
    <row r="19" spans="1:12" x14ac:dyDescent="0.2">
      <c r="A19" s="71">
        <v>10</v>
      </c>
      <c r="B19" s="93" t="s">
        <v>666</v>
      </c>
      <c r="C19" s="77" t="s">
        <v>667</v>
      </c>
      <c r="D19" s="74"/>
      <c r="E19" s="74"/>
      <c r="F19" s="254"/>
      <c r="G19" s="254"/>
      <c r="H19" s="254"/>
      <c r="I19" s="254"/>
      <c r="J19" s="254"/>
      <c r="K19" s="255">
        <f t="shared" si="0"/>
        <v>0</v>
      </c>
      <c r="L19" s="255">
        <f t="shared" si="0"/>
        <v>0</v>
      </c>
    </row>
    <row r="20" spans="1:12" x14ac:dyDescent="0.2">
      <c r="A20" s="89">
        <v>11</v>
      </c>
      <c r="B20" s="258" t="s">
        <v>668</v>
      </c>
      <c r="C20" s="90" t="s">
        <v>669</v>
      </c>
      <c r="D20" s="92"/>
      <c r="E20" s="92"/>
      <c r="F20" s="256"/>
      <c r="G20" s="256"/>
      <c r="H20" s="256"/>
      <c r="I20" s="256"/>
      <c r="J20" s="256"/>
      <c r="K20" s="257">
        <f t="shared" si="0"/>
        <v>0</v>
      </c>
      <c r="L20" s="257">
        <f t="shared" si="0"/>
        <v>0</v>
      </c>
    </row>
    <row r="21" spans="1:12" x14ac:dyDescent="0.2">
      <c r="A21" s="71">
        <v>12</v>
      </c>
      <c r="B21" s="105" t="s">
        <v>670</v>
      </c>
      <c r="C21" s="77" t="s">
        <v>671</v>
      </c>
      <c r="D21" s="74"/>
      <c r="E21" s="74"/>
      <c r="F21" s="254"/>
      <c r="G21" s="254"/>
      <c r="H21" s="254"/>
      <c r="I21" s="254"/>
      <c r="J21" s="254"/>
      <c r="K21" s="255">
        <f t="shared" si="0"/>
        <v>0</v>
      </c>
      <c r="L21" s="255">
        <f t="shared" si="0"/>
        <v>0</v>
      </c>
    </row>
    <row r="22" spans="1:12" x14ac:dyDescent="0.2">
      <c r="A22" s="71">
        <v>13</v>
      </c>
      <c r="B22" s="105" t="s">
        <v>672</v>
      </c>
      <c r="C22" s="77" t="s">
        <v>673</v>
      </c>
      <c r="D22" s="74"/>
      <c r="E22" s="74">
        <v>34384676</v>
      </c>
      <c r="F22" s="254"/>
      <c r="G22" s="254"/>
      <c r="H22" s="254"/>
      <c r="I22" s="254"/>
      <c r="J22" s="254"/>
      <c r="K22" s="255">
        <f t="shared" si="0"/>
        <v>0</v>
      </c>
      <c r="L22" s="255">
        <f t="shared" si="0"/>
        <v>34384676</v>
      </c>
    </row>
    <row r="23" spans="1:12" x14ac:dyDescent="0.2">
      <c r="A23" s="71">
        <v>14</v>
      </c>
      <c r="B23" s="105" t="s">
        <v>100</v>
      </c>
      <c r="C23" s="77" t="s">
        <v>674</v>
      </c>
      <c r="D23" s="74">
        <v>762297471</v>
      </c>
      <c r="E23" s="74">
        <v>765345471</v>
      </c>
      <c r="F23" s="254"/>
      <c r="G23" s="254"/>
      <c r="H23" s="254"/>
      <c r="I23" s="254"/>
      <c r="J23" s="254"/>
      <c r="K23" s="255">
        <f t="shared" si="0"/>
        <v>762297471</v>
      </c>
      <c r="L23" s="255">
        <f>E23</f>
        <v>765345471</v>
      </c>
    </row>
    <row r="24" spans="1:12" x14ac:dyDescent="0.2">
      <c r="A24" s="71">
        <v>15</v>
      </c>
      <c r="B24" s="105" t="s">
        <v>675</v>
      </c>
      <c r="C24" s="77" t="s">
        <v>676</v>
      </c>
      <c r="D24" s="74"/>
      <c r="E24" s="74"/>
      <c r="F24" s="254"/>
      <c r="G24" s="254"/>
      <c r="H24" s="254"/>
      <c r="I24" s="254"/>
      <c r="J24" s="254"/>
      <c r="K24" s="255">
        <f t="shared" si="0"/>
        <v>0</v>
      </c>
      <c r="L24" s="255">
        <f t="shared" si="0"/>
        <v>0</v>
      </c>
    </row>
    <row r="25" spans="1:12" x14ac:dyDescent="0.2">
      <c r="A25" s="71">
        <v>16</v>
      </c>
      <c r="B25" s="105" t="s">
        <v>677</v>
      </c>
      <c r="C25" s="77" t="s">
        <v>678</v>
      </c>
      <c r="D25" s="74"/>
      <c r="E25" s="74"/>
      <c r="F25" s="254"/>
      <c r="G25" s="254"/>
      <c r="H25" s="254"/>
      <c r="I25" s="254"/>
      <c r="J25" s="254"/>
      <c r="K25" s="255">
        <f t="shared" si="0"/>
        <v>0</v>
      </c>
      <c r="L25" s="255">
        <f t="shared" si="0"/>
        <v>0</v>
      </c>
    </row>
    <row r="26" spans="1:12" x14ac:dyDescent="0.2">
      <c r="A26" s="71">
        <v>17</v>
      </c>
      <c r="B26" s="105" t="s">
        <v>679</v>
      </c>
      <c r="C26" s="77" t="s">
        <v>680</v>
      </c>
      <c r="D26" s="74"/>
      <c r="E26" s="74"/>
      <c r="F26" s="254"/>
      <c r="G26" s="254"/>
      <c r="H26" s="254"/>
      <c r="I26" s="254"/>
      <c r="J26" s="254"/>
      <c r="K26" s="255">
        <f t="shared" si="0"/>
        <v>0</v>
      </c>
      <c r="L26" s="255">
        <f t="shared" si="0"/>
        <v>0</v>
      </c>
    </row>
    <row r="27" spans="1:12" x14ac:dyDescent="0.2">
      <c r="A27" s="71">
        <v>18</v>
      </c>
      <c r="B27" s="105" t="s">
        <v>681</v>
      </c>
      <c r="C27" s="77" t="s">
        <v>682</v>
      </c>
      <c r="D27" s="74"/>
      <c r="E27" s="74"/>
      <c r="F27" s="254"/>
      <c r="G27" s="254"/>
      <c r="H27" s="254"/>
      <c r="I27" s="254"/>
      <c r="J27" s="254"/>
      <c r="K27" s="255">
        <f t="shared" si="0"/>
        <v>0</v>
      </c>
      <c r="L27" s="255">
        <f t="shared" si="0"/>
        <v>0</v>
      </c>
    </row>
    <row r="28" spans="1:12" x14ac:dyDescent="0.2">
      <c r="A28" s="71">
        <v>19</v>
      </c>
      <c r="B28" s="105" t="s">
        <v>683</v>
      </c>
      <c r="C28" s="77" t="s">
        <v>684</v>
      </c>
      <c r="D28" s="74"/>
      <c r="E28" s="74"/>
      <c r="F28" s="254"/>
      <c r="G28" s="254"/>
      <c r="H28" s="254"/>
      <c r="I28" s="254"/>
      <c r="J28" s="254"/>
      <c r="K28" s="255">
        <f t="shared" si="0"/>
        <v>0</v>
      </c>
      <c r="L28" s="255">
        <f t="shared" si="0"/>
        <v>0</v>
      </c>
    </row>
    <row r="29" spans="1:12" x14ac:dyDescent="0.2">
      <c r="A29" s="89">
        <v>20</v>
      </c>
      <c r="B29" s="258" t="s">
        <v>685</v>
      </c>
      <c r="C29" s="90" t="s">
        <v>686</v>
      </c>
      <c r="D29" s="92"/>
      <c r="E29" s="92"/>
      <c r="F29" s="256"/>
      <c r="G29" s="256"/>
      <c r="H29" s="256"/>
      <c r="I29" s="256"/>
      <c r="J29" s="256"/>
      <c r="K29" s="257">
        <f t="shared" si="0"/>
        <v>0</v>
      </c>
      <c r="L29" s="257">
        <f t="shared" si="0"/>
        <v>0</v>
      </c>
    </row>
    <row r="30" spans="1:12" x14ac:dyDescent="0.2">
      <c r="A30" s="89">
        <v>21</v>
      </c>
      <c r="B30" s="258" t="s">
        <v>687</v>
      </c>
      <c r="C30" s="90" t="s">
        <v>688</v>
      </c>
      <c r="D30" s="92">
        <f>D13+D20+D21+D22+D23+D24+D25+D26+D29</f>
        <v>762297471</v>
      </c>
      <c r="E30" s="92">
        <f>E13+E20+E21+E22+E23+E24+E25+E26+E29</f>
        <v>799730147</v>
      </c>
      <c r="F30" s="256"/>
      <c r="G30" s="256"/>
      <c r="H30" s="256"/>
      <c r="I30" s="256"/>
      <c r="J30" s="256"/>
      <c r="K30" s="257">
        <f t="shared" si="0"/>
        <v>762297471</v>
      </c>
      <c r="L30" s="257">
        <f>E30</f>
        <v>799730147</v>
      </c>
    </row>
    <row r="31" spans="1:12" x14ac:dyDescent="0.2">
      <c r="A31" s="71">
        <v>22</v>
      </c>
      <c r="B31" s="105" t="s">
        <v>689</v>
      </c>
      <c r="C31" s="77" t="s">
        <v>690</v>
      </c>
      <c r="D31" s="74"/>
      <c r="E31" s="74"/>
      <c r="F31" s="254"/>
      <c r="G31" s="254"/>
      <c r="H31" s="254"/>
      <c r="I31" s="254"/>
      <c r="J31" s="254"/>
      <c r="K31" s="255">
        <f t="shared" si="0"/>
        <v>0</v>
      </c>
      <c r="L31" s="255">
        <f t="shared" si="0"/>
        <v>0</v>
      </c>
    </row>
    <row r="32" spans="1:12" x14ac:dyDescent="0.2">
      <c r="A32" s="71">
        <v>23</v>
      </c>
      <c r="B32" s="93" t="s">
        <v>691</v>
      </c>
      <c r="C32" s="77" t="s">
        <v>692</v>
      </c>
      <c r="D32" s="74"/>
      <c r="E32" s="74"/>
      <c r="F32" s="254"/>
      <c r="G32" s="254"/>
      <c r="H32" s="254"/>
      <c r="I32" s="254"/>
      <c r="J32" s="254"/>
      <c r="K32" s="255">
        <f t="shared" si="0"/>
        <v>0</v>
      </c>
      <c r="L32" s="255">
        <f t="shared" si="0"/>
        <v>0</v>
      </c>
    </row>
    <row r="33" spans="1:12" x14ac:dyDescent="0.2">
      <c r="A33" s="71">
        <v>24</v>
      </c>
      <c r="B33" s="105" t="s">
        <v>693</v>
      </c>
      <c r="C33" s="77" t="s">
        <v>694</v>
      </c>
      <c r="D33" s="74"/>
      <c r="E33" s="74"/>
      <c r="F33" s="254"/>
      <c r="G33" s="254"/>
      <c r="H33" s="254"/>
      <c r="I33" s="254"/>
      <c r="J33" s="254"/>
      <c r="K33" s="255">
        <f t="shared" si="0"/>
        <v>0</v>
      </c>
      <c r="L33" s="255">
        <f t="shared" si="0"/>
        <v>0</v>
      </c>
    </row>
    <row r="34" spans="1:12" ht="12.75" customHeight="1" x14ac:dyDescent="0.2">
      <c r="A34" s="71">
        <v>25</v>
      </c>
      <c r="B34" s="105" t="s">
        <v>695</v>
      </c>
      <c r="C34" s="77" t="s">
        <v>696</v>
      </c>
      <c r="D34" s="74"/>
      <c r="E34" s="74"/>
      <c r="F34" s="254"/>
      <c r="G34" s="254"/>
      <c r="H34" s="254"/>
      <c r="I34" s="254"/>
      <c r="J34" s="254"/>
      <c r="K34" s="255">
        <f t="shared" si="0"/>
        <v>0</v>
      </c>
      <c r="L34" s="255">
        <f t="shared" si="0"/>
        <v>0</v>
      </c>
    </row>
    <row r="35" spans="1:12" x14ac:dyDescent="0.2">
      <c r="A35" s="71">
        <v>26</v>
      </c>
      <c r="B35" s="105" t="s">
        <v>697</v>
      </c>
      <c r="C35" s="77" t="s">
        <v>698</v>
      </c>
      <c r="D35" s="74"/>
      <c r="E35" s="74"/>
      <c r="F35" s="254"/>
      <c r="G35" s="254"/>
      <c r="H35" s="254"/>
      <c r="I35" s="254"/>
      <c r="J35" s="254"/>
      <c r="K35" s="255">
        <f t="shared" si="0"/>
        <v>0</v>
      </c>
      <c r="L35" s="255">
        <f t="shared" si="0"/>
        <v>0</v>
      </c>
    </row>
    <row r="36" spans="1:12" x14ac:dyDescent="0.2">
      <c r="A36" s="89">
        <v>27</v>
      </c>
      <c r="B36" s="258" t="s">
        <v>699</v>
      </c>
      <c r="C36" s="90" t="s">
        <v>700</v>
      </c>
      <c r="D36" s="92"/>
      <c r="E36" s="92"/>
      <c r="F36" s="256"/>
      <c r="G36" s="256"/>
      <c r="H36" s="256"/>
      <c r="I36" s="256"/>
      <c r="J36" s="256"/>
      <c r="K36" s="257">
        <f t="shared" si="0"/>
        <v>0</v>
      </c>
      <c r="L36" s="257">
        <f t="shared" si="0"/>
        <v>0</v>
      </c>
    </row>
    <row r="37" spans="1:12" x14ac:dyDescent="0.2">
      <c r="A37" s="71">
        <v>28</v>
      </c>
      <c r="B37" s="93" t="s">
        <v>701</v>
      </c>
      <c r="C37" s="77" t="s">
        <v>702</v>
      </c>
      <c r="D37" s="74"/>
      <c r="E37" s="74"/>
      <c r="F37" s="254"/>
      <c r="G37" s="254"/>
      <c r="H37" s="254"/>
      <c r="I37" s="254"/>
      <c r="J37" s="254"/>
      <c r="K37" s="255">
        <f t="shared" si="0"/>
        <v>0</v>
      </c>
      <c r="L37" s="255">
        <f t="shared" si="0"/>
        <v>0</v>
      </c>
    </row>
    <row r="38" spans="1:12" x14ac:dyDescent="0.2">
      <c r="A38" s="71">
        <v>29</v>
      </c>
      <c r="B38" s="93" t="s">
        <v>703</v>
      </c>
      <c r="C38" s="77" t="s">
        <v>704</v>
      </c>
      <c r="D38" s="74"/>
      <c r="E38" s="74"/>
      <c r="F38" s="254"/>
      <c r="G38" s="254"/>
      <c r="H38" s="254"/>
      <c r="I38" s="254"/>
      <c r="J38" s="254"/>
      <c r="K38" s="255">
        <f t="shared" si="0"/>
        <v>0</v>
      </c>
      <c r="L38" s="255">
        <f t="shared" si="0"/>
        <v>0</v>
      </c>
    </row>
    <row r="39" spans="1:12" s="76" customFormat="1" x14ac:dyDescent="0.2">
      <c r="A39" s="259">
        <v>30</v>
      </c>
      <c r="B39" s="260" t="s">
        <v>705</v>
      </c>
      <c r="C39" s="261" t="s">
        <v>706</v>
      </c>
      <c r="D39" s="262">
        <f t="shared" ref="D39:J39" si="1">D30+D36+D37+D38</f>
        <v>762297471</v>
      </c>
      <c r="E39" s="262">
        <f t="shared" si="1"/>
        <v>799730147</v>
      </c>
      <c r="F39" s="262">
        <f t="shared" si="1"/>
        <v>0</v>
      </c>
      <c r="G39" s="262">
        <f t="shared" si="1"/>
        <v>0</v>
      </c>
      <c r="H39" s="262">
        <f t="shared" si="1"/>
        <v>0</v>
      </c>
      <c r="I39" s="262">
        <f t="shared" si="1"/>
        <v>0</v>
      </c>
      <c r="J39" s="262">
        <f t="shared" si="1"/>
        <v>0</v>
      </c>
      <c r="K39" s="257">
        <f t="shared" si="0"/>
        <v>762297471</v>
      </c>
      <c r="L39" s="257">
        <f>E39</f>
        <v>799730147</v>
      </c>
    </row>
    <row r="44" spans="1:12" x14ac:dyDescent="0.2">
      <c r="B44" s="51"/>
    </row>
    <row r="45" spans="1:12" x14ac:dyDescent="0.2">
      <c r="B45" s="51"/>
    </row>
  </sheetData>
  <mergeCells count="11">
    <mergeCell ref="K7:L7"/>
    <mergeCell ref="K9:L9"/>
    <mergeCell ref="A1:L1"/>
    <mergeCell ref="A3:L3"/>
    <mergeCell ref="A4:L4"/>
    <mergeCell ref="A5:D5"/>
    <mergeCell ref="A7:A9"/>
    <mergeCell ref="B7:B9"/>
    <mergeCell ref="C7:C9"/>
    <mergeCell ref="D9:E9"/>
    <mergeCell ref="D7:E7"/>
  </mergeCells>
  <pageMargins left="0.70866141732283472" right="0.70866141732283472" top="0.74803149606299213" bottom="0.74803149606299213" header="0.31496062992125984" footer="0.31496062992125984"/>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J29"/>
  <sheetViews>
    <sheetView workbookViewId="0">
      <selection activeCell="A12" sqref="A12:XFD12"/>
    </sheetView>
  </sheetViews>
  <sheetFormatPr defaultRowHeight="12.75" x14ac:dyDescent="0.2"/>
  <cols>
    <col min="1" max="1" width="9.140625" style="5"/>
    <col min="2" max="2" width="52.7109375" style="1" customWidth="1"/>
    <col min="3" max="3" width="22.140625" style="1" bestFit="1" customWidth="1"/>
    <col min="4" max="4" width="22" style="1" bestFit="1" customWidth="1"/>
    <col min="5" max="5" width="20.140625" style="1" bestFit="1" customWidth="1"/>
    <col min="6" max="6" width="38.42578125" style="1" customWidth="1"/>
    <col min="7" max="257" width="9.140625" style="1"/>
    <col min="258" max="258" width="52.7109375" style="1" customWidth="1"/>
    <col min="259" max="259" width="22.140625" style="1" bestFit="1" customWidth="1"/>
    <col min="260" max="260" width="22" style="1" bestFit="1" customWidth="1"/>
    <col min="261" max="261" width="20.140625" style="1" bestFit="1" customWidth="1"/>
    <col min="262" max="262" width="38.42578125" style="1" customWidth="1"/>
    <col min="263" max="513" width="9.140625" style="1"/>
    <col min="514" max="514" width="52.7109375" style="1" customWidth="1"/>
    <col min="515" max="515" width="22.140625" style="1" bestFit="1" customWidth="1"/>
    <col min="516" max="516" width="22" style="1" bestFit="1" customWidth="1"/>
    <col min="517" max="517" width="20.140625" style="1" bestFit="1" customWidth="1"/>
    <col min="518" max="518" width="38.42578125" style="1" customWidth="1"/>
    <col min="519" max="769" width="9.140625" style="1"/>
    <col min="770" max="770" width="52.7109375" style="1" customWidth="1"/>
    <col min="771" max="771" width="22.140625" style="1" bestFit="1" customWidth="1"/>
    <col min="772" max="772" width="22" style="1" bestFit="1" customWidth="1"/>
    <col min="773" max="773" width="20.140625" style="1" bestFit="1" customWidth="1"/>
    <col min="774" max="774" width="38.42578125" style="1" customWidth="1"/>
    <col min="775" max="1025" width="9.140625" style="1"/>
    <col min="1026" max="1026" width="52.7109375" style="1" customWidth="1"/>
    <col min="1027" max="1027" width="22.140625" style="1" bestFit="1" customWidth="1"/>
    <col min="1028" max="1028" width="22" style="1" bestFit="1" customWidth="1"/>
    <col min="1029" max="1029" width="20.140625" style="1" bestFit="1" customWidth="1"/>
    <col min="1030" max="1030" width="38.42578125" style="1" customWidth="1"/>
    <col min="1031" max="1281" width="9.140625" style="1"/>
    <col min="1282" max="1282" width="52.7109375" style="1" customWidth="1"/>
    <col min="1283" max="1283" width="22.140625" style="1" bestFit="1" customWidth="1"/>
    <col min="1284" max="1284" width="22" style="1" bestFit="1" customWidth="1"/>
    <col min="1285" max="1285" width="20.140625" style="1" bestFit="1" customWidth="1"/>
    <col min="1286" max="1286" width="38.42578125" style="1" customWidth="1"/>
    <col min="1287" max="1537" width="9.140625" style="1"/>
    <col min="1538" max="1538" width="52.7109375" style="1" customWidth="1"/>
    <col min="1539" max="1539" width="22.140625" style="1" bestFit="1" customWidth="1"/>
    <col min="1540" max="1540" width="22" style="1" bestFit="1" customWidth="1"/>
    <col min="1541" max="1541" width="20.140625" style="1" bestFit="1" customWidth="1"/>
    <col min="1542" max="1542" width="38.42578125" style="1" customWidth="1"/>
    <col min="1543" max="1793" width="9.140625" style="1"/>
    <col min="1794" max="1794" width="52.7109375" style="1" customWidth="1"/>
    <col min="1795" max="1795" width="22.140625" style="1" bestFit="1" customWidth="1"/>
    <col min="1796" max="1796" width="22" style="1" bestFit="1" customWidth="1"/>
    <col min="1797" max="1797" width="20.140625" style="1" bestFit="1" customWidth="1"/>
    <col min="1798" max="1798" width="38.42578125" style="1" customWidth="1"/>
    <col min="1799" max="2049" width="9.140625" style="1"/>
    <col min="2050" max="2050" width="52.7109375" style="1" customWidth="1"/>
    <col min="2051" max="2051" width="22.140625" style="1" bestFit="1" customWidth="1"/>
    <col min="2052" max="2052" width="22" style="1" bestFit="1" customWidth="1"/>
    <col min="2053" max="2053" width="20.140625" style="1" bestFit="1" customWidth="1"/>
    <col min="2054" max="2054" width="38.42578125" style="1" customWidth="1"/>
    <col min="2055" max="2305" width="9.140625" style="1"/>
    <col min="2306" max="2306" width="52.7109375" style="1" customWidth="1"/>
    <col min="2307" max="2307" width="22.140625" style="1" bestFit="1" customWidth="1"/>
    <col min="2308" max="2308" width="22" style="1" bestFit="1" customWidth="1"/>
    <col min="2309" max="2309" width="20.140625" style="1" bestFit="1" customWidth="1"/>
    <col min="2310" max="2310" width="38.42578125" style="1" customWidth="1"/>
    <col min="2311" max="2561" width="9.140625" style="1"/>
    <col min="2562" max="2562" width="52.7109375" style="1" customWidth="1"/>
    <col min="2563" max="2563" width="22.140625" style="1" bestFit="1" customWidth="1"/>
    <col min="2564" max="2564" width="22" style="1" bestFit="1" customWidth="1"/>
    <col min="2565" max="2565" width="20.140625" style="1" bestFit="1" customWidth="1"/>
    <col min="2566" max="2566" width="38.42578125" style="1" customWidth="1"/>
    <col min="2567" max="2817" width="9.140625" style="1"/>
    <col min="2818" max="2818" width="52.7109375" style="1" customWidth="1"/>
    <col min="2819" max="2819" width="22.140625" style="1" bestFit="1" customWidth="1"/>
    <col min="2820" max="2820" width="22" style="1" bestFit="1" customWidth="1"/>
    <col min="2821" max="2821" width="20.140625" style="1" bestFit="1" customWidth="1"/>
    <col min="2822" max="2822" width="38.42578125" style="1" customWidth="1"/>
    <col min="2823" max="3073" width="9.140625" style="1"/>
    <col min="3074" max="3074" width="52.7109375" style="1" customWidth="1"/>
    <col min="3075" max="3075" width="22.140625" style="1" bestFit="1" customWidth="1"/>
    <col min="3076" max="3076" width="22" style="1" bestFit="1" customWidth="1"/>
    <col min="3077" max="3077" width="20.140625" style="1" bestFit="1" customWidth="1"/>
    <col min="3078" max="3078" width="38.42578125" style="1" customWidth="1"/>
    <col min="3079" max="3329" width="9.140625" style="1"/>
    <col min="3330" max="3330" width="52.7109375" style="1" customWidth="1"/>
    <col min="3331" max="3331" width="22.140625" style="1" bestFit="1" customWidth="1"/>
    <col min="3332" max="3332" width="22" style="1" bestFit="1" customWidth="1"/>
    <col min="3333" max="3333" width="20.140625" style="1" bestFit="1" customWidth="1"/>
    <col min="3334" max="3334" width="38.42578125" style="1" customWidth="1"/>
    <col min="3335" max="3585" width="9.140625" style="1"/>
    <col min="3586" max="3586" width="52.7109375" style="1" customWidth="1"/>
    <col min="3587" max="3587" width="22.140625" style="1" bestFit="1" customWidth="1"/>
    <col min="3588" max="3588" width="22" style="1" bestFit="1" customWidth="1"/>
    <col min="3589" max="3589" width="20.140625" style="1" bestFit="1" customWidth="1"/>
    <col min="3590" max="3590" width="38.42578125" style="1" customWidth="1"/>
    <col min="3591" max="3841" width="9.140625" style="1"/>
    <col min="3842" max="3842" width="52.7109375" style="1" customWidth="1"/>
    <col min="3843" max="3843" width="22.140625" style="1" bestFit="1" customWidth="1"/>
    <col min="3844" max="3844" width="22" style="1" bestFit="1" customWidth="1"/>
    <col min="3845" max="3845" width="20.140625" style="1" bestFit="1" customWidth="1"/>
    <col min="3846" max="3846" width="38.42578125" style="1" customWidth="1"/>
    <col min="3847" max="4097" width="9.140625" style="1"/>
    <col min="4098" max="4098" width="52.7109375" style="1" customWidth="1"/>
    <col min="4099" max="4099" width="22.140625" style="1" bestFit="1" customWidth="1"/>
    <col min="4100" max="4100" width="22" style="1" bestFit="1" customWidth="1"/>
    <col min="4101" max="4101" width="20.140625" style="1" bestFit="1" customWidth="1"/>
    <col min="4102" max="4102" width="38.42578125" style="1" customWidth="1"/>
    <col min="4103" max="4353" width="9.140625" style="1"/>
    <col min="4354" max="4354" width="52.7109375" style="1" customWidth="1"/>
    <col min="4355" max="4355" width="22.140625" style="1" bestFit="1" customWidth="1"/>
    <col min="4356" max="4356" width="22" style="1" bestFit="1" customWidth="1"/>
    <col min="4357" max="4357" width="20.140625" style="1" bestFit="1" customWidth="1"/>
    <col min="4358" max="4358" width="38.42578125" style="1" customWidth="1"/>
    <col min="4359" max="4609" width="9.140625" style="1"/>
    <col min="4610" max="4610" width="52.7109375" style="1" customWidth="1"/>
    <col min="4611" max="4611" width="22.140625" style="1" bestFit="1" customWidth="1"/>
    <col min="4612" max="4612" width="22" style="1" bestFit="1" customWidth="1"/>
    <col min="4613" max="4613" width="20.140625" style="1" bestFit="1" customWidth="1"/>
    <col min="4614" max="4614" width="38.42578125" style="1" customWidth="1"/>
    <col min="4615" max="4865" width="9.140625" style="1"/>
    <col min="4866" max="4866" width="52.7109375" style="1" customWidth="1"/>
    <col min="4867" max="4867" width="22.140625" style="1" bestFit="1" customWidth="1"/>
    <col min="4868" max="4868" width="22" style="1" bestFit="1" customWidth="1"/>
    <col min="4869" max="4869" width="20.140625" style="1" bestFit="1" customWidth="1"/>
    <col min="4870" max="4870" width="38.42578125" style="1" customWidth="1"/>
    <col min="4871" max="5121" width="9.140625" style="1"/>
    <col min="5122" max="5122" width="52.7109375" style="1" customWidth="1"/>
    <col min="5123" max="5123" width="22.140625" style="1" bestFit="1" customWidth="1"/>
    <col min="5124" max="5124" width="22" style="1" bestFit="1" customWidth="1"/>
    <col min="5125" max="5125" width="20.140625" style="1" bestFit="1" customWidth="1"/>
    <col min="5126" max="5126" width="38.42578125" style="1" customWidth="1"/>
    <col min="5127" max="5377" width="9.140625" style="1"/>
    <col min="5378" max="5378" width="52.7109375" style="1" customWidth="1"/>
    <col min="5379" max="5379" width="22.140625" style="1" bestFit="1" customWidth="1"/>
    <col min="5380" max="5380" width="22" style="1" bestFit="1" customWidth="1"/>
    <col min="5381" max="5381" width="20.140625" style="1" bestFit="1" customWidth="1"/>
    <col min="5382" max="5382" width="38.42578125" style="1" customWidth="1"/>
    <col min="5383" max="5633" width="9.140625" style="1"/>
    <col min="5634" max="5634" width="52.7109375" style="1" customWidth="1"/>
    <col min="5635" max="5635" width="22.140625" style="1" bestFit="1" customWidth="1"/>
    <col min="5636" max="5636" width="22" style="1" bestFit="1" customWidth="1"/>
    <col min="5637" max="5637" width="20.140625" style="1" bestFit="1" customWidth="1"/>
    <col min="5638" max="5638" width="38.42578125" style="1" customWidth="1"/>
    <col min="5639" max="5889" width="9.140625" style="1"/>
    <col min="5890" max="5890" width="52.7109375" style="1" customWidth="1"/>
    <col min="5891" max="5891" width="22.140625" style="1" bestFit="1" customWidth="1"/>
    <col min="5892" max="5892" width="22" style="1" bestFit="1" customWidth="1"/>
    <col min="5893" max="5893" width="20.140625" style="1" bestFit="1" customWidth="1"/>
    <col min="5894" max="5894" width="38.42578125" style="1" customWidth="1"/>
    <col min="5895" max="6145" width="9.140625" style="1"/>
    <col min="6146" max="6146" width="52.7109375" style="1" customWidth="1"/>
    <col min="6147" max="6147" width="22.140625" style="1" bestFit="1" customWidth="1"/>
    <col min="6148" max="6148" width="22" style="1" bestFit="1" customWidth="1"/>
    <col min="6149" max="6149" width="20.140625" style="1" bestFit="1" customWidth="1"/>
    <col min="6150" max="6150" width="38.42578125" style="1" customWidth="1"/>
    <col min="6151" max="6401" width="9.140625" style="1"/>
    <col min="6402" max="6402" width="52.7109375" style="1" customWidth="1"/>
    <col min="6403" max="6403" width="22.140625" style="1" bestFit="1" customWidth="1"/>
    <col min="6404" max="6404" width="22" style="1" bestFit="1" customWidth="1"/>
    <col min="6405" max="6405" width="20.140625" style="1" bestFit="1" customWidth="1"/>
    <col min="6406" max="6406" width="38.42578125" style="1" customWidth="1"/>
    <col min="6407" max="6657" width="9.140625" style="1"/>
    <col min="6658" max="6658" width="52.7109375" style="1" customWidth="1"/>
    <col min="6659" max="6659" width="22.140625" style="1" bestFit="1" customWidth="1"/>
    <col min="6660" max="6660" width="22" style="1" bestFit="1" customWidth="1"/>
    <col min="6661" max="6661" width="20.140625" style="1" bestFit="1" customWidth="1"/>
    <col min="6662" max="6662" width="38.42578125" style="1" customWidth="1"/>
    <col min="6663" max="6913" width="9.140625" style="1"/>
    <col min="6914" max="6914" width="52.7109375" style="1" customWidth="1"/>
    <col min="6915" max="6915" width="22.140625" style="1" bestFit="1" customWidth="1"/>
    <col min="6916" max="6916" width="22" style="1" bestFit="1" customWidth="1"/>
    <col min="6917" max="6917" width="20.140625" style="1" bestFit="1" customWidth="1"/>
    <col min="6918" max="6918" width="38.42578125" style="1" customWidth="1"/>
    <col min="6919" max="7169" width="9.140625" style="1"/>
    <col min="7170" max="7170" width="52.7109375" style="1" customWidth="1"/>
    <col min="7171" max="7171" width="22.140625" style="1" bestFit="1" customWidth="1"/>
    <col min="7172" max="7172" width="22" style="1" bestFit="1" customWidth="1"/>
    <col min="7173" max="7173" width="20.140625" style="1" bestFit="1" customWidth="1"/>
    <col min="7174" max="7174" width="38.42578125" style="1" customWidth="1"/>
    <col min="7175" max="7425" width="9.140625" style="1"/>
    <col min="7426" max="7426" width="52.7109375" style="1" customWidth="1"/>
    <col min="7427" max="7427" width="22.140625" style="1" bestFit="1" customWidth="1"/>
    <col min="7428" max="7428" width="22" style="1" bestFit="1" customWidth="1"/>
    <col min="7429" max="7429" width="20.140625" style="1" bestFit="1" customWidth="1"/>
    <col min="7430" max="7430" width="38.42578125" style="1" customWidth="1"/>
    <col min="7431" max="7681" width="9.140625" style="1"/>
    <col min="7682" max="7682" width="52.7109375" style="1" customWidth="1"/>
    <col min="7683" max="7683" width="22.140625" style="1" bestFit="1" customWidth="1"/>
    <col min="7684" max="7684" width="22" style="1" bestFit="1" customWidth="1"/>
    <col min="7685" max="7685" width="20.140625" style="1" bestFit="1" customWidth="1"/>
    <col min="7686" max="7686" width="38.42578125" style="1" customWidth="1"/>
    <col min="7687" max="7937" width="9.140625" style="1"/>
    <col min="7938" max="7938" width="52.7109375" style="1" customWidth="1"/>
    <col min="7939" max="7939" width="22.140625" style="1" bestFit="1" customWidth="1"/>
    <col min="7940" max="7940" width="22" style="1" bestFit="1" customWidth="1"/>
    <col min="7941" max="7941" width="20.140625" style="1" bestFit="1" customWidth="1"/>
    <col min="7942" max="7942" width="38.42578125" style="1" customWidth="1"/>
    <col min="7943" max="8193" width="9.140625" style="1"/>
    <col min="8194" max="8194" width="52.7109375" style="1" customWidth="1"/>
    <col min="8195" max="8195" width="22.140625" style="1" bestFit="1" customWidth="1"/>
    <col min="8196" max="8196" width="22" style="1" bestFit="1" customWidth="1"/>
    <col min="8197" max="8197" width="20.140625" style="1" bestFit="1" customWidth="1"/>
    <col min="8198" max="8198" width="38.42578125" style="1" customWidth="1"/>
    <col min="8199" max="8449" width="9.140625" style="1"/>
    <col min="8450" max="8450" width="52.7109375" style="1" customWidth="1"/>
    <col min="8451" max="8451" width="22.140625" style="1" bestFit="1" customWidth="1"/>
    <col min="8452" max="8452" width="22" style="1" bestFit="1" customWidth="1"/>
    <col min="8453" max="8453" width="20.140625" style="1" bestFit="1" customWidth="1"/>
    <col min="8454" max="8454" width="38.42578125" style="1" customWidth="1"/>
    <col min="8455" max="8705" width="9.140625" style="1"/>
    <col min="8706" max="8706" width="52.7109375" style="1" customWidth="1"/>
    <col min="8707" max="8707" width="22.140625" style="1" bestFit="1" customWidth="1"/>
    <col min="8708" max="8708" width="22" style="1" bestFit="1" customWidth="1"/>
    <col min="8709" max="8709" width="20.140625" style="1" bestFit="1" customWidth="1"/>
    <col min="8710" max="8710" width="38.42578125" style="1" customWidth="1"/>
    <col min="8711" max="8961" width="9.140625" style="1"/>
    <col min="8962" max="8962" width="52.7109375" style="1" customWidth="1"/>
    <col min="8963" max="8963" width="22.140625" style="1" bestFit="1" customWidth="1"/>
    <col min="8964" max="8964" width="22" style="1" bestFit="1" customWidth="1"/>
    <col min="8965" max="8965" width="20.140625" style="1" bestFit="1" customWidth="1"/>
    <col min="8966" max="8966" width="38.42578125" style="1" customWidth="1"/>
    <col min="8967" max="9217" width="9.140625" style="1"/>
    <col min="9218" max="9218" width="52.7109375" style="1" customWidth="1"/>
    <col min="9219" max="9219" width="22.140625" style="1" bestFit="1" customWidth="1"/>
    <col min="9220" max="9220" width="22" style="1" bestFit="1" customWidth="1"/>
    <col min="9221" max="9221" width="20.140625" style="1" bestFit="1" customWidth="1"/>
    <col min="9222" max="9222" width="38.42578125" style="1" customWidth="1"/>
    <col min="9223" max="9473" width="9.140625" style="1"/>
    <col min="9474" max="9474" width="52.7109375" style="1" customWidth="1"/>
    <col min="9475" max="9475" width="22.140625" style="1" bestFit="1" customWidth="1"/>
    <col min="9476" max="9476" width="22" style="1" bestFit="1" customWidth="1"/>
    <col min="9477" max="9477" width="20.140625" style="1" bestFit="1" customWidth="1"/>
    <col min="9478" max="9478" width="38.42578125" style="1" customWidth="1"/>
    <col min="9479" max="9729" width="9.140625" style="1"/>
    <col min="9730" max="9730" width="52.7109375" style="1" customWidth="1"/>
    <col min="9731" max="9731" width="22.140625" style="1" bestFit="1" customWidth="1"/>
    <col min="9732" max="9732" width="22" style="1" bestFit="1" customWidth="1"/>
    <col min="9733" max="9733" width="20.140625" style="1" bestFit="1" customWidth="1"/>
    <col min="9734" max="9734" width="38.42578125" style="1" customWidth="1"/>
    <col min="9735" max="9985" width="9.140625" style="1"/>
    <col min="9986" max="9986" width="52.7109375" style="1" customWidth="1"/>
    <col min="9987" max="9987" width="22.140625" style="1" bestFit="1" customWidth="1"/>
    <col min="9988" max="9988" width="22" style="1" bestFit="1" customWidth="1"/>
    <col min="9989" max="9989" width="20.140625" style="1" bestFit="1" customWidth="1"/>
    <col min="9990" max="9990" width="38.42578125" style="1" customWidth="1"/>
    <col min="9991" max="10241" width="9.140625" style="1"/>
    <col min="10242" max="10242" width="52.7109375" style="1" customWidth="1"/>
    <col min="10243" max="10243" width="22.140625" style="1" bestFit="1" customWidth="1"/>
    <col min="10244" max="10244" width="22" style="1" bestFit="1" customWidth="1"/>
    <col min="10245" max="10245" width="20.140625" style="1" bestFit="1" customWidth="1"/>
    <col min="10246" max="10246" width="38.42578125" style="1" customWidth="1"/>
    <col min="10247" max="10497" width="9.140625" style="1"/>
    <col min="10498" max="10498" width="52.7109375" style="1" customWidth="1"/>
    <col min="10499" max="10499" width="22.140625" style="1" bestFit="1" customWidth="1"/>
    <col min="10500" max="10500" width="22" style="1" bestFit="1" customWidth="1"/>
    <col min="10501" max="10501" width="20.140625" style="1" bestFit="1" customWidth="1"/>
    <col min="10502" max="10502" width="38.42578125" style="1" customWidth="1"/>
    <col min="10503" max="10753" width="9.140625" style="1"/>
    <col min="10754" max="10754" width="52.7109375" style="1" customWidth="1"/>
    <col min="10755" max="10755" width="22.140625" style="1" bestFit="1" customWidth="1"/>
    <col min="10756" max="10756" width="22" style="1" bestFit="1" customWidth="1"/>
    <col min="10757" max="10757" width="20.140625" style="1" bestFit="1" customWidth="1"/>
    <col min="10758" max="10758" width="38.42578125" style="1" customWidth="1"/>
    <col min="10759" max="11009" width="9.140625" style="1"/>
    <col min="11010" max="11010" width="52.7109375" style="1" customWidth="1"/>
    <col min="11011" max="11011" width="22.140625" style="1" bestFit="1" customWidth="1"/>
    <col min="11012" max="11012" width="22" style="1" bestFit="1" customWidth="1"/>
    <col min="11013" max="11013" width="20.140625" style="1" bestFit="1" customWidth="1"/>
    <col min="11014" max="11014" width="38.42578125" style="1" customWidth="1"/>
    <col min="11015" max="11265" width="9.140625" style="1"/>
    <col min="11266" max="11266" width="52.7109375" style="1" customWidth="1"/>
    <col min="11267" max="11267" width="22.140625" style="1" bestFit="1" customWidth="1"/>
    <col min="11268" max="11268" width="22" style="1" bestFit="1" customWidth="1"/>
    <col min="11269" max="11269" width="20.140625" style="1" bestFit="1" customWidth="1"/>
    <col min="11270" max="11270" width="38.42578125" style="1" customWidth="1"/>
    <col min="11271" max="11521" width="9.140625" style="1"/>
    <col min="11522" max="11522" width="52.7109375" style="1" customWidth="1"/>
    <col min="11523" max="11523" width="22.140625" style="1" bestFit="1" customWidth="1"/>
    <col min="11524" max="11524" width="22" style="1" bestFit="1" customWidth="1"/>
    <col min="11525" max="11525" width="20.140625" style="1" bestFit="1" customWidth="1"/>
    <col min="11526" max="11526" width="38.42578125" style="1" customWidth="1"/>
    <col min="11527" max="11777" width="9.140625" style="1"/>
    <col min="11778" max="11778" width="52.7109375" style="1" customWidth="1"/>
    <col min="11779" max="11779" width="22.140625" style="1" bestFit="1" customWidth="1"/>
    <col min="11780" max="11780" width="22" style="1" bestFit="1" customWidth="1"/>
    <col min="11781" max="11781" width="20.140625" style="1" bestFit="1" customWidth="1"/>
    <col min="11782" max="11782" width="38.42578125" style="1" customWidth="1"/>
    <col min="11783" max="12033" width="9.140625" style="1"/>
    <col min="12034" max="12034" width="52.7109375" style="1" customWidth="1"/>
    <col min="12035" max="12035" width="22.140625" style="1" bestFit="1" customWidth="1"/>
    <col min="12036" max="12036" width="22" style="1" bestFit="1" customWidth="1"/>
    <col min="12037" max="12037" width="20.140625" style="1" bestFit="1" customWidth="1"/>
    <col min="12038" max="12038" width="38.42578125" style="1" customWidth="1"/>
    <col min="12039" max="12289" width="9.140625" style="1"/>
    <col min="12290" max="12290" width="52.7109375" style="1" customWidth="1"/>
    <col min="12291" max="12291" width="22.140625" style="1" bestFit="1" customWidth="1"/>
    <col min="12292" max="12292" width="22" style="1" bestFit="1" customWidth="1"/>
    <col min="12293" max="12293" width="20.140625" style="1" bestFit="1" customWidth="1"/>
    <col min="12294" max="12294" width="38.42578125" style="1" customWidth="1"/>
    <col min="12295" max="12545" width="9.140625" style="1"/>
    <col min="12546" max="12546" width="52.7109375" style="1" customWidth="1"/>
    <col min="12547" max="12547" width="22.140625" style="1" bestFit="1" customWidth="1"/>
    <col min="12548" max="12548" width="22" style="1" bestFit="1" customWidth="1"/>
    <col min="12549" max="12549" width="20.140625" style="1" bestFit="1" customWidth="1"/>
    <col min="12550" max="12550" width="38.42578125" style="1" customWidth="1"/>
    <col min="12551" max="12801" width="9.140625" style="1"/>
    <col min="12802" max="12802" width="52.7109375" style="1" customWidth="1"/>
    <col min="12803" max="12803" width="22.140625" style="1" bestFit="1" customWidth="1"/>
    <col min="12804" max="12804" width="22" style="1" bestFit="1" customWidth="1"/>
    <col min="12805" max="12805" width="20.140625" style="1" bestFit="1" customWidth="1"/>
    <col min="12806" max="12806" width="38.42578125" style="1" customWidth="1"/>
    <col min="12807" max="13057" width="9.140625" style="1"/>
    <col min="13058" max="13058" width="52.7109375" style="1" customWidth="1"/>
    <col min="13059" max="13059" width="22.140625" style="1" bestFit="1" customWidth="1"/>
    <col min="13060" max="13060" width="22" style="1" bestFit="1" customWidth="1"/>
    <col min="13061" max="13061" width="20.140625" style="1" bestFit="1" customWidth="1"/>
    <col min="13062" max="13062" width="38.42578125" style="1" customWidth="1"/>
    <col min="13063" max="13313" width="9.140625" style="1"/>
    <col min="13314" max="13314" width="52.7109375" style="1" customWidth="1"/>
    <col min="13315" max="13315" width="22.140625" style="1" bestFit="1" customWidth="1"/>
    <col min="13316" max="13316" width="22" style="1" bestFit="1" customWidth="1"/>
    <col min="13317" max="13317" width="20.140625" style="1" bestFit="1" customWidth="1"/>
    <col min="13318" max="13318" width="38.42578125" style="1" customWidth="1"/>
    <col min="13319" max="13569" width="9.140625" style="1"/>
    <col min="13570" max="13570" width="52.7109375" style="1" customWidth="1"/>
    <col min="13571" max="13571" width="22.140625" style="1" bestFit="1" customWidth="1"/>
    <col min="13572" max="13572" width="22" style="1" bestFit="1" customWidth="1"/>
    <col min="13573" max="13573" width="20.140625" style="1" bestFit="1" customWidth="1"/>
    <col min="13574" max="13574" width="38.42578125" style="1" customWidth="1"/>
    <col min="13575" max="13825" width="9.140625" style="1"/>
    <col min="13826" max="13826" width="52.7109375" style="1" customWidth="1"/>
    <col min="13827" max="13827" width="22.140625" style="1" bestFit="1" customWidth="1"/>
    <col min="13828" max="13828" width="22" style="1" bestFit="1" customWidth="1"/>
    <col min="13829" max="13829" width="20.140625" style="1" bestFit="1" customWidth="1"/>
    <col min="13830" max="13830" width="38.42578125" style="1" customWidth="1"/>
    <col min="13831" max="14081" width="9.140625" style="1"/>
    <col min="14082" max="14082" width="52.7109375" style="1" customWidth="1"/>
    <col min="14083" max="14083" width="22.140625" style="1" bestFit="1" customWidth="1"/>
    <col min="14084" max="14084" width="22" style="1" bestFit="1" customWidth="1"/>
    <col min="14085" max="14085" width="20.140625" style="1" bestFit="1" customWidth="1"/>
    <col min="14086" max="14086" width="38.42578125" style="1" customWidth="1"/>
    <col min="14087" max="14337" width="9.140625" style="1"/>
    <col min="14338" max="14338" width="52.7109375" style="1" customWidth="1"/>
    <col min="14339" max="14339" width="22.140625" style="1" bestFit="1" customWidth="1"/>
    <col min="14340" max="14340" width="22" style="1" bestFit="1" customWidth="1"/>
    <col min="14341" max="14341" width="20.140625" style="1" bestFit="1" customWidth="1"/>
    <col min="14342" max="14342" width="38.42578125" style="1" customWidth="1"/>
    <col min="14343" max="14593" width="9.140625" style="1"/>
    <col min="14594" max="14594" width="52.7109375" style="1" customWidth="1"/>
    <col min="14595" max="14595" width="22.140625" style="1" bestFit="1" customWidth="1"/>
    <col min="14596" max="14596" width="22" style="1" bestFit="1" customWidth="1"/>
    <col min="14597" max="14597" width="20.140625" style="1" bestFit="1" customWidth="1"/>
    <col min="14598" max="14598" width="38.42578125" style="1" customWidth="1"/>
    <col min="14599" max="14849" width="9.140625" style="1"/>
    <col min="14850" max="14850" width="52.7109375" style="1" customWidth="1"/>
    <col min="14851" max="14851" width="22.140625" style="1" bestFit="1" customWidth="1"/>
    <col min="14852" max="14852" width="22" style="1" bestFit="1" customWidth="1"/>
    <col min="14853" max="14853" width="20.140625" style="1" bestFit="1" customWidth="1"/>
    <col min="14854" max="14854" width="38.42578125" style="1" customWidth="1"/>
    <col min="14855" max="15105" width="9.140625" style="1"/>
    <col min="15106" max="15106" width="52.7109375" style="1" customWidth="1"/>
    <col min="15107" max="15107" width="22.140625" style="1" bestFit="1" customWidth="1"/>
    <col min="15108" max="15108" width="22" style="1" bestFit="1" customWidth="1"/>
    <col min="15109" max="15109" width="20.140625" style="1" bestFit="1" customWidth="1"/>
    <col min="15110" max="15110" width="38.42578125" style="1" customWidth="1"/>
    <col min="15111" max="15361" width="9.140625" style="1"/>
    <col min="15362" max="15362" width="52.7109375" style="1" customWidth="1"/>
    <col min="15363" max="15363" width="22.140625" style="1" bestFit="1" customWidth="1"/>
    <col min="15364" max="15364" width="22" style="1" bestFit="1" customWidth="1"/>
    <col min="15365" max="15365" width="20.140625" style="1" bestFit="1" customWidth="1"/>
    <col min="15366" max="15366" width="38.42578125" style="1" customWidth="1"/>
    <col min="15367" max="15617" width="9.140625" style="1"/>
    <col min="15618" max="15618" width="52.7109375" style="1" customWidth="1"/>
    <col min="15619" max="15619" width="22.140625" style="1" bestFit="1" customWidth="1"/>
    <col min="15620" max="15620" width="22" style="1" bestFit="1" customWidth="1"/>
    <col min="15621" max="15621" width="20.140625" style="1" bestFit="1" customWidth="1"/>
    <col min="15622" max="15622" width="38.42578125" style="1" customWidth="1"/>
    <col min="15623" max="15873" width="9.140625" style="1"/>
    <col min="15874" max="15874" width="52.7109375" style="1" customWidth="1"/>
    <col min="15875" max="15875" width="22.140625" style="1" bestFit="1" customWidth="1"/>
    <col min="15876" max="15876" width="22" style="1" bestFit="1" customWidth="1"/>
    <col min="15877" max="15877" width="20.140625" style="1" bestFit="1" customWidth="1"/>
    <col min="15878" max="15878" width="38.42578125" style="1" customWidth="1"/>
    <col min="15879" max="16129" width="9.140625" style="1"/>
    <col min="16130" max="16130" width="52.7109375" style="1" customWidth="1"/>
    <col min="16131" max="16131" width="22.140625" style="1" bestFit="1" customWidth="1"/>
    <col min="16132" max="16132" width="22" style="1" bestFit="1" customWidth="1"/>
    <col min="16133" max="16133" width="20.140625" style="1" bestFit="1" customWidth="1"/>
    <col min="16134" max="16134" width="38.42578125" style="1" customWidth="1"/>
    <col min="16135" max="16384" width="9.140625" style="1"/>
  </cols>
  <sheetData>
    <row r="1" spans="1:10" ht="15" x14ac:dyDescent="0.25">
      <c r="A1" s="458" t="s">
        <v>972</v>
      </c>
      <c r="B1" s="459"/>
      <c r="C1" s="459"/>
      <c r="D1" s="459"/>
      <c r="E1" s="459"/>
      <c r="F1" s="459"/>
      <c r="G1" s="192"/>
      <c r="H1" s="192"/>
      <c r="I1" s="192"/>
      <c r="J1" s="192"/>
    </row>
    <row r="2" spans="1:10" x14ac:dyDescent="0.2">
      <c r="B2" s="54"/>
      <c r="C2" s="192"/>
      <c r="D2" s="192"/>
      <c r="E2" s="192"/>
      <c r="F2" s="192"/>
      <c r="G2" s="192"/>
      <c r="H2" s="192"/>
      <c r="I2" s="53"/>
      <c r="J2" s="53"/>
    </row>
    <row r="3" spans="1:10" ht="15.75" x14ac:dyDescent="0.25">
      <c r="A3" s="460" t="s">
        <v>874</v>
      </c>
      <c r="B3" s="459"/>
      <c r="C3" s="459"/>
      <c r="D3" s="459"/>
      <c r="E3" s="459"/>
      <c r="F3" s="459"/>
      <c r="G3" s="192"/>
      <c r="H3" s="192"/>
      <c r="I3" s="192"/>
      <c r="J3" s="192"/>
    </row>
    <row r="4" spans="1:10" ht="15.75" x14ac:dyDescent="0.25">
      <c r="A4" s="482" t="s">
        <v>821</v>
      </c>
      <c r="B4" s="541"/>
      <c r="C4" s="541"/>
      <c r="D4" s="541"/>
      <c r="E4" s="541"/>
      <c r="F4" s="541"/>
      <c r="G4" s="263"/>
      <c r="H4" s="263"/>
      <c r="I4" s="192"/>
      <c r="J4" s="192"/>
    </row>
    <row r="6" spans="1:10" s="266" customFormat="1" ht="12" x14ac:dyDescent="0.2">
      <c r="A6" s="539" t="s">
        <v>1</v>
      </c>
      <c r="B6" s="264" t="s">
        <v>2</v>
      </c>
      <c r="C6" s="265" t="s">
        <v>3</v>
      </c>
      <c r="D6" s="265" t="s">
        <v>4</v>
      </c>
      <c r="E6" s="265" t="s">
        <v>5</v>
      </c>
      <c r="F6" s="265" t="s">
        <v>6</v>
      </c>
    </row>
    <row r="7" spans="1:10" s="266" customFormat="1" x14ac:dyDescent="0.2">
      <c r="A7" s="540"/>
      <c r="B7" s="267" t="s">
        <v>17</v>
      </c>
      <c r="C7" s="268" t="s">
        <v>707</v>
      </c>
      <c r="D7" s="265" t="s">
        <v>708</v>
      </c>
      <c r="E7" s="265" t="s">
        <v>709</v>
      </c>
      <c r="F7" s="265" t="s">
        <v>111</v>
      </c>
    </row>
    <row r="8" spans="1:10" s="266" customFormat="1" ht="12" x14ac:dyDescent="0.2">
      <c r="A8" s="269" t="s">
        <v>28</v>
      </c>
      <c r="B8" s="270" t="s">
        <v>710</v>
      </c>
      <c r="C8" s="271">
        <v>1</v>
      </c>
      <c r="D8" s="265"/>
      <c r="E8" s="272">
        <v>8</v>
      </c>
      <c r="F8" s="265">
        <f>C8+D8+E8</f>
        <v>9</v>
      </c>
    </row>
    <row r="9" spans="1:10" s="266" customFormat="1" ht="12" x14ac:dyDescent="0.2">
      <c r="A9" s="269" t="s">
        <v>30</v>
      </c>
      <c r="B9" s="273" t="s">
        <v>711</v>
      </c>
      <c r="C9" s="272">
        <v>26</v>
      </c>
      <c r="D9" s="274"/>
      <c r="E9" s="275"/>
      <c r="F9" s="265">
        <f t="shared" ref="F9:F14" si="0">C9+D9+E9</f>
        <v>26</v>
      </c>
      <c r="G9" s="276"/>
    </row>
    <row r="10" spans="1:10" s="266" customFormat="1" ht="12" x14ac:dyDescent="0.2">
      <c r="A10" s="269" t="s">
        <v>32</v>
      </c>
      <c r="B10" s="273" t="s">
        <v>712</v>
      </c>
      <c r="C10" s="272">
        <v>7</v>
      </c>
      <c r="D10" s="272">
        <v>3</v>
      </c>
      <c r="E10" s="265"/>
      <c r="F10" s="265">
        <f t="shared" si="0"/>
        <v>10</v>
      </c>
    </row>
    <row r="11" spans="1:10" s="266" customFormat="1" ht="12" x14ac:dyDescent="0.2">
      <c r="A11" s="269" t="s">
        <v>34</v>
      </c>
      <c r="B11" s="273" t="s">
        <v>713</v>
      </c>
      <c r="C11" s="272">
        <v>5</v>
      </c>
      <c r="D11" s="272">
        <v>1</v>
      </c>
      <c r="E11" s="265"/>
      <c r="F11" s="265">
        <f t="shared" si="0"/>
        <v>6</v>
      </c>
    </row>
    <row r="12" spans="1:10" s="612" customFormat="1" ht="12" x14ac:dyDescent="0.2">
      <c r="A12" s="608" t="s">
        <v>36</v>
      </c>
      <c r="B12" s="609" t="s">
        <v>714</v>
      </c>
      <c r="C12" s="610">
        <v>5</v>
      </c>
      <c r="D12" s="610">
        <v>4</v>
      </c>
      <c r="E12" s="611"/>
      <c r="F12" s="611">
        <f t="shared" si="0"/>
        <v>9</v>
      </c>
    </row>
    <row r="13" spans="1:10" s="266" customFormat="1" ht="12" x14ac:dyDescent="0.2">
      <c r="A13" s="269" t="s">
        <v>38</v>
      </c>
      <c r="B13" s="277" t="s">
        <v>715</v>
      </c>
      <c r="C13" s="272">
        <v>10</v>
      </c>
      <c r="D13" s="272"/>
      <c r="E13" s="265"/>
      <c r="F13" s="265">
        <f t="shared" si="0"/>
        <v>10</v>
      </c>
    </row>
    <row r="14" spans="1:10" s="266" customFormat="1" ht="12" x14ac:dyDescent="0.2">
      <c r="A14" s="278" t="s">
        <v>40</v>
      </c>
      <c r="B14" s="279" t="s">
        <v>716</v>
      </c>
      <c r="C14" s="280">
        <f>SUM(C8:C13)</f>
        <v>54</v>
      </c>
      <c r="D14" s="280">
        <f>SUM(D9:D13)</f>
        <v>8</v>
      </c>
      <c r="E14" s="280">
        <v>8</v>
      </c>
      <c r="F14" s="280">
        <f t="shared" si="0"/>
        <v>70</v>
      </c>
      <c r="G14" s="276"/>
    </row>
    <row r="15" spans="1:10" s="266" customFormat="1" ht="12" x14ac:dyDescent="0.2">
      <c r="A15" s="281"/>
      <c r="B15" s="282"/>
      <c r="C15" s="282"/>
      <c r="D15" s="282"/>
      <c r="E15" s="282"/>
      <c r="F15" s="282"/>
      <c r="G15" s="282"/>
    </row>
    <row r="16" spans="1:10" s="266" customFormat="1" ht="12" x14ac:dyDescent="0.2">
      <c r="A16" s="281"/>
      <c r="B16" s="282"/>
      <c r="C16" s="282"/>
      <c r="D16" s="282"/>
      <c r="E16" s="282"/>
      <c r="F16" s="282"/>
      <c r="G16" s="282"/>
    </row>
    <row r="17" spans="1:7" s="266" customFormat="1" ht="12" x14ac:dyDescent="0.2">
      <c r="A17" s="539" t="s">
        <v>1</v>
      </c>
      <c r="B17" s="264" t="s">
        <v>2</v>
      </c>
      <c r="C17" s="265" t="s">
        <v>3</v>
      </c>
      <c r="D17" s="265" t="s">
        <v>4</v>
      </c>
      <c r="E17" s="265" t="s">
        <v>5</v>
      </c>
      <c r="F17" s="265" t="s">
        <v>6</v>
      </c>
    </row>
    <row r="18" spans="1:7" s="266" customFormat="1" x14ac:dyDescent="0.2">
      <c r="A18" s="540"/>
      <c r="B18" s="267" t="s">
        <v>17</v>
      </c>
      <c r="C18" s="268" t="s">
        <v>707</v>
      </c>
      <c r="D18" s="265" t="s">
        <v>708</v>
      </c>
      <c r="E18" s="265" t="s">
        <v>709</v>
      </c>
      <c r="F18" s="265" t="s">
        <v>111</v>
      </c>
      <c r="G18" s="282"/>
    </row>
    <row r="19" spans="1:7" s="266" customFormat="1" ht="12" x14ac:dyDescent="0.2">
      <c r="A19" s="272" t="s">
        <v>28</v>
      </c>
      <c r="B19" s="273" t="s">
        <v>23</v>
      </c>
      <c r="C19" s="272">
        <v>7</v>
      </c>
      <c r="D19" s="272"/>
      <c r="E19" s="272"/>
      <c r="F19" s="265">
        <f>C19+D19+E19</f>
        <v>7</v>
      </c>
    </row>
    <row r="20" spans="1:7" s="266" customFormat="1" ht="12" x14ac:dyDescent="0.2">
      <c r="A20" s="272" t="s">
        <v>30</v>
      </c>
      <c r="B20" s="273" t="s">
        <v>22</v>
      </c>
      <c r="C20" s="272">
        <v>30</v>
      </c>
      <c r="D20" s="272">
        <v>1</v>
      </c>
      <c r="E20" s="272"/>
      <c r="F20" s="265">
        <f>C20+D20+E20</f>
        <v>31</v>
      </c>
    </row>
    <row r="21" spans="1:7" s="266" customFormat="1" ht="12" x14ac:dyDescent="0.2">
      <c r="A21" s="272" t="s">
        <v>32</v>
      </c>
      <c r="B21" s="273" t="s">
        <v>20</v>
      </c>
      <c r="C21" s="272">
        <v>18</v>
      </c>
      <c r="D21" s="272"/>
      <c r="E21" s="272"/>
      <c r="F21" s="265">
        <f>C21+D21+E21</f>
        <v>18</v>
      </c>
    </row>
    <row r="22" spans="1:7" s="266" customFormat="1" ht="12" x14ac:dyDescent="0.2">
      <c r="A22" s="272" t="s">
        <v>34</v>
      </c>
      <c r="B22" s="273" t="s">
        <v>21</v>
      </c>
      <c r="C22" s="272">
        <v>20</v>
      </c>
      <c r="D22" s="272"/>
      <c r="E22" s="272"/>
      <c r="F22" s="265">
        <f>C22+D22+E22</f>
        <v>20</v>
      </c>
    </row>
    <row r="23" spans="1:7" s="266" customFormat="1" ht="24" x14ac:dyDescent="0.2">
      <c r="A23" s="280" t="s">
        <v>36</v>
      </c>
      <c r="B23" s="283" t="s">
        <v>717</v>
      </c>
      <c r="C23" s="280">
        <f>SUM(C19:C22)</f>
        <v>75</v>
      </c>
      <c r="D23" s="280">
        <f>SUM(D19:D22)</f>
        <v>1</v>
      </c>
      <c r="E23" s="280">
        <f>SUM(E19:E22)</f>
        <v>0</v>
      </c>
      <c r="F23" s="280">
        <f>C23+D23+E23</f>
        <v>76</v>
      </c>
      <c r="G23" s="276"/>
    </row>
    <row r="24" spans="1:7" s="266" customFormat="1" ht="12" x14ac:dyDescent="0.2">
      <c r="A24" s="284"/>
    </row>
    <row r="25" spans="1:7" s="266" customFormat="1" ht="12" x14ac:dyDescent="0.2">
      <c r="A25" s="284"/>
    </row>
    <row r="26" spans="1:7" s="266" customFormat="1" ht="12" x14ac:dyDescent="0.2">
      <c r="A26" s="539" t="s">
        <v>1</v>
      </c>
      <c r="B26" s="264" t="s">
        <v>2</v>
      </c>
      <c r="C26" s="265" t="s">
        <v>3</v>
      </c>
      <c r="D26" s="265" t="s">
        <v>4</v>
      </c>
      <c r="E26" s="265" t="s">
        <v>5</v>
      </c>
      <c r="F26" s="265" t="s">
        <v>6</v>
      </c>
    </row>
    <row r="27" spans="1:7" s="266" customFormat="1" x14ac:dyDescent="0.2">
      <c r="A27" s="540"/>
      <c r="B27" s="267" t="s">
        <v>17</v>
      </c>
      <c r="C27" s="268" t="s">
        <v>707</v>
      </c>
      <c r="D27" s="265" t="s">
        <v>708</v>
      </c>
      <c r="E27" s="265" t="s">
        <v>709</v>
      </c>
      <c r="F27" s="265" t="s">
        <v>111</v>
      </c>
    </row>
    <row r="28" spans="1:7" s="276" customFormat="1" ht="12" x14ac:dyDescent="0.2">
      <c r="A28" s="285" t="s">
        <v>28</v>
      </c>
      <c r="B28" s="285" t="s">
        <v>718</v>
      </c>
      <c r="C28" s="285">
        <f>C14+C23</f>
        <v>129</v>
      </c>
      <c r="D28" s="285">
        <f>D14+D23</f>
        <v>9</v>
      </c>
      <c r="E28" s="285">
        <f>E14+E23</f>
        <v>8</v>
      </c>
      <c r="F28" s="285">
        <f>F14+F23</f>
        <v>146</v>
      </c>
    </row>
    <row r="29" spans="1:7" s="266" customFormat="1" ht="12" x14ac:dyDescent="0.2">
      <c r="A29" s="284"/>
    </row>
  </sheetData>
  <mergeCells count="6">
    <mergeCell ref="A26:A27"/>
    <mergeCell ref="A1:F1"/>
    <mergeCell ref="A3:F3"/>
    <mergeCell ref="A4:F4"/>
    <mergeCell ref="A6:A7"/>
    <mergeCell ref="A17:A1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12</vt:i4>
      </vt:variant>
      <vt:variant>
        <vt:lpstr>Névvel ellátott tartományok</vt:lpstr>
      </vt:variant>
      <vt:variant>
        <vt:i4>2</vt:i4>
      </vt:variant>
    </vt:vector>
  </HeadingPairs>
  <TitlesOfParts>
    <vt:vector size="14" baseType="lpstr">
      <vt:lpstr>Összesített költségvetés</vt:lpstr>
      <vt:lpstr>Költségvetési bevételek</vt:lpstr>
      <vt:lpstr>Finanszírozási bevételek</vt:lpstr>
      <vt:lpstr>Önkorm.feladatell.kiad.</vt:lpstr>
      <vt:lpstr>Polg.Hiv.feladatell.kiad.</vt:lpstr>
      <vt:lpstr>Beruházások</vt:lpstr>
      <vt:lpstr>Felújítások</vt:lpstr>
      <vt:lpstr>Finanszírozási kiadások</vt:lpstr>
      <vt:lpstr>Létszámkeret</vt:lpstr>
      <vt:lpstr>Költségvetési mérleg</vt:lpstr>
      <vt:lpstr>Adósságot keletk.</vt:lpstr>
      <vt:lpstr>Kötelező és önként váll.</vt:lpstr>
      <vt:lpstr>Beruházások!Nyomtatási_terület</vt:lpstr>
      <vt:lpstr>Felújítások!Nyomtatási_terület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2021-06-30T08:01:48Z</dcterms:modified>
</cp:coreProperties>
</file>