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használó\Desktop\Zárszámadás\"/>
    </mc:Choice>
  </mc:AlternateContent>
  <xr:revisionPtr revIDLastSave="0" documentId="13_ncr:1_{73577254-A880-4912-8755-A09FA300161A}" xr6:coauthVersionLast="46" xr6:coauthVersionMax="46" xr10:uidLastSave="{00000000-0000-0000-0000-000000000000}"/>
  <bookViews>
    <workbookView xWindow="-108" yWindow="-108" windowWidth="23256" windowHeight="12576" xr2:uid="{BDF1807A-40E8-4B26-B151-D2479697C183}"/>
  </bookViews>
  <sheets>
    <sheet name="1.sz.melléklet bev" sheetId="1" r:id="rId1"/>
    <sheet name="1.sz.melléklet kiad." sheetId="2" r:id="rId2"/>
    <sheet name="3.sz.melléklet felújítás" sheetId="19" state="hidden" r:id="rId3"/>
    <sheet name="4.sz.melléklet beruházás" sheetId="18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D33" i="1"/>
  <c r="D31" i="1"/>
  <c r="E33" i="2"/>
  <c r="E15" i="2"/>
  <c r="E12" i="2"/>
  <c r="E41" i="1"/>
  <c r="E38" i="1"/>
  <c r="D51" i="1"/>
  <c r="E8" i="2" l="1"/>
  <c r="E27" i="2"/>
  <c r="E43" i="1"/>
  <c r="E16" i="1"/>
  <c r="E10" i="1"/>
  <c r="E29" i="1"/>
  <c r="E22" i="1"/>
  <c r="E36" i="2" l="1"/>
  <c r="E9" i="1"/>
  <c r="E48" i="1" s="1"/>
  <c r="E52" i="1" s="1"/>
  <c r="D36" i="1" l="1"/>
  <c r="D18" i="1"/>
  <c r="D21" i="1"/>
  <c r="D9" i="19" l="1"/>
  <c r="D10" i="19"/>
  <c r="D11" i="19"/>
  <c r="D12" i="19"/>
  <c r="D8" i="19"/>
  <c r="C13" i="19"/>
  <c r="C15" i="18" l="1"/>
  <c r="D9" i="18"/>
  <c r="D10" i="18"/>
  <c r="D11" i="18"/>
  <c r="D12" i="18"/>
  <c r="D13" i="18"/>
  <c r="D14" i="18"/>
  <c r="B8" i="18"/>
  <c r="B15" i="18" s="1"/>
  <c r="B13" i="19"/>
  <c r="D13" i="19" s="1"/>
  <c r="D15" i="18" l="1"/>
  <c r="D8" i="18"/>
  <c r="D25" i="2" l="1"/>
  <c r="D29" i="2" l="1"/>
  <c r="D30" i="2"/>
  <c r="D35" i="2"/>
  <c r="C33" i="2"/>
  <c r="D50" i="1"/>
  <c r="C41" i="1"/>
  <c r="C16" i="1" l="1"/>
  <c r="D49" i="1"/>
  <c r="C10" i="1"/>
  <c r="C22" i="1"/>
  <c r="C29" i="1"/>
  <c r="C15" i="2"/>
  <c r="C27" i="2"/>
  <c r="C12" i="2"/>
  <c r="C43" i="1"/>
  <c r="C38" i="1"/>
  <c r="C8" i="2" l="1"/>
  <c r="C36" i="2" s="1"/>
  <c r="C9" i="1"/>
  <c r="C48" i="1" l="1"/>
  <c r="C52" i="1" s="1"/>
  <c r="D40" i="1" l="1"/>
  <c r="D34" i="2"/>
  <c r="D24" i="2" l="1"/>
  <c r="D44" i="1" l="1"/>
  <c r="D26" i="2" l="1"/>
  <c r="D42" i="1"/>
  <c r="D20" i="1"/>
  <c r="D47" i="1" l="1"/>
  <c r="D32" i="2" l="1"/>
  <c r="D31" i="2"/>
  <c r="D28" i="2"/>
  <c r="D23" i="2"/>
  <c r="D22" i="2"/>
  <c r="D21" i="2"/>
  <c r="D20" i="2"/>
  <c r="D19" i="2"/>
  <c r="D18" i="2"/>
  <c r="D17" i="2"/>
  <c r="D16" i="2"/>
  <c r="D14" i="2"/>
  <c r="D13" i="2"/>
  <c r="B41" i="1"/>
  <c r="D28" i="1"/>
  <c r="D27" i="1"/>
  <c r="D26" i="1"/>
  <c r="D25" i="1"/>
  <c r="D24" i="1"/>
  <c r="D23" i="1"/>
  <c r="D19" i="1"/>
  <c r="D15" i="1"/>
  <c r="D14" i="1"/>
  <c r="D13" i="1"/>
  <c r="D12" i="1"/>
  <c r="D11" i="1"/>
  <c r="D45" i="1"/>
  <c r="D39" i="1"/>
  <c r="D35" i="1"/>
  <c r="D37" i="1"/>
  <c r="D32" i="1"/>
  <c r="D17" i="1" l="1"/>
  <c r="B16" i="1"/>
  <c r="D16" i="1" s="1"/>
  <c r="D41" i="1"/>
  <c r="B15" i="2"/>
  <c r="D15" i="2" s="1"/>
  <c r="B22" i="1"/>
  <c r="D22" i="1" s="1"/>
  <c r="B12" i="2"/>
  <c r="D12" i="2" s="1"/>
  <c r="B10" i="1"/>
  <c r="D10" i="1" s="1"/>
  <c r="B38" i="1"/>
  <c r="B33" i="2"/>
  <c r="D33" i="2" s="1"/>
  <c r="B27" i="2"/>
  <c r="D27" i="2" s="1"/>
  <c r="B43" i="1"/>
  <c r="D43" i="1" s="1"/>
  <c r="D38" i="1" l="1"/>
  <c r="D30" i="1"/>
  <c r="B9" i="1"/>
  <c r="D9" i="1" s="1"/>
  <c r="B29" i="1" l="1"/>
  <c r="D34" i="1"/>
  <c r="D9" i="2"/>
  <c r="B48" i="1" l="1"/>
  <c r="D48" i="1" s="1"/>
  <c r="D10" i="2"/>
  <c r="D11" i="2"/>
  <c r="B8" i="2"/>
  <c r="B36" i="2" s="1"/>
  <c r="D36" i="2" s="1"/>
  <c r="D29" i="1"/>
  <c r="B52" i="1" l="1"/>
  <c r="D52" i="1" s="1"/>
  <c r="D8" i="2"/>
</calcChain>
</file>

<file path=xl/sharedStrings.xml><?xml version="1.0" encoding="utf-8"?>
<sst xmlns="http://schemas.openxmlformats.org/spreadsheetml/2006/main" count="123" uniqueCount="107">
  <si>
    <t>Bevételi jogcím</t>
  </si>
  <si>
    <t>Helyi önkormányzatok műk. általános támogatása</t>
  </si>
  <si>
    <t xml:space="preserve">Települési önk. köznevelési feladatok tám. </t>
  </si>
  <si>
    <t>Települési önk. szoc., gyermekjóléti, gyermekétkeztetési feladatainak támogatása</t>
  </si>
  <si>
    <t>Települési önk. Kulturális feladatainak támogatása</t>
  </si>
  <si>
    <t xml:space="preserve">Működési célú költségvetési támogazás és kiegészítő támogatás </t>
  </si>
  <si>
    <t>2. Egyéb működési célú támogatás áht-on belülről</t>
  </si>
  <si>
    <t>NEA-tól kapott műk. tám.</t>
  </si>
  <si>
    <t>Nemzeti Foglalkoztatási Alap-tól kapott műk.tám.</t>
  </si>
  <si>
    <t>Építményadó</t>
  </si>
  <si>
    <t>Magánszemélyek kommunális adója</t>
  </si>
  <si>
    <t>Helyi iparűzési adó</t>
  </si>
  <si>
    <t>Talajtehelési díj</t>
  </si>
  <si>
    <t>Gépjárműadó</t>
  </si>
  <si>
    <t>Egyéb közhatalmi bevételek</t>
  </si>
  <si>
    <t>Szolgáltatások ellenértéke</t>
  </si>
  <si>
    <t>Tulajdonosi bevételek</t>
  </si>
  <si>
    <t>Egyéb működési bevételek</t>
  </si>
  <si>
    <t>Kamatbevételek</t>
  </si>
  <si>
    <t>Ingatlan értékesítés</t>
  </si>
  <si>
    <t>Egyéb felhalmozási bevételek</t>
  </si>
  <si>
    <t>Egyéb felhalmozási célú átvett pénzeszközök</t>
  </si>
  <si>
    <t>Felhalmozási célú tám.áht-on belülről</t>
  </si>
  <si>
    <t>Költségvetési bevételek összesen</t>
  </si>
  <si>
    <t>Működési célú pénzmaradvány igénybevétel</t>
  </si>
  <si>
    <t>Felhalmozási célú pénzmaradvány igénybevétel</t>
  </si>
  <si>
    <t>Bevételek összesen</t>
  </si>
  <si>
    <t>Kiadási jogcímek</t>
  </si>
  <si>
    <t xml:space="preserve">  Személyi juttatások</t>
  </si>
  <si>
    <t xml:space="preserve">  Dologi kiadások</t>
  </si>
  <si>
    <t xml:space="preserve">  Egyéb működési célú kiadások</t>
  </si>
  <si>
    <t xml:space="preserve">  Ellátottak pénzbeli juttatásai</t>
  </si>
  <si>
    <t xml:space="preserve">  Ingatlan vásárlás</t>
  </si>
  <si>
    <t xml:space="preserve">  Intézményi beruházási kiadások</t>
  </si>
  <si>
    <t xml:space="preserve">  Felújítási kiadások</t>
  </si>
  <si>
    <t xml:space="preserve">  Államháztartáson belüli megelőlegezés</t>
  </si>
  <si>
    <t>Tartalék</t>
  </si>
  <si>
    <t xml:space="preserve">   Általános tartalék</t>
  </si>
  <si>
    <t xml:space="preserve">  Céltartalék</t>
  </si>
  <si>
    <t>Kiadások összesen</t>
  </si>
  <si>
    <t>Süttő Község Önkormányzata</t>
  </si>
  <si>
    <t>I. Működési célú támogatás államháztartáson belülről</t>
  </si>
  <si>
    <t>II.Önkormányzat közhatalmi bevételek</t>
  </si>
  <si>
    <t>III.Működési bevételek</t>
  </si>
  <si>
    <t>IV.Felhalmozási bevételek</t>
  </si>
  <si>
    <t>I.Működési költségvetési kiadások</t>
  </si>
  <si>
    <t>II.Felhalmozási költségvetési kiadások</t>
  </si>
  <si>
    <t>Süttő Község Önkormányzat</t>
  </si>
  <si>
    <t>1. Önkormányzati működési támogatás</t>
  </si>
  <si>
    <t xml:space="preserve">  Munkaadókat terhelő járulékok és szoc.hozzájár.adó</t>
  </si>
  <si>
    <t>Működési célú visszatérítendő támogatás visszatérülése áht-on kívülről</t>
  </si>
  <si>
    <t>forintban</t>
  </si>
  <si>
    <t>2020. év</t>
  </si>
  <si>
    <t>Ellátási díjak/Térítési díjak</t>
  </si>
  <si>
    <t>EFOP 1.5.2 támogatás</t>
  </si>
  <si>
    <t xml:space="preserve">  Beruházás, Kisértékű tárgyi eszköz</t>
  </si>
  <si>
    <t>2020. évi költségvetési összevont bevételei</t>
  </si>
  <si>
    <t>2020. évi költségvetési összevont kiadásai</t>
  </si>
  <si>
    <t xml:space="preserve">  Működési célú visszatérítendő támogatás államháztartáson kívülre</t>
  </si>
  <si>
    <t xml:space="preserve">     -áht-on belülre</t>
  </si>
  <si>
    <t xml:space="preserve">     -áht-on kívülre</t>
  </si>
  <si>
    <t xml:space="preserve">     Lakhatási támogatás</t>
  </si>
  <si>
    <t xml:space="preserve">     Gyógyszertámogatás</t>
  </si>
  <si>
    <t xml:space="preserve">     Rendkívüli települési támogatás</t>
  </si>
  <si>
    <t xml:space="preserve">     BURSA</t>
  </si>
  <si>
    <t xml:space="preserve">     Arany János ösztöndíj</t>
  </si>
  <si>
    <t xml:space="preserve">     Nyári gyermekétkeztetés</t>
  </si>
  <si>
    <t xml:space="preserve">     Köztemetés</t>
  </si>
  <si>
    <t xml:space="preserve">     Szociális tüzifa</t>
  </si>
  <si>
    <t xml:space="preserve">     2019. évi szociális tüzifa</t>
  </si>
  <si>
    <t>V.Működési célú átvett pénzeszköz</t>
  </si>
  <si>
    <t>VI.Felhalmozási célú átvett pénzeszköz</t>
  </si>
  <si>
    <t>Eredeti ei.</t>
  </si>
  <si>
    <t>Módosítás</t>
  </si>
  <si>
    <t>Módosított ei.</t>
  </si>
  <si>
    <t xml:space="preserve">  Elvonások és befizetések</t>
  </si>
  <si>
    <t>felújítási kiadások</t>
  </si>
  <si>
    <t xml:space="preserve">3.sz.melléklet </t>
  </si>
  <si>
    <t>Felújítás megnevezés</t>
  </si>
  <si>
    <t>Süttő belterületi utak, járdák felújítása (önrész)</t>
  </si>
  <si>
    <t xml:space="preserve">Polgármesteri Hivatal felújítás </t>
  </si>
  <si>
    <t>Összesen:</t>
  </si>
  <si>
    <t>beruházási kiadások</t>
  </si>
  <si>
    <t xml:space="preserve">4.sz.melléklet </t>
  </si>
  <si>
    <t>Beruházás megnevezés</t>
  </si>
  <si>
    <t>Szépkorúak Idősek Otthona beruházás (mosógép, hűtött munkaasztal)</t>
  </si>
  <si>
    <t>Szépkorúak Idősek Otthona kisértékű tárgyieszköz (Tv)</t>
  </si>
  <si>
    <t>Százszorszép Kétnyelvű Óvoda, Bölcsőde  kisértékű tárgyieszközök (2 bojler,porszívó,vasaló,magnó,laptop,szgép)</t>
  </si>
  <si>
    <t>Polgármesteri Hivatal (fénymásoló)</t>
  </si>
  <si>
    <t>Süttő Község Önkormányzata (kisteherautó)</t>
  </si>
  <si>
    <t>forintban áfá-val</t>
  </si>
  <si>
    <t>Szépkorúak Idősek Otthona Lenovo asztali számítógép</t>
  </si>
  <si>
    <t>Polgármesteri Hivatal függöny</t>
  </si>
  <si>
    <t>Süttő Bánya út aszfaltozás</t>
  </si>
  <si>
    <t>Komm.szennyvíz vizi közművön végzett ért.növelő munkák</t>
  </si>
  <si>
    <t xml:space="preserve">Süttő belterületi utak, járdák felújítása </t>
  </si>
  <si>
    <t>Biztosító által fizetett kártérítés</t>
  </si>
  <si>
    <t>KEM Kormányhivatal 2020. évi nyári diákmunka</t>
  </si>
  <si>
    <t>Rendkívüli önkormányzati támogatás</t>
  </si>
  <si>
    <t>Teljesítés</t>
  </si>
  <si>
    <t>Államháztartáson belüli megelőlegezések</t>
  </si>
  <si>
    <t>Fejezeti kezelésű ei-tól EU-s program / Óvoda-bölcsőde építés</t>
  </si>
  <si>
    <t>Tárgyieszköz bérbeadás</t>
  </si>
  <si>
    <t>Közvetített szolgáltatás</t>
  </si>
  <si>
    <t xml:space="preserve">Felhalmozási célú pénzeszközátvétel háztartásoktól </t>
  </si>
  <si>
    <t>1.melléklet az ../2021.(…...) önkormányzati rendelethez</t>
  </si>
  <si>
    <t>1.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</si>
</sst>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0" fillId="0" borderId="0" xfId="0" applyAlignment="1">
      <alignment wrapText="1"/>
    </xf>
    <xf numFmtId="3" fontId="0" fillId="0" borderId="0" xfId="0" applyNumberForma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3" fontId="0" fillId="0" borderId="0" xfId="0" applyNumberFormat="1" applyFont="1" applyFill="1" applyBorder="1"/>
    <xf numFmtId="3" fontId="2" fillId="0" borderId="0" xfId="0" applyNumberFormat="1" applyFont="1"/>
    <xf numFmtId="0" fontId="0" fillId="0" borderId="2" xfId="0" applyFont="1" applyBorder="1"/>
    <xf numFmtId="0" fontId="0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3" fontId="0" fillId="0" borderId="0" xfId="0" applyNumberFormat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1" fillId="0" borderId="0" xfId="0" applyNumberFormat="1" applyFont="1" applyFill="1" applyBorder="1"/>
    <xf numFmtId="3" fontId="0" fillId="0" borderId="0" xfId="0" applyNumberFormat="1" applyFill="1" applyBorder="1"/>
    <xf numFmtId="0" fontId="0" fillId="0" borderId="2" xfId="0" applyBorder="1"/>
    <xf numFmtId="0" fontId="0" fillId="0" borderId="4" xfId="0" applyBorder="1"/>
    <xf numFmtId="0" fontId="0" fillId="0" borderId="4" xfId="0" applyFill="1" applyBorder="1" applyAlignment="1">
      <alignment horizontal="right"/>
    </xf>
    <xf numFmtId="0" fontId="0" fillId="0" borderId="2" xfId="0" applyBorder="1" applyAlignment="1">
      <alignment horizontal="center"/>
    </xf>
    <xf numFmtId="0" fontId="1" fillId="0" borderId="2" xfId="0" applyFont="1" applyBorder="1"/>
    <xf numFmtId="0" fontId="0" fillId="0" borderId="2" xfId="0" applyBorder="1" applyAlignment="1">
      <alignment wrapText="1"/>
    </xf>
    <xf numFmtId="0" fontId="1" fillId="0" borderId="7" xfId="0" applyFont="1" applyBorder="1"/>
    <xf numFmtId="3" fontId="1" fillId="0" borderId="1" xfId="0" applyNumberFormat="1" applyFont="1" applyFill="1" applyBorder="1"/>
    <xf numFmtId="0" fontId="3" fillId="0" borderId="2" xfId="0" applyFont="1" applyBorder="1"/>
    <xf numFmtId="3" fontId="3" fillId="0" borderId="0" xfId="0" applyNumberFormat="1" applyFont="1" applyFill="1" applyBorder="1"/>
    <xf numFmtId="3" fontId="1" fillId="0" borderId="4" xfId="0" applyNumberFormat="1" applyFont="1" applyFill="1" applyBorder="1"/>
    <xf numFmtId="3" fontId="1" fillId="0" borderId="8" xfId="0" applyNumberFormat="1" applyFont="1" applyFill="1" applyBorder="1"/>
    <xf numFmtId="3" fontId="0" fillId="0" borderId="0" xfId="0" applyNumberFormat="1" applyFont="1" applyBorder="1"/>
    <xf numFmtId="3" fontId="1" fillId="0" borderId="0" xfId="0" applyNumberFormat="1" applyFont="1" applyBorder="1"/>
    <xf numFmtId="3" fontId="1" fillId="0" borderId="1" xfId="0" applyNumberFormat="1" applyFont="1" applyBorder="1"/>
    <xf numFmtId="3" fontId="0" fillId="0" borderId="0" xfId="0" applyNumberFormat="1" applyBorder="1"/>
    <xf numFmtId="0" fontId="1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0" fillId="0" borderId="4" xfId="0" applyNumberFormat="1" applyFill="1" applyBorder="1"/>
    <xf numFmtId="0" fontId="1" fillId="0" borderId="4" xfId="0" applyFont="1" applyFill="1" applyBorder="1"/>
    <xf numFmtId="3" fontId="0" fillId="0" borderId="4" xfId="0" applyNumberFormat="1" applyFont="1" applyFill="1" applyBorder="1"/>
    <xf numFmtId="3" fontId="0" fillId="0" borderId="0" xfId="0" applyNumberFormat="1" applyFill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3" fillId="0" borderId="4" xfId="0" applyNumberFormat="1" applyFont="1" applyFill="1" applyBorder="1"/>
    <xf numFmtId="3" fontId="0" fillId="0" borderId="4" xfId="0" applyNumberFormat="1" applyFill="1" applyBorder="1" applyAlignment="1">
      <alignment vertical="center"/>
    </xf>
    <xf numFmtId="0" fontId="0" fillId="0" borderId="4" xfId="0" applyFill="1" applyBorder="1"/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D9031-D068-4BA9-91D8-3829C49563B9}">
  <dimension ref="A1:G54"/>
  <sheetViews>
    <sheetView tabSelected="1" zoomScale="85" zoomScaleNormal="85" workbookViewId="0">
      <selection activeCell="A2" sqref="A2:E2"/>
    </sheetView>
  </sheetViews>
  <sheetFormatPr defaultRowHeight="14.4" x14ac:dyDescent="0.3"/>
  <cols>
    <col min="1" max="1" width="57.33203125" customWidth="1"/>
    <col min="2" max="2" width="13.6640625" style="6" bestFit="1" customWidth="1"/>
    <col min="3" max="4" width="13.6640625" customWidth="1"/>
    <col min="5" max="5" width="11.33203125" bestFit="1" customWidth="1"/>
  </cols>
  <sheetData>
    <row r="1" spans="1:5" ht="15" thickBot="1" x14ac:dyDescent="0.35">
      <c r="A1" s="52" t="s">
        <v>106</v>
      </c>
      <c r="B1" s="53"/>
      <c r="C1" s="53"/>
      <c r="D1" s="53"/>
      <c r="E1" s="54"/>
    </row>
    <row r="2" spans="1:5" s="1" customFormat="1" x14ac:dyDescent="0.3">
      <c r="A2" s="55" t="s">
        <v>40</v>
      </c>
      <c r="B2" s="56"/>
      <c r="C2" s="56"/>
      <c r="D2" s="56"/>
      <c r="E2" s="57"/>
    </row>
    <row r="3" spans="1:5" s="1" customFormat="1" x14ac:dyDescent="0.3">
      <c r="A3" s="58" t="s">
        <v>56</v>
      </c>
      <c r="B3" s="59"/>
      <c r="C3" s="59"/>
      <c r="D3" s="59"/>
      <c r="E3" s="60"/>
    </row>
    <row r="4" spans="1:5" x14ac:dyDescent="0.3">
      <c r="A4" s="24"/>
      <c r="B4" s="17"/>
      <c r="C4" s="18"/>
      <c r="D4" s="18"/>
      <c r="E4" s="25"/>
    </row>
    <row r="5" spans="1:5" x14ac:dyDescent="0.3">
      <c r="A5" s="24"/>
      <c r="B5" s="19"/>
      <c r="C5" s="18"/>
      <c r="D5" s="18"/>
      <c r="E5" s="26" t="s">
        <v>51</v>
      </c>
    </row>
    <row r="6" spans="1:5" x14ac:dyDescent="0.3">
      <c r="A6" s="41" t="s">
        <v>0</v>
      </c>
      <c r="B6" s="20"/>
      <c r="C6" s="42"/>
      <c r="D6" s="42"/>
      <c r="E6" s="25"/>
    </row>
    <row r="7" spans="1:5" x14ac:dyDescent="0.3">
      <c r="A7" s="27"/>
      <c r="B7" s="21"/>
      <c r="C7" s="18"/>
      <c r="D7" s="18"/>
      <c r="E7" s="25"/>
    </row>
    <row r="8" spans="1:5" x14ac:dyDescent="0.3">
      <c r="A8" s="24"/>
      <c r="B8" s="20" t="s">
        <v>72</v>
      </c>
      <c r="C8" s="42" t="s">
        <v>73</v>
      </c>
      <c r="D8" s="42" t="s">
        <v>74</v>
      </c>
      <c r="E8" s="40" t="s">
        <v>99</v>
      </c>
    </row>
    <row r="9" spans="1:5" x14ac:dyDescent="0.3">
      <c r="A9" s="28" t="s">
        <v>41</v>
      </c>
      <c r="B9" s="22">
        <f>B10+B16</f>
        <v>200467750</v>
      </c>
      <c r="C9" s="22">
        <f>C10+C16</f>
        <v>33496759</v>
      </c>
      <c r="D9" s="22">
        <f>B9+C9</f>
        <v>233964509</v>
      </c>
      <c r="E9" s="34">
        <f>E10+E16</f>
        <v>234724838</v>
      </c>
    </row>
    <row r="10" spans="1:5" x14ac:dyDescent="0.3">
      <c r="A10" s="28" t="s">
        <v>48</v>
      </c>
      <c r="B10" s="22">
        <f>SUM(B11:B15)</f>
        <v>186498911</v>
      </c>
      <c r="C10" s="22">
        <f>SUM(C11:C15)</f>
        <v>28382276</v>
      </c>
      <c r="D10" s="37">
        <f t="shared" ref="D10:D52" si="0">B10+C10</f>
        <v>214881187</v>
      </c>
      <c r="E10" s="34">
        <f>SUM(E11:E15)</f>
        <v>214881187</v>
      </c>
    </row>
    <row r="11" spans="1:5" x14ac:dyDescent="0.3">
      <c r="A11" s="11" t="s">
        <v>1</v>
      </c>
      <c r="B11" s="23">
        <v>42198495</v>
      </c>
      <c r="C11" s="23">
        <v>5761511</v>
      </c>
      <c r="D11" s="36">
        <f t="shared" si="0"/>
        <v>47960006</v>
      </c>
      <c r="E11" s="43">
        <v>47960006</v>
      </c>
    </row>
    <row r="12" spans="1:5" x14ac:dyDescent="0.3">
      <c r="A12" s="24" t="s">
        <v>2</v>
      </c>
      <c r="B12" s="23">
        <v>46659200</v>
      </c>
      <c r="C12" s="23">
        <v>3638670</v>
      </c>
      <c r="D12" s="36">
        <f t="shared" si="0"/>
        <v>50297870</v>
      </c>
      <c r="E12" s="43">
        <v>50297870</v>
      </c>
    </row>
    <row r="13" spans="1:5" ht="29.25" customHeight="1" x14ac:dyDescent="0.3">
      <c r="A13" s="29" t="s">
        <v>3</v>
      </c>
      <c r="B13" s="23">
        <v>95067909</v>
      </c>
      <c r="C13" s="23">
        <v>15751864</v>
      </c>
      <c r="D13" s="36">
        <f t="shared" si="0"/>
        <v>110819773</v>
      </c>
      <c r="E13" s="43">
        <v>110819773</v>
      </c>
    </row>
    <row r="14" spans="1:5" x14ac:dyDescent="0.3">
      <c r="A14" s="24" t="s">
        <v>4</v>
      </c>
      <c r="B14" s="23">
        <v>2573307</v>
      </c>
      <c r="C14" s="23">
        <v>1142114</v>
      </c>
      <c r="D14" s="36">
        <f t="shared" si="0"/>
        <v>3715421</v>
      </c>
      <c r="E14" s="43">
        <v>3715421</v>
      </c>
    </row>
    <row r="15" spans="1:5" ht="30" customHeight="1" x14ac:dyDescent="0.3">
      <c r="A15" s="29" t="s">
        <v>5</v>
      </c>
      <c r="B15" s="23">
        <v>0</v>
      </c>
      <c r="C15" s="23">
        <v>2088117</v>
      </c>
      <c r="D15" s="36">
        <f t="shared" si="0"/>
        <v>2088117</v>
      </c>
      <c r="E15" s="43">
        <v>2088117</v>
      </c>
    </row>
    <row r="16" spans="1:5" x14ac:dyDescent="0.3">
      <c r="A16" s="28" t="s">
        <v>6</v>
      </c>
      <c r="B16" s="22">
        <f>SUM(B17:B21)</f>
        <v>13968839</v>
      </c>
      <c r="C16" s="22">
        <f>SUM(C17:C21)</f>
        <v>5114483</v>
      </c>
      <c r="D16" s="37">
        <f t="shared" si="0"/>
        <v>19083322</v>
      </c>
      <c r="E16" s="34">
        <f>SUM(E17:E21)</f>
        <v>19843651</v>
      </c>
    </row>
    <row r="17" spans="1:5" x14ac:dyDescent="0.3">
      <c r="A17" s="24" t="s">
        <v>7</v>
      </c>
      <c r="B17" s="23">
        <v>4861800</v>
      </c>
      <c r="C17" s="23">
        <v>0</v>
      </c>
      <c r="D17" s="36">
        <f t="shared" si="0"/>
        <v>4861800</v>
      </c>
      <c r="E17" s="43">
        <v>7120100</v>
      </c>
    </row>
    <row r="18" spans="1:5" x14ac:dyDescent="0.3">
      <c r="A18" s="11" t="s">
        <v>97</v>
      </c>
      <c r="B18" s="23">
        <v>0</v>
      </c>
      <c r="C18" s="23">
        <v>1440860</v>
      </c>
      <c r="D18" s="36">
        <f t="shared" si="0"/>
        <v>1440860</v>
      </c>
      <c r="E18" s="43">
        <v>1440860</v>
      </c>
    </row>
    <row r="19" spans="1:5" x14ac:dyDescent="0.3">
      <c r="A19" s="24" t="s">
        <v>8</v>
      </c>
      <c r="B19" s="23">
        <v>5107039</v>
      </c>
      <c r="C19" s="23">
        <v>0</v>
      </c>
      <c r="D19" s="36">
        <f t="shared" si="0"/>
        <v>5107039</v>
      </c>
      <c r="E19" s="43">
        <v>3908685</v>
      </c>
    </row>
    <row r="20" spans="1:5" x14ac:dyDescent="0.3">
      <c r="A20" s="11" t="s">
        <v>54</v>
      </c>
      <c r="B20" s="23">
        <v>4000000</v>
      </c>
      <c r="C20" s="23">
        <v>2061756</v>
      </c>
      <c r="D20" s="36">
        <f t="shared" si="0"/>
        <v>6061756</v>
      </c>
      <c r="E20" s="43">
        <v>7374006</v>
      </c>
    </row>
    <row r="21" spans="1:5" x14ac:dyDescent="0.3">
      <c r="A21" s="11" t="s">
        <v>98</v>
      </c>
      <c r="B21" s="23">
        <v>0</v>
      </c>
      <c r="C21" s="23">
        <v>1611867</v>
      </c>
      <c r="D21" s="36">
        <f t="shared" si="0"/>
        <v>1611867</v>
      </c>
      <c r="E21" s="43">
        <v>0</v>
      </c>
    </row>
    <row r="22" spans="1:5" x14ac:dyDescent="0.3">
      <c r="A22" s="28" t="s">
        <v>42</v>
      </c>
      <c r="B22" s="22">
        <f>SUM(B23:B28)</f>
        <v>82300000</v>
      </c>
      <c r="C22" s="22">
        <f>SUM(C23:C28)</f>
        <v>0</v>
      </c>
      <c r="D22" s="22">
        <f t="shared" si="0"/>
        <v>82300000</v>
      </c>
      <c r="E22" s="34">
        <f>SUM(E23:E28)</f>
        <v>80631285</v>
      </c>
    </row>
    <row r="23" spans="1:5" x14ac:dyDescent="0.3">
      <c r="A23" s="24" t="s">
        <v>9</v>
      </c>
      <c r="B23" s="23">
        <v>20000000</v>
      </c>
      <c r="C23" s="23">
        <v>0</v>
      </c>
      <c r="D23" s="9">
        <f t="shared" si="0"/>
        <v>20000000</v>
      </c>
      <c r="E23" s="43">
        <v>11249518</v>
      </c>
    </row>
    <row r="24" spans="1:5" x14ac:dyDescent="0.3">
      <c r="A24" s="24" t="s">
        <v>10</v>
      </c>
      <c r="B24" s="23">
        <v>4500000</v>
      </c>
      <c r="C24" s="23">
        <v>0</v>
      </c>
      <c r="D24" s="9">
        <f t="shared" si="0"/>
        <v>4500000</v>
      </c>
      <c r="E24" s="43">
        <v>4366691</v>
      </c>
    </row>
    <row r="25" spans="1:5" x14ac:dyDescent="0.3">
      <c r="A25" s="24" t="s">
        <v>11</v>
      </c>
      <c r="B25" s="23">
        <v>51000000</v>
      </c>
      <c r="C25" s="23">
        <v>0</v>
      </c>
      <c r="D25" s="9">
        <f t="shared" si="0"/>
        <v>51000000</v>
      </c>
      <c r="E25" s="43">
        <v>64686328</v>
      </c>
    </row>
    <row r="26" spans="1:5" x14ac:dyDescent="0.3">
      <c r="A26" s="24" t="s">
        <v>12</v>
      </c>
      <c r="B26" s="23">
        <v>100000</v>
      </c>
      <c r="C26" s="23">
        <v>0</v>
      </c>
      <c r="D26" s="9">
        <f t="shared" si="0"/>
        <v>100000</v>
      </c>
      <c r="E26" s="43">
        <v>0</v>
      </c>
    </row>
    <row r="27" spans="1:5" x14ac:dyDescent="0.3">
      <c r="A27" s="24" t="s">
        <v>13</v>
      </c>
      <c r="B27" s="23">
        <v>6500000</v>
      </c>
      <c r="C27" s="23">
        <v>0</v>
      </c>
      <c r="D27" s="9">
        <f t="shared" si="0"/>
        <v>6500000</v>
      </c>
      <c r="E27" s="43">
        <v>0</v>
      </c>
    </row>
    <row r="28" spans="1:5" x14ac:dyDescent="0.3">
      <c r="A28" s="24" t="s">
        <v>14</v>
      </c>
      <c r="B28" s="23">
        <v>200000</v>
      </c>
      <c r="C28" s="23">
        <v>0</v>
      </c>
      <c r="D28" s="9">
        <f t="shared" si="0"/>
        <v>200000</v>
      </c>
      <c r="E28" s="43">
        <v>328748</v>
      </c>
    </row>
    <row r="29" spans="1:5" x14ac:dyDescent="0.3">
      <c r="A29" s="28" t="s">
        <v>43</v>
      </c>
      <c r="B29" s="22">
        <f>SUM(B30:B37)</f>
        <v>103151762</v>
      </c>
      <c r="C29" s="22">
        <f>SUM(C30:C37)</f>
        <v>24367767</v>
      </c>
      <c r="D29" s="22">
        <f t="shared" si="0"/>
        <v>127519529</v>
      </c>
      <c r="E29" s="34">
        <f>SUM(E30:E37)</f>
        <v>99678708</v>
      </c>
    </row>
    <row r="30" spans="1:5" x14ac:dyDescent="0.3">
      <c r="A30" s="24" t="s">
        <v>15</v>
      </c>
      <c r="B30" s="23">
        <v>3784700</v>
      </c>
      <c r="C30" s="23">
        <v>568275</v>
      </c>
      <c r="D30" s="9">
        <f t="shared" si="0"/>
        <v>4352975</v>
      </c>
      <c r="E30" s="43">
        <v>2920856</v>
      </c>
    </row>
    <row r="31" spans="1:5" x14ac:dyDescent="0.3">
      <c r="A31" s="11" t="s">
        <v>102</v>
      </c>
      <c r="B31" s="23">
        <v>0</v>
      </c>
      <c r="C31" s="23">
        <v>0</v>
      </c>
      <c r="D31" s="9">
        <f t="shared" si="0"/>
        <v>0</v>
      </c>
      <c r="E31" s="43">
        <v>9205545</v>
      </c>
    </row>
    <row r="32" spans="1:5" x14ac:dyDescent="0.3">
      <c r="A32" s="24" t="s">
        <v>16</v>
      </c>
      <c r="B32" s="23">
        <v>584262</v>
      </c>
      <c r="C32" s="23">
        <v>0</v>
      </c>
      <c r="D32" s="9">
        <f t="shared" si="0"/>
        <v>584262</v>
      </c>
      <c r="E32" s="43">
        <v>563462</v>
      </c>
    </row>
    <row r="33" spans="1:7" x14ac:dyDescent="0.3">
      <c r="A33" s="11" t="s">
        <v>103</v>
      </c>
      <c r="B33" s="23">
        <v>0</v>
      </c>
      <c r="C33" s="23">
        <v>0</v>
      </c>
      <c r="D33" s="9">
        <f t="shared" si="0"/>
        <v>0</v>
      </c>
      <c r="E33" s="43">
        <v>422475</v>
      </c>
    </row>
    <row r="34" spans="1:7" x14ac:dyDescent="0.3">
      <c r="A34" s="24" t="s">
        <v>53</v>
      </c>
      <c r="B34" s="23">
        <v>90182800</v>
      </c>
      <c r="C34" s="23">
        <v>0</v>
      </c>
      <c r="D34" s="9">
        <f t="shared" si="0"/>
        <v>90182800</v>
      </c>
      <c r="E34" s="43">
        <v>83657161</v>
      </c>
    </row>
    <row r="35" spans="1:7" x14ac:dyDescent="0.3">
      <c r="A35" s="24" t="s">
        <v>17</v>
      </c>
      <c r="B35" s="23">
        <v>8500000</v>
      </c>
      <c r="C35" s="23">
        <v>23462034</v>
      </c>
      <c r="D35" s="9">
        <f t="shared" si="0"/>
        <v>31962034</v>
      </c>
      <c r="E35" s="43">
        <v>2568592</v>
      </c>
    </row>
    <row r="36" spans="1:7" x14ac:dyDescent="0.3">
      <c r="A36" s="11" t="s">
        <v>96</v>
      </c>
      <c r="B36" s="23">
        <v>0</v>
      </c>
      <c r="C36" s="23">
        <v>337458</v>
      </c>
      <c r="D36" s="9">
        <f t="shared" si="0"/>
        <v>337458</v>
      </c>
      <c r="E36" s="43">
        <v>337458</v>
      </c>
    </row>
    <row r="37" spans="1:7" x14ac:dyDescent="0.3">
      <c r="A37" s="24" t="s">
        <v>18</v>
      </c>
      <c r="B37" s="23">
        <v>100000</v>
      </c>
      <c r="C37" s="23">
        <v>0</v>
      </c>
      <c r="D37" s="9">
        <f t="shared" si="0"/>
        <v>100000</v>
      </c>
      <c r="E37" s="43">
        <v>3159</v>
      </c>
    </row>
    <row r="38" spans="1:7" x14ac:dyDescent="0.3">
      <c r="A38" s="28" t="s">
        <v>44</v>
      </c>
      <c r="B38" s="22">
        <f>SUM(B39:B40)</f>
        <v>8083297</v>
      </c>
      <c r="C38" s="22">
        <f>SUM(C39:C40)</f>
        <v>0</v>
      </c>
      <c r="D38" s="22">
        <f t="shared" si="0"/>
        <v>8083297</v>
      </c>
      <c r="E38" s="34">
        <f>SUM(E39:E40)</f>
        <v>845250</v>
      </c>
    </row>
    <row r="39" spans="1:7" x14ac:dyDescent="0.3">
      <c r="A39" s="24" t="s">
        <v>19</v>
      </c>
      <c r="B39" s="23">
        <v>5483297</v>
      </c>
      <c r="C39" s="23">
        <v>0</v>
      </c>
      <c r="D39" s="9">
        <f t="shared" si="0"/>
        <v>5483297</v>
      </c>
      <c r="E39" s="43">
        <v>845250</v>
      </c>
    </row>
    <row r="40" spans="1:7" x14ac:dyDescent="0.3">
      <c r="A40" s="24" t="s">
        <v>20</v>
      </c>
      <c r="B40" s="23">
        <v>2600000</v>
      </c>
      <c r="C40" s="23">
        <v>0</v>
      </c>
      <c r="D40" s="9">
        <f t="shared" si="0"/>
        <v>2600000</v>
      </c>
      <c r="E40" s="43">
        <v>0</v>
      </c>
    </row>
    <row r="41" spans="1:7" x14ac:dyDescent="0.3">
      <c r="A41" s="28" t="s">
        <v>70</v>
      </c>
      <c r="B41" s="22">
        <f>SUM(B42)</f>
        <v>6618165</v>
      </c>
      <c r="C41" s="22">
        <f>SUM(C42)</f>
        <v>0</v>
      </c>
      <c r="D41" s="22">
        <f t="shared" si="0"/>
        <v>6618165</v>
      </c>
      <c r="E41" s="34">
        <f>SUM(E42)</f>
        <v>0</v>
      </c>
    </row>
    <row r="42" spans="1:7" x14ac:dyDescent="0.3">
      <c r="A42" s="24" t="s">
        <v>50</v>
      </c>
      <c r="B42" s="23">
        <v>6618165</v>
      </c>
      <c r="C42" s="23">
        <v>0</v>
      </c>
      <c r="D42" s="9">
        <f t="shared" si="0"/>
        <v>6618165</v>
      </c>
      <c r="E42" s="43">
        <v>0</v>
      </c>
    </row>
    <row r="43" spans="1:7" x14ac:dyDescent="0.3">
      <c r="A43" s="28" t="s">
        <v>71</v>
      </c>
      <c r="B43" s="22">
        <f>SUM(B44:B47)</f>
        <v>0</v>
      </c>
      <c r="C43" s="22">
        <f>SUM(C44:C47)</f>
        <v>2408750</v>
      </c>
      <c r="D43" s="22">
        <f t="shared" si="0"/>
        <v>2408750</v>
      </c>
      <c r="E43" s="34">
        <f>SUM(E44:E47)</f>
        <v>80708750</v>
      </c>
    </row>
    <row r="44" spans="1:7" x14ac:dyDescent="0.3">
      <c r="A44" s="11" t="s">
        <v>104</v>
      </c>
      <c r="B44" s="17">
        <v>0</v>
      </c>
      <c r="C44" s="17">
        <v>0</v>
      </c>
      <c r="D44" s="9">
        <f t="shared" si="0"/>
        <v>0</v>
      </c>
      <c r="E44" s="43">
        <v>5300000</v>
      </c>
      <c r="F44" s="18"/>
      <c r="G44" s="12"/>
    </row>
    <row r="45" spans="1:7" x14ac:dyDescent="0.3">
      <c r="A45" s="11" t="s">
        <v>21</v>
      </c>
      <c r="B45" s="23">
        <v>0</v>
      </c>
      <c r="C45" s="23">
        <v>158750</v>
      </c>
      <c r="D45" s="9">
        <f t="shared" si="0"/>
        <v>158750</v>
      </c>
      <c r="E45" s="43">
        <v>158750</v>
      </c>
      <c r="F45" s="18"/>
      <c r="G45" s="12"/>
    </row>
    <row r="46" spans="1:7" x14ac:dyDescent="0.3">
      <c r="A46" s="11" t="s">
        <v>101</v>
      </c>
      <c r="B46" s="23">
        <v>0</v>
      </c>
      <c r="C46" s="23">
        <v>0</v>
      </c>
      <c r="D46" s="9">
        <f t="shared" si="0"/>
        <v>0</v>
      </c>
      <c r="E46" s="43">
        <v>72250000</v>
      </c>
      <c r="F46" s="18"/>
      <c r="G46" s="12"/>
    </row>
    <row r="47" spans="1:7" x14ac:dyDescent="0.3">
      <c r="A47" s="11" t="s">
        <v>22</v>
      </c>
      <c r="B47" s="23">
        <v>0</v>
      </c>
      <c r="C47" s="23">
        <v>2250000</v>
      </c>
      <c r="D47" s="9">
        <f t="shared" si="0"/>
        <v>2250000</v>
      </c>
      <c r="E47" s="43">
        <v>3000000</v>
      </c>
      <c r="F47" s="18"/>
      <c r="G47" s="12"/>
    </row>
    <row r="48" spans="1:7" x14ac:dyDescent="0.3">
      <c r="A48" s="28" t="s">
        <v>23</v>
      </c>
      <c r="B48" s="22">
        <f>B9+B22+B29+B38+B41+B43</f>
        <v>400620974</v>
      </c>
      <c r="C48" s="22">
        <f>C9+C22+C29+C38+C41+C43</f>
        <v>60273276</v>
      </c>
      <c r="D48" s="22">
        <f t="shared" si="0"/>
        <v>460894250</v>
      </c>
      <c r="E48" s="34">
        <f>E9+E22+E29+E38+E41+E43</f>
        <v>496588831</v>
      </c>
      <c r="F48" s="18"/>
      <c r="G48" s="12"/>
    </row>
    <row r="49" spans="1:5" x14ac:dyDescent="0.3">
      <c r="A49" s="11" t="s">
        <v>24</v>
      </c>
      <c r="B49" s="22">
        <v>0</v>
      </c>
      <c r="C49" s="22">
        <v>42968538</v>
      </c>
      <c r="D49" s="22">
        <f t="shared" si="0"/>
        <v>42968538</v>
      </c>
      <c r="E49" s="34">
        <v>42968538</v>
      </c>
    </row>
    <row r="50" spans="1:5" x14ac:dyDescent="0.3">
      <c r="A50" s="11" t="s">
        <v>25</v>
      </c>
      <c r="B50" s="8">
        <v>0</v>
      </c>
      <c r="C50" s="8">
        <v>0</v>
      </c>
      <c r="D50" s="22">
        <f t="shared" si="0"/>
        <v>0</v>
      </c>
      <c r="E50" s="44">
        <v>0</v>
      </c>
    </row>
    <row r="51" spans="1:5" x14ac:dyDescent="0.3">
      <c r="A51" s="11" t="s">
        <v>100</v>
      </c>
      <c r="B51" s="9">
        <v>0</v>
      </c>
      <c r="C51" s="9">
        <v>8341317</v>
      </c>
      <c r="D51" s="22">
        <f t="shared" si="0"/>
        <v>8341317</v>
      </c>
      <c r="E51" s="45">
        <v>8341317</v>
      </c>
    </row>
    <row r="52" spans="1:5" ht="15" thickBot="1" x14ac:dyDescent="0.35">
      <c r="A52" s="30" t="s">
        <v>26</v>
      </c>
      <c r="B52" s="31">
        <f>B48+B49+B50</f>
        <v>400620974</v>
      </c>
      <c r="C52" s="31">
        <f>C48+C49+C50+C51</f>
        <v>111583131</v>
      </c>
      <c r="D52" s="38">
        <f t="shared" si="0"/>
        <v>512204105</v>
      </c>
      <c r="E52" s="35">
        <f>E48+E49+E50+E51</f>
        <v>547898686</v>
      </c>
    </row>
    <row r="53" spans="1:5" x14ac:dyDescent="0.3">
      <c r="D53" s="2"/>
    </row>
    <row r="54" spans="1:5" x14ac:dyDescent="0.3">
      <c r="C54" s="2"/>
      <c r="D54" s="2"/>
    </row>
  </sheetData>
  <mergeCells count="3">
    <mergeCell ref="A1:E1"/>
    <mergeCell ref="A2:E2"/>
    <mergeCell ref="A3:E3"/>
  </mergeCells>
  <printOptions horizontalCentered="1" gridLines="1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6E3FF-22D9-4496-A389-61A2B4E31318}">
  <dimension ref="A1:E40"/>
  <sheetViews>
    <sheetView workbookViewId="0">
      <selection activeCell="E36" sqref="E36"/>
    </sheetView>
  </sheetViews>
  <sheetFormatPr defaultRowHeight="14.4" x14ac:dyDescent="0.3"/>
  <cols>
    <col min="1" max="1" width="50.109375" customWidth="1"/>
    <col min="2" max="2" width="13.6640625" style="6" bestFit="1" customWidth="1"/>
    <col min="3" max="3" width="10.88671875" bestFit="1" customWidth="1"/>
    <col min="4" max="4" width="13.88671875" bestFit="1" customWidth="1"/>
    <col min="5" max="5" width="10.88671875" bestFit="1" customWidth="1"/>
  </cols>
  <sheetData>
    <row r="1" spans="1:5" ht="15" thickBot="1" x14ac:dyDescent="0.35">
      <c r="A1" s="61" t="s">
        <v>105</v>
      </c>
      <c r="B1" s="61"/>
      <c r="C1" s="61"/>
      <c r="D1" s="61"/>
      <c r="E1" s="61"/>
    </row>
    <row r="2" spans="1:5" x14ac:dyDescent="0.3">
      <c r="A2" s="55" t="s">
        <v>40</v>
      </c>
      <c r="B2" s="56"/>
      <c r="C2" s="56"/>
      <c r="D2" s="56"/>
      <c r="E2" s="57"/>
    </row>
    <row r="3" spans="1:5" x14ac:dyDescent="0.3">
      <c r="A3" s="58" t="s">
        <v>57</v>
      </c>
      <c r="B3" s="59"/>
      <c r="C3" s="59"/>
      <c r="D3" s="59"/>
      <c r="E3" s="60"/>
    </row>
    <row r="4" spans="1:5" x14ac:dyDescent="0.3">
      <c r="A4" s="24"/>
      <c r="B4" s="17"/>
      <c r="C4" s="18"/>
      <c r="D4" s="18"/>
      <c r="E4" s="25"/>
    </row>
    <row r="5" spans="1:5" x14ac:dyDescent="0.3">
      <c r="A5" s="24"/>
      <c r="B5" s="17"/>
      <c r="C5" s="18"/>
      <c r="D5" s="18"/>
      <c r="E5" s="26" t="s">
        <v>51</v>
      </c>
    </row>
    <row r="6" spans="1:5" x14ac:dyDescent="0.3">
      <c r="A6" s="47" t="s">
        <v>27</v>
      </c>
      <c r="B6" s="17"/>
      <c r="C6" s="18"/>
      <c r="D6" s="18"/>
      <c r="E6" s="25"/>
    </row>
    <row r="7" spans="1:5" x14ac:dyDescent="0.3">
      <c r="A7" s="27"/>
      <c r="B7" s="20" t="s">
        <v>72</v>
      </c>
      <c r="C7" s="48" t="s">
        <v>73</v>
      </c>
      <c r="D7" s="48" t="s">
        <v>74</v>
      </c>
      <c r="E7" s="40" t="s">
        <v>99</v>
      </c>
    </row>
    <row r="8" spans="1:5" x14ac:dyDescent="0.3">
      <c r="A8" s="28" t="s">
        <v>45</v>
      </c>
      <c r="B8" s="22">
        <f>B9+B10+B11+B12+B15+B26</f>
        <v>379061258</v>
      </c>
      <c r="C8" s="22">
        <f>C9+C10+C11+C12+C15+C25+C26</f>
        <v>65634889</v>
      </c>
      <c r="D8" s="37">
        <f>B8+C8</f>
        <v>444696147</v>
      </c>
      <c r="E8" s="34">
        <f>E9+E10+E11+E12+E15+E26</f>
        <v>398033841</v>
      </c>
    </row>
    <row r="9" spans="1:5" x14ac:dyDescent="0.3">
      <c r="A9" s="24" t="s">
        <v>28</v>
      </c>
      <c r="B9" s="23">
        <v>219753916</v>
      </c>
      <c r="C9" s="23">
        <v>20576171</v>
      </c>
      <c r="D9" s="23">
        <f t="shared" ref="D9:D36" si="0">B9+C9</f>
        <v>240330087</v>
      </c>
      <c r="E9" s="43">
        <v>220498332</v>
      </c>
    </row>
    <row r="10" spans="1:5" x14ac:dyDescent="0.3">
      <c r="A10" s="24" t="s">
        <v>49</v>
      </c>
      <c r="B10" s="23">
        <v>38993230</v>
      </c>
      <c r="C10" s="23">
        <v>2622393</v>
      </c>
      <c r="D10" s="23">
        <f t="shared" si="0"/>
        <v>41615623</v>
      </c>
      <c r="E10" s="43">
        <v>37940516</v>
      </c>
    </row>
    <row r="11" spans="1:5" x14ac:dyDescent="0.3">
      <c r="A11" s="24" t="s">
        <v>29</v>
      </c>
      <c r="B11" s="23">
        <v>106698345</v>
      </c>
      <c r="C11" s="23">
        <v>35007178</v>
      </c>
      <c r="D11" s="23">
        <f t="shared" si="0"/>
        <v>141705523</v>
      </c>
      <c r="E11" s="43">
        <v>127135175</v>
      </c>
    </row>
    <row r="12" spans="1:5" x14ac:dyDescent="0.3">
      <c r="A12" s="24" t="s">
        <v>30</v>
      </c>
      <c r="B12" s="23">
        <f>SUM(B13:B14)</f>
        <v>9859267</v>
      </c>
      <c r="C12" s="23">
        <f>SUM(C13:C14)</f>
        <v>385255</v>
      </c>
      <c r="D12" s="23">
        <f t="shared" si="0"/>
        <v>10244522</v>
      </c>
      <c r="E12" s="43">
        <f>SUM(E13:E14)</f>
        <v>3756168</v>
      </c>
    </row>
    <row r="13" spans="1:5" x14ac:dyDescent="0.3">
      <c r="A13" s="32" t="s">
        <v>59</v>
      </c>
      <c r="B13" s="33">
        <v>1859267</v>
      </c>
      <c r="C13" s="33">
        <v>325000</v>
      </c>
      <c r="D13" s="23">
        <f t="shared" si="0"/>
        <v>2184267</v>
      </c>
      <c r="E13" s="49">
        <v>262500</v>
      </c>
    </row>
    <row r="14" spans="1:5" x14ac:dyDescent="0.3">
      <c r="A14" s="32" t="s">
        <v>60</v>
      </c>
      <c r="B14" s="33">
        <v>8000000</v>
      </c>
      <c r="C14" s="33">
        <v>60255</v>
      </c>
      <c r="D14" s="23">
        <f t="shared" si="0"/>
        <v>8060255</v>
      </c>
      <c r="E14" s="49">
        <v>3493668</v>
      </c>
    </row>
    <row r="15" spans="1:5" x14ac:dyDescent="0.3">
      <c r="A15" s="28" t="s">
        <v>31</v>
      </c>
      <c r="B15" s="22">
        <f>SUM(B16:B24)</f>
        <v>3756500</v>
      </c>
      <c r="C15" s="22">
        <f>SUM(C16:C24)</f>
        <v>-385000</v>
      </c>
      <c r="D15" s="22">
        <f t="shared" si="0"/>
        <v>3371500</v>
      </c>
      <c r="E15" s="34">
        <f>SUM(E16:E24)</f>
        <v>1855418</v>
      </c>
    </row>
    <row r="16" spans="1:5" x14ac:dyDescent="0.3">
      <c r="A16" s="32" t="s">
        <v>61</v>
      </c>
      <c r="B16" s="33">
        <v>1000000</v>
      </c>
      <c r="C16" s="33">
        <v>0</v>
      </c>
      <c r="D16" s="23">
        <f t="shared" si="0"/>
        <v>1000000</v>
      </c>
      <c r="E16" s="49">
        <v>1855418</v>
      </c>
    </row>
    <row r="17" spans="1:5" x14ac:dyDescent="0.3">
      <c r="A17" s="32" t="s">
        <v>62</v>
      </c>
      <c r="B17" s="33">
        <v>300000</v>
      </c>
      <c r="C17" s="33">
        <v>0</v>
      </c>
      <c r="D17" s="23">
        <f t="shared" si="0"/>
        <v>300000</v>
      </c>
      <c r="E17" s="49">
        <v>0</v>
      </c>
    </row>
    <row r="18" spans="1:5" x14ac:dyDescent="0.3">
      <c r="A18" s="32" t="s">
        <v>63</v>
      </c>
      <c r="B18" s="33">
        <v>1100000</v>
      </c>
      <c r="C18" s="33">
        <v>0</v>
      </c>
      <c r="D18" s="23">
        <f t="shared" si="0"/>
        <v>1100000</v>
      </c>
      <c r="E18" s="49">
        <v>0</v>
      </c>
    </row>
    <row r="19" spans="1:5" x14ac:dyDescent="0.3">
      <c r="A19" s="32" t="s">
        <v>64</v>
      </c>
      <c r="B19" s="33">
        <v>325000</v>
      </c>
      <c r="C19" s="33">
        <v>-325000</v>
      </c>
      <c r="D19" s="23">
        <f t="shared" si="0"/>
        <v>0</v>
      </c>
      <c r="E19" s="49">
        <v>0</v>
      </c>
    </row>
    <row r="20" spans="1:5" x14ac:dyDescent="0.3">
      <c r="A20" s="32" t="s">
        <v>65</v>
      </c>
      <c r="B20" s="33">
        <v>60000</v>
      </c>
      <c r="C20" s="33">
        <v>-60000</v>
      </c>
      <c r="D20" s="23">
        <f t="shared" si="0"/>
        <v>0</v>
      </c>
      <c r="E20" s="49">
        <v>0</v>
      </c>
    </row>
    <row r="21" spans="1:5" x14ac:dyDescent="0.3">
      <c r="A21" s="32" t="s">
        <v>66</v>
      </c>
      <c r="B21" s="33">
        <v>0</v>
      </c>
      <c r="C21" s="33">
        <v>0</v>
      </c>
      <c r="D21" s="23">
        <f t="shared" si="0"/>
        <v>0</v>
      </c>
      <c r="E21" s="49">
        <v>0</v>
      </c>
    </row>
    <row r="22" spans="1:5" x14ac:dyDescent="0.3">
      <c r="A22" s="32" t="s">
        <v>67</v>
      </c>
      <c r="B22" s="33">
        <v>400000</v>
      </c>
      <c r="C22" s="33">
        <v>0</v>
      </c>
      <c r="D22" s="23">
        <f t="shared" si="0"/>
        <v>400000</v>
      </c>
      <c r="E22" s="49">
        <v>0</v>
      </c>
    </row>
    <row r="23" spans="1:5" x14ac:dyDescent="0.3">
      <c r="A23" s="32" t="s">
        <v>68</v>
      </c>
      <c r="B23" s="33">
        <v>0</v>
      </c>
      <c r="C23" s="33">
        <v>0</v>
      </c>
      <c r="D23" s="23">
        <f t="shared" si="0"/>
        <v>0</v>
      </c>
      <c r="E23" s="49">
        <v>0</v>
      </c>
    </row>
    <row r="24" spans="1:5" x14ac:dyDescent="0.3">
      <c r="A24" s="32" t="s">
        <v>69</v>
      </c>
      <c r="B24" s="33">
        <v>571500</v>
      </c>
      <c r="C24" s="33">
        <v>0</v>
      </c>
      <c r="D24" s="23">
        <f t="shared" si="0"/>
        <v>571500</v>
      </c>
      <c r="E24" s="49">
        <v>0</v>
      </c>
    </row>
    <row r="25" spans="1:5" ht="28.8" x14ac:dyDescent="0.3">
      <c r="A25" s="29" t="s">
        <v>58</v>
      </c>
      <c r="B25" s="46">
        <v>0</v>
      </c>
      <c r="C25" s="46">
        <v>498892</v>
      </c>
      <c r="D25" s="46">
        <f t="shared" ref="D25" si="1">B25+C25</f>
        <v>498892</v>
      </c>
      <c r="E25" s="50">
        <v>0</v>
      </c>
    </row>
    <row r="26" spans="1:5" x14ac:dyDescent="0.3">
      <c r="A26" s="11" t="s">
        <v>75</v>
      </c>
      <c r="B26" s="23">
        <v>0</v>
      </c>
      <c r="C26" s="23">
        <v>6930000</v>
      </c>
      <c r="D26" s="23">
        <f t="shared" si="0"/>
        <v>6930000</v>
      </c>
      <c r="E26" s="43">
        <v>6848232</v>
      </c>
    </row>
    <row r="27" spans="1:5" x14ac:dyDescent="0.3">
      <c r="A27" s="28" t="s">
        <v>46</v>
      </c>
      <c r="B27" s="22">
        <f>SUM(B28:B31)</f>
        <v>12110493</v>
      </c>
      <c r="C27" s="22">
        <f>SUM(C28:C31)</f>
        <v>45023862</v>
      </c>
      <c r="D27" s="22">
        <f t="shared" si="0"/>
        <v>57134355</v>
      </c>
      <c r="E27" s="34">
        <f>SUM(E28:E31)</f>
        <v>27061866</v>
      </c>
    </row>
    <row r="28" spans="1:5" x14ac:dyDescent="0.3">
      <c r="A28" s="24" t="s">
        <v>32</v>
      </c>
      <c r="B28" s="23">
        <v>0</v>
      </c>
      <c r="C28" s="23">
        <v>2300000</v>
      </c>
      <c r="D28" s="23">
        <f t="shared" si="0"/>
        <v>2300000</v>
      </c>
      <c r="E28" s="43">
        <v>2300000</v>
      </c>
    </row>
    <row r="29" spans="1:5" x14ac:dyDescent="0.3">
      <c r="A29" s="24" t="s">
        <v>33</v>
      </c>
      <c r="B29" s="23">
        <v>5754000</v>
      </c>
      <c r="C29" s="23">
        <v>1429516</v>
      </c>
      <c r="D29" s="23">
        <f t="shared" si="0"/>
        <v>7183516</v>
      </c>
      <c r="E29" s="43">
        <v>6084207</v>
      </c>
    </row>
    <row r="30" spans="1:5" x14ac:dyDescent="0.3">
      <c r="A30" s="24" t="s">
        <v>34</v>
      </c>
      <c r="B30" s="23">
        <v>6356493</v>
      </c>
      <c r="C30" s="23">
        <v>41294346</v>
      </c>
      <c r="D30" s="23">
        <f t="shared" si="0"/>
        <v>47650839</v>
      </c>
      <c r="E30" s="43">
        <v>18051289</v>
      </c>
    </row>
    <row r="31" spans="1:5" x14ac:dyDescent="0.3">
      <c r="A31" s="11" t="s">
        <v>55</v>
      </c>
      <c r="B31" s="23">
        <v>0</v>
      </c>
      <c r="C31" s="23">
        <v>0</v>
      </c>
      <c r="D31" s="23">
        <f t="shared" si="0"/>
        <v>0</v>
      </c>
      <c r="E31" s="43">
        <v>626370</v>
      </c>
    </row>
    <row r="32" spans="1:5" x14ac:dyDescent="0.3">
      <c r="A32" s="28" t="s">
        <v>35</v>
      </c>
      <c r="B32" s="22">
        <v>0</v>
      </c>
      <c r="C32" s="22">
        <v>7584487</v>
      </c>
      <c r="D32" s="22">
        <f t="shared" si="0"/>
        <v>7584487</v>
      </c>
      <c r="E32" s="34">
        <v>7584487</v>
      </c>
    </row>
    <row r="33" spans="1:5" x14ac:dyDescent="0.3">
      <c r="A33" s="28" t="s">
        <v>36</v>
      </c>
      <c r="B33" s="22">
        <f>SUM(B34:B35)</f>
        <v>9449223</v>
      </c>
      <c r="C33" s="22">
        <f>SUM(C34:C35)</f>
        <v>-6660107</v>
      </c>
      <c r="D33" s="22">
        <f t="shared" si="0"/>
        <v>2789116</v>
      </c>
      <c r="E33" s="34">
        <f>SUM(E34:E35)</f>
        <v>0</v>
      </c>
    </row>
    <row r="34" spans="1:5" x14ac:dyDescent="0.3">
      <c r="A34" s="24" t="s">
        <v>37</v>
      </c>
      <c r="B34" s="23">
        <v>9449223</v>
      </c>
      <c r="C34" s="23">
        <v>-6660107</v>
      </c>
      <c r="D34" s="23">
        <f t="shared" si="0"/>
        <v>2789116</v>
      </c>
      <c r="E34" s="43">
        <v>0</v>
      </c>
    </row>
    <row r="35" spans="1:5" x14ac:dyDescent="0.3">
      <c r="A35" s="24" t="s">
        <v>38</v>
      </c>
      <c r="B35" s="23">
        <v>0</v>
      </c>
      <c r="C35" s="23">
        <v>0</v>
      </c>
      <c r="D35" s="39">
        <f t="shared" si="0"/>
        <v>0</v>
      </c>
      <c r="E35" s="51">
        <v>0</v>
      </c>
    </row>
    <row r="36" spans="1:5" ht="15" thickBot="1" x14ac:dyDescent="0.35">
      <c r="A36" s="30" t="s">
        <v>39</v>
      </c>
      <c r="B36" s="31">
        <f>B8+B27+B32+B33</f>
        <v>400620974</v>
      </c>
      <c r="C36" s="31">
        <f>C8+C27+C32+C33</f>
        <v>111583131</v>
      </c>
      <c r="D36" s="38">
        <f t="shared" si="0"/>
        <v>512204105</v>
      </c>
      <c r="E36" s="35">
        <f>E8+E27+E32+E33</f>
        <v>432680194</v>
      </c>
    </row>
    <row r="37" spans="1:5" x14ac:dyDescent="0.3">
      <c r="B37" s="5"/>
    </row>
    <row r="38" spans="1:5" x14ac:dyDescent="0.3">
      <c r="B38" s="5"/>
    </row>
    <row r="39" spans="1:5" x14ac:dyDescent="0.3">
      <c r="B39" s="5"/>
    </row>
    <row r="40" spans="1:5" x14ac:dyDescent="0.3">
      <c r="B40" s="5"/>
    </row>
  </sheetData>
  <mergeCells count="3">
    <mergeCell ref="A1:E1"/>
    <mergeCell ref="A2:E2"/>
    <mergeCell ref="A3:E3"/>
  </mergeCells>
  <printOptions horizontalCentered="1" gridLines="1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6F710-913D-4485-BBC8-BCC9DCA7D1A1}">
  <dimension ref="A1:D13"/>
  <sheetViews>
    <sheetView workbookViewId="0">
      <selection activeCell="D13" sqref="D13"/>
    </sheetView>
  </sheetViews>
  <sheetFormatPr defaultRowHeight="14.4" x14ac:dyDescent="0.3"/>
  <cols>
    <col min="1" max="1" width="63.109375" customWidth="1"/>
    <col min="2" max="2" width="19.109375" bestFit="1" customWidth="1"/>
    <col min="3" max="3" width="9.88671875" bestFit="1" customWidth="1"/>
    <col min="4" max="4" width="15.88671875" bestFit="1" customWidth="1"/>
  </cols>
  <sheetData>
    <row r="1" spans="1:4" x14ac:dyDescent="0.3">
      <c r="A1" s="62" t="s">
        <v>47</v>
      </c>
      <c r="B1" s="62"/>
      <c r="C1" s="62"/>
      <c r="D1" s="62"/>
    </row>
    <row r="2" spans="1:4" x14ac:dyDescent="0.3">
      <c r="A2" s="62" t="s">
        <v>76</v>
      </c>
      <c r="B2" s="62"/>
      <c r="C2" s="62"/>
      <c r="D2" s="62"/>
    </row>
    <row r="3" spans="1:4" x14ac:dyDescent="0.3">
      <c r="A3" s="62" t="s">
        <v>52</v>
      </c>
      <c r="B3" s="62"/>
      <c r="C3" s="62"/>
      <c r="D3" s="62"/>
    </row>
    <row r="4" spans="1:4" x14ac:dyDescent="0.3">
      <c r="A4" s="13"/>
      <c r="B4" s="15"/>
      <c r="D4" s="15" t="s">
        <v>77</v>
      </c>
    </row>
    <row r="5" spans="1:4" x14ac:dyDescent="0.3">
      <c r="A5" s="13"/>
      <c r="B5" s="15"/>
      <c r="D5" s="15" t="s">
        <v>90</v>
      </c>
    </row>
    <row r="6" spans="1:4" x14ac:dyDescent="0.3">
      <c r="A6" s="1"/>
      <c r="B6" s="1"/>
    </row>
    <row r="7" spans="1:4" x14ac:dyDescent="0.3">
      <c r="A7" s="1" t="s">
        <v>78</v>
      </c>
      <c r="B7" s="7" t="s">
        <v>72</v>
      </c>
      <c r="C7" s="14" t="s">
        <v>73</v>
      </c>
      <c r="D7" s="14" t="s">
        <v>74</v>
      </c>
    </row>
    <row r="8" spans="1:4" x14ac:dyDescent="0.3">
      <c r="A8" t="s">
        <v>79</v>
      </c>
      <c r="B8" s="2">
        <v>2250000</v>
      </c>
      <c r="C8" s="2">
        <v>-1771654</v>
      </c>
      <c r="D8" s="2">
        <f>B8+C8</f>
        <v>478346</v>
      </c>
    </row>
    <row r="9" spans="1:4" x14ac:dyDescent="0.3">
      <c r="A9" t="s">
        <v>80</v>
      </c>
      <c r="B9" s="2">
        <v>4106493</v>
      </c>
      <c r="C9" s="2"/>
      <c r="D9" s="2">
        <f t="shared" ref="D9:D13" si="0">B9+C9</f>
        <v>4106493</v>
      </c>
    </row>
    <row r="10" spans="1:4" x14ac:dyDescent="0.3">
      <c r="A10" t="s">
        <v>93</v>
      </c>
      <c r="C10" s="2">
        <v>4196000</v>
      </c>
      <c r="D10" s="2">
        <f t="shared" si="0"/>
        <v>4196000</v>
      </c>
    </row>
    <row r="11" spans="1:4" x14ac:dyDescent="0.3">
      <c r="A11" s="4" t="s">
        <v>94</v>
      </c>
      <c r="C11" s="2">
        <v>12600000</v>
      </c>
      <c r="D11" s="2">
        <f t="shared" si="0"/>
        <v>12600000</v>
      </c>
    </row>
    <row r="12" spans="1:4" x14ac:dyDescent="0.3">
      <c r="A12" t="s">
        <v>95</v>
      </c>
      <c r="B12" s="2"/>
      <c r="C12" s="2">
        <v>11220000</v>
      </c>
      <c r="D12" s="2">
        <f t="shared" si="0"/>
        <v>11220000</v>
      </c>
    </row>
    <row r="13" spans="1:4" x14ac:dyDescent="0.3">
      <c r="A13" s="1" t="s">
        <v>81</v>
      </c>
      <c r="B13" s="3">
        <f>SUM(B8:B12)</f>
        <v>6356493</v>
      </c>
      <c r="C13" s="3">
        <f>SUM(C8:C12)</f>
        <v>26244346</v>
      </c>
      <c r="D13" s="3">
        <f t="shared" si="0"/>
        <v>32600839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4FD5-8F9C-4E6A-A980-D85CEB897CA2}">
  <dimension ref="A1:D15"/>
  <sheetViews>
    <sheetView workbookViewId="0">
      <selection activeCell="A17" sqref="A17"/>
    </sheetView>
  </sheetViews>
  <sheetFormatPr defaultRowHeight="14.4" x14ac:dyDescent="0.3"/>
  <cols>
    <col min="1" max="1" width="64.44140625" bestFit="1" customWidth="1"/>
    <col min="2" max="2" width="19.109375" bestFit="1" customWidth="1"/>
    <col min="3" max="3" width="10.33203125" bestFit="1" customWidth="1"/>
    <col min="4" max="4" width="15.88671875" bestFit="1" customWidth="1"/>
  </cols>
  <sheetData>
    <row r="1" spans="1:4" x14ac:dyDescent="0.3">
      <c r="A1" s="62" t="s">
        <v>47</v>
      </c>
      <c r="B1" s="62"/>
      <c r="C1" s="62"/>
      <c r="D1" s="62"/>
    </row>
    <row r="2" spans="1:4" x14ac:dyDescent="0.3">
      <c r="A2" s="62" t="s">
        <v>82</v>
      </c>
      <c r="B2" s="62"/>
      <c r="C2" s="62"/>
      <c r="D2" s="62"/>
    </row>
    <row r="3" spans="1:4" x14ac:dyDescent="0.3">
      <c r="A3" s="62" t="s">
        <v>52</v>
      </c>
      <c r="B3" s="62"/>
      <c r="C3" s="62"/>
      <c r="D3" s="62"/>
    </row>
    <row r="4" spans="1:4" x14ac:dyDescent="0.3">
      <c r="A4" s="13"/>
      <c r="D4" s="15" t="s">
        <v>83</v>
      </c>
    </row>
    <row r="5" spans="1:4" x14ac:dyDescent="0.3">
      <c r="A5" s="13"/>
      <c r="D5" s="15" t="s">
        <v>90</v>
      </c>
    </row>
    <row r="6" spans="1:4" x14ac:dyDescent="0.3">
      <c r="A6" s="1"/>
    </row>
    <row r="7" spans="1:4" x14ac:dyDescent="0.3">
      <c r="A7" s="1" t="s">
        <v>84</v>
      </c>
      <c r="B7" s="7" t="s">
        <v>72</v>
      </c>
      <c r="C7" s="13" t="s">
        <v>73</v>
      </c>
      <c r="D7" s="13" t="s">
        <v>74</v>
      </c>
    </row>
    <row r="8" spans="1:4" x14ac:dyDescent="0.3">
      <c r="A8" t="s">
        <v>85</v>
      </c>
      <c r="B8" s="2">
        <f>1000000+464000</f>
        <v>1464000</v>
      </c>
      <c r="C8" s="2">
        <v>0</v>
      </c>
      <c r="D8" s="2">
        <f>B8+C8</f>
        <v>1464000</v>
      </c>
    </row>
    <row r="9" spans="1:4" x14ac:dyDescent="0.3">
      <c r="A9" t="s">
        <v>86</v>
      </c>
      <c r="B9" s="2">
        <v>80000</v>
      </c>
      <c r="C9" s="2">
        <v>0</v>
      </c>
      <c r="D9" s="2">
        <f t="shared" ref="D9:D15" si="0">B9+C9</f>
        <v>80000</v>
      </c>
    </row>
    <row r="10" spans="1:4" x14ac:dyDescent="0.3">
      <c r="A10" t="s">
        <v>91</v>
      </c>
      <c r="B10" s="2">
        <v>0</v>
      </c>
      <c r="C10" s="2">
        <v>91440</v>
      </c>
      <c r="D10" s="2">
        <f t="shared" si="0"/>
        <v>91440</v>
      </c>
    </row>
    <row r="11" spans="1:4" ht="28.8" x14ac:dyDescent="0.3">
      <c r="A11" s="4" t="s">
        <v>87</v>
      </c>
      <c r="B11" s="16">
        <v>470000</v>
      </c>
      <c r="C11" s="16">
        <v>0</v>
      </c>
      <c r="D11" s="16">
        <f t="shared" si="0"/>
        <v>470000</v>
      </c>
    </row>
    <row r="12" spans="1:4" x14ac:dyDescent="0.3">
      <c r="A12" t="s">
        <v>88</v>
      </c>
      <c r="B12" s="2">
        <v>240000</v>
      </c>
      <c r="C12" s="2">
        <v>0</v>
      </c>
      <c r="D12" s="2">
        <f t="shared" si="0"/>
        <v>240000</v>
      </c>
    </row>
    <row r="13" spans="1:4" x14ac:dyDescent="0.3">
      <c r="A13" t="s">
        <v>92</v>
      </c>
      <c r="B13" s="2">
        <v>0</v>
      </c>
      <c r="C13" s="2">
        <v>130000</v>
      </c>
      <c r="D13" s="2">
        <f t="shared" si="0"/>
        <v>130000</v>
      </c>
    </row>
    <row r="14" spans="1:4" x14ac:dyDescent="0.3">
      <c r="A14" t="s">
        <v>89</v>
      </c>
      <c r="B14" s="10">
        <v>3500000</v>
      </c>
      <c r="C14" s="2">
        <v>0</v>
      </c>
      <c r="D14" s="2">
        <f t="shared" si="0"/>
        <v>3500000</v>
      </c>
    </row>
    <row r="15" spans="1:4" x14ac:dyDescent="0.3">
      <c r="A15" s="1" t="s">
        <v>81</v>
      </c>
      <c r="B15" s="3">
        <f>SUM(B8:B14)</f>
        <v>5754000</v>
      </c>
      <c r="C15" s="3">
        <f>SUM(C8:C14)</f>
        <v>221440</v>
      </c>
      <c r="D15" s="3">
        <f t="shared" si="0"/>
        <v>5975440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1.sz.melléklet bev</vt:lpstr>
      <vt:lpstr>1.sz.melléklet kiad.</vt:lpstr>
      <vt:lpstr>3.sz.melléklet felújítás</vt:lpstr>
      <vt:lpstr>4.sz.melléklet beruházás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Felhasználó</cp:lastModifiedBy>
  <cp:lastPrinted>2021-05-26T12:28:47Z</cp:lastPrinted>
  <dcterms:created xsi:type="dcterms:W3CDTF">2018-11-26T06:54:33Z</dcterms:created>
  <dcterms:modified xsi:type="dcterms:W3CDTF">2021-05-27T08:15:59Z</dcterms:modified>
</cp:coreProperties>
</file>