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B8FBB510-DF86-4F12-9CAF-0AEF437C54CE}" xr6:coauthVersionLast="46" xr6:coauthVersionMax="46" xr10:uidLastSave="{00000000-0000-0000-0000-000000000000}"/>
  <bookViews>
    <workbookView xWindow="-108" yWindow="-108" windowWidth="23256" windowHeight="12576" xr2:uid="{BDF1807A-40E8-4B26-B151-D2479697C183}"/>
  </bookViews>
  <sheets>
    <sheet name="2a.melléklet PH mérleg" sheetId="5" r:id="rId1"/>
    <sheet name="2a.melléklet PH kv és létszám" sheetId="6" r:id="rId2"/>
    <sheet name="3.sz.melléklet felújítás" sheetId="19" state="hidden" r:id="rId3"/>
    <sheet name="4.sz.melléklet beruházás" sheetId="18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6" l="1"/>
  <c r="J14" i="6"/>
  <c r="H16" i="6"/>
  <c r="I16" i="6"/>
  <c r="K15" i="6"/>
  <c r="J15" i="6"/>
  <c r="F14" i="6"/>
  <c r="G16" i="6"/>
  <c r="E16" i="6"/>
  <c r="C16" i="6"/>
  <c r="E9" i="6"/>
  <c r="F9" i="6"/>
  <c r="G9" i="6"/>
  <c r="C9" i="6"/>
  <c r="I9" i="6"/>
  <c r="I7" i="6"/>
  <c r="H7" i="6"/>
  <c r="H8" i="6"/>
  <c r="K16" i="6" l="1"/>
  <c r="E16" i="5" l="1"/>
  <c r="E27" i="5"/>
  <c r="C15" i="5"/>
  <c r="C26" i="5"/>
  <c r="C25" i="5"/>
  <c r="C23" i="5"/>
  <c r="D14" i="6" l="1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  <c r="C27" i="5" l="1"/>
  <c r="D26" i="5"/>
  <c r="D15" i="5"/>
  <c r="D10" i="5"/>
  <c r="C16" i="5"/>
  <c r="L16" i="6" l="1"/>
  <c r="D16" i="6"/>
  <c r="F16" i="6"/>
  <c r="B16" i="6"/>
  <c r="D9" i="6"/>
  <c r="B9" i="6"/>
  <c r="B16" i="5"/>
  <c r="D16" i="5" s="1"/>
  <c r="B24" i="5" l="1"/>
  <c r="D24" i="5" s="1"/>
  <c r="D25" i="5"/>
  <c r="J16" i="6"/>
  <c r="D23" i="5"/>
  <c r="H9" i="6"/>
  <c r="B27" i="5" l="1"/>
  <c r="D27" i="5" s="1"/>
</calcChain>
</file>

<file path=xl/sharedStrings.xml><?xml version="1.0" encoding="utf-8"?>
<sst xmlns="http://schemas.openxmlformats.org/spreadsheetml/2006/main" count="91" uniqueCount="70">
  <si>
    <t>Bevételi jogcím</t>
  </si>
  <si>
    <t>Kiadási jogcím</t>
  </si>
  <si>
    <t xml:space="preserve">  Személyi juttatások</t>
  </si>
  <si>
    <t xml:space="preserve">  Dologi kiadások</t>
  </si>
  <si>
    <t>Süttő Község Önkormányzat</t>
  </si>
  <si>
    <t>Polgármesteri Hivatalának</t>
  </si>
  <si>
    <t xml:space="preserve">  Önkormányzat támogatása</t>
  </si>
  <si>
    <t xml:space="preserve">  Egyéb működési támogatás</t>
  </si>
  <si>
    <t xml:space="preserve">  Pénzmaradvány</t>
  </si>
  <si>
    <t xml:space="preserve">  BEVÉTELEK ÖSSZESEN:</t>
  </si>
  <si>
    <t xml:space="preserve">  Munkaadókat terhelő járulékok</t>
  </si>
  <si>
    <t xml:space="preserve"> KIADÁSOK ÖSSZESEN:</t>
  </si>
  <si>
    <t>Intézmény</t>
  </si>
  <si>
    <t>Polgármesteri Hivatal</t>
  </si>
  <si>
    <t>Létszámkeret (fő)</t>
  </si>
  <si>
    <t>Feladat összesen:</t>
  </si>
  <si>
    <t>Mindösszesen:</t>
  </si>
  <si>
    <t>forintban</t>
  </si>
  <si>
    <t>2020. év</t>
  </si>
  <si>
    <t xml:space="preserve">  Beruházás, Kisértékű tárgyi eszköz</t>
  </si>
  <si>
    <t>2020. ÉVI KÖLTSÉGVETÉSÉNEK PÉNZÜGYI MÉRLEGE</t>
  </si>
  <si>
    <t>Eredeti ei.</t>
  </si>
  <si>
    <t>Módosítás</t>
  </si>
  <si>
    <t>Módosított ei.</t>
  </si>
  <si>
    <t>Önállóan működö és gazdálkodó Polgármesteri Hivatal költségvetése és engedélyezett álláshelyek száma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</si>
  <si>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</si>
  <si>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</si>
  <si>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</si>
  <si>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</si>
  <si>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</si>
  <si>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</si>
  <si>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</si>
  <si>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</si>
  <si>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</si>
  <si>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</si>
  <si>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</si>
  <si>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</si>
  <si>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</si>
  <si>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</si>
  <si>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</si>
  <si>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</si>
  <si>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</si>
  <si>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</si>
  <si>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</si>
  <si>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</si>
  <si>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Teljesítés</t>
  </si>
  <si>
    <t xml:space="preserve">  Szolgáltatások ellenértéke</t>
  </si>
  <si>
    <t xml:space="preserve">  Áht-on belül továbbszámlázott közvetített   szolgáltatások ellenértéke</t>
  </si>
  <si>
    <t xml:space="preserve">  Kamat bevétel</t>
  </si>
  <si>
    <t xml:space="preserve">KIADÁS </t>
  </si>
  <si>
    <t xml:space="preserve">BEVÉTEL </t>
  </si>
  <si>
    <t>Bérleti díj bevétel ei</t>
  </si>
  <si>
    <t>Bérleti díj bevétel teljesítés</t>
  </si>
  <si>
    <t>Összesen ei</t>
  </si>
  <si>
    <t>Összesen teljesítés</t>
  </si>
  <si>
    <t>szem.jutt. teljesítés</t>
  </si>
  <si>
    <t>m.adót terh.jár. Ei</t>
  </si>
  <si>
    <t>m.adót terh.jár. teljesítés</t>
  </si>
  <si>
    <t>szem.jutt. ei</t>
  </si>
  <si>
    <t>Maradvány ei</t>
  </si>
  <si>
    <t>Maradvány teljesítés</t>
  </si>
  <si>
    <t>Működési bevétel ei</t>
  </si>
  <si>
    <t>Működési bevétel teljesítés</t>
  </si>
  <si>
    <t>dologi kiadások ei</t>
  </si>
  <si>
    <t>dologi kiadások teljesítés</t>
  </si>
  <si>
    <t>Fertőző betegségek megelőzése, járványügyi ellátás</t>
  </si>
  <si>
    <t xml:space="preserve">    Beruházás, Kisértékű tárgyi eszköz ei</t>
  </si>
  <si>
    <t xml:space="preserve">    Beruházás, Kisértékű tárgyi eszköz teljesítés</t>
  </si>
  <si>
    <t>2/a melléklet az ../2021.(…....) önkormányzati rendelethez</t>
  </si>
  <si>
    <t>3.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</si>
</sst>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Font="1"/>
    <xf numFmtId="0" fontId="0" fillId="0" borderId="0" xfId="0" applyAlignment="1">
      <alignment wrapText="1"/>
    </xf>
    <xf numFmtId="3" fontId="0" fillId="0" borderId="0" xfId="0" applyNumberFormat="1" applyFont="1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3" fontId="2" fillId="0" borderId="0" xfId="0" applyNumberFormat="1" applyFont="1"/>
    <xf numFmtId="0" fontId="0" fillId="0" borderId="2" xfId="0" applyFont="1" applyBorder="1"/>
    <xf numFmtId="3" fontId="2" fillId="0" borderId="0" xfId="0" applyNumberFormat="1" applyFont="1" applyFill="1" applyBorder="1"/>
    <xf numFmtId="0" fontId="0" fillId="0" borderId="0" xfId="0" applyFont="1" applyBorder="1"/>
    <xf numFmtId="0" fontId="0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2" xfId="0" applyFont="1" applyBorder="1"/>
    <xf numFmtId="3" fontId="1" fillId="0" borderId="4" xfId="0" applyNumberFormat="1" applyFont="1" applyBorder="1"/>
    <xf numFmtId="3" fontId="0" fillId="0" borderId="4" xfId="0" applyNumberFormat="1" applyFont="1" applyBorder="1"/>
    <xf numFmtId="0" fontId="1" fillId="0" borderId="7" xfId="0" applyFont="1" applyBorder="1"/>
    <xf numFmtId="3" fontId="1" fillId="0" borderId="1" xfId="0" applyNumberFormat="1" applyFont="1" applyFill="1" applyBorder="1"/>
    <xf numFmtId="3" fontId="1" fillId="0" borderId="8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3" fontId="0" fillId="0" borderId="0" xfId="0" applyNumberFormat="1" applyFont="1" applyBorder="1"/>
    <xf numFmtId="0" fontId="1" fillId="0" borderId="4" xfId="0" applyFont="1" applyBorder="1"/>
    <xf numFmtId="3" fontId="1" fillId="0" borderId="0" xfId="0" applyNumberFormat="1" applyFont="1" applyBorder="1"/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0" fillId="0" borderId="4" xfId="0" applyFont="1" applyBorder="1" applyAlignment="1">
      <alignment horizontal="right"/>
    </xf>
    <xf numFmtId="3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0" fillId="0" borderId="3" xfId="0" applyFont="1" applyBorder="1"/>
    <xf numFmtId="3" fontId="0" fillId="0" borderId="0" xfId="0" applyNumberFormat="1" applyFont="1" applyFill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3" fontId="0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66992-B87E-45C4-9DCB-0C4D1FFDC170}">
  <dimension ref="A1:H27"/>
  <sheetViews>
    <sheetView tabSelected="1" workbookViewId="0">
      <selection activeCell="A2" sqref="A2:D2"/>
    </sheetView>
  </sheetViews>
  <sheetFormatPr defaultColWidth="9.109375" defaultRowHeight="14.4" x14ac:dyDescent="0.3"/>
  <cols>
    <col min="1" max="1" width="46" style="4" customWidth="1"/>
    <col min="2" max="2" width="18.109375" style="8" customWidth="1"/>
    <col min="3" max="3" width="10.33203125" style="4" bestFit="1" customWidth="1"/>
    <col min="4" max="4" width="13.88671875" style="4" bestFit="1" customWidth="1"/>
    <col min="5" max="5" width="9.88671875" style="4" bestFit="1" customWidth="1"/>
    <col min="6" max="16384" width="9.109375" style="4"/>
  </cols>
  <sheetData>
    <row r="1" spans="1:8" ht="15" thickBot="1" x14ac:dyDescent="0.35">
      <c r="A1" s="58" t="s">
        <v>69</v>
      </c>
      <c r="B1" s="58"/>
      <c r="C1" s="58"/>
      <c r="D1" s="58"/>
      <c r="E1" s="58"/>
      <c r="F1" s="21"/>
      <c r="G1" s="21"/>
      <c r="H1" s="21"/>
    </row>
    <row r="2" spans="1:8" x14ac:dyDescent="0.3">
      <c r="A2" s="54" t="s">
        <v>4</v>
      </c>
      <c r="B2" s="55"/>
      <c r="C2" s="55"/>
      <c r="D2" s="55"/>
      <c r="E2" s="46"/>
    </row>
    <row r="3" spans="1:8" x14ac:dyDescent="0.3">
      <c r="A3" s="56" t="s">
        <v>5</v>
      </c>
      <c r="B3" s="57"/>
      <c r="C3" s="57"/>
      <c r="D3" s="57"/>
      <c r="E3" s="16"/>
    </row>
    <row r="4" spans="1:8" x14ac:dyDescent="0.3">
      <c r="A4" s="56" t="s">
        <v>20</v>
      </c>
      <c r="B4" s="57"/>
      <c r="C4" s="57"/>
      <c r="D4" s="57"/>
      <c r="E4" s="16"/>
    </row>
    <row r="5" spans="1:8" x14ac:dyDescent="0.3">
      <c r="A5" s="41"/>
      <c r="B5" s="22"/>
      <c r="C5" s="15"/>
      <c r="D5" s="15"/>
      <c r="E5" s="16"/>
    </row>
    <row r="6" spans="1:8" x14ac:dyDescent="0.3">
      <c r="A6" s="35"/>
      <c r="B6" s="36"/>
      <c r="C6" s="36"/>
      <c r="D6" s="15"/>
      <c r="E6" s="44" t="s">
        <v>17</v>
      </c>
    </row>
    <row r="7" spans="1:8" x14ac:dyDescent="0.3">
      <c r="A7" s="13"/>
      <c r="B7" s="11"/>
      <c r="C7" s="15"/>
      <c r="D7" s="15"/>
      <c r="E7" s="16"/>
    </row>
    <row r="8" spans="1:8" x14ac:dyDescent="0.3">
      <c r="A8" s="41" t="s">
        <v>0</v>
      </c>
      <c r="B8" s="11"/>
      <c r="C8" s="15"/>
      <c r="D8" s="15"/>
      <c r="E8" s="16"/>
    </row>
    <row r="9" spans="1:8" x14ac:dyDescent="0.3">
      <c r="A9" s="30"/>
      <c r="B9" s="22" t="s">
        <v>21</v>
      </c>
      <c r="C9" s="42" t="s">
        <v>22</v>
      </c>
      <c r="D9" s="42" t="s">
        <v>23</v>
      </c>
      <c r="E9" s="45" t="s">
        <v>45</v>
      </c>
    </row>
    <row r="10" spans="1:8" x14ac:dyDescent="0.3">
      <c r="A10" s="13" t="s">
        <v>6</v>
      </c>
      <c r="B10" s="10">
        <v>45597882</v>
      </c>
      <c r="C10" s="32">
        <v>5331050</v>
      </c>
      <c r="D10" s="32">
        <f>B10+C10</f>
        <v>50928932</v>
      </c>
      <c r="E10" s="26">
        <v>41900882</v>
      </c>
    </row>
    <row r="11" spans="1:8" x14ac:dyDescent="0.3">
      <c r="A11" s="13" t="s">
        <v>46</v>
      </c>
      <c r="B11" s="10">
        <v>0</v>
      </c>
      <c r="C11" s="10">
        <v>0</v>
      </c>
      <c r="D11" s="10">
        <v>0</v>
      </c>
      <c r="E11" s="26">
        <v>109000</v>
      </c>
    </row>
    <row r="12" spans="1:8" ht="27.6" customHeight="1" x14ac:dyDescent="0.3">
      <c r="A12" s="31" t="s">
        <v>47</v>
      </c>
      <c r="B12" s="47">
        <v>0</v>
      </c>
      <c r="C12" s="47">
        <v>0</v>
      </c>
      <c r="D12" s="47">
        <v>0</v>
      </c>
      <c r="E12" s="48">
        <v>201865</v>
      </c>
    </row>
    <row r="13" spans="1:8" x14ac:dyDescent="0.3">
      <c r="A13" s="13" t="s">
        <v>48</v>
      </c>
      <c r="B13" s="10">
        <v>0</v>
      </c>
      <c r="C13" s="10">
        <v>0</v>
      </c>
      <c r="D13" s="10">
        <v>0</v>
      </c>
      <c r="E13" s="26">
        <v>15</v>
      </c>
    </row>
    <row r="14" spans="1:8" x14ac:dyDescent="0.3">
      <c r="A14" s="13" t="s">
        <v>7</v>
      </c>
      <c r="B14" s="10">
        <v>0</v>
      </c>
      <c r="C14" s="10">
        <v>0</v>
      </c>
      <c r="D14" s="10">
        <v>0</v>
      </c>
      <c r="E14" s="26">
        <v>0</v>
      </c>
    </row>
    <row r="15" spans="1:8" x14ac:dyDescent="0.3">
      <c r="A15" s="13" t="s">
        <v>8</v>
      </c>
      <c r="B15" s="10">
        <v>0</v>
      </c>
      <c r="C15" s="32">
        <f>218662+90085</f>
        <v>308747</v>
      </c>
      <c r="D15" s="32">
        <f t="shared" ref="D15:D16" si="0">B15+C15</f>
        <v>308747</v>
      </c>
      <c r="E15" s="26">
        <v>308747</v>
      </c>
    </row>
    <row r="16" spans="1:8" x14ac:dyDescent="0.3">
      <c r="A16" s="24" t="s">
        <v>9</v>
      </c>
      <c r="B16" s="23">
        <f>SUM(B10:B15)</f>
        <v>45597882</v>
      </c>
      <c r="C16" s="23">
        <f>SUM(C10:C15)</f>
        <v>5639797</v>
      </c>
      <c r="D16" s="34">
        <f t="shared" si="0"/>
        <v>51237679</v>
      </c>
      <c r="E16" s="25">
        <f>SUM(E10:E15)</f>
        <v>42520509</v>
      </c>
    </row>
    <row r="17" spans="1:5" x14ac:dyDescent="0.3">
      <c r="A17" s="13"/>
      <c r="B17" s="11"/>
      <c r="C17" s="15"/>
      <c r="D17" s="15"/>
      <c r="E17" s="16"/>
    </row>
    <row r="18" spans="1:5" x14ac:dyDescent="0.3">
      <c r="A18" s="13"/>
      <c r="B18" s="11"/>
      <c r="C18" s="15"/>
      <c r="D18" s="15"/>
      <c r="E18" s="16"/>
    </row>
    <row r="19" spans="1:5" x14ac:dyDescent="0.3">
      <c r="A19" s="13"/>
      <c r="B19" s="11"/>
      <c r="C19" s="15"/>
      <c r="D19" s="15"/>
      <c r="E19" s="16"/>
    </row>
    <row r="20" spans="1:5" x14ac:dyDescent="0.3">
      <c r="A20" s="13"/>
      <c r="B20" s="43"/>
      <c r="C20" s="15"/>
      <c r="D20" s="15"/>
      <c r="E20" s="16"/>
    </row>
    <row r="21" spans="1:5" x14ac:dyDescent="0.3">
      <c r="A21" s="41" t="s">
        <v>1</v>
      </c>
      <c r="B21" s="11"/>
      <c r="C21" s="15"/>
      <c r="D21" s="15"/>
      <c r="E21" s="16"/>
    </row>
    <row r="22" spans="1:5" x14ac:dyDescent="0.3">
      <c r="A22" s="30"/>
      <c r="B22" s="22" t="s">
        <v>21</v>
      </c>
      <c r="C22" s="42" t="s">
        <v>22</v>
      </c>
      <c r="D22" s="42" t="s">
        <v>23</v>
      </c>
      <c r="E22" s="45" t="s">
        <v>45</v>
      </c>
    </row>
    <row r="23" spans="1:5" x14ac:dyDescent="0.3">
      <c r="A23" s="13" t="s">
        <v>2</v>
      </c>
      <c r="B23" s="14">
        <v>32668130</v>
      </c>
      <c r="C23" s="32">
        <f>218662+4615628+90085</f>
        <v>4924375</v>
      </c>
      <c r="D23" s="32">
        <f>B23+C23</f>
        <v>37592505</v>
      </c>
      <c r="E23" s="26">
        <v>31224528</v>
      </c>
    </row>
    <row r="24" spans="1:5" x14ac:dyDescent="0.3">
      <c r="A24" s="13" t="s">
        <v>10</v>
      </c>
      <c r="B24" s="14">
        <f>'2a.melléklet PH kv és létszám'!D16-715422</f>
        <v>5929752</v>
      </c>
      <c r="C24" s="32">
        <v>715422</v>
      </c>
      <c r="D24" s="32">
        <f t="shared" ref="D24:D27" si="1">B24+C24</f>
        <v>6645174</v>
      </c>
      <c r="E24" s="26">
        <v>5116558</v>
      </c>
    </row>
    <row r="25" spans="1:5" x14ac:dyDescent="0.3">
      <c r="A25" s="13" t="s">
        <v>3</v>
      </c>
      <c r="B25" s="14">
        <v>7000000</v>
      </c>
      <c r="C25" s="32">
        <f>(-130000)+(-27990)</f>
        <v>-157990</v>
      </c>
      <c r="D25" s="32">
        <f t="shared" si="1"/>
        <v>6842010</v>
      </c>
      <c r="E25" s="26">
        <v>5896706</v>
      </c>
    </row>
    <row r="26" spans="1:5" x14ac:dyDescent="0.3">
      <c r="A26" s="13" t="s">
        <v>19</v>
      </c>
      <c r="B26" s="14">
        <v>0</v>
      </c>
      <c r="C26" s="32">
        <f>130000+27990</f>
        <v>157990</v>
      </c>
      <c r="D26" s="32">
        <f t="shared" si="1"/>
        <v>157990</v>
      </c>
      <c r="E26" s="26">
        <v>150790</v>
      </c>
    </row>
    <row r="27" spans="1:5" ht="15" thickBot="1" x14ac:dyDescent="0.35">
      <c r="A27" s="27" t="s">
        <v>11</v>
      </c>
      <c r="B27" s="28">
        <f>SUM(B23:B26)</f>
        <v>45597882</v>
      </c>
      <c r="C27" s="28">
        <f>SUM(C23:C26)</f>
        <v>5639797</v>
      </c>
      <c r="D27" s="40">
        <f t="shared" si="1"/>
        <v>51237679</v>
      </c>
      <c r="E27" s="29">
        <f>SUM(E23:E26)</f>
        <v>42388582</v>
      </c>
    </row>
  </sheetData>
  <mergeCells count="4">
    <mergeCell ref="A2:D2"/>
    <mergeCell ref="A3:D3"/>
    <mergeCell ref="A4:D4"/>
    <mergeCell ref="A1:E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6C0-CB4D-48C6-9C86-80A08B6EDC58}">
  <dimension ref="A1:L24"/>
  <sheetViews>
    <sheetView workbookViewId="0">
      <selection activeCell="A2" sqref="A2:L2"/>
    </sheetView>
  </sheetViews>
  <sheetFormatPr defaultColWidth="9.109375" defaultRowHeight="14.4" x14ac:dyDescent="0.3"/>
  <cols>
    <col min="1" max="1" width="18.88671875" style="4" customWidth="1"/>
    <col min="2" max="2" width="17.109375" style="4" customWidth="1"/>
    <col min="3" max="3" width="16.109375" style="4" customWidth="1"/>
    <col min="4" max="5" width="17.6640625" style="4" customWidth="1"/>
    <col min="6" max="6" width="11" style="4" customWidth="1"/>
    <col min="7" max="9" width="12.33203125" style="4" customWidth="1"/>
    <col min="10" max="10" width="14.109375" style="4" customWidth="1"/>
    <col min="11" max="11" width="14.33203125" style="4" customWidth="1"/>
    <col min="12" max="12" width="13.33203125" style="4" customWidth="1"/>
    <col min="13" max="16384" width="9.109375" style="4"/>
  </cols>
  <sheetData>
    <row r="1" spans="1:12" ht="15" thickBot="1" x14ac:dyDescent="0.35">
      <c r="A1" s="58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x14ac:dyDescent="0.3">
      <c r="A2" s="54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9"/>
    </row>
    <row r="3" spans="1:12" x14ac:dyDescent="0.3">
      <c r="A3" s="56" t="s">
        <v>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64"/>
    </row>
    <row r="4" spans="1:12" x14ac:dyDescent="0.3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39" t="s">
        <v>17</v>
      </c>
    </row>
    <row r="5" spans="1:12" s="1" customFormat="1" x14ac:dyDescent="0.3">
      <c r="A5" s="60" t="s">
        <v>12</v>
      </c>
      <c r="B5" s="57" t="s">
        <v>50</v>
      </c>
      <c r="C5" s="57"/>
      <c r="D5" s="57"/>
      <c r="E5" s="57"/>
      <c r="F5" s="57"/>
      <c r="G5" s="49"/>
      <c r="H5" s="49"/>
      <c r="I5" s="49"/>
      <c r="J5" s="9"/>
      <c r="K5" s="9"/>
      <c r="L5" s="33"/>
    </row>
    <row r="6" spans="1:12" s="1" customFormat="1" ht="28.8" x14ac:dyDescent="0.3">
      <c r="A6" s="60"/>
      <c r="B6" s="37" t="s">
        <v>51</v>
      </c>
      <c r="C6" s="37" t="s">
        <v>52</v>
      </c>
      <c r="D6" s="37" t="s">
        <v>61</v>
      </c>
      <c r="E6" s="37" t="s">
        <v>62</v>
      </c>
      <c r="F6" s="50" t="s">
        <v>59</v>
      </c>
      <c r="G6" s="37" t="s">
        <v>60</v>
      </c>
      <c r="H6" s="37" t="s">
        <v>53</v>
      </c>
      <c r="I6" s="37" t="s">
        <v>54</v>
      </c>
      <c r="L6" s="33"/>
    </row>
    <row r="7" spans="1:12" x14ac:dyDescent="0.3">
      <c r="A7" s="13" t="s">
        <v>13</v>
      </c>
      <c r="B7" s="15">
        <v>0</v>
      </c>
      <c r="C7" s="15">
        <v>0</v>
      </c>
      <c r="D7" s="32">
        <v>0</v>
      </c>
      <c r="E7" s="10">
        <v>310880</v>
      </c>
      <c r="F7" s="10">
        <v>308747</v>
      </c>
      <c r="G7" s="10">
        <v>308747</v>
      </c>
      <c r="H7" s="32">
        <f>SUM(B7+D7+F7)</f>
        <v>308747</v>
      </c>
      <c r="I7" s="32">
        <f>SUM(C7+E7+G7)</f>
        <v>619627</v>
      </c>
      <c r="L7" s="16"/>
    </row>
    <row r="8" spans="1:12" x14ac:dyDescent="0.3">
      <c r="A8" s="13"/>
      <c r="B8" s="15"/>
      <c r="C8" s="15"/>
      <c r="D8" s="32"/>
      <c r="E8" s="32"/>
      <c r="F8" s="6"/>
      <c r="G8" s="6"/>
      <c r="H8" s="32">
        <f>SUM(B8+D8)</f>
        <v>0</v>
      </c>
      <c r="I8" s="32"/>
      <c r="L8" s="16"/>
    </row>
    <row r="9" spans="1:12" x14ac:dyDescent="0.3">
      <c r="A9" s="24" t="s">
        <v>15</v>
      </c>
      <c r="B9" s="9">
        <f>SUM(B7:B8)</f>
        <v>0</v>
      </c>
      <c r="C9" s="9">
        <f>SUM(C7:C8)</f>
        <v>0</v>
      </c>
      <c r="D9" s="34">
        <f t="shared" ref="D9:G9" si="0">SUM(D7:D8)</f>
        <v>0</v>
      </c>
      <c r="E9" s="34">
        <f t="shared" si="0"/>
        <v>310880</v>
      </c>
      <c r="F9" s="34">
        <f t="shared" si="0"/>
        <v>308747</v>
      </c>
      <c r="G9" s="34">
        <f t="shared" si="0"/>
        <v>308747</v>
      </c>
      <c r="H9" s="34">
        <f>SUM(H7:H8)</f>
        <v>308747</v>
      </c>
      <c r="I9" s="34">
        <f>SUM(I7:I8)</f>
        <v>619627</v>
      </c>
      <c r="L9" s="16"/>
    </row>
    <row r="10" spans="1:12" x14ac:dyDescent="0.3">
      <c r="A10" s="1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spans="1:12" x14ac:dyDescent="0.3">
      <c r="A11" s="1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1:12" s="1" customFormat="1" x14ac:dyDescent="0.3">
      <c r="A12" s="61" t="s">
        <v>12</v>
      </c>
      <c r="B12" s="57" t="s">
        <v>49</v>
      </c>
      <c r="C12" s="57"/>
      <c r="D12" s="57"/>
      <c r="E12" s="57"/>
      <c r="F12" s="57"/>
      <c r="G12" s="49"/>
      <c r="H12" s="49"/>
      <c r="I12" s="49"/>
      <c r="J12" s="62" t="s">
        <v>53</v>
      </c>
      <c r="K12" s="62" t="s">
        <v>54</v>
      </c>
      <c r="L12" s="63" t="s">
        <v>14</v>
      </c>
    </row>
    <row r="13" spans="1:12" s="1" customFormat="1" ht="57.6" x14ac:dyDescent="0.3">
      <c r="A13" s="61"/>
      <c r="B13" s="37" t="s">
        <v>58</v>
      </c>
      <c r="C13" s="37" t="s">
        <v>55</v>
      </c>
      <c r="D13" s="37" t="s">
        <v>56</v>
      </c>
      <c r="E13" s="37" t="s">
        <v>57</v>
      </c>
      <c r="F13" s="37" t="s">
        <v>63</v>
      </c>
      <c r="G13" s="37" t="s">
        <v>64</v>
      </c>
      <c r="H13" s="37" t="s">
        <v>66</v>
      </c>
      <c r="I13" s="37" t="s">
        <v>67</v>
      </c>
      <c r="J13" s="62"/>
      <c r="K13" s="62"/>
      <c r="L13" s="63"/>
    </row>
    <row r="14" spans="1:12" x14ac:dyDescent="0.3">
      <c r="A14" s="13" t="s">
        <v>13</v>
      </c>
      <c r="B14" s="38">
        <v>37592505</v>
      </c>
      <c r="C14" s="38">
        <v>31224528</v>
      </c>
      <c r="D14" s="38">
        <f>5293875+461131+16800+157946+715422</f>
        <v>6645174</v>
      </c>
      <c r="E14" s="38">
        <v>5116558</v>
      </c>
      <c r="F14" s="38">
        <f>6842010-110544</f>
        <v>6731466</v>
      </c>
      <c r="G14" s="38">
        <v>5786162</v>
      </c>
      <c r="H14" s="38">
        <v>157990</v>
      </c>
      <c r="I14" s="38">
        <v>150790</v>
      </c>
      <c r="J14" s="32">
        <f>SUM(B14+D14+F14+H14)</f>
        <v>51127135</v>
      </c>
      <c r="K14" s="32">
        <f>SUM(C14+E14+G14+I14)</f>
        <v>42278038</v>
      </c>
      <c r="L14" s="26">
        <v>8</v>
      </c>
    </row>
    <row r="15" spans="1:12" ht="43.2" x14ac:dyDescent="0.3">
      <c r="A15" s="51" t="s">
        <v>65</v>
      </c>
      <c r="B15" s="53">
        <v>0</v>
      </c>
      <c r="C15" s="53">
        <v>0</v>
      </c>
      <c r="D15" s="53">
        <v>0</v>
      </c>
      <c r="E15" s="53">
        <v>0</v>
      </c>
      <c r="F15" s="53">
        <v>110544</v>
      </c>
      <c r="G15" s="53">
        <v>110544</v>
      </c>
      <c r="H15" s="53">
        <v>0</v>
      </c>
      <c r="I15" s="53">
        <v>0</v>
      </c>
      <c r="J15" s="52">
        <f>SUM(B15+D15+F15)</f>
        <v>110544</v>
      </c>
      <c r="K15" s="52">
        <f>SUM(C15+E15+G15)</f>
        <v>110544</v>
      </c>
      <c r="L15" s="26"/>
    </row>
    <row r="16" spans="1:12" ht="15" thickBot="1" x14ac:dyDescent="0.35">
      <c r="A16" s="27" t="s">
        <v>16</v>
      </c>
      <c r="B16" s="40">
        <f>SUM(B14:B15)</f>
        <v>37592505</v>
      </c>
      <c r="C16" s="40">
        <f>SUM(C14:C15)</f>
        <v>31224528</v>
      </c>
      <c r="D16" s="40">
        <f t="shared" ref="D16:K16" si="1">SUM(D14:D15)</f>
        <v>6645174</v>
      </c>
      <c r="E16" s="40">
        <f t="shared" si="1"/>
        <v>5116558</v>
      </c>
      <c r="F16" s="40">
        <f t="shared" si="1"/>
        <v>6842010</v>
      </c>
      <c r="G16" s="40">
        <f t="shared" si="1"/>
        <v>5896706</v>
      </c>
      <c r="H16" s="40">
        <f t="shared" si="1"/>
        <v>157990</v>
      </c>
      <c r="I16" s="40">
        <f t="shared" si="1"/>
        <v>150790</v>
      </c>
      <c r="J16" s="40">
        <f t="shared" si="1"/>
        <v>51237679</v>
      </c>
      <c r="K16" s="40">
        <f t="shared" si="1"/>
        <v>42388582</v>
      </c>
      <c r="L16" s="29">
        <f>SUM(L14:L15)</f>
        <v>8</v>
      </c>
    </row>
    <row r="19" spans="1:6" x14ac:dyDescent="0.3">
      <c r="A19" s="15"/>
      <c r="B19" s="15"/>
      <c r="C19" s="15"/>
      <c r="D19" s="15"/>
      <c r="E19" s="15"/>
      <c r="F19" s="15"/>
    </row>
    <row r="20" spans="1:6" x14ac:dyDescent="0.3">
      <c r="A20" s="30"/>
      <c r="B20" s="22"/>
      <c r="C20" s="49"/>
      <c r="D20" s="49"/>
      <c r="E20" s="22"/>
      <c r="F20" s="15"/>
    </row>
    <row r="21" spans="1:6" x14ac:dyDescent="0.3">
      <c r="A21" s="13"/>
      <c r="B21" s="14"/>
      <c r="C21" s="32"/>
      <c r="D21" s="32"/>
      <c r="E21" s="32"/>
      <c r="F21" s="15"/>
    </row>
    <row r="22" spans="1:6" x14ac:dyDescent="0.3">
      <c r="A22" s="13"/>
      <c r="B22" s="14"/>
      <c r="C22" s="32"/>
      <c r="D22" s="32"/>
      <c r="E22" s="32"/>
      <c r="F22" s="15"/>
    </row>
    <row r="23" spans="1:6" x14ac:dyDescent="0.3">
      <c r="A23" s="13"/>
      <c r="B23" s="14"/>
      <c r="C23" s="32"/>
      <c r="D23" s="32"/>
      <c r="E23" s="32"/>
      <c r="F23" s="15"/>
    </row>
    <row r="24" spans="1:6" x14ac:dyDescent="0.3">
      <c r="A24" s="13"/>
      <c r="B24" s="14"/>
      <c r="C24" s="32"/>
      <c r="D24" s="32"/>
      <c r="E24" s="32"/>
      <c r="F24" s="15"/>
    </row>
  </sheetData>
  <mergeCells count="10">
    <mergeCell ref="A1:L1"/>
    <mergeCell ref="A2:L2"/>
    <mergeCell ref="B5:F5"/>
    <mergeCell ref="A5:A6"/>
    <mergeCell ref="A12:A13"/>
    <mergeCell ref="B12:F12"/>
    <mergeCell ref="J12:J13"/>
    <mergeCell ref="L12:L13"/>
    <mergeCell ref="A3:L3"/>
    <mergeCell ref="K12:K13"/>
  </mergeCells>
  <printOptions gridLines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65" t="s">
        <v>4</v>
      </c>
      <c r="B1" s="65"/>
      <c r="C1" s="65"/>
      <c r="D1" s="65"/>
    </row>
    <row r="2" spans="1:4" x14ac:dyDescent="0.3">
      <c r="A2" s="65" t="s">
        <v>25</v>
      </c>
      <c r="B2" s="65"/>
      <c r="C2" s="65"/>
      <c r="D2" s="65"/>
    </row>
    <row r="3" spans="1:4" x14ac:dyDescent="0.3">
      <c r="A3" s="65" t="s">
        <v>18</v>
      </c>
      <c r="B3" s="65"/>
      <c r="C3" s="65"/>
      <c r="D3" s="65"/>
    </row>
    <row r="4" spans="1:4" x14ac:dyDescent="0.3">
      <c r="A4" s="17"/>
      <c r="B4" s="19"/>
      <c r="D4" s="19" t="s">
        <v>26</v>
      </c>
    </row>
    <row r="5" spans="1:4" x14ac:dyDescent="0.3">
      <c r="A5" s="17"/>
      <c r="B5" s="19"/>
      <c r="D5" s="19" t="s">
        <v>39</v>
      </c>
    </row>
    <row r="6" spans="1:4" x14ac:dyDescent="0.3">
      <c r="A6" s="1"/>
      <c r="B6" s="1"/>
    </row>
    <row r="7" spans="1:4" x14ac:dyDescent="0.3">
      <c r="A7" s="1" t="s">
        <v>27</v>
      </c>
      <c r="B7" s="7" t="s">
        <v>21</v>
      </c>
      <c r="C7" s="18" t="s">
        <v>22</v>
      </c>
      <c r="D7" s="18" t="s">
        <v>23</v>
      </c>
    </row>
    <row r="8" spans="1:4" x14ac:dyDescent="0.3">
      <c r="A8" t="s">
        <v>28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29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42</v>
      </c>
      <c r="C10" s="2">
        <v>4196000</v>
      </c>
      <c r="D10" s="2">
        <f t="shared" si="0"/>
        <v>4196000</v>
      </c>
    </row>
    <row r="11" spans="1:4" x14ac:dyDescent="0.3">
      <c r="A11" s="5" t="s">
        <v>43</v>
      </c>
      <c r="C11" s="2">
        <v>12600000</v>
      </c>
      <c r="D11" s="2">
        <f t="shared" si="0"/>
        <v>12600000</v>
      </c>
    </row>
    <row r="12" spans="1:4" x14ac:dyDescent="0.3">
      <c r="A12" t="s">
        <v>44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30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65" t="s">
        <v>4</v>
      </c>
      <c r="B1" s="65"/>
      <c r="C1" s="65"/>
      <c r="D1" s="65"/>
    </row>
    <row r="2" spans="1:4" x14ac:dyDescent="0.3">
      <c r="A2" s="65" t="s">
        <v>31</v>
      </c>
      <c r="B2" s="65"/>
      <c r="C2" s="65"/>
      <c r="D2" s="65"/>
    </row>
    <row r="3" spans="1:4" x14ac:dyDescent="0.3">
      <c r="A3" s="65" t="s">
        <v>18</v>
      </c>
      <c r="B3" s="65"/>
      <c r="C3" s="65"/>
      <c r="D3" s="65"/>
    </row>
    <row r="4" spans="1:4" x14ac:dyDescent="0.3">
      <c r="A4" s="17"/>
      <c r="D4" s="19" t="s">
        <v>32</v>
      </c>
    </row>
    <row r="5" spans="1:4" x14ac:dyDescent="0.3">
      <c r="A5" s="17"/>
      <c r="D5" s="19" t="s">
        <v>39</v>
      </c>
    </row>
    <row r="6" spans="1:4" x14ac:dyDescent="0.3">
      <c r="A6" s="1"/>
    </row>
    <row r="7" spans="1:4" x14ac:dyDescent="0.3">
      <c r="A7" s="1" t="s">
        <v>33</v>
      </c>
      <c r="B7" s="7" t="s">
        <v>21</v>
      </c>
      <c r="C7" s="17" t="s">
        <v>22</v>
      </c>
      <c r="D7" s="17" t="s">
        <v>23</v>
      </c>
    </row>
    <row r="8" spans="1:4" x14ac:dyDescent="0.3">
      <c r="A8" t="s">
        <v>34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35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40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5" t="s">
        <v>36</v>
      </c>
      <c r="B11" s="20">
        <v>470000</v>
      </c>
      <c r="C11" s="20">
        <v>0</v>
      </c>
      <c r="D11" s="20">
        <f t="shared" si="0"/>
        <v>470000</v>
      </c>
    </row>
    <row r="12" spans="1:4" x14ac:dyDescent="0.3">
      <c r="A12" t="s">
        <v>37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41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38</v>
      </c>
      <c r="B14" s="12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30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2a.melléklet PH mérleg</vt:lpstr>
      <vt:lpstr>2a.melléklet PH kv és létszám</vt:lpstr>
      <vt:lpstr>3.sz.melléklet felújítás</vt:lpstr>
      <vt:lpstr>4.sz.melléklet 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2021-05-27T08:14:19Z</dcterms:modified>
</cp:coreProperties>
</file>