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használó\Desktop\Zárszámadás\"/>
    </mc:Choice>
  </mc:AlternateContent>
  <xr:revisionPtr revIDLastSave="0" documentId="13_ncr:1_{3C478F08-8BDD-4246-B2B4-E28FA07662CB}" xr6:coauthVersionLast="46" xr6:coauthVersionMax="46" xr10:uidLastSave="{00000000-0000-0000-0000-000000000000}"/>
  <bookViews>
    <workbookView xWindow="-108" yWindow="-108" windowWidth="23256" windowHeight="12576" firstSheet="2" activeTab="2" xr2:uid="{BDF1807A-40E8-4B26-B151-D2479697C183}"/>
  </bookViews>
  <sheets>
    <sheet name="3.sz.melléklet felújítás" sheetId="19" state="hidden" r:id="rId1"/>
    <sheet name="4.sz.melléklet beruházás" sheetId="18" state="hidden" r:id="rId2"/>
    <sheet name="9.sz.melléklet eredmény" sheetId="17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7" l="1"/>
  <c r="O16" i="17"/>
  <c r="N18" i="17"/>
  <c r="N16" i="17"/>
  <c r="O12" i="17"/>
  <c r="O13" i="17"/>
  <c r="O14" i="17"/>
  <c r="N12" i="17"/>
  <c r="N13" i="17"/>
  <c r="N14" i="17"/>
  <c r="O9" i="17"/>
  <c r="O8" i="17"/>
  <c r="N8" i="17"/>
  <c r="N9" i="17"/>
  <c r="O21" i="17"/>
  <c r="N21" i="17"/>
  <c r="O17" i="17"/>
  <c r="N17" i="17"/>
  <c r="C32" i="17"/>
  <c r="E32" i="17"/>
  <c r="F32" i="17"/>
  <c r="H32" i="17"/>
  <c r="I32" i="17"/>
  <c r="K32" i="17"/>
  <c r="L32" i="17"/>
  <c r="B32" i="17"/>
  <c r="C19" i="17"/>
  <c r="E19" i="17"/>
  <c r="F19" i="17"/>
  <c r="H19" i="17"/>
  <c r="I19" i="17"/>
  <c r="K19" i="17"/>
  <c r="L19" i="17"/>
  <c r="B19" i="17"/>
  <c r="O31" i="17"/>
  <c r="N31" i="17"/>
  <c r="L30" i="17"/>
  <c r="K30" i="17"/>
  <c r="I30" i="17"/>
  <c r="I33" i="17" s="1"/>
  <c r="H30" i="17"/>
  <c r="F30" i="17"/>
  <c r="E30" i="17"/>
  <c r="C30" i="17"/>
  <c r="C33" i="17" s="1"/>
  <c r="B30" i="17"/>
  <c r="B33" i="17" s="1"/>
  <c r="O29" i="17"/>
  <c r="N29" i="17"/>
  <c r="O28" i="17"/>
  <c r="N28" i="17"/>
  <c r="O27" i="17"/>
  <c r="N27" i="17"/>
  <c r="L23" i="17"/>
  <c r="K23" i="17"/>
  <c r="I23" i="17"/>
  <c r="H23" i="17"/>
  <c r="F23" i="17"/>
  <c r="E23" i="17"/>
  <c r="C23" i="17"/>
  <c r="B23" i="17"/>
  <c r="O22" i="17"/>
  <c r="N22" i="17"/>
  <c r="O20" i="17"/>
  <c r="N20" i="17"/>
  <c r="L15" i="17"/>
  <c r="K15" i="17"/>
  <c r="I15" i="17"/>
  <c r="H15" i="17"/>
  <c r="F15" i="17"/>
  <c r="E15" i="17"/>
  <c r="C15" i="17"/>
  <c r="B15" i="17"/>
  <c r="O11" i="17"/>
  <c r="N11" i="17"/>
  <c r="L10" i="17"/>
  <c r="K10" i="17"/>
  <c r="I10" i="17"/>
  <c r="H10" i="17"/>
  <c r="F10" i="17"/>
  <c r="E10" i="17"/>
  <c r="C10" i="17"/>
  <c r="O10" i="17" s="1"/>
  <c r="B10" i="17"/>
  <c r="O7" i="17"/>
  <c r="N7" i="17"/>
  <c r="O33" i="17" l="1"/>
  <c r="B26" i="17"/>
  <c r="H26" i="17"/>
  <c r="K26" i="17"/>
  <c r="E33" i="17"/>
  <c r="K33" i="17"/>
  <c r="L26" i="17"/>
  <c r="L33" i="17"/>
  <c r="C26" i="17"/>
  <c r="I26" i="17"/>
  <c r="I34" i="17" s="1"/>
  <c r="F26" i="17"/>
  <c r="F33" i="17"/>
  <c r="H33" i="17"/>
  <c r="E26" i="17"/>
  <c r="O19" i="17"/>
  <c r="N19" i="17"/>
  <c r="O15" i="17"/>
  <c r="N10" i="17"/>
  <c r="N23" i="17"/>
  <c r="N25" i="17"/>
  <c r="O23" i="17"/>
  <c r="O25" i="17"/>
  <c r="N24" i="17"/>
  <c r="N30" i="17"/>
  <c r="N15" i="17"/>
  <c r="O24" i="17"/>
  <c r="O30" i="17"/>
  <c r="B34" i="17" l="1"/>
  <c r="N26" i="17"/>
  <c r="N34" i="17" s="1"/>
  <c r="C34" i="17"/>
  <c r="O26" i="17"/>
  <c r="O34" i="17" s="1"/>
  <c r="N33" i="17"/>
  <c r="K34" i="17"/>
  <c r="H34" i="17"/>
  <c r="E34" i="17"/>
  <c r="F34" i="17"/>
  <c r="L34" i="17"/>
  <c r="O32" i="17"/>
  <c r="D9" i="19" l="1"/>
  <c r="D10" i="19"/>
  <c r="D11" i="19"/>
  <c r="D12" i="19"/>
  <c r="D8" i="19"/>
  <c r="C13" i="19"/>
  <c r="C15" i="18" l="1"/>
  <c r="D9" i="18"/>
  <c r="D10" i="18"/>
  <c r="D11" i="18"/>
  <c r="D12" i="18"/>
  <c r="D13" i="18"/>
  <c r="D14" i="18"/>
  <c r="B8" i="18"/>
  <c r="B15" i="18" s="1"/>
  <c r="B13" i="19"/>
  <c r="D13" i="19" s="1"/>
  <c r="D15" i="18" l="1"/>
  <c r="D8" i="18"/>
  <c r="N32" i="17" l="1"/>
</calcChain>
</file>

<file path=xl/sharedStrings.xml><?xml version="1.0" encoding="utf-8"?>
<sst xmlns="http://schemas.openxmlformats.org/spreadsheetml/2006/main" count="79" uniqueCount="63">
  <si>
    <t>Süttő Község Önkormányzata</t>
  </si>
  <si>
    <t>Süttő Község Önkormányzat</t>
  </si>
  <si>
    <t>Polgármesteri Hivatal</t>
  </si>
  <si>
    <t>Százszorszép Kétnyelvű Óvoda, Bölcsőde</t>
  </si>
  <si>
    <t>Szépkorúak Idősek Otthona</t>
  </si>
  <si>
    <t>forintban</t>
  </si>
  <si>
    <t>2020. év</t>
  </si>
  <si>
    <t>Eredeti ei.</t>
  </si>
  <si>
    <t>Módosítás</t>
  </si>
  <si>
    <t>Módosított ei.</t>
  </si>
  <si>
    <t>felújítási kiadások</t>
  </si>
  <si>
    <t xml:space="preserve">3.sz.melléklet </t>
  </si>
  <si>
    <t>Felújítás megnevezés</t>
  </si>
  <si>
    <t>Süttő belterületi utak, járdák felújítása (önrész)</t>
  </si>
  <si>
    <t xml:space="preserve">Polgármesteri Hivatal felújítás </t>
  </si>
  <si>
    <t>Összesen:</t>
  </si>
  <si>
    <t>beruházási kiadások</t>
  </si>
  <si>
    <t xml:space="preserve">4.sz.melléklet </t>
  </si>
  <si>
    <t>Beruházás megnevezés</t>
  </si>
  <si>
    <t>Szépkorúak Idősek Otthona beruházás (mosógép, hűtött munkaasztal)</t>
  </si>
  <si>
    <t>Szépkorúak Idősek Otthona kisértékű tárgyieszköz (Tv)</t>
  </si>
  <si>
    <t>Százszorszép Kétnyelvű Óvoda, Bölcsőde  kisértékű tárgyieszközök (2 bojler,porszívó,vasaló,magnó,laptop,szgép)</t>
  </si>
  <si>
    <t>Polgármesteri Hivatal (fénymásoló)</t>
  </si>
  <si>
    <t>Süttő Község Önkormányzata (kisteherautó)</t>
  </si>
  <si>
    <t>forintban áfá-val</t>
  </si>
  <si>
    <t>Szépkorúak Idősek Otthona Lenovo asztali számítógép</t>
  </si>
  <si>
    <t>Polgármesteri Hivatal függöny</t>
  </si>
  <si>
    <t>Süttő Bánya út aszfaltozás</t>
  </si>
  <si>
    <t>Komm.szennyvíz vizi közművön végzett ért.növelő munkák</t>
  </si>
  <si>
    <t xml:space="preserve">Süttő belterületi utak, járdák felújítása </t>
  </si>
  <si>
    <t>Mindösszesen</t>
  </si>
  <si>
    <t>Előző időszak</t>
  </si>
  <si>
    <t>Tárgyidőszak</t>
  </si>
  <si>
    <t>Süttő Község Önkormányzata és intézményei eredmény kimutatása</t>
  </si>
  <si>
    <t>Közhatalmi eredményszemléletű bevételek</t>
  </si>
  <si>
    <t>Eszközök és szolgáltatások értékesítése nettó eredményszemléletű bevételei</t>
  </si>
  <si>
    <t>Tevékenység egyéb nettó eredményszemléletű bevételei</t>
  </si>
  <si>
    <t>Központi működési célú támogatások eredményszemléletű bevételei</t>
  </si>
  <si>
    <t>Egyéb működési célú támogatások eredményszemléletű bevételei</t>
  </si>
  <si>
    <t>Felhalmozási célú támogatások eredményszemléletű bevételei</t>
  </si>
  <si>
    <t>Különféle egyéb eredményszemléletű bevételek</t>
  </si>
  <si>
    <t>Tevékenység nettó eredményszemléletű bevétele</t>
  </si>
  <si>
    <t>Egyéb eredményszemléletű bevételek</t>
  </si>
  <si>
    <t>Anyagköltség</t>
  </si>
  <si>
    <t>Igénybe vett szolgáltatások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</si>
  <si>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</si>
  <si>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</si>
  <si>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</si>
  <si>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</si>
  <si>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</si>
  <si>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Értékcsökkenési leírás</t>
  </si>
  <si>
    <t>Egyéb ráfordítások</t>
  </si>
  <si>
    <t>TEVÉKENYSÉGEK EREDMÉNYE</t>
  </si>
  <si>
    <t>Részesedésekből származó eredményszemléletű bevételek, árfolyamnyereségek</t>
  </si>
  <si>
    <t>Befektetett pénzügyi eszközökből származó eredményszemléletű bevételek, árfolyamnyereségek</t>
  </si>
  <si>
    <t>Egyéb kapott (járó) kamatok és kamatjellegű eredményszemléletű bevételek</t>
  </si>
  <si>
    <t>Pénzügyi műveletek eredményszemléletű bevételei</t>
  </si>
  <si>
    <t>Fizetendő kamatok és kamatjellegű ráfordítások</t>
  </si>
  <si>
    <t>Pénzügyi műveletek ráfordításai</t>
  </si>
  <si>
    <t>PÉNZÜGYI MŰVELETEK EREDMÉNYE</t>
  </si>
  <si>
    <t>MÉRLEG SZERINTI EREDMÉNY</t>
  </si>
  <si>
    <t>Eladott (közvetített) szolgáltatások értéke</t>
  </si>
  <si>
    <t>12.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</si>
</sst>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0" fillId="0" borderId="0" xfId="0" applyFont="1"/>
    <xf numFmtId="0" fontId="0" fillId="0" borderId="0" xfId="0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Border="1"/>
    <xf numFmtId="3" fontId="2" fillId="0" borderId="0" xfId="0" applyNumberFormat="1" applyFont="1"/>
    <xf numFmtId="0" fontId="0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3" fontId="0" fillId="0" borderId="0" xfId="0" applyNumberFormat="1" applyAlignment="1">
      <alignment vertical="center"/>
    </xf>
    <xf numFmtId="0" fontId="0" fillId="0" borderId="0" xfId="0" applyBorder="1"/>
    <xf numFmtId="0" fontId="0" fillId="0" borderId="2" xfId="0" applyBorder="1"/>
    <xf numFmtId="0" fontId="0" fillId="0" borderId="4" xfId="0" applyBorder="1"/>
    <xf numFmtId="3" fontId="0" fillId="0" borderId="4" xfId="0" applyNumberFormat="1" applyFont="1" applyBorder="1"/>
    <xf numFmtId="0" fontId="0" fillId="0" borderId="2" xfId="0" applyBorder="1" applyAlignment="1">
      <alignment wrapText="1"/>
    </xf>
    <xf numFmtId="3" fontId="0" fillId="0" borderId="4" xfId="0" applyNumberFormat="1" applyBorder="1"/>
    <xf numFmtId="0" fontId="0" fillId="0" borderId="2" xfId="0" applyFont="1" applyBorder="1" applyAlignment="1">
      <alignment wrapText="1"/>
    </xf>
    <xf numFmtId="3" fontId="0" fillId="0" borderId="0" xfId="0" applyNumberFormat="1" applyFont="1" applyBorder="1"/>
    <xf numFmtId="3" fontId="1" fillId="0" borderId="0" xfId="0" applyNumberFormat="1" applyFont="1" applyBorder="1"/>
    <xf numFmtId="3" fontId="0" fillId="0" borderId="0" xfId="0" applyNumberFormat="1" applyBorder="1"/>
    <xf numFmtId="0" fontId="0" fillId="0" borderId="0" xfId="0" applyAlignment="1">
      <alignment vertical="center"/>
    </xf>
    <xf numFmtId="0" fontId="4" fillId="0" borderId="0" xfId="0" applyFont="1"/>
    <xf numFmtId="0" fontId="3" fillId="0" borderId="0" xfId="0" applyFont="1"/>
    <xf numFmtId="0" fontId="0" fillId="0" borderId="2" xfId="0" applyBorder="1" applyAlignment="1">
      <alignment vertical="center" wrapText="1"/>
    </xf>
    <xf numFmtId="3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4" xfId="0" applyNumberFormat="1" applyBorder="1" applyAlignment="1">
      <alignment vertical="center"/>
    </xf>
    <xf numFmtId="0" fontId="4" fillId="0" borderId="2" xfId="0" applyFont="1" applyBorder="1" applyAlignment="1">
      <alignment wrapText="1"/>
    </xf>
    <xf numFmtId="3" fontId="4" fillId="0" borderId="0" xfId="0" applyNumberFormat="1" applyFont="1" applyBorder="1"/>
    <xf numFmtId="0" fontId="4" fillId="0" borderId="0" xfId="0" applyFont="1" applyBorder="1"/>
    <xf numFmtId="3" fontId="4" fillId="0" borderId="4" xfId="0" applyNumberFormat="1" applyFont="1" applyBorder="1"/>
    <xf numFmtId="3" fontId="3" fillId="0" borderId="0" xfId="0" applyNumberFormat="1" applyFont="1" applyBorder="1"/>
    <xf numFmtId="3" fontId="3" fillId="0" borderId="4" xfId="0" applyNumberFormat="1" applyFont="1" applyBorder="1"/>
    <xf numFmtId="0" fontId="4" fillId="0" borderId="7" xfId="0" applyFont="1" applyBorder="1" applyAlignment="1">
      <alignment wrapText="1"/>
    </xf>
    <xf numFmtId="3" fontId="4" fillId="0" borderId="1" xfId="0" applyNumberFormat="1" applyFont="1" applyBorder="1"/>
    <xf numFmtId="3" fontId="4" fillId="0" borderId="8" xfId="0" applyNumberFormat="1" applyFont="1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6F710-913D-4485-BBC8-BCC9DCA7D1A1}">
  <dimension ref="A1:D13"/>
  <sheetViews>
    <sheetView workbookViewId="0">
      <selection activeCell="D13" sqref="D13"/>
    </sheetView>
  </sheetViews>
  <sheetFormatPr defaultRowHeight="14.4" x14ac:dyDescent="0.3"/>
  <cols>
    <col min="1" max="1" width="63.109375" customWidth="1"/>
    <col min="2" max="2" width="19.109375" bestFit="1" customWidth="1"/>
    <col min="3" max="3" width="9.88671875" bestFit="1" customWidth="1"/>
    <col min="4" max="4" width="15.88671875" bestFit="1" customWidth="1"/>
  </cols>
  <sheetData>
    <row r="1" spans="1:4" x14ac:dyDescent="0.3">
      <c r="A1" s="40" t="s">
        <v>1</v>
      </c>
      <c r="B1" s="40"/>
      <c r="C1" s="40"/>
      <c r="D1" s="40"/>
    </row>
    <row r="2" spans="1:4" x14ac:dyDescent="0.3">
      <c r="A2" s="40" t="s">
        <v>10</v>
      </c>
      <c r="B2" s="40"/>
      <c r="C2" s="40"/>
      <c r="D2" s="40"/>
    </row>
    <row r="3" spans="1:4" x14ac:dyDescent="0.3">
      <c r="A3" s="40" t="s">
        <v>6</v>
      </c>
      <c r="B3" s="40"/>
      <c r="C3" s="40"/>
      <c r="D3" s="40"/>
    </row>
    <row r="4" spans="1:4" x14ac:dyDescent="0.3">
      <c r="A4" s="10"/>
      <c r="B4" s="12"/>
      <c r="D4" s="12" t="s">
        <v>11</v>
      </c>
    </row>
    <row r="5" spans="1:4" x14ac:dyDescent="0.3">
      <c r="A5" s="10"/>
      <c r="B5" s="12"/>
      <c r="D5" s="12" t="s">
        <v>24</v>
      </c>
    </row>
    <row r="6" spans="1:4" x14ac:dyDescent="0.3">
      <c r="A6" s="1"/>
      <c r="B6" s="1"/>
    </row>
    <row r="7" spans="1:4" x14ac:dyDescent="0.3">
      <c r="A7" s="1" t="s">
        <v>12</v>
      </c>
      <c r="B7" s="6" t="s">
        <v>7</v>
      </c>
      <c r="C7" s="11" t="s">
        <v>8</v>
      </c>
      <c r="D7" s="11" t="s">
        <v>9</v>
      </c>
    </row>
    <row r="8" spans="1:4" x14ac:dyDescent="0.3">
      <c r="A8" t="s">
        <v>13</v>
      </c>
      <c r="B8" s="2">
        <v>2250000</v>
      </c>
      <c r="C8" s="2">
        <v>-1771654</v>
      </c>
      <c r="D8" s="2">
        <f>B8+C8</f>
        <v>478346</v>
      </c>
    </row>
    <row r="9" spans="1:4" x14ac:dyDescent="0.3">
      <c r="A9" t="s">
        <v>14</v>
      </c>
      <c r="B9" s="2">
        <v>4106493</v>
      </c>
      <c r="C9" s="2"/>
      <c r="D9" s="2">
        <f t="shared" ref="D9:D13" si="0">B9+C9</f>
        <v>4106493</v>
      </c>
    </row>
    <row r="10" spans="1:4" x14ac:dyDescent="0.3">
      <c r="A10" t="s">
        <v>27</v>
      </c>
      <c r="C10" s="2">
        <v>4196000</v>
      </c>
      <c r="D10" s="2">
        <f t="shared" si="0"/>
        <v>4196000</v>
      </c>
    </row>
    <row r="11" spans="1:4" x14ac:dyDescent="0.3">
      <c r="A11" s="5" t="s">
        <v>28</v>
      </c>
      <c r="C11" s="2">
        <v>12600000</v>
      </c>
      <c r="D11" s="2">
        <f t="shared" si="0"/>
        <v>12600000</v>
      </c>
    </row>
    <row r="12" spans="1:4" x14ac:dyDescent="0.3">
      <c r="A12" t="s">
        <v>29</v>
      </c>
      <c r="B12" s="2"/>
      <c r="C12" s="2">
        <v>11220000</v>
      </c>
      <c r="D12" s="2">
        <f t="shared" si="0"/>
        <v>11220000</v>
      </c>
    </row>
    <row r="13" spans="1:4" x14ac:dyDescent="0.3">
      <c r="A13" s="1" t="s">
        <v>15</v>
      </c>
      <c r="B13" s="3">
        <f>SUM(B8:B12)</f>
        <v>6356493</v>
      </c>
      <c r="C13" s="3">
        <f>SUM(C8:C12)</f>
        <v>26244346</v>
      </c>
      <c r="D13" s="3">
        <f t="shared" si="0"/>
        <v>32600839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4FD5-8F9C-4E6A-A980-D85CEB897CA2}">
  <dimension ref="A1:D15"/>
  <sheetViews>
    <sheetView workbookViewId="0">
      <selection activeCell="A17" sqref="A17"/>
    </sheetView>
  </sheetViews>
  <sheetFormatPr defaultRowHeight="14.4" x14ac:dyDescent="0.3"/>
  <cols>
    <col min="1" max="1" width="64.44140625" bestFit="1" customWidth="1"/>
    <col min="2" max="2" width="19.109375" bestFit="1" customWidth="1"/>
    <col min="3" max="3" width="10.33203125" bestFit="1" customWidth="1"/>
    <col min="4" max="4" width="15.88671875" bestFit="1" customWidth="1"/>
  </cols>
  <sheetData>
    <row r="1" spans="1:4" x14ac:dyDescent="0.3">
      <c r="A1" s="40" t="s">
        <v>1</v>
      </c>
      <c r="B1" s="40"/>
      <c r="C1" s="40"/>
      <c r="D1" s="40"/>
    </row>
    <row r="2" spans="1:4" x14ac:dyDescent="0.3">
      <c r="A2" s="40" t="s">
        <v>16</v>
      </c>
      <c r="B2" s="40"/>
      <c r="C2" s="40"/>
      <c r="D2" s="40"/>
    </row>
    <row r="3" spans="1:4" x14ac:dyDescent="0.3">
      <c r="A3" s="40" t="s">
        <v>6</v>
      </c>
      <c r="B3" s="40"/>
      <c r="C3" s="40"/>
      <c r="D3" s="40"/>
    </row>
    <row r="4" spans="1:4" x14ac:dyDescent="0.3">
      <c r="A4" s="10"/>
      <c r="D4" s="12" t="s">
        <v>17</v>
      </c>
    </row>
    <row r="5" spans="1:4" x14ac:dyDescent="0.3">
      <c r="A5" s="10"/>
      <c r="D5" s="12" t="s">
        <v>24</v>
      </c>
    </row>
    <row r="6" spans="1:4" x14ac:dyDescent="0.3">
      <c r="A6" s="1"/>
    </row>
    <row r="7" spans="1:4" x14ac:dyDescent="0.3">
      <c r="A7" s="1" t="s">
        <v>18</v>
      </c>
      <c r="B7" s="6" t="s">
        <v>7</v>
      </c>
      <c r="C7" s="10" t="s">
        <v>8</v>
      </c>
      <c r="D7" s="10" t="s">
        <v>9</v>
      </c>
    </row>
    <row r="8" spans="1:4" x14ac:dyDescent="0.3">
      <c r="A8" t="s">
        <v>19</v>
      </c>
      <c r="B8" s="2">
        <f>1000000+464000</f>
        <v>1464000</v>
      </c>
      <c r="C8" s="2">
        <v>0</v>
      </c>
      <c r="D8" s="2">
        <f>B8+C8</f>
        <v>1464000</v>
      </c>
    </row>
    <row r="9" spans="1:4" x14ac:dyDescent="0.3">
      <c r="A9" t="s">
        <v>20</v>
      </c>
      <c r="B9" s="2">
        <v>80000</v>
      </c>
      <c r="C9" s="2">
        <v>0</v>
      </c>
      <c r="D9" s="2">
        <f t="shared" ref="D9:D15" si="0">B9+C9</f>
        <v>80000</v>
      </c>
    </row>
    <row r="10" spans="1:4" x14ac:dyDescent="0.3">
      <c r="A10" t="s">
        <v>25</v>
      </c>
      <c r="B10" s="2">
        <v>0</v>
      </c>
      <c r="C10" s="2">
        <v>91440</v>
      </c>
      <c r="D10" s="2">
        <f t="shared" si="0"/>
        <v>91440</v>
      </c>
    </row>
    <row r="11" spans="1:4" ht="28.8" x14ac:dyDescent="0.3">
      <c r="A11" s="5" t="s">
        <v>21</v>
      </c>
      <c r="B11" s="13">
        <v>470000</v>
      </c>
      <c r="C11" s="13">
        <v>0</v>
      </c>
      <c r="D11" s="13">
        <f t="shared" si="0"/>
        <v>470000</v>
      </c>
    </row>
    <row r="12" spans="1:4" x14ac:dyDescent="0.3">
      <c r="A12" t="s">
        <v>22</v>
      </c>
      <c r="B12" s="2">
        <v>240000</v>
      </c>
      <c r="C12" s="2">
        <v>0</v>
      </c>
      <c r="D12" s="2">
        <f t="shared" si="0"/>
        <v>240000</v>
      </c>
    </row>
    <row r="13" spans="1:4" x14ac:dyDescent="0.3">
      <c r="A13" t="s">
        <v>26</v>
      </c>
      <c r="B13" s="2">
        <v>0</v>
      </c>
      <c r="C13" s="2">
        <v>130000</v>
      </c>
      <c r="D13" s="2">
        <f t="shared" si="0"/>
        <v>130000</v>
      </c>
    </row>
    <row r="14" spans="1:4" x14ac:dyDescent="0.3">
      <c r="A14" t="s">
        <v>23</v>
      </c>
      <c r="B14" s="8">
        <v>3500000</v>
      </c>
      <c r="C14" s="2">
        <v>0</v>
      </c>
      <c r="D14" s="2">
        <f t="shared" si="0"/>
        <v>3500000</v>
      </c>
    </row>
    <row r="15" spans="1:4" x14ac:dyDescent="0.3">
      <c r="A15" s="1" t="s">
        <v>15</v>
      </c>
      <c r="B15" s="3">
        <f>SUM(B8:B14)</f>
        <v>5754000</v>
      </c>
      <c r="C15" s="3">
        <f>SUM(C8:C14)</f>
        <v>221440</v>
      </c>
      <c r="D15" s="3">
        <f t="shared" si="0"/>
        <v>5975440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56BC7-610B-4B8C-8F97-5CFEDC98E15E}">
  <dimension ref="A1:O34"/>
  <sheetViews>
    <sheetView tabSelected="1" workbookViewId="0">
      <selection activeCell="Q6" sqref="Q6"/>
    </sheetView>
  </sheetViews>
  <sheetFormatPr defaultRowHeight="14.4" x14ac:dyDescent="0.3"/>
  <cols>
    <col min="1" max="1" width="50.44140625" customWidth="1"/>
    <col min="2" max="2" width="12.6640625" bestFit="1" customWidth="1"/>
    <col min="3" max="3" width="13" bestFit="1" customWidth="1"/>
    <col min="4" max="4" width="3.6640625" customWidth="1"/>
    <col min="5" max="5" width="12.6640625" bestFit="1" customWidth="1"/>
    <col min="6" max="6" width="12.33203125" bestFit="1" customWidth="1"/>
    <col min="7" max="7" width="3.6640625" customWidth="1"/>
    <col min="8" max="8" width="12.6640625" bestFit="1" customWidth="1"/>
    <col min="9" max="9" width="12.33203125" bestFit="1" customWidth="1"/>
    <col min="10" max="10" width="3.6640625" customWidth="1"/>
    <col min="11" max="11" width="12.6640625" bestFit="1" customWidth="1"/>
    <col min="12" max="12" width="12.33203125" bestFit="1" customWidth="1"/>
    <col min="13" max="13" width="3.6640625" customWidth="1"/>
    <col min="14" max="14" width="12.6640625" bestFit="1" customWidth="1"/>
    <col min="15" max="15" width="13" bestFit="1" customWidth="1"/>
  </cols>
  <sheetData>
    <row r="1" spans="1:15" ht="15" thickBot="1" x14ac:dyDescent="0.35">
      <c r="A1" s="41" t="s">
        <v>62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x14ac:dyDescent="0.3">
      <c r="A2" s="42" t="s">
        <v>33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</row>
    <row r="3" spans="1:15" x14ac:dyDescent="0.3">
      <c r="A3" s="45" t="s">
        <v>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7"/>
    </row>
    <row r="4" spans="1:15" x14ac:dyDescent="0.3">
      <c r="A4" s="15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48" t="s">
        <v>5</v>
      </c>
      <c r="O4" s="49"/>
    </row>
    <row r="5" spans="1:15" x14ac:dyDescent="0.3">
      <c r="A5" s="15"/>
      <c r="B5" s="50" t="s">
        <v>0</v>
      </c>
      <c r="C5" s="50"/>
      <c r="D5" s="14"/>
      <c r="E5" s="50" t="s">
        <v>2</v>
      </c>
      <c r="F5" s="50"/>
      <c r="G5" s="23"/>
      <c r="H5" s="50" t="s">
        <v>3</v>
      </c>
      <c r="I5" s="50"/>
      <c r="J5" s="7"/>
      <c r="K5" s="50" t="s">
        <v>4</v>
      </c>
      <c r="L5" s="50"/>
      <c r="M5" s="7"/>
      <c r="N5" s="51" t="s">
        <v>30</v>
      </c>
      <c r="O5" s="52"/>
    </row>
    <row r="6" spans="1:15" x14ac:dyDescent="0.3">
      <c r="A6" s="15"/>
      <c r="B6" s="14" t="s">
        <v>31</v>
      </c>
      <c r="C6" s="14" t="s">
        <v>32</v>
      </c>
      <c r="D6" s="14"/>
      <c r="E6" s="14" t="s">
        <v>31</v>
      </c>
      <c r="F6" s="14" t="s">
        <v>32</v>
      </c>
      <c r="G6" s="23"/>
      <c r="H6" s="14" t="s">
        <v>31</v>
      </c>
      <c r="I6" s="14" t="s">
        <v>32</v>
      </c>
      <c r="J6" s="7"/>
      <c r="K6" s="14" t="s">
        <v>31</v>
      </c>
      <c r="L6" s="14" t="s">
        <v>32</v>
      </c>
      <c r="M6" s="14"/>
      <c r="N6" s="14" t="s">
        <v>31</v>
      </c>
      <c r="O6" s="16" t="s">
        <v>32</v>
      </c>
    </row>
    <row r="7" spans="1:15" x14ac:dyDescent="0.3">
      <c r="A7" s="18" t="s">
        <v>34</v>
      </c>
      <c r="B7" s="23">
        <v>107789218</v>
      </c>
      <c r="C7" s="23">
        <v>98120883</v>
      </c>
      <c r="D7" s="14"/>
      <c r="E7" s="23">
        <v>63000</v>
      </c>
      <c r="F7" s="23">
        <v>0</v>
      </c>
      <c r="G7" s="14"/>
      <c r="H7" s="23">
        <v>0</v>
      </c>
      <c r="I7" s="23">
        <v>0</v>
      </c>
      <c r="J7" s="14"/>
      <c r="K7" s="23">
        <v>0</v>
      </c>
      <c r="L7" s="23">
        <v>0</v>
      </c>
      <c r="M7" s="23"/>
      <c r="N7" s="23">
        <f>B7+E7+H7+K7</f>
        <v>107852218</v>
      </c>
      <c r="O7" s="19">
        <f>C7+F7+I7+L7</f>
        <v>98120883</v>
      </c>
    </row>
    <row r="8" spans="1:15" ht="28.8" x14ac:dyDescent="0.3">
      <c r="A8" s="18" t="s">
        <v>35</v>
      </c>
      <c r="B8" s="23">
        <v>9660236</v>
      </c>
      <c r="C8" s="23">
        <v>18116985</v>
      </c>
      <c r="D8" s="14"/>
      <c r="E8" s="23">
        <v>71460</v>
      </c>
      <c r="F8" s="23">
        <v>270865</v>
      </c>
      <c r="G8" s="14"/>
      <c r="H8" s="23">
        <v>1465815</v>
      </c>
      <c r="I8" s="23">
        <v>1285210</v>
      </c>
      <c r="J8" s="14"/>
      <c r="K8" s="23">
        <v>77910232</v>
      </c>
      <c r="L8" s="23">
        <v>82996960</v>
      </c>
      <c r="M8" s="23"/>
      <c r="N8" s="23">
        <f t="shared" ref="N8:N9" si="0">B8+E8+H8+K8</f>
        <v>89107743</v>
      </c>
      <c r="O8" s="19">
        <f>C8+F8+I8+L8</f>
        <v>102670020</v>
      </c>
    </row>
    <row r="9" spans="1:15" x14ac:dyDescent="0.3">
      <c r="A9" s="18" t="s">
        <v>36</v>
      </c>
      <c r="B9" s="23">
        <v>171200</v>
      </c>
      <c r="C9" s="23">
        <v>243454</v>
      </c>
      <c r="D9" s="14"/>
      <c r="E9" s="23">
        <v>0</v>
      </c>
      <c r="F9" s="23">
        <v>0</v>
      </c>
      <c r="G9" s="14"/>
      <c r="H9" s="23">
        <v>0</v>
      </c>
      <c r="I9" s="23">
        <v>0</v>
      </c>
      <c r="J9" s="14"/>
      <c r="K9" s="23">
        <v>0</v>
      </c>
      <c r="L9" s="23">
        <v>0</v>
      </c>
      <c r="M9" s="23"/>
      <c r="N9" s="23">
        <f t="shared" si="0"/>
        <v>171200</v>
      </c>
      <c r="O9" s="19">
        <f>C9+F9+I9+L9</f>
        <v>243454</v>
      </c>
    </row>
    <row r="10" spans="1:15" s="25" customFormat="1" x14ac:dyDescent="0.3">
      <c r="A10" s="31" t="s">
        <v>41</v>
      </c>
      <c r="B10" s="32">
        <f>SUM(B7:B9)</f>
        <v>117620654</v>
      </c>
      <c r="C10" s="32">
        <f>SUM(C7:C9)</f>
        <v>116481322</v>
      </c>
      <c r="D10" s="32"/>
      <c r="E10" s="32">
        <f t="shared" ref="E10:L10" si="1">SUM(E7:E9)</f>
        <v>134460</v>
      </c>
      <c r="F10" s="32">
        <f t="shared" si="1"/>
        <v>270865</v>
      </c>
      <c r="G10" s="32"/>
      <c r="H10" s="32">
        <f t="shared" si="1"/>
        <v>1465815</v>
      </c>
      <c r="I10" s="32">
        <f t="shared" si="1"/>
        <v>1285210</v>
      </c>
      <c r="J10" s="32"/>
      <c r="K10" s="32">
        <f t="shared" si="1"/>
        <v>77910232</v>
      </c>
      <c r="L10" s="32">
        <f t="shared" si="1"/>
        <v>82996960</v>
      </c>
      <c r="M10" s="32"/>
      <c r="N10" s="32">
        <f t="shared" ref="N10:O26" si="2">B10+E10+H10+K10</f>
        <v>197131161</v>
      </c>
      <c r="O10" s="34">
        <f t="shared" si="2"/>
        <v>201034357</v>
      </c>
    </row>
    <row r="11" spans="1:15" s="24" customFormat="1" ht="28.8" x14ac:dyDescent="0.3">
      <c r="A11" s="27" t="s">
        <v>37</v>
      </c>
      <c r="B11" s="28">
        <v>208006341</v>
      </c>
      <c r="C11" s="28">
        <v>214881187</v>
      </c>
      <c r="D11" s="29"/>
      <c r="E11" s="28">
        <v>44320636</v>
      </c>
      <c r="F11" s="28">
        <v>41900882</v>
      </c>
      <c r="G11" s="29"/>
      <c r="H11" s="28">
        <v>83225243</v>
      </c>
      <c r="I11" s="28">
        <v>78216724</v>
      </c>
      <c r="J11" s="29"/>
      <c r="K11" s="28">
        <v>80360010</v>
      </c>
      <c r="L11" s="28">
        <v>85587930</v>
      </c>
      <c r="M11" s="28"/>
      <c r="N11" s="28">
        <f t="shared" si="2"/>
        <v>415912230</v>
      </c>
      <c r="O11" s="30">
        <f t="shared" si="2"/>
        <v>420586723</v>
      </c>
    </row>
    <row r="12" spans="1:15" s="24" customFormat="1" ht="28.8" x14ac:dyDescent="0.3">
      <c r="A12" s="27" t="s">
        <v>38</v>
      </c>
      <c r="B12" s="28">
        <v>12953178</v>
      </c>
      <c r="C12" s="28">
        <v>19843651</v>
      </c>
      <c r="D12" s="29"/>
      <c r="E12" s="28">
        <v>1717866</v>
      </c>
      <c r="F12" s="28">
        <v>0</v>
      </c>
      <c r="G12" s="29"/>
      <c r="H12" s="28">
        <v>0</v>
      </c>
      <c r="I12" s="28">
        <v>0</v>
      </c>
      <c r="J12" s="29"/>
      <c r="K12" s="28">
        <v>0</v>
      </c>
      <c r="L12" s="28">
        <v>0</v>
      </c>
      <c r="M12" s="28"/>
      <c r="N12" s="28">
        <f t="shared" si="2"/>
        <v>14671044</v>
      </c>
      <c r="O12" s="30">
        <f t="shared" si="2"/>
        <v>19843651</v>
      </c>
    </row>
    <row r="13" spans="1:15" s="24" customFormat="1" ht="28.8" x14ac:dyDescent="0.3">
      <c r="A13" s="27" t="s">
        <v>39</v>
      </c>
      <c r="B13" s="28">
        <v>28875206</v>
      </c>
      <c r="C13" s="28">
        <v>297458750</v>
      </c>
      <c r="D13" s="29"/>
      <c r="E13" s="28">
        <v>0</v>
      </c>
      <c r="F13" s="28">
        <v>0</v>
      </c>
      <c r="G13" s="29"/>
      <c r="H13" s="28">
        <v>0</v>
      </c>
      <c r="I13" s="28">
        <v>0</v>
      </c>
      <c r="J13" s="29"/>
      <c r="K13" s="28">
        <v>805374</v>
      </c>
      <c r="L13" s="28">
        <v>113</v>
      </c>
      <c r="M13" s="28"/>
      <c r="N13" s="28">
        <f t="shared" si="2"/>
        <v>29680580</v>
      </c>
      <c r="O13" s="30">
        <f t="shared" si="2"/>
        <v>297458863</v>
      </c>
    </row>
    <row r="14" spans="1:15" x14ac:dyDescent="0.3">
      <c r="A14" s="18" t="s">
        <v>40</v>
      </c>
      <c r="B14" s="23">
        <v>1445240862</v>
      </c>
      <c r="C14" s="23">
        <v>5895018</v>
      </c>
      <c r="D14" s="14"/>
      <c r="E14" s="23">
        <v>303524</v>
      </c>
      <c r="F14" s="23">
        <v>141298</v>
      </c>
      <c r="G14" s="14"/>
      <c r="H14" s="23">
        <v>44833</v>
      </c>
      <c r="I14" s="23">
        <v>2</v>
      </c>
      <c r="J14" s="14"/>
      <c r="K14" s="23">
        <v>0</v>
      </c>
      <c r="L14" s="23">
        <v>0</v>
      </c>
      <c r="M14" s="23"/>
      <c r="N14" s="28">
        <f t="shared" si="2"/>
        <v>1445589219</v>
      </c>
      <c r="O14" s="30">
        <f t="shared" si="2"/>
        <v>6036318</v>
      </c>
    </row>
    <row r="15" spans="1:15" s="25" customFormat="1" x14ac:dyDescent="0.3">
      <c r="A15" s="31" t="s">
        <v>42</v>
      </c>
      <c r="B15" s="32">
        <f>SUM(B11:B14)</f>
        <v>1695075587</v>
      </c>
      <c r="C15" s="32">
        <f>SUM(C11:C14)</f>
        <v>538078606</v>
      </c>
      <c r="D15" s="32"/>
      <c r="E15" s="32">
        <f t="shared" ref="E15:L15" si="3">SUM(E11:E14)</f>
        <v>46342026</v>
      </c>
      <c r="F15" s="32">
        <f t="shared" si="3"/>
        <v>42042180</v>
      </c>
      <c r="G15" s="32"/>
      <c r="H15" s="32">
        <f t="shared" si="3"/>
        <v>83270076</v>
      </c>
      <c r="I15" s="32">
        <f t="shared" si="3"/>
        <v>78216726</v>
      </c>
      <c r="J15" s="32"/>
      <c r="K15" s="32">
        <f t="shared" si="3"/>
        <v>81165384</v>
      </c>
      <c r="L15" s="32">
        <f t="shared" si="3"/>
        <v>85588043</v>
      </c>
      <c r="M15" s="32"/>
      <c r="N15" s="32">
        <f t="shared" si="2"/>
        <v>1905853073</v>
      </c>
      <c r="O15" s="34">
        <f t="shared" si="2"/>
        <v>743925555</v>
      </c>
    </row>
    <row r="16" spans="1:15" s="4" customFormat="1" x14ac:dyDescent="0.3">
      <c r="A16" s="20" t="s">
        <v>43</v>
      </c>
      <c r="B16" s="21">
        <v>5374203</v>
      </c>
      <c r="C16" s="21">
        <v>6611138</v>
      </c>
      <c r="D16" s="21"/>
      <c r="E16" s="21">
        <v>2106123</v>
      </c>
      <c r="F16" s="21">
        <v>1584088</v>
      </c>
      <c r="G16" s="21"/>
      <c r="H16" s="21">
        <v>3741235</v>
      </c>
      <c r="I16" s="21">
        <v>2025134</v>
      </c>
      <c r="J16" s="21"/>
      <c r="K16" s="21">
        <v>21062283</v>
      </c>
      <c r="L16" s="21">
        <v>19018348</v>
      </c>
      <c r="M16" s="21"/>
      <c r="N16" s="23">
        <f t="shared" ref="N16:N18" si="4">B16+E16+H16+K16</f>
        <v>32283844</v>
      </c>
      <c r="O16" s="19">
        <f t="shared" ref="O16:O18" si="5">C16+F16+I16+L16</f>
        <v>29238708</v>
      </c>
    </row>
    <row r="17" spans="1:15" s="4" customFormat="1" x14ac:dyDescent="0.3">
      <c r="A17" s="18" t="s">
        <v>44</v>
      </c>
      <c r="B17" s="23">
        <v>48350448</v>
      </c>
      <c r="C17" s="23">
        <v>43667370</v>
      </c>
      <c r="D17" s="14"/>
      <c r="E17" s="23">
        <v>3304325</v>
      </c>
      <c r="F17" s="23">
        <v>3192313</v>
      </c>
      <c r="G17" s="14"/>
      <c r="H17" s="23">
        <v>13026028</v>
      </c>
      <c r="I17" s="23">
        <v>12722395</v>
      </c>
      <c r="J17" s="14"/>
      <c r="K17" s="23">
        <v>25609674</v>
      </c>
      <c r="L17" s="23">
        <v>23221726</v>
      </c>
      <c r="M17" s="23"/>
      <c r="N17" s="23">
        <f t="shared" si="4"/>
        <v>90290475</v>
      </c>
      <c r="O17" s="19">
        <f t="shared" si="5"/>
        <v>82803804</v>
      </c>
    </row>
    <row r="18" spans="1:15" x14ac:dyDescent="0.3">
      <c r="A18" s="18" t="s">
        <v>61</v>
      </c>
      <c r="B18" s="23">
        <v>0</v>
      </c>
      <c r="C18" s="23">
        <v>0</v>
      </c>
      <c r="D18" s="14"/>
      <c r="E18" s="23">
        <v>0</v>
      </c>
      <c r="F18" s="23">
        <v>133500</v>
      </c>
      <c r="G18" s="14"/>
      <c r="H18" s="23">
        <v>0</v>
      </c>
      <c r="I18" s="23">
        <v>0</v>
      </c>
      <c r="J18" s="14"/>
      <c r="K18" s="23">
        <v>0</v>
      </c>
      <c r="L18" s="23">
        <v>0</v>
      </c>
      <c r="M18" s="23"/>
      <c r="N18" s="23">
        <f t="shared" si="4"/>
        <v>0</v>
      </c>
      <c r="O18" s="19">
        <f t="shared" si="5"/>
        <v>133500</v>
      </c>
    </row>
    <row r="19" spans="1:15" s="25" customFormat="1" x14ac:dyDescent="0.3">
      <c r="A19" s="31" t="s">
        <v>45</v>
      </c>
      <c r="B19" s="32">
        <f>SUM(B16:B18)</f>
        <v>53724651</v>
      </c>
      <c r="C19" s="32">
        <f>SUM(C16:C18)</f>
        <v>50278508</v>
      </c>
      <c r="D19" s="32"/>
      <c r="E19" s="32">
        <f>SUM(E16:E18)</f>
        <v>5410448</v>
      </c>
      <c r="F19" s="32">
        <f>SUM(F16:F18)</f>
        <v>4909901</v>
      </c>
      <c r="G19" s="32"/>
      <c r="H19" s="32">
        <f>SUM(H16:H18)</f>
        <v>16767263</v>
      </c>
      <c r="I19" s="32">
        <f>SUM(I16:I18)</f>
        <v>14747529</v>
      </c>
      <c r="J19" s="32"/>
      <c r="K19" s="32">
        <f>SUM(K16:K18)</f>
        <v>46671957</v>
      </c>
      <c r="L19" s="32">
        <f>SUM(L16:L18)</f>
        <v>42240074</v>
      </c>
      <c r="M19" s="32"/>
      <c r="N19" s="32">
        <f t="shared" si="2"/>
        <v>122574319</v>
      </c>
      <c r="O19" s="34">
        <f t="shared" si="2"/>
        <v>112176012</v>
      </c>
    </row>
    <row r="20" spans="1:15" x14ac:dyDescent="0.3">
      <c r="A20" s="18" t="s">
        <v>46</v>
      </c>
      <c r="B20" s="23">
        <v>18260724</v>
      </c>
      <c r="C20" s="23">
        <v>19014594</v>
      </c>
      <c r="D20" s="14"/>
      <c r="E20" s="23">
        <v>28748509</v>
      </c>
      <c r="F20" s="23">
        <v>27831599</v>
      </c>
      <c r="G20" s="14"/>
      <c r="H20" s="23">
        <v>47249576</v>
      </c>
      <c r="I20" s="23">
        <v>49035854</v>
      </c>
      <c r="J20" s="14"/>
      <c r="K20" s="23">
        <v>78718334</v>
      </c>
      <c r="L20" s="23">
        <v>94737544</v>
      </c>
      <c r="M20" s="23"/>
      <c r="N20" s="23">
        <f t="shared" si="2"/>
        <v>172977143</v>
      </c>
      <c r="O20" s="19">
        <f t="shared" si="2"/>
        <v>190619591</v>
      </c>
    </row>
    <row r="21" spans="1:15" x14ac:dyDescent="0.3">
      <c r="A21" s="18" t="s">
        <v>47</v>
      </c>
      <c r="B21" s="23">
        <v>14833790</v>
      </c>
      <c r="C21" s="23">
        <v>16055988</v>
      </c>
      <c r="D21" s="14"/>
      <c r="E21" s="23">
        <v>4674335</v>
      </c>
      <c r="F21" s="23">
        <v>3276578</v>
      </c>
      <c r="G21" s="14"/>
      <c r="H21" s="23">
        <v>6128576</v>
      </c>
      <c r="I21" s="23">
        <v>3959026</v>
      </c>
      <c r="J21" s="14"/>
      <c r="K21" s="23">
        <v>5836649</v>
      </c>
      <c r="L21" s="23">
        <v>8304167</v>
      </c>
      <c r="M21" s="23"/>
      <c r="N21" s="23">
        <f t="shared" si="2"/>
        <v>31473350</v>
      </c>
      <c r="O21" s="19">
        <f t="shared" si="2"/>
        <v>31595759</v>
      </c>
    </row>
    <row r="22" spans="1:15" x14ac:dyDescent="0.3">
      <c r="A22" s="18" t="s">
        <v>48</v>
      </c>
      <c r="B22" s="23">
        <v>6146248</v>
      </c>
      <c r="C22" s="23">
        <v>6484911</v>
      </c>
      <c r="D22" s="14"/>
      <c r="E22" s="23">
        <v>6683770</v>
      </c>
      <c r="F22" s="23">
        <v>5003700</v>
      </c>
      <c r="G22" s="14"/>
      <c r="H22" s="23">
        <v>10422397</v>
      </c>
      <c r="I22" s="23">
        <v>8821170</v>
      </c>
      <c r="J22" s="14"/>
      <c r="K22" s="23">
        <v>16933648</v>
      </c>
      <c r="L22" s="23">
        <v>17121561</v>
      </c>
      <c r="M22" s="23"/>
      <c r="N22" s="23">
        <f t="shared" si="2"/>
        <v>40186063</v>
      </c>
      <c r="O22" s="19">
        <f t="shared" si="2"/>
        <v>37431342</v>
      </c>
    </row>
    <row r="23" spans="1:15" s="26" customFormat="1" x14ac:dyDescent="0.3">
      <c r="A23" s="31" t="s">
        <v>49</v>
      </c>
      <c r="B23" s="32">
        <f>SUM(B20:B22)</f>
        <v>39240762</v>
      </c>
      <c r="C23" s="32">
        <f>SUM(C20:C22)</f>
        <v>41555493</v>
      </c>
      <c r="D23" s="33"/>
      <c r="E23" s="32">
        <f>SUM(E20:E22)</f>
        <v>40106614</v>
      </c>
      <c r="F23" s="32">
        <f>SUM(F20:F22)</f>
        <v>36111877</v>
      </c>
      <c r="G23" s="33"/>
      <c r="H23" s="32">
        <f>SUM(H20:H22)</f>
        <v>63800549</v>
      </c>
      <c r="I23" s="32">
        <f>SUM(I20:I22)</f>
        <v>61816050</v>
      </c>
      <c r="J23" s="33"/>
      <c r="K23" s="32">
        <f>SUM(K20:K22)</f>
        <v>101488631</v>
      </c>
      <c r="L23" s="32">
        <f>SUM(L20:L22)</f>
        <v>120163272</v>
      </c>
      <c r="M23" s="32"/>
      <c r="N23" s="32">
        <f t="shared" si="2"/>
        <v>244636556</v>
      </c>
      <c r="O23" s="34">
        <f t="shared" si="2"/>
        <v>259646692</v>
      </c>
    </row>
    <row r="24" spans="1:15" s="26" customFormat="1" x14ac:dyDescent="0.3">
      <c r="A24" s="31" t="s">
        <v>50</v>
      </c>
      <c r="B24" s="32">
        <v>12768532</v>
      </c>
      <c r="C24" s="32">
        <v>33092070</v>
      </c>
      <c r="D24" s="32"/>
      <c r="E24" s="32">
        <v>0</v>
      </c>
      <c r="F24" s="32">
        <v>220030</v>
      </c>
      <c r="G24" s="32"/>
      <c r="H24" s="32">
        <v>0</v>
      </c>
      <c r="I24" s="32">
        <v>0</v>
      </c>
      <c r="J24" s="32"/>
      <c r="K24" s="32">
        <v>0</v>
      </c>
      <c r="L24" s="32">
        <v>446828</v>
      </c>
      <c r="M24" s="32"/>
      <c r="N24" s="32">
        <f t="shared" si="2"/>
        <v>12768532</v>
      </c>
      <c r="O24" s="34">
        <f t="shared" si="2"/>
        <v>33758928</v>
      </c>
    </row>
    <row r="25" spans="1:15" s="26" customFormat="1" x14ac:dyDescent="0.3">
      <c r="A25" s="31" t="s">
        <v>51</v>
      </c>
      <c r="B25" s="32">
        <v>1180701445</v>
      </c>
      <c r="C25" s="32">
        <v>267438859</v>
      </c>
      <c r="D25" s="32"/>
      <c r="E25" s="32">
        <v>1753577</v>
      </c>
      <c r="F25" s="32">
        <v>1007258</v>
      </c>
      <c r="G25" s="32"/>
      <c r="H25" s="32">
        <v>4218035</v>
      </c>
      <c r="I25" s="32">
        <v>3621135</v>
      </c>
      <c r="J25" s="32"/>
      <c r="K25" s="32">
        <v>10838362</v>
      </c>
      <c r="L25" s="32">
        <v>9487254</v>
      </c>
      <c r="M25" s="32"/>
      <c r="N25" s="32">
        <f t="shared" si="2"/>
        <v>1197511419</v>
      </c>
      <c r="O25" s="34">
        <f t="shared" si="2"/>
        <v>281554506</v>
      </c>
    </row>
    <row r="26" spans="1:15" s="26" customFormat="1" x14ac:dyDescent="0.3">
      <c r="A26" s="31" t="s">
        <v>52</v>
      </c>
      <c r="B26" s="32">
        <f>B10+B15-B19-B23-B24-B25</f>
        <v>526260851</v>
      </c>
      <c r="C26" s="32">
        <f>C10+C15-C19-C23-C24-C25</f>
        <v>262194998</v>
      </c>
      <c r="D26" s="32"/>
      <c r="E26" s="32">
        <f>E10+E15-E19-E23-E24-E25</f>
        <v>-794153</v>
      </c>
      <c r="F26" s="32">
        <f>F10+F15-F19-F23-F24-F25</f>
        <v>63979</v>
      </c>
      <c r="G26" s="32"/>
      <c r="H26" s="32">
        <f>H10+H15-H19-H23-H24-H25</f>
        <v>-49956</v>
      </c>
      <c r="I26" s="32">
        <f>I10+I15-I19-I23-I24-I25</f>
        <v>-682778</v>
      </c>
      <c r="J26" s="32"/>
      <c r="K26" s="32">
        <f>K10+K15-K19-K23-K24-K25</f>
        <v>76666</v>
      </c>
      <c r="L26" s="32">
        <f>L10+L15-L19-L23-L24-L25</f>
        <v>-3752425</v>
      </c>
      <c r="M26" s="32"/>
      <c r="N26" s="32">
        <f t="shared" si="2"/>
        <v>525493408</v>
      </c>
      <c r="O26" s="34">
        <f t="shared" si="2"/>
        <v>257823774</v>
      </c>
    </row>
    <row r="27" spans="1:15" ht="28.8" x14ac:dyDescent="0.3">
      <c r="A27" s="18" t="s">
        <v>53</v>
      </c>
      <c r="B27" s="23">
        <v>0</v>
      </c>
      <c r="C27" s="23">
        <v>23200</v>
      </c>
      <c r="D27" s="14"/>
      <c r="E27" s="23">
        <v>0</v>
      </c>
      <c r="F27" s="23">
        <v>0</v>
      </c>
      <c r="G27" s="14"/>
      <c r="H27" s="23">
        <v>0</v>
      </c>
      <c r="I27" s="23">
        <v>0</v>
      </c>
      <c r="J27" s="14"/>
      <c r="K27" s="23">
        <v>0</v>
      </c>
      <c r="L27" s="23">
        <v>0</v>
      </c>
      <c r="M27" s="23"/>
      <c r="N27" s="23">
        <f t="shared" ref="N27:O33" si="6">B27+E27+H27+K27</f>
        <v>0</v>
      </c>
      <c r="O27" s="19">
        <f t="shared" si="6"/>
        <v>23200</v>
      </c>
    </row>
    <row r="28" spans="1:15" s="24" customFormat="1" ht="28.8" x14ac:dyDescent="0.3">
      <c r="A28" s="27" t="s">
        <v>54</v>
      </c>
      <c r="B28" s="28">
        <v>1463</v>
      </c>
      <c r="C28" s="28">
        <v>0</v>
      </c>
      <c r="D28" s="29"/>
      <c r="E28" s="28">
        <v>0</v>
      </c>
      <c r="F28" s="28">
        <v>0</v>
      </c>
      <c r="G28" s="29"/>
      <c r="H28" s="28">
        <v>0</v>
      </c>
      <c r="I28" s="28">
        <v>0</v>
      </c>
      <c r="J28" s="29"/>
      <c r="K28" s="28">
        <v>0</v>
      </c>
      <c r="L28" s="28">
        <v>0</v>
      </c>
      <c r="M28" s="28"/>
      <c r="N28" s="28">
        <f t="shared" si="6"/>
        <v>1463</v>
      </c>
      <c r="O28" s="30">
        <f t="shared" si="6"/>
        <v>0</v>
      </c>
    </row>
    <row r="29" spans="1:15" ht="28.8" x14ac:dyDescent="0.3">
      <c r="A29" s="18" t="s">
        <v>55</v>
      </c>
      <c r="B29" s="23">
        <v>4840</v>
      </c>
      <c r="C29" s="23">
        <v>2822</v>
      </c>
      <c r="D29" s="14"/>
      <c r="E29" s="23">
        <v>29</v>
      </c>
      <c r="F29" s="23">
        <v>15</v>
      </c>
      <c r="G29" s="14"/>
      <c r="H29" s="23">
        <v>5229</v>
      </c>
      <c r="I29" s="23">
        <v>24</v>
      </c>
      <c r="J29" s="14"/>
      <c r="K29" s="23">
        <v>311</v>
      </c>
      <c r="L29" s="23">
        <v>298</v>
      </c>
      <c r="M29" s="23"/>
      <c r="N29" s="23">
        <f t="shared" si="6"/>
        <v>10409</v>
      </c>
      <c r="O29" s="19">
        <f t="shared" si="6"/>
        <v>3159</v>
      </c>
    </row>
    <row r="30" spans="1:15" s="26" customFormat="1" x14ac:dyDescent="0.3">
      <c r="A30" s="31" t="s">
        <v>56</v>
      </c>
      <c r="B30" s="32">
        <f>SUM(B27:B29)</f>
        <v>6303</v>
      </c>
      <c r="C30" s="32">
        <f>SUM(C27:C29)</f>
        <v>26022</v>
      </c>
      <c r="D30" s="33"/>
      <c r="E30" s="32">
        <f>SUM(E27:E29)</f>
        <v>29</v>
      </c>
      <c r="F30" s="32">
        <f>SUM(F27:F29)</f>
        <v>15</v>
      </c>
      <c r="G30" s="33"/>
      <c r="H30" s="32">
        <f>SUM(H27:H29)</f>
        <v>5229</v>
      </c>
      <c r="I30" s="32">
        <f>SUM(I27:I29)</f>
        <v>24</v>
      </c>
      <c r="J30" s="33"/>
      <c r="K30" s="32">
        <f>SUM(K27:K29)</f>
        <v>311</v>
      </c>
      <c r="L30" s="32">
        <f>SUM(L27:L29)</f>
        <v>298</v>
      </c>
      <c r="M30" s="32"/>
      <c r="N30" s="35">
        <f t="shared" si="6"/>
        <v>11872</v>
      </c>
      <c r="O30" s="36">
        <f t="shared" si="6"/>
        <v>26359</v>
      </c>
    </row>
    <row r="31" spans="1:15" s="4" customFormat="1" x14ac:dyDescent="0.3">
      <c r="A31" s="20" t="s">
        <v>57</v>
      </c>
      <c r="B31" s="21">
        <v>2164</v>
      </c>
      <c r="C31" s="21">
        <v>4642</v>
      </c>
      <c r="D31" s="9"/>
      <c r="E31" s="21">
        <v>0</v>
      </c>
      <c r="F31" s="21">
        <v>0</v>
      </c>
      <c r="G31" s="9"/>
      <c r="H31" s="21">
        <v>11474</v>
      </c>
      <c r="I31" s="21">
        <v>125</v>
      </c>
      <c r="J31" s="9"/>
      <c r="K31" s="21">
        <v>124145</v>
      </c>
      <c r="L31" s="21">
        <v>16598</v>
      </c>
      <c r="M31" s="21"/>
      <c r="N31" s="21">
        <f t="shared" si="6"/>
        <v>137783</v>
      </c>
      <c r="O31" s="17">
        <f t="shared" si="6"/>
        <v>21365</v>
      </c>
    </row>
    <row r="32" spans="1:15" s="26" customFormat="1" x14ac:dyDescent="0.3">
      <c r="A32" s="31" t="s">
        <v>58</v>
      </c>
      <c r="B32" s="32">
        <f>B31</f>
        <v>2164</v>
      </c>
      <c r="C32" s="32">
        <f t="shared" ref="C32:L32" si="7">C31</f>
        <v>4642</v>
      </c>
      <c r="D32" s="32"/>
      <c r="E32" s="32">
        <f t="shared" si="7"/>
        <v>0</v>
      </c>
      <c r="F32" s="32">
        <f t="shared" si="7"/>
        <v>0</v>
      </c>
      <c r="G32" s="32"/>
      <c r="H32" s="32">
        <f t="shared" si="7"/>
        <v>11474</v>
      </c>
      <c r="I32" s="32">
        <f t="shared" si="7"/>
        <v>125</v>
      </c>
      <c r="J32" s="32"/>
      <c r="K32" s="32">
        <f t="shared" si="7"/>
        <v>124145</v>
      </c>
      <c r="L32" s="32">
        <f t="shared" si="7"/>
        <v>16598</v>
      </c>
      <c r="M32" s="32"/>
      <c r="N32" s="32">
        <f t="shared" si="6"/>
        <v>137783</v>
      </c>
      <c r="O32" s="34">
        <f t="shared" si="6"/>
        <v>21365</v>
      </c>
    </row>
    <row r="33" spans="1:15" x14ac:dyDescent="0.3">
      <c r="A33" s="31" t="s">
        <v>59</v>
      </c>
      <c r="B33" s="22">
        <f>B30-B32</f>
        <v>4139</v>
      </c>
      <c r="C33" s="22">
        <f t="shared" ref="C33:L33" si="8">C30-C32</f>
        <v>21380</v>
      </c>
      <c r="D33" s="22"/>
      <c r="E33" s="22">
        <f t="shared" si="8"/>
        <v>29</v>
      </c>
      <c r="F33" s="22">
        <f t="shared" si="8"/>
        <v>15</v>
      </c>
      <c r="G33" s="22"/>
      <c r="H33" s="22">
        <f t="shared" si="8"/>
        <v>-6245</v>
      </c>
      <c r="I33" s="22">
        <f t="shared" si="8"/>
        <v>-101</v>
      </c>
      <c r="J33" s="22"/>
      <c r="K33" s="22">
        <f t="shared" si="8"/>
        <v>-123834</v>
      </c>
      <c r="L33" s="22">
        <f t="shared" si="8"/>
        <v>-16300</v>
      </c>
      <c r="M33" s="22"/>
      <c r="N33" s="32">
        <f t="shared" si="6"/>
        <v>-125911</v>
      </c>
      <c r="O33" s="34">
        <f t="shared" si="6"/>
        <v>4994</v>
      </c>
    </row>
    <row r="34" spans="1:15" s="26" customFormat="1" ht="15" thickBot="1" x14ac:dyDescent="0.35">
      <c r="A34" s="37" t="s">
        <v>60</v>
      </c>
      <c r="B34" s="38">
        <f>B26+B33</f>
        <v>526264990</v>
      </c>
      <c r="C34" s="38">
        <f t="shared" ref="C34:L34" si="9">C26+C33</f>
        <v>262216378</v>
      </c>
      <c r="D34" s="38"/>
      <c r="E34" s="38">
        <f t="shared" si="9"/>
        <v>-794124</v>
      </c>
      <c r="F34" s="38">
        <f t="shared" si="9"/>
        <v>63994</v>
      </c>
      <c r="G34" s="38"/>
      <c r="H34" s="38">
        <f t="shared" si="9"/>
        <v>-56201</v>
      </c>
      <c r="I34" s="38">
        <f t="shared" si="9"/>
        <v>-682879</v>
      </c>
      <c r="J34" s="38"/>
      <c r="K34" s="38">
        <f t="shared" si="9"/>
        <v>-47168</v>
      </c>
      <c r="L34" s="38">
        <f t="shared" si="9"/>
        <v>-3768725</v>
      </c>
      <c r="M34" s="38"/>
      <c r="N34" s="38">
        <f t="shared" ref="N34" si="10">N26+N33</f>
        <v>525367497</v>
      </c>
      <c r="O34" s="39">
        <f t="shared" ref="O34" si="11">O26+O33</f>
        <v>257828768</v>
      </c>
    </row>
  </sheetData>
  <mergeCells count="9">
    <mergeCell ref="A1:O1"/>
    <mergeCell ref="A2:O2"/>
    <mergeCell ref="A3:O3"/>
    <mergeCell ref="N4:O4"/>
    <mergeCell ref="B5:C5"/>
    <mergeCell ref="E5:F5"/>
    <mergeCell ref="H5:I5"/>
    <mergeCell ref="K5:L5"/>
    <mergeCell ref="N5:O5"/>
  </mergeCells>
  <pageMargins left="0.23622047244094491" right="0.23622047244094491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3.sz.melléklet felújítás</vt:lpstr>
      <vt:lpstr>4.sz.melléklet beruházás</vt:lpstr>
      <vt:lpstr>9.sz.melléklet eredmény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2021-05-26T09:38:23Z</cp:lastPrinted>
  <dcterms:created xsi:type="dcterms:W3CDTF">2018-11-26T06:54:33Z</dcterms:created>
  <dcterms:modified xsi:type="dcterms:W3CDTF">2021-05-27T08:06:45Z</dcterms:modified>
</cp:coreProperties>
</file>