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jegyzoititkarsag\Desktop\Excel táblák\"/>
    </mc:Choice>
  </mc:AlternateContent>
  <xr:revisionPtr revIDLastSave="0" documentId="8_{671C096E-D9FA-443B-BE98-2F884AC25507}" xr6:coauthVersionLast="47" xr6:coauthVersionMax="47" xr10:uidLastSave="{00000000-0000-0000-0000-000000000000}"/>
  <bookViews>
    <workbookView xWindow="-120" yWindow="-120" windowWidth="29040" windowHeight="15990" activeTab="3"/>
  </bookViews>
  <sheets>
    <sheet name="2020.évi ktv." sheetId="33" r:id="rId1"/>
    <sheet name="2020.évi ei.mód." sheetId="34" r:id="rId2"/>
    <sheet name="2020.évi ei.mód.II." sheetId="35" r:id="rId3"/>
    <sheet name="2020.évi beszámoló" sheetId="36" r:id="rId4"/>
  </sheets>
  <calcPr calcId="181029"/>
</workbook>
</file>

<file path=xl/calcChain.xml><?xml version="1.0" encoding="utf-8"?>
<calcChain xmlns="http://schemas.openxmlformats.org/spreadsheetml/2006/main">
  <c r="J69" i="36" l="1"/>
  <c r="G69" i="36"/>
  <c r="K67" i="36"/>
  <c r="H67" i="36"/>
  <c r="K66" i="36"/>
  <c r="H66" i="36"/>
  <c r="K65" i="36"/>
  <c r="H65" i="36"/>
  <c r="K64" i="36"/>
  <c r="H64" i="36"/>
  <c r="I63" i="36"/>
  <c r="I69" i="36"/>
  <c r="F63" i="36"/>
  <c r="H63" i="36"/>
  <c r="K62" i="36"/>
  <c r="H62" i="36"/>
  <c r="F62" i="36"/>
  <c r="K61" i="36"/>
  <c r="H61" i="36"/>
  <c r="K60" i="36"/>
  <c r="J60" i="36"/>
  <c r="I60" i="36"/>
  <c r="G60" i="36"/>
  <c r="J53" i="36"/>
  <c r="I53" i="36"/>
  <c r="G53" i="36"/>
  <c r="F53" i="36"/>
  <c r="K52" i="36"/>
  <c r="H52" i="36"/>
  <c r="K51" i="36"/>
  <c r="H51" i="36"/>
  <c r="K50" i="36"/>
  <c r="H50" i="36"/>
  <c r="K49" i="36"/>
  <c r="H49" i="36"/>
  <c r="K48" i="36"/>
  <c r="K53" i="36"/>
  <c r="H48" i="36"/>
  <c r="H53" i="36"/>
  <c r="K40" i="36"/>
  <c r="H40" i="36"/>
  <c r="H39" i="36"/>
  <c r="K39" i="36"/>
  <c r="G39" i="36"/>
  <c r="F39" i="36"/>
  <c r="E39" i="36"/>
  <c r="D39" i="36"/>
  <c r="C39" i="36"/>
  <c r="K38" i="36"/>
  <c r="J38" i="36"/>
  <c r="I38" i="36"/>
  <c r="H38" i="36"/>
  <c r="E38" i="36"/>
  <c r="K37" i="36"/>
  <c r="H37" i="36"/>
  <c r="E37" i="36"/>
  <c r="K36" i="36"/>
  <c r="H36" i="36"/>
  <c r="E36" i="36"/>
  <c r="E35" i="36"/>
  <c r="H34" i="36"/>
  <c r="E34" i="36"/>
  <c r="K33" i="36"/>
  <c r="H33" i="36"/>
  <c r="E33" i="36"/>
  <c r="K32" i="36"/>
  <c r="H32" i="36"/>
  <c r="E32" i="36"/>
  <c r="K31" i="36"/>
  <c r="J31" i="36"/>
  <c r="I31" i="36"/>
  <c r="H31" i="36"/>
  <c r="E31" i="36"/>
  <c r="K30" i="36"/>
  <c r="H30" i="36"/>
  <c r="E30" i="36"/>
  <c r="K29" i="36"/>
  <c r="H29" i="36"/>
  <c r="E29" i="36"/>
  <c r="K28" i="36"/>
  <c r="H28" i="36"/>
  <c r="E28" i="36"/>
  <c r="K27" i="36"/>
  <c r="H27" i="36"/>
  <c r="E27" i="36"/>
  <c r="K26" i="36"/>
  <c r="H26" i="36"/>
  <c r="E26" i="36"/>
  <c r="K25" i="36"/>
  <c r="H25" i="36"/>
  <c r="E25" i="36"/>
  <c r="K24" i="36"/>
  <c r="H24" i="36"/>
  <c r="E24" i="36"/>
  <c r="K23" i="36"/>
  <c r="H23" i="36"/>
  <c r="E23" i="36"/>
  <c r="K22" i="36"/>
  <c r="G22" i="36"/>
  <c r="F22" i="36"/>
  <c r="H22" i="36"/>
  <c r="E22" i="36"/>
  <c r="K21" i="36"/>
  <c r="H21" i="36"/>
  <c r="E21" i="36"/>
  <c r="K20" i="36"/>
  <c r="H20" i="36"/>
  <c r="E20" i="36"/>
  <c r="K19" i="36"/>
  <c r="H19" i="36"/>
  <c r="E19" i="36"/>
  <c r="K18" i="36"/>
  <c r="H18" i="36"/>
  <c r="E18" i="36"/>
  <c r="J17" i="36"/>
  <c r="I17" i="36"/>
  <c r="K17" i="36"/>
  <c r="H17" i="36"/>
  <c r="E17" i="36"/>
  <c r="J16" i="36"/>
  <c r="J10" i="36"/>
  <c r="J41" i="36"/>
  <c r="I16" i="36"/>
  <c r="K16" i="36"/>
  <c r="G16" i="36"/>
  <c r="F16" i="36"/>
  <c r="H16" i="36"/>
  <c r="H10" i="36"/>
  <c r="H41" i="36"/>
  <c r="E16" i="36"/>
  <c r="K15" i="36"/>
  <c r="H15" i="36"/>
  <c r="E15" i="36"/>
  <c r="K14" i="36"/>
  <c r="H14" i="36"/>
  <c r="E14" i="36"/>
  <c r="K13" i="36"/>
  <c r="H13" i="36"/>
  <c r="E13" i="36"/>
  <c r="K12" i="36"/>
  <c r="H12" i="36"/>
  <c r="E12" i="36"/>
  <c r="K11" i="36"/>
  <c r="K10" i="36"/>
  <c r="K41" i="36"/>
  <c r="H11" i="36"/>
  <c r="E11" i="36"/>
  <c r="E10" i="36"/>
  <c r="E41" i="36"/>
  <c r="G10" i="36"/>
  <c r="G41" i="36"/>
  <c r="D10" i="36"/>
  <c r="D41" i="36"/>
  <c r="C10" i="36"/>
  <c r="C41" i="36"/>
  <c r="I38" i="35"/>
  <c r="I63" i="35"/>
  <c r="I69" i="35"/>
  <c r="J17" i="35"/>
  <c r="J31" i="35"/>
  <c r="K17" i="35"/>
  <c r="J16" i="35"/>
  <c r="J38" i="35"/>
  <c r="K38" i="35"/>
  <c r="I31" i="35"/>
  <c r="K31" i="35"/>
  <c r="I16" i="35"/>
  <c r="I17" i="35"/>
  <c r="G22" i="35"/>
  <c r="F22" i="35"/>
  <c r="H38" i="35"/>
  <c r="F63" i="35"/>
  <c r="J69" i="35"/>
  <c r="G69" i="35"/>
  <c r="K67" i="35"/>
  <c r="H67" i="35"/>
  <c r="K66" i="35"/>
  <c r="H66" i="35"/>
  <c r="K65" i="35"/>
  <c r="H65" i="35"/>
  <c r="K64" i="35"/>
  <c r="H64" i="35"/>
  <c r="K63" i="35"/>
  <c r="H63" i="35"/>
  <c r="K62" i="35"/>
  <c r="F62" i="35"/>
  <c r="K61" i="35"/>
  <c r="H61" i="35"/>
  <c r="J60" i="35"/>
  <c r="I60" i="35"/>
  <c r="G60" i="35"/>
  <c r="J53" i="35"/>
  <c r="I53" i="35"/>
  <c r="G53" i="35"/>
  <c r="F53" i="35"/>
  <c r="K52" i="35"/>
  <c r="H52" i="35"/>
  <c r="K51" i="35"/>
  <c r="H51" i="35"/>
  <c r="K50" i="35"/>
  <c r="H50" i="35"/>
  <c r="K49" i="35"/>
  <c r="H49" i="35"/>
  <c r="K48" i="35"/>
  <c r="H48" i="35"/>
  <c r="H53" i="35"/>
  <c r="K40" i="35"/>
  <c r="K39" i="35"/>
  <c r="H40" i="35"/>
  <c r="H39" i="35"/>
  <c r="G39" i="35"/>
  <c r="F39" i="35"/>
  <c r="E39" i="35"/>
  <c r="D39" i="35"/>
  <c r="C39" i="35"/>
  <c r="E38" i="35"/>
  <c r="K37" i="35"/>
  <c r="H37" i="35"/>
  <c r="E37" i="35"/>
  <c r="K36" i="35"/>
  <c r="H36" i="35"/>
  <c r="E36" i="35"/>
  <c r="E35" i="35"/>
  <c r="H34" i="35"/>
  <c r="E34" i="35"/>
  <c r="K33" i="35"/>
  <c r="H33" i="35"/>
  <c r="E33" i="35"/>
  <c r="K32" i="35"/>
  <c r="H32" i="35"/>
  <c r="E32" i="35"/>
  <c r="H31" i="35"/>
  <c r="E31" i="35"/>
  <c r="K30" i="35"/>
  <c r="H30" i="35"/>
  <c r="E30" i="35"/>
  <c r="K29" i="35"/>
  <c r="H29" i="35"/>
  <c r="E29" i="35"/>
  <c r="K28" i="35"/>
  <c r="H28" i="35"/>
  <c r="E28" i="35"/>
  <c r="K27" i="35"/>
  <c r="H27" i="35"/>
  <c r="E27" i="35"/>
  <c r="K26" i="35"/>
  <c r="H26" i="35"/>
  <c r="E26" i="35"/>
  <c r="K25" i="35"/>
  <c r="H25" i="35"/>
  <c r="E25" i="35"/>
  <c r="K24" i="35"/>
  <c r="H24" i="35"/>
  <c r="E24" i="35"/>
  <c r="K23" i="35"/>
  <c r="H23" i="35"/>
  <c r="E23" i="35"/>
  <c r="K22" i="35"/>
  <c r="H22" i="35"/>
  <c r="E22" i="35"/>
  <c r="K21" i="35"/>
  <c r="H21" i="35"/>
  <c r="E21" i="35"/>
  <c r="K20" i="35"/>
  <c r="H20" i="35"/>
  <c r="E20" i="35"/>
  <c r="K19" i="35"/>
  <c r="H19" i="35"/>
  <c r="E19" i="35"/>
  <c r="K18" i="35"/>
  <c r="H18" i="35"/>
  <c r="E18" i="35"/>
  <c r="H17" i="35"/>
  <c r="E17" i="35"/>
  <c r="G16" i="35"/>
  <c r="F16" i="35"/>
  <c r="E16" i="35"/>
  <c r="K15" i="35"/>
  <c r="H15" i="35"/>
  <c r="E15" i="35"/>
  <c r="K14" i="35"/>
  <c r="H14" i="35"/>
  <c r="E14" i="35"/>
  <c r="K13" i="35"/>
  <c r="H13" i="35"/>
  <c r="E13" i="35"/>
  <c r="K12" i="35"/>
  <c r="H12" i="35"/>
  <c r="E12" i="35"/>
  <c r="K11" i="35"/>
  <c r="H11" i="35"/>
  <c r="E11" i="35"/>
  <c r="D10" i="35"/>
  <c r="C10" i="35"/>
  <c r="F62" i="34"/>
  <c r="F60" i="34"/>
  <c r="F16" i="34"/>
  <c r="F10" i="34"/>
  <c r="F41" i="34"/>
  <c r="F22" i="34"/>
  <c r="G22" i="34"/>
  <c r="G16" i="34"/>
  <c r="G17" i="34"/>
  <c r="F17" i="34"/>
  <c r="J69" i="34"/>
  <c r="I69" i="34"/>
  <c r="G69" i="34"/>
  <c r="K67" i="34"/>
  <c r="H67" i="34"/>
  <c r="K66" i="34"/>
  <c r="H66" i="34"/>
  <c r="K65" i="34"/>
  <c r="H65" i="34"/>
  <c r="K64" i="34"/>
  <c r="H64" i="34"/>
  <c r="H69" i="34"/>
  <c r="K63" i="34"/>
  <c r="H63" i="34"/>
  <c r="K62" i="34"/>
  <c r="K61" i="34"/>
  <c r="H61" i="34"/>
  <c r="K60" i="34"/>
  <c r="J60" i="34"/>
  <c r="I60" i="34"/>
  <c r="G60" i="34"/>
  <c r="J53" i="34"/>
  <c r="I53" i="34"/>
  <c r="G53" i="34"/>
  <c r="F53" i="34"/>
  <c r="K52" i="34"/>
  <c r="H52" i="34"/>
  <c r="K51" i="34"/>
  <c r="H51" i="34"/>
  <c r="K50" i="34"/>
  <c r="H50" i="34"/>
  <c r="K49" i="34"/>
  <c r="K53" i="34"/>
  <c r="H49" i="34"/>
  <c r="K48" i="34"/>
  <c r="H48" i="34"/>
  <c r="H53" i="34"/>
  <c r="K40" i="34"/>
  <c r="K39" i="34"/>
  <c r="H40" i="34"/>
  <c r="H39" i="34"/>
  <c r="G39" i="34"/>
  <c r="F39" i="34"/>
  <c r="E39" i="34"/>
  <c r="D39" i="34"/>
  <c r="C39" i="34"/>
  <c r="K38" i="34"/>
  <c r="E38" i="34"/>
  <c r="K37" i="34"/>
  <c r="H37" i="34"/>
  <c r="E37" i="34"/>
  <c r="K36" i="34"/>
  <c r="H36" i="34"/>
  <c r="E36" i="34"/>
  <c r="E35" i="34"/>
  <c r="H34" i="34"/>
  <c r="E34" i="34"/>
  <c r="K33" i="34"/>
  <c r="H33" i="34"/>
  <c r="E33" i="34"/>
  <c r="K32" i="34"/>
  <c r="H32" i="34"/>
  <c r="E32" i="34"/>
  <c r="K31" i="34"/>
  <c r="H31" i="34"/>
  <c r="E31" i="34"/>
  <c r="K30" i="34"/>
  <c r="H30" i="34"/>
  <c r="E30" i="34"/>
  <c r="K29" i="34"/>
  <c r="H29" i="34"/>
  <c r="E29" i="34"/>
  <c r="K28" i="34"/>
  <c r="H28" i="34"/>
  <c r="E28" i="34"/>
  <c r="K27" i="34"/>
  <c r="H27" i="34"/>
  <c r="E27" i="34"/>
  <c r="K26" i="34"/>
  <c r="H26" i="34"/>
  <c r="E26" i="34"/>
  <c r="K25" i="34"/>
  <c r="H25" i="34"/>
  <c r="E25" i="34"/>
  <c r="K24" i="34"/>
  <c r="H24" i="34"/>
  <c r="E24" i="34"/>
  <c r="K23" i="34"/>
  <c r="H23" i="34"/>
  <c r="E23" i="34"/>
  <c r="K22" i="34"/>
  <c r="E22" i="34"/>
  <c r="K21" i="34"/>
  <c r="H21" i="34"/>
  <c r="E21" i="34"/>
  <c r="K20" i="34"/>
  <c r="H20" i="34"/>
  <c r="E20" i="34"/>
  <c r="H19" i="34"/>
  <c r="E19" i="34"/>
  <c r="K18" i="34"/>
  <c r="H18" i="34"/>
  <c r="E18" i="34"/>
  <c r="K17" i="34"/>
  <c r="E17" i="34"/>
  <c r="K16" i="34"/>
  <c r="E16" i="34"/>
  <c r="K15" i="34"/>
  <c r="H15" i="34"/>
  <c r="E15" i="34"/>
  <c r="K14" i="34"/>
  <c r="H14" i="34"/>
  <c r="E14" i="34"/>
  <c r="K13" i="34"/>
  <c r="H13" i="34"/>
  <c r="E13" i="34"/>
  <c r="K12" i="34"/>
  <c r="H12" i="34"/>
  <c r="E12" i="34"/>
  <c r="K11" i="34"/>
  <c r="H11" i="34"/>
  <c r="E11" i="34"/>
  <c r="J10" i="34"/>
  <c r="J41" i="34"/>
  <c r="I10" i="34"/>
  <c r="I41" i="34"/>
  <c r="D10" i="34"/>
  <c r="D41" i="34"/>
  <c r="C10" i="34"/>
  <c r="M19" i="33"/>
  <c r="M10" i="33"/>
  <c r="M41" i="33"/>
  <c r="L19" i="33"/>
  <c r="L10" i="33"/>
  <c r="L41" i="33"/>
  <c r="J19" i="33"/>
  <c r="I19" i="33"/>
  <c r="K19" i="33"/>
  <c r="D41" i="33"/>
  <c r="C39" i="33"/>
  <c r="D39" i="33"/>
  <c r="E39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11" i="33"/>
  <c r="C10" i="33"/>
  <c r="C41" i="33"/>
  <c r="D10" i="33"/>
  <c r="N13" i="33"/>
  <c r="M69" i="33"/>
  <c r="L69" i="33"/>
  <c r="K69" i="33"/>
  <c r="J69" i="33"/>
  <c r="I69" i="33"/>
  <c r="H69" i="33"/>
  <c r="G69" i="33"/>
  <c r="F69" i="33"/>
  <c r="N67" i="33"/>
  <c r="K67" i="33"/>
  <c r="N66" i="33"/>
  <c r="K66" i="33"/>
  <c r="N65" i="33"/>
  <c r="K65" i="33"/>
  <c r="N64" i="33"/>
  <c r="K64" i="33"/>
  <c r="N63" i="33"/>
  <c r="K63" i="33"/>
  <c r="N62" i="33"/>
  <c r="K62" i="33"/>
  <c r="N61" i="33"/>
  <c r="N69" i="33"/>
  <c r="K61" i="33"/>
  <c r="N60" i="33"/>
  <c r="M60" i="33"/>
  <c r="L60" i="33"/>
  <c r="K60" i="33"/>
  <c r="J60" i="33"/>
  <c r="I60" i="33"/>
  <c r="M53" i="33"/>
  <c r="L53" i="33"/>
  <c r="J53" i="33"/>
  <c r="I53" i="33"/>
  <c r="G53" i="33"/>
  <c r="F53" i="33"/>
  <c r="N52" i="33"/>
  <c r="K52" i="33"/>
  <c r="N51" i="33"/>
  <c r="K51" i="33"/>
  <c r="N50" i="33"/>
  <c r="K50" i="33"/>
  <c r="H50" i="33"/>
  <c r="N49" i="33"/>
  <c r="N53" i="33"/>
  <c r="K49" i="33"/>
  <c r="H49" i="33"/>
  <c r="H53" i="33"/>
  <c r="N48" i="33"/>
  <c r="K48" i="33"/>
  <c r="K53" i="33"/>
  <c r="H48" i="33"/>
  <c r="F41" i="33"/>
  <c r="N40" i="33"/>
  <c r="K40" i="33"/>
  <c r="K39" i="33"/>
  <c r="H40" i="33"/>
  <c r="N39" i="33"/>
  <c r="J39" i="33"/>
  <c r="I39" i="33"/>
  <c r="H39" i="33"/>
  <c r="G39" i="33"/>
  <c r="F39" i="33"/>
  <c r="N38" i="33"/>
  <c r="N37" i="33"/>
  <c r="K37" i="33"/>
  <c r="H37" i="33"/>
  <c r="N36" i="33"/>
  <c r="K36" i="33"/>
  <c r="H36" i="33"/>
  <c r="K34" i="33"/>
  <c r="H34" i="33"/>
  <c r="N33" i="33"/>
  <c r="K33" i="33"/>
  <c r="H33" i="33"/>
  <c r="N32" i="33"/>
  <c r="K32" i="33"/>
  <c r="H32" i="33"/>
  <c r="N31" i="33"/>
  <c r="K31" i="33"/>
  <c r="H31" i="33"/>
  <c r="N30" i="33"/>
  <c r="K30" i="33"/>
  <c r="H30" i="33"/>
  <c r="N29" i="33"/>
  <c r="K29" i="33"/>
  <c r="H29" i="33"/>
  <c r="N28" i="33"/>
  <c r="K28" i="33"/>
  <c r="H28" i="33"/>
  <c r="N27" i="33"/>
  <c r="K27" i="33"/>
  <c r="H27" i="33"/>
  <c r="N26" i="33"/>
  <c r="K26" i="33"/>
  <c r="N25" i="33"/>
  <c r="K25" i="33"/>
  <c r="H25" i="33"/>
  <c r="N24" i="33"/>
  <c r="K24" i="33"/>
  <c r="N23" i="33"/>
  <c r="K23" i="33"/>
  <c r="H23" i="33"/>
  <c r="N22" i="33"/>
  <c r="K22" i="33"/>
  <c r="H22" i="33"/>
  <c r="N21" i="33"/>
  <c r="K21" i="33"/>
  <c r="H21" i="33"/>
  <c r="N20" i="33"/>
  <c r="K20" i="33"/>
  <c r="H20" i="33"/>
  <c r="H19" i="33"/>
  <c r="N18" i="33"/>
  <c r="K18" i="33"/>
  <c r="H18" i="33"/>
  <c r="N17" i="33"/>
  <c r="K17" i="33"/>
  <c r="H17" i="33"/>
  <c r="N16" i="33"/>
  <c r="K16" i="33"/>
  <c r="H16" i="33"/>
  <c r="N15" i="33"/>
  <c r="K15" i="33"/>
  <c r="H15" i="33"/>
  <c r="N14" i="33"/>
  <c r="K14" i="33"/>
  <c r="H14" i="33"/>
  <c r="K13" i="33"/>
  <c r="H13" i="33"/>
  <c r="N12" i="33"/>
  <c r="K12" i="33"/>
  <c r="H12" i="33"/>
  <c r="N11" i="33"/>
  <c r="K11" i="33"/>
  <c r="H11" i="33"/>
  <c r="J10" i="33"/>
  <c r="J41" i="33"/>
  <c r="H10" i="33"/>
  <c r="H41" i="33"/>
  <c r="G10" i="33"/>
  <c r="G41" i="33"/>
  <c r="F10" i="33"/>
  <c r="E10" i="33"/>
  <c r="E41" i="33"/>
  <c r="N19" i="33"/>
  <c r="N10" i="33"/>
  <c r="N41" i="33"/>
  <c r="K10" i="33"/>
  <c r="K41" i="33"/>
  <c r="I10" i="33"/>
  <c r="I41" i="33"/>
  <c r="H62" i="34"/>
  <c r="H60" i="34"/>
  <c r="F69" i="34"/>
  <c r="H16" i="34"/>
  <c r="H22" i="34"/>
  <c r="G10" i="34"/>
  <c r="H17" i="34"/>
  <c r="H10" i="34"/>
  <c r="H41" i="34"/>
  <c r="G41" i="34"/>
  <c r="E10" i="34"/>
  <c r="E41" i="34"/>
  <c r="K19" i="34"/>
  <c r="K10" i="34"/>
  <c r="K41" i="34"/>
  <c r="C41" i="34"/>
  <c r="K69" i="34"/>
  <c r="J10" i="35"/>
  <c r="J41" i="35"/>
  <c r="K16" i="35"/>
  <c r="I10" i="35"/>
  <c r="I41" i="35"/>
  <c r="K10" i="35"/>
  <c r="K41" i="35"/>
  <c r="C41" i="35"/>
  <c r="F10" i="35"/>
  <c r="F41" i="35"/>
  <c r="G10" i="35"/>
  <c r="G41" i="35"/>
  <c r="F69" i="35"/>
  <c r="D41" i="35"/>
  <c r="H62" i="35"/>
  <c r="H60" i="35"/>
  <c r="E10" i="35"/>
  <c r="E41" i="35"/>
  <c r="F60" i="35"/>
  <c r="H16" i="35"/>
  <c r="H10" i="35"/>
  <c r="K53" i="35"/>
  <c r="K69" i="35"/>
  <c r="K60" i="35"/>
  <c r="H69" i="35"/>
  <c r="H41" i="35"/>
  <c r="H60" i="36"/>
  <c r="H69" i="36"/>
  <c r="I10" i="36"/>
  <c r="I41" i="36"/>
  <c r="K63" i="36"/>
  <c r="K69" i="36"/>
  <c r="F10" i="36"/>
  <c r="F41" i="36"/>
  <c r="F69" i="36"/>
  <c r="F60" i="36"/>
</calcChain>
</file>

<file path=xl/sharedStrings.xml><?xml version="1.0" encoding="utf-8"?>
<sst xmlns="http://schemas.openxmlformats.org/spreadsheetml/2006/main" count="537" uniqueCount="91">
  <si>
    <t>BERUHÁZÁSI KIADÁS</t>
  </si>
  <si>
    <t xml:space="preserve">alap </t>
  </si>
  <si>
    <t>áfa</t>
  </si>
  <si>
    <t>összesen</t>
  </si>
  <si>
    <t>Összesen:</t>
  </si>
  <si>
    <t>Eredeti ei.</t>
  </si>
  <si>
    <t>Módosított ei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</si>
  <si>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</si>
  <si>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</si>
  <si>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</si>
  <si>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</si>
  <si>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</si>
  <si>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</si>
  <si>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</si>
  <si>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</si>
  <si>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</si>
  <si>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</si>
  <si>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6.melléklet</t>
  </si>
  <si>
    <t xml:space="preserve">Szomód Község Önkormányzata </t>
  </si>
  <si>
    <t>EGYÉB FELHALMOZÁSI  KIADÁS</t>
  </si>
  <si>
    <t>1.old</t>
  </si>
  <si>
    <t>2.old</t>
  </si>
  <si>
    <t>HELYI ÖNKORMÁNYZAT NEVÉBEN VÉGZETT FELHALMOZÁSI KIADÁSOK RÉSZLETEZÉSE</t>
  </si>
  <si>
    <t>FELÚJÍTÁSI KIADÁS</t>
  </si>
  <si>
    <t>Szomód Község Önkormányzata</t>
  </si>
  <si>
    <t>Szomódi Polgármesteri Hivatal</t>
  </si>
  <si>
    <t xml:space="preserve"> -Önkormányzat igazgatási tevékenység - kisértékű tárgyi eszköz.</t>
  </si>
  <si>
    <t xml:space="preserve"> -Önkormányzat igazgatási tevékenység -kamera</t>
  </si>
  <si>
    <t xml:space="preserve"> -Önkormányzat igazgatási tevékenység - kötetlen</t>
  </si>
  <si>
    <t xml:space="preserve"> -Önkormányzat - út,járda </t>
  </si>
  <si>
    <t>Adatok  Ft-ban</t>
  </si>
  <si>
    <t xml:space="preserve">Szomód Község Önkormányzata - járda </t>
  </si>
  <si>
    <t>Szomód Község Önkormányzata - parkoló</t>
  </si>
  <si>
    <t xml:space="preserve">Szomód Község Önkormányzata -csapadékvíz </t>
  </si>
  <si>
    <t xml:space="preserve"> -Önkormányzat igazgatási tevékenység -telefon</t>
  </si>
  <si>
    <t>Szomód Község Önkormányzata - járda Várhegy u.</t>
  </si>
  <si>
    <t xml:space="preserve"> -Önkormányzat igazgatási tevékenység -Fűtési rendszer művház</t>
  </si>
  <si>
    <t xml:space="preserve">  - Önkormányzat- óvi konyha pályázat</t>
  </si>
  <si>
    <t xml:space="preserve">  - Önkormányzat- csatorna rendsz.ber</t>
  </si>
  <si>
    <t xml:space="preserve"> -Önkormányzat igazgatási tevékenység -számítógép egér</t>
  </si>
  <si>
    <t xml:space="preserve"> -Önkormányzat igazgatási tevékenység - pénzkazetta</t>
  </si>
  <si>
    <t>Szomód Község Önkormányzata -védőnő</t>
  </si>
  <si>
    <t>Szomód Község Önkormányzata - műszaki ell.</t>
  </si>
  <si>
    <t xml:space="preserve"> -Önkormányzat igazgatási tevékenység -járda (lakossági)</t>
  </si>
  <si>
    <t xml:space="preserve"> -Önkormányzat igazgatási tevékenység -kisértékű tárgyi telefon falugondnok</t>
  </si>
  <si>
    <t xml:space="preserve"> - határon átívelő kerékpárút önrész</t>
  </si>
  <si>
    <t xml:space="preserve"> - református egyház támogatása</t>
  </si>
  <si>
    <t xml:space="preserve"> -Önkormányzat -Településrendezési kézikönyv</t>
  </si>
  <si>
    <t xml:space="preserve"> -Önkormányzat igazgatási tevékenység -közmunkás eszköz besz.(gereblye)</t>
  </si>
  <si>
    <t xml:space="preserve">  - Önkormányzat- autó,sószóró</t>
  </si>
  <si>
    <t>2019.évi</t>
  </si>
  <si>
    <t>várható teljesítés</t>
  </si>
  <si>
    <t xml:space="preserve"> - lakásépítés tám.</t>
  </si>
  <si>
    <t xml:space="preserve">  - Védőnő -autó</t>
  </si>
  <si>
    <t xml:space="preserve"> -Önkormányzat igazgatási tevékenység -bölcsöde pályázat</t>
  </si>
  <si>
    <t xml:space="preserve"> -Önkormányzat igazgatási tevékenység - talajvédelmi terv</t>
  </si>
  <si>
    <t xml:space="preserve"> -Önkormányzat igazgatási tevékenység - paraván</t>
  </si>
  <si>
    <t xml:space="preserve"> -Önkormányzat- sószóró</t>
  </si>
  <si>
    <t xml:space="preserve"> -Önkormányzat-tornacsarnok-fémszekrény</t>
  </si>
  <si>
    <t xml:space="preserve"> -Önkormányzat igazgatási tevékenység -közfoglalkozt.eszközök</t>
  </si>
  <si>
    <t xml:space="preserve"> -Önkormányzat igazgatási tevékenység -tábla</t>
  </si>
  <si>
    <t>2020.évi</t>
  </si>
  <si>
    <t>K</t>
  </si>
  <si>
    <t>L</t>
  </si>
  <si>
    <t>M</t>
  </si>
  <si>
    <t xml:space="preserve"> -Önkormányzat igazgatási tevékenység -Tata-Agostyán ker.út</t>
  </si>
  <si>
    <t xml:space="preserve"> -Önkormányzat igazgatási tevékenység -orvosi eszköz besz.</t>
  </si>
  <si>
    <t xml:space="preserve"> -Önkormányzat igazgatási tevékenység -fűtési rendszer művház</t>
  </si>
  <si>
    <t xml:space="preserve">  - Védőnő -kisértékű tárgyi eszköz(lámpa)</t>
  </si>
  <si>
    <t xml:space="preserve"> -Önkormányzat igazgatási tevékenység -diszkivilágítás</t>
  </si>
  <si>
    <t xml:space="preserve"> -Önkormányzat igazgatási tevékenység -közvilágítás kisbolt</t>
  </si>
  <si>
    <t>Szomód Község Önkormányzata -MŰVHÁZ</t>
  </si>
  <si>
    <t xml:space="preserve"> -Önkormányzat igazgatási tevékenység -orvosi PROGRAM</t>
  </si>
  <si>
    <t xml:space="preserve"> -Önkormányzat igazgatási tevékenység -Magyar F.program eszközbesz.</t>
  </si>
  <si>
    <t xml:space="preserve"> -Önkormányzat-tornacsarnok-telefonok</t>
  </si>
  <si>
    <t xml:space="preserve"> -Önkormányzat igazgatási tevékenység -szappanadagoló</t>
  </si>
  <si>
    <t xml:space="preserve"> -Önkormányzat igazgatási tevékenység -számológép</t>
  </si>
  <si>
    <t>Szomód Község Önkormányzata - temető kerítés</t>
  </si>
  <si>
    <t>Szomód Község Önkormányzata - Vadász utca</t>
  </si>
  <si>
    <t>Szomód Község Önkormányzata - külterületi  út</t>
  </si>
  <si>
    <t>a   2  / 2020.(II.11. ) önkormányzati rendelethez</t>
  </si>
  <si>
    <t>a      / 2020.(IX.  . ) önkormányzati rendelethez</t>
  </si>
  <si>
    <t>a      / 2021.(II.  . ) önkormányzati rendelethez</t>
  </si>
  <si>
    <t xml:space="preserve"> -Önkormányzat igazgatási tevékenység -program</t>
  </si>
  <si>
    <t xml:space="preserve"> -Önkormányzat igazgatási tevékenység -külterületi út</t>
  </si>
  <si>
    <t xml:space="preserve"> -Önkormányzat igazgatási tevékenység -salgó polc</t>
  </si>
  <si>
    <t xml:space="preserve"> -Önkormányzat igazgatási tevékenység -nyomtató</t>
  </si>
  <si>
    <t xml:space="preserve"> -Önkormányzat igazgatási tevékenység - jelzőtábla</t>
  </si>
  <si>
    <t xml:space="preserve"> -Önkormányzat igazgatási tevékenység -kapu</t>
  </si>
  <si>
    <t>a      / 2021.(V.  . ) önkormányzati rendelethez</t>
  </si>
  <si>
    <t xml:space="preserve">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</si>
</sst>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/>
    <xf numFmtId="3" fontId="0" fillId="0" borderId="0" xfId="0" applyNumberFormat="1"/>
    <xf numFmtId="3" fontId="0" fillId="0" borderId="0" xfId="0" applyNumberFormat="1" applyFill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4" xfId="0" applyNumberFormat="1" applyFill="1" applyBorder="1"/>
    <xf numFmtId="3" fontId="0" fillId="0" borderId="6" xfId="0" applyNumberFormat="1" applyFill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3" xfId="0" applyNumberFormat="1" applyBorder="1"/>
    <xf numFmtId="3" fontId="0" fillId="0" borderId="3" xfId="0" applyNumberFormat="1" applyFill="1" applyBorder="1"/>
    <xf numFmtId="3" fontId="1" fillId="0" borderId="3" xfId="0" applyNumberFormat="1" applyFont="1" applyBorder="1"/>
    <xf numFmtId="3" fontId="1" fillId="0" borderId="3" xfId="0" applyNumberFormat="1" applyFont="1" applyFill="1" applyBorder="1"/>
    <xf numFmtId="3" fontId="0" fillId="0" borderId="1" xfId="0" applyNumberFormat="1" applyBorder="1"/>
    <xf numFmtId="3" fontId="0" fillId="0" borderId="1" xfId="0" applyNumberFormat="1" applyFill="1" applyBorder="1"/>
    <xf numFmtId="3" fontId="0" fillId="0" borderId="1" xfId="0" applyNumberFormat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3" fontId="2" fillId="0" borderId="1" xfId="0" applyNumberFormat="1" applyFont="1" applyBorder="1"/>
    <xf numFmtId="3" fontId="2" fillId="0" borderId="1" xfId="0" applyNumberFormat="1" applyFon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wrapText="1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3" fontId="0" fillId="0" borderId="5" xfId="0" applyNumberFormat="1" applyFill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Alignment="1">
      <alignment horizontal="right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workbookViewId="0">
      <selection activeCell="E4" sqref="E4"/>
    </sheetView>
  </sheetViews>
  <sheetFormatPr defaultRowHeight="12.75" x14ac:dyDescent="0.2"/>
  <cols>
    <col min="1" max="1" width="3.42578125" customWidth="1"/>
    <col min="2" max="2" width="47.7109375" customWidth="1"/>
    <col min="3" max="3" width="15" customWidth="1"/>
    <col min="4" max="4" width="12" customWidth="1"/>
    <col min="5" max="5" width="12.5703125" customWidth="1"/>
    <col min="6" max="6" width="9.7109375" style="19" customWidth="1"/>
    <col min="7" max="7" width="8.7109375" style="19" customWidth="1"/>
    <col min="8" max="8" width="10.140625" style="19" customWidth="1"/>
    <col min="9" max="9" width="12.28515625" style="20" customWidth="1"/>
    <col min="10" max="11" width="10.85546875" style="20" customWidth="1"/>
    <col min="12" max="12" width="9.7109375" style="20" customWidth="1"/>
    <col min="13" max="14" width="10.42578125" style="20" customWidth="1"/>
    <col min="15" max="15" width="10" bestFit="1" customWidth="1"/>
  </cols>
  <sheetData>
    <row r="1" spans="1:19" x14ac:dyDescent="0.2">
      <c r="F1" s="19" t="s">
        <v>17</v>
      </c>
      <c r="N1" s="20" t="s">
        <v>20</v>
      </c>
    </row>
    <row r="2" spans="1:19" x14ac:dyDescent="0.2">
      <c r="B2" s="53" t="s">
        <v>80</v>
      </c>
      <c r="C2" s="53"/>
      <c r="D2" s="53"/>
      <c r="E2" s="53"/>
      <c r="F2" s="53"/>
      <c r="G2" s="53"/>
      <c r="H2" s="53"/>
    </row>
    <row r="5" spans="1:19" ht="18.75" customHeight="1" x14ac:dyDescent="0.2">
      <c r="B5" t="s">
        <v>22</v>
      </c>
      <c r="L5" s="20" t="s">
        <v>30</v>
      </c>
    </row>
    <row r="6" spans="1:19" ht="14.25" customHeight="1" x14ac:dyDescent="0.2">
      <c r="A6" s="1"/>
      <c r="B6" s="1"/>
      <c r="C6" s="40"/>
      <c r="D6" s="41" t="s">
        <v>61</v>
      </c>
      <c r="E6" s="42"/>
      <c r="F6" s="21"/>
      <c r="G6" s="22" t="s">
        <v>50</v>
      </c>
      <c r="H6" s="23"/>
      <c r="I6" s="24"/>
      <c r="J6" s="22" t="s">
        <v>50</v>
      </c>
      <c r="K6" s="25"/>
      <c r="L6" s="24"/>
      <c r="M6" s="22" t="s">
        <v>50</v>
      </c>
      <c r="N6" s="25"/>
    </row>
    <row r="7" spans="1:19" x14ac:dyDescent="0.2">
      <c r="A7" s="1"/>
      <c r="B7" s="6" t="s">
        <v>0</v>
      </c>
      <c r="C7" s="54" t="s">
        <v>5</v>
      </c>
      <c r="D7" s="55"/>
      <c r="E7" s="56"/>
      <c r="F7" s="54" t="s">
        <v>5</v>
      </c>
      <c r="G7" s="55"/>
      <c r="H7" s="56"/>
      <c r="I7" s="57" t="s">
        <v>6</v>
      </c>
      <c r="J7" s="58"/>
      <c r="K7" s="59"/>
      <c r="L7" s="57" t="s">
        <v>51</v>
      </c>
      <c r="M7" s="58"/>
      <c r="N7" s="59"/>
    </row>
    <row r="8" spans="1:19" s="4" customFormat="1" x14ac:dyDescent="0.2">
      <c r="A8" s="5"/>
      <c r="B8" s="5" t="s">
        <v>7</v>
      </c>
      <c r="C8" s="26" t="s">
        <v>8</v>
      </c>
      <c r="D8" s="26" t="s">
        <v>9</v>
      </c>
      <c r="E8" s="26" t="s">
        <v>10</v>
      </c>
      <c r="F8" s="27" t="s">
        <v>11</v>
      </c>
      <c r="G8" s="27" t="s">
        <v>12</v>
      </c>
      <c r="H8" s="27" t="s">
        <v>13</v>
      </c>
      <c r="I8" s="27" t="s">
        <v>14</v>
      </c>
      <c r="J8" s="27" t="s">
        <v>15</v>
      </c>
      <c r="K8" s="27" t="s">
        <v>16</v>
      </c>
      <c r="L8" s="27" t="s">
        <v>62</v>
      </c>
      <c r="M8" s="27" t="s">
        <v>63</v>
      </c>
      <c r="N8" s="27" t="s">
        <v>64</v>
      </c>
    </row>
    <row r="9" spans="1:19" x14ac:dyDescent="0.2">
      <c r="A9" s="1"/>
      <c r="B9" s="1"/>
      <c r="C9" s="28" t="s">
        <v>1</v>
      </c>
      <c r="D9" s="28" t="s">
        <v>2</v>
      </c>
      <c r="E9" s="28" t="s">
        <v>3</v>
      </c>
      <c r="F9" s="29" t="s">
        <v>1</v>
      </c>
      <c r="G9" s="29" t="s">
        <v>2</v>
      </c>
      <c r="H9" s="29" t="s">
        <v>3</v>
      </c>
      <c r="I9" s="29" t="s">
        <v>1</v>
      </c>
      <c r="J9" s="29" t="s">
        <v>2</v>
      </c>
      <c r="K9" s="29" t="s">
        <v>3</v>
      </c>
      <c r="L9" s="29" t="s">
        <v>1</v>
      </c>
      <c r="M9" s="29" t="s">
        <v>2</v>
      </c>
      <c r="N9" s="29" t="s">
        <v>3</v>
      </c>
    </row>
    <row r="10" spans="1:19" s="2" customFormat="1" x14ac:dyDescent="0.2">
      <c r="A10" s="3">
        <v>1</v>
      </c>
      <c r="B10" s="7" t="s">
        <v>18</v>
      </c>
      <c r="C10" s="30">
        <f>SUM(C11:C37)</f>
        <v>2607576</v>
      </c>
      <c r="D10" s="30">
        <f>SUM(D11:D37)</f>
        <v>271914</v>
      </c>
      <c r="E10" s="30">
        <f>SUM(E11:E37)</f>
        <v>2879490</v>
      </c>
      <c r="F10" s="30">
        <f t="shared" ref="F10:K10" si="0">SUM(F11:F37)</f>
        <v>2659545</v>
      </c>
      <c r="G10" s="30">
        <f t="shared" si="0"/>
        <v>718077</v>
      </c>
      <c r="H10" s="30">
        <f t="shared" si="0"/>
        <v>3377622</v>
      </c>
      <c r="I10" s="31">
        <f t="shared" si="0"/>
        <v>8091538</v>
      </c>
      <c r="J10" s="31">
        <f t="shared" si="0"/>
        <v>881622</v>
      </c>
      <c r="K10" s="31">
        <f t="shared" si="0"/>
        <v>8973160</v>
      </c>
      <c r="L10" s="31">
        <f>SUM(L11:L38)</f>
        <v>6183809</v>
      </c>
      <c r="M10" s="31">
        <f>SUM(M11:M38)</f>
        <v>867817</v>
      </c>
      <c r="N10" s="31">
        <f>SUM(N11:N38)</f>
        <v>7051626</v>
      </c>
      <c r="O10" s="15"/>
      <c r="P10" s="15"/>
      <c r="Q10" s="15"/>
      <c r="R10" s="15"/>
      <c r="S10" s="15"/>
    </row>
    <row r="11" spans="1:19" x14ac:dyDescent="0.2">
      <c r="A11" s="1">
        <v>2</v>
      </c>
      <c r="B11" s="13" t="s">
        <v>68</v>
      </c>
      <c r="C11" s="8">
        <v>137795</v>
      </c>
      <c r="D11" s="8">
        <v>37205</v>
      </c>
      <c r="E11" s="8">
        <f>SUM(C11:D11)</f>
        <v>175000</v>
      </c>
      <c r="F11" s="32">
        <v>137795</v>
      </c>
      <c r="G11" s="32">
        <v>37205</v>
      </c>
      <c r="H11" s="32">
        <f>SUM(F11:G11)</f>
        <v>175000</v>
      </c>
      <c r="I11" s="33">
        <v>137795</v>
      </c>
      <c r="J11" s="33">
        <v>37205</v>
      </c>
      <c r="K11" s="33">
        <f>I11+J11</f>
        <v>175000</v>
      </c>
      <c r="L11" s="33">
        <v>8768</v>
      </c>
      <c r="M11" s="33">
        <v>2367</v>
      </c>
      <c r="N11" s="33">
        <f t="shared" ref="N11:N23" si="1">SUM(L11:M11)</f>
        <v>11135</v>
      </c>
      <c r="O11" s="16"/>
      <c r="P11" s="16"/>
      <c r="Q11" s="16"/>
      <c r="R11" s="16"/>
      <c r="S11" s="16"/>
    </row>
    <row r="12" spans="1:19" s="12" customFormat="1" x14ac:dyDescent="0.2">
      <c r="A12" s="11">
        <v>3</v>
      </c>
      <c r="B12" s="13" t="s">
        <v>53</v>
      </c>
      <c r="C12" s="8"/>
      <c r="D12" s="8"/>
      <c r="E12" s="8">
        <f t="shared" ref="E12:E38" si="2">SUM(C12:D12)</f>
        <v>0</v>
      </c>
      <c r="F12" s="34"/>
      <c r="G12" s="34"/>
      <c r="H12" s="34">
        <f>SUM(F12:G12)</f>
        <v>0</v>
      </c>
      <c r="I12" s="35">
        <v>1500000</v>
      </c>
      <c r="J12" s="35"/>
      <c r="K12" s="35">
        <f t="shared" ref="K12:K21" si="3">SUM(I12:J12)</f>
        <v>1500000</v>
      </c>
      <c r="L12" s="35">
        <v>1500000</v>
      </c>
      <c r="M12" s="35">
        <v>0</v>
      </c>
      <c r="N12" s="35">
        <f t="shared" si="1"/>
        <v>1500000</v>
      </c>
      <c r="O12" s="17"/>
      <c r="P12" s="17"/>
      <c r="Q12" s="17"/>
      <c r="R12" s="17"/>
      <c r="S12" s="17"/>
    </row>
    <row r="13" spans="1:19" s="12" customFormat="1" ht="22.5" x14ac:dyDescent="0.2">
      <c r="A13" s="11">
        <v>4</v>
      </c>
      <c r="B13" s="14" t="s">
        <v>44</v>
      </c>
      <c r="C13" s="43"/>
      <c r="D13" s="43"/>
      <c r="E13" s="8">
        <f t="shared" si="2"/>
        <v>0</v>
      </c>
      <c r="F13" s="34"/>
      <c r="G13" s="34"/>
      <c r="H13" s="34">
        <f>SUM(F13:G13)</f>
        <v>0</v>
      </c>
      <c r="I13" s="35"/>
      <c r="J13" s="35"/>
      <c r="K13" s="35">
        <f t="shared" si="3"/>
        <v>0</v>
      </c>
      <c r="L13" s="35">
        <v>9283</v>
      </c>
      <c r="M13" s="35">
        <v>2507</v>
      </c>
      <c r="N13" s="35">
        <f t="shared" si="1"/>
        <v>11790</v>
      </c>
      <c r="O13" s="17"/>
      <c r="P13" s="17"/>
      <c r="Q13" s="17"/>
      <c r="R13" s="17"/>
      <c r="S13" s="17"/>
    </row>
    <row r="14" spans="1:19" x14ac:dyDescent="0.2">
      <c r="A14" s="1">
        <v>5</v>
      </c>
      <c r="B14" s="14" t="s">
        <v>56</v>
      </c>
      <c r="C14" s="43"/>
      <c r="D14" s="43"/>
      <c r="E14" s="8">
        <f t="shared" si="2"/>
        <v>0</v>
      </c>
      <c r="F14" s="32"/>
      <c r="G14" s="32"/>
      <c r="H14" s="34">
        <f t="shared" ref="H14:H21" si="4">SUM(F14:G14)</f>
        <v>0</v>
      </c>
      <c r="I14" s="33"/>
      <c r="J14" s="33"/>
      <c r="K14" s="33">
        <f t="shared" si="3"/>
        <v>0</v>
      </c>
      <c r="L14" s="33">
        <v>18000</v>
      </c>
      <c r="M14" s="33">
        <v>3600</v>
      </c>
      <c r="N14" s="33">
        <f t="shared" si="1"/>
        <v>21600</v>
      </c>
      <c r="O14" s="16"/>
      <c r="P14" s="16"/>
      <c r="Q14" s="16"/>
      <c r="R14" s="16"/>
      <c r="S14" s="16"/>
    </row>
    <row r="15" spans="1:19" x14ac:dyDescent="0.2">
      <c r="A15" s="1">
        <v>6</v>
      </c>
      <c r="B15" s="14" t="s">
        <v>57</v>
      </c>
      <c r="C15" s="43"/>
      <c r="D15" s="43"/>
      <c r="E15" s="8">
        <f t="shared" si="2"/>
        <v>0</v>
      </c>
      <c r="F15" s="32"/>
      <c r="G15" s="32"/>
      <c r="H15" s="34">
        <f t="shared" si="4"/>
        <v>0</v>
      </c>
      <c r="I15" s="33"/>
      <c r="J15" s="33"/>
      <c r="K15" s="33">
        <f t="shared" si="3"/>
        <v>0</v>
      </c>
      <c r="L15" s="33">
        <v>325000</v>
      </c>
      <c r="M15" s="33">
        <v>87750</v>
      </c>
      <c r="N15" s="33">
        <f t="shared" si="1"/>
        <v>412750</v>
      </c>
      <c r="O15" s="16"/>
      <c r="P15" s="16"/>
      <c r="Q15" s="16"/>
      <c r="R15" s="16"/>
      <c r="S15" s="16"/>
    </row>
    <row r="16" spans="1:19" x14ac:dyDescent="0.2">
      <c r="A16" s="1">
        <v>7</v>
      </c>
      <c r="B16" s="14" t="s">
        <v>58</v>
      </c>
      <c r="C16" s="43"/>
      <c r="D16" s="43"/>
      <c r="E16" s="8">
        <f t="shared" si="2"/>
        <v>0</v>
      </c>
      <c r="F16" s="32"/>
      <c r="G16" s="32"/>
      <c r="H16" s="34">
        <f t="shared" si="4"/>
        <v>0</v>
      </c>
      <c r="I16" s="33"/>
      <c r="J16" s="33"/>
      <c r="K16" s="33">
        <f t="shared" si="3"/>
        <v>0</v>
      </c>
      <c r="L16" s="33">
        <v>70890</v>
      </c>
      <c r="M16" s="33">
        <v>19140</v>
      </c>
      <c r="N16" s="33">
        <f t="shared" si="1"/>
        <v>90030</v>
      </c>
      <c r="O16" s="16"/>
      <c r="P16" s="16"/>
      <c r="Q16" s="16"/>
      <c r="R16" s="16"/>
      <c r="S16" s="16"/>
    </row>
    <row r="17" spans="1:19" x14ac:dyDescent="0.2">
      <c r="A17" s="1">
        <v>8</v>
      </c>
      <c r="B17" s="14" t="s">
        <v>59</v>
      </c>
      <c r="C17" s="43"/>
      <c r="D17" s="43"/>
      <c r="E17" s="8">
        <f t="shared" si="2"/>
        <v>0</v>
      </c>
      <c r="F17" s="32"/>
      <c r="G17" s="32"/>
      <c r="H17" s="34">
        <f t="shared" si="4"/>
        <v>0</v>
      </c>
      <c r="I17" s="33"/>
      <c r="J17" s="33"/>
      <c r="K17" s="33">
        <f t="shared" si="3"/>
        <v>0</v>
      </c>
      <c r="L17" s="33">
        <v>66000</v>
      </c>
      <c r="M17" s="33">
        <v>17820</v>
      </c>
      <c r="N17" s="33">
        <f t="shared" si="1"/>
        <v>83820</v>
      </c>
      <c r="O17" s="16"/>
      <c r="P17" s="16"/>
      <c r="Q17" s="16"/>
      <c r="R17" s="16"/>
      <c r="S17" s="16"/>
    </row>
    <row r="18" spans="1:19" x14ac:dyDescent="0.2">
      <c r="A18" s="1">
        <v>9</v>
      </c>
      <c r="B18" s="14" t="s">
        <v>60</v>
      </c>
      <c r="C18" s="43"/>
      <c r="D18" s="43"/>
      <c r="E18" s="8">
        <f t="shared" si="2"/>
        <v>0</v>
      </c>
      <c r="F18" s="32"/>
      <c r="G18" s="32"/>
      <c r="H18" s="34">
        <f t="shared" si="4"/>
        <v>0</v>
      </c>
      <c r="I18" s="33"/>
      <c r="J18" s="33"/>
      <c r="K18" s="33">
        <f t="shared" si="3"/>
        <v>0</v>
      </c>
      <c r="L18" s="33">
        <v>55000</v>
      </c>
      <c r="M18" s="33">
        <v>14850</v>
      </c>
      <c r="N18" s="33">
        <f t="shared" si="1"/>
        <v>69850</v>
      </c>
      <c r="O18" s="16"/>
      <c r="P18" s="16"/>
      <c r="Q18" s="16"/>
      <c r="R18" s="16"/>
      <c r="S18" s="16"/>
    </row>
    <row r="19" spans="1:19" x14ac:dyDescent="0.2">
      <c r="A19" s="1">
        <v>10</v>
      </c>
      <c r="B19" s="14" t="s">
        <v>66</v>
      </c>
      <c r="C19" s="43"/>
      <c r="D19" s="43"/>
      <c r="E19" s="8">
        <f t="shared" si="2"/>
        <v>0</v>
      </c>
      <c r="F19" s="32"/>
      <c r="G19" s="32"/>
      <c r="H19" s="34">
        <f t="shared" si="4"/>
        <v>0</v>
      </c>
      <c r="I19" s="33">
        <f>744000+421162</f>
        <v>1165162</v>
      </c>
      <c r="J19" s="33">
        <f>200880+113714</f>
        <v>314594</v>
      </c>
      <c r="K19" s="33">
        <f t="shared" si="3"/>
        <v>1479756</v>
      </c>
      <c r="L19" s="33">
        <f>744000+47243+142363</f>
        <v>933606</v>
      </c>
      <c r="M19" s="33">
        <f>12756+38437+195210+5670</f>
        <v>252073</v>
      </c>
      <c r="N19" s="33">
        <f t="shared" si="1"/>
        <v>1185679</v>
      </c>
      <c r="O19" s="16"/>
      <c r="P19" s="16"/>
      <c r="Q19" s="16"/>
      <c r="R19" s="16"/>
      <c r="S19" s="16"/>
    </row>
    <row r="20" spans="1:19" x14ac:dyDescent="0.2">
      <c r="A20" s="1">
        <v>11</v>
      </c>
      <c r="B20" s="14" t="s">
        <v>65</v>
      </c>
      <c r="C20" s="43"/>
      <c r="D20" s="43"/>
      <c r="E20" s="8">
        <f t="shared" si="2"/>
        <v>0</v>
      </c>
      <c r="F20" s="32"/>
      <c r="G20" s="32"/>
      <c r="H20" s="34">
        <f t="shared" si="4"/>
        <v>0</v>
      </c>
      <c r="I20" s="33">
        <v>325000</v>
      </c>
      <c r="J20" s="33"/>
      <c r="K20" s="33">
        <f t="shared" si="3"/>
        <v>325000</v>
      </c>
      <c r="L20" s="33">
        <v>225000</v>
      </c>
      <c r="M20" s="33"/>
      <c r="N20" s="33">
        <f t="shared" si="1"/>
        <v>225000</v>
      </c>
      <c r="O20" s="16"/>
      <c r="P20" s="16"/>
      <c r="Q20" s="16"/>
      <c r="R20" s="16"/>
      <c r="S20" s="16"/>
    </row>
    <row r="21" spans="1:19" s="9" customFormat="1" x14ac:dyDescent="0.2">
      <c r="A21" s="8">
        <v>12</v>
      </c>
      <c r="B21" s="14" t="s">
        <v>70</v>
      </c>
      <c r="C21" s="43"/>
      <c r="D21" s="43"/>
      <c r="E21" s="8">
        <f t="shared" si="2"/>
        <v>0</v>
      </c>
      <c r="F21" s="36"/>
      <c r="G21" s="36"/>
      <c r="H21" s="34">
        <f t="shared" si="4"/>
        <v>0</v>
      </c>
      <c r="I21" s="37"/>
      <c r="J21" s="37"/>
      <c r="K21" s="37">
        <f t="shared" si="3"/>
        <v>0</v>
      </c>
      <c r="L21" s="37">
        <v>90000</v>
      </c>
      <c r="M21" s="37"/>
      <c r="N21" s="33">
        <f t="shared" si="1"/>
        <v>90000</v>
      </c>
      <c r="O21" s="18"/>
      <c r="P21" s="18"/>
      <c r="Q21" s="18"/>
      <c r="R21" s="18"/>
      <c r="S21" s="18"/>
    </row>
    <row r="22" spans="1:19" x14ac:dyDescent="0.2">
      <c r="A22" s="1">
        <v>13</v>
      </c>
      <c r="B22" s="14" t="s">
        <v>28</v>
      </c>
      <c r="C22" s="43">
        <v>869291</v>
      </c>
      <c r="D22" s="43">
        <v>234709</v>
      </c>
      <c r="E22" s="8">
        <f t="shared" si="2"/>
        <v>1104000</v>
      </c>
      <c r="F22" s="32">
        <v>921260</v>
      </c>
      <c r="G22" s="32">
        <v>248740</v>
      </c>
      <c r="H22" s="32">
        <f>SUM(F22:G22)</f>
        <v>1170000</v>
      </c>
      <c r="I22" s="33">
        <v>842581</v>
      </c>
      <c r="J22" s="33">
        <v>0</v>
      </c>
      <c r="K22" s="33">
        <f>I22+J22</f>
        <v>842581</v>
      </c>
      <c r="L22" s="33"/>
      <c r="M22" s="33"/>
      <c r="N22" s="33">
        <f t="shared" si="1"/>
        <v>0</v>
      </c>
      <c r="O22" s="16"/>
      <c r="P22" s="16"/>
      <c r="Q22" s="16"/>
      <c r="R22" s="16"/>
      <c r="S22" s="16"/>
    </row>
    <row r="23" spans="1:19" x14ac:dyDescent="0.2">
      <c r="A23" s="1">
        <v>14</v>
      </c>
      <c r="B23" s="14" t="s">
        <v>69</v>
      </c>
      <c r="C23" s="43"/>
      <c r="D23" s="43"/>
      <c r="E23" s="8">
        <f t="shared" si="2"/>
        <v>0</v>
      </c>
      <c r="F23" s="32"/>
      <c r="G23" s="32"/>
      <c r="H23" s="32">
        <f>SUM(F23:G23)</f>
        <v>0</v>
      </c>
      <c r="I23" s="33"/>
      <c r="J23" s="33"/>
      <c r="K23" s="33">
        <f t="shared" ref="K23:K40" si="5">SUM(I23:J23)</f>
        <v>0</v>
      </c>
      <c r="L23" s="20">
        <v>261262</v>
      </c>
      <c r="M23" s="33">
        <v>70540</v>
      </c>
      <c r="N23" s="33">
        <f t="shared" si="1"/>
        <v>331802</v>
      </c>
      <c r="O23" s="16"/>
      <c r="P23" s="16"/>
      <c r="Q23" s="16"/>
      <c r="R23" s="16"/>
      <c r="S23" s="16"/>
    </row>
    <row r="24" spans="1:19" x14ac:dyDescent="0.2">
      <c r="A24" s="1">
        <v>15</v>
      </c>
      <c r="B24" s="14" t="s">
        <v>43</v>
      </c>
      <c r="C24" s="43"/>
      <c r="D24" s="43"/>
      <c r="E24" s="8">
        <f t="shared" si="2"/>
        <v>0</v>
      </c>
      <c r="F24" s="32"/>
      <c r="G24" s="32"/>
      <c r="H24" s="32"/>
      <c r="I24" s="33"/>
      <c r="J24" s="33"/>
      <c r="K24" s="33">
        <f t="shared" si="5"/>
        <v>0</v>
      </c>
      <c r="L24" s="33"/>
      <c r="M24" s="33"/>
      <c r="N24" s="33">
        <f>SUM(L24:M24)</f>
        <v>0</v>
      </c>
      <c r="O24" s="16"/>
      <c r="P24" s="16"/>
      <c r="Q24" s="16"/>
      <c r="R24" s="16"/>
      <c r="S24" s="16"/>
    </row>
    <row r="25" spans="1:19" x14ac:dyDescent="0.2">
      <c r="A25" s="1">
        <v>16</v>
      </c>
      <c r="B25" s="14" t="s">
        <v>27</v>
      </c>
      <c r="C25" s="43"/>
      <c r="D25" s="43"/>
      <c r="E25" s="8">
        <f t="shared" si="2"/>
        <v>0</v>
      </c>
      <c r="F25" s="32"/>
      <c r="G25" s="32"/>
      <c r="H25" s="32">
        <f>SUM(F25:G25)</f>
        <v>0</v>
      </c>
      <c r="I25" s="33">
        <v>1471000</v>
      </c>
      <c r="J25" s="33">
        <v>397170</v>
      </c>
      <c r="K25" s="33">
        <f t="shared" si="5"/>
        <v>1868170</v>
      </c>
      <c r="L25" s="33">
        <v>1471000</v>
      </c>
      <c r="M25" s="33">
        <v>397170</v>
      </c>
      <c r="N25" s="33">
        <f>SUM(L25:M25)</f>
        <v>1868170</v>
      </c>
      <c r="O25" s="16"/>
      <c r="P25" s="16"/>
      <c r="Q25" s="16"/>
      <c r="R25" s="16"/>
      <c r="S25" s="16"/>
    </row>
    <row r="26" spans="1:19" x14ac:dyDescent="0.2">
      <c r="A26" s="1">
        <v>17</v>
      </c>
      <c r="B26" s="14" t="s">
        <v>67</v>
      </c>
      <c r="C26" s="43"/>
      <c r="D26" s="43"/>
      <c r="E26" s="8">
        <f t="shared" si="2"/>
        <v>0</v>
      </c>
      <c r="F26" s="32"/>
      <c r="G26" s="32"/>
      <c r="H26" s="32"/>
      <c r="I26" s="33"/>
      <c r="J26" s="33"/>
      <c r="K26" s="33">
        <f t="shared" si="5"/>
        <v>0</v>
      </c>
      <c r="L26" s="33"/>
      <c r="M26" s="33"/>
      <c r="N26" s="33">
        <f>SUM(L26:M26)</f>
        <v>0</v>
      </c>
      <c r="O26" s="16"/>
      <c r="P26" s="16"/>
      <c r="Q26" s="16"/>
      <c r="R26" s="16"/>
      <c r="S26" s="16"/>
    </row>
    <row r="27" spans="1:19" ht="22.5" x14ac:dyDescent="0.2">
      <c r="A27" s="1">
        <v>18</v>
      </c>
      <c r="B27" s="14" t="s">
        <v>48</v>
      </c>
      <c r="C27" s="43"/>
      <c r="D27" s="43"/>
      <c r="E27" s="8">
        <f t="shared" si="2"/>
        <v>0</v>
      </c>
      <c r="F27" s="32"/>
      <c r="G27" s="32"/>
      <c r="H27" s="32">
        <f>SUM(F27:G27)</f>
        <v>0</v>
      </c>
      <c r="I27" s="33"/>
      <c r="J27" s="33"/>
      <c r="K27" s="33">
        <f t="shared" si="5"/>
        <v>0</v>
      </c>
      <c r="L27" s="33"/>
      <c r="M27" s="33"/>
      <c r="N27" s="33">
        <f>SUM(L27:M27)</f>
        <v>0</v>
      </c>
      <c r="O27" s="16"/>
      <c r="P27" s="16"/>
      <c r="Q27" s="16"/>
      <c r="R27" s="16"/>
      <c r="S27" s="16"/>
    </row>
    <row r="28" spans="1:19" x14ac:dyDescent="0.2">
      <c r="A28" s="1">
        <v>19</v>
      </c>
      <c r="B28" s="14" t="s">
        <v>39</v>
      </c>
      <c r="C28" s="43"/>
      <c r="D28" s="43"/>
      <c r="E28" s="8">
        <f t="shared" si="2"/>
        <v>0</v>
      </c>
      <c r="F28" s="32"/>
      <c r="G28" s="32"/>
      <c r="H28" s="32">
        <f t="shared" ref="H28:H37" si="6">SUM(F28:G28)</f>
        <v>0</v>
      </c>
      <c r="I28" s="33"/>
      <c r="J28" s="33"/>
      <c r="K28" s="33">
        <f t="shared" si="5"/>
        <v>0</v>
      </c>
      <c r="L28" s="33"/>
      <c r="M28" s="33"/>
      <c r="N28" s="33">
        <f>SUM(L28:M28)</f>
        <v>0</v>
      </c>
      <c r="O28" s="16"/>
      <c r="P28" s="16"/>
      <c r="Q28" s="16"/>
      <c r="R28" s="16"/>
      <c r="S28" s="16"/>
    </row>
    <row r="29" spans="1:19" x14ac:dyDescent="0.2">
      <c r="A29" s="1">
        <v>20</v>
      </c>
      <c r="B29" s="14" t="s">
        <v>34</v>
      </c>
      <c r="C29" s="43"/>
      <c r="D29" s="43"/>
      <c r="E29" s="8">
        <f t="shared" si="2"/>
        <v>0</v>
      </c>
      <c r="F29" s="32"/>
      <c r="G29" s="32"/>
      <c r="H29" s="32">
        <f t="shared" si="6"/>
        <v>0</v>
      </c>
      <c r="I29" s="33"/>
      <c r="J29" s="33"/>
      <c r="K29" s="33">
        <f t="shared" si="5"/>
        <v>0</v>
      </c>
      <c r="L29" s="33"/>
      <c r="M29" s="33"/>
      <c r="N29" s="33">
        <f t="shared" ref="N29:N38" si="7">SUM(L29:M29)</f>
        <v>0</v>
      </c>
      <c r="O29" s="16"/>
      <c r="P29" s="16"/>
      <c r="Q29" s="16"/>
      <c r="R29" s="16"/>
      <c r="S29" s="16"/>
    </row>
    <row r="30" spans="1:19" x14ac:dyDescent="0.2">
      <c r="A30" s="1">
        <v>21</v>
      </c>
      <c r="B30" s="14" t="s">
        <v>54</v>
      </c>
      <c r="C30" s="43"/>
      <c r="D30" s="43"/>
      <c r="E30" s="8">
        <f t="shared" si="2"/>
        <v>0</v>
      </c>
      <c r="F30" s="32"/>
      <c r="G30" s="32"/>
      <c r="H30" s="32">
        <f t="shared" si="6"/>
        <v>0</v>
      </c>
      <c r="I30" s="33">
        <v>1150000</v>
      </c>
      <c r="J30" s="33"/>
      <c r="K30" s="33">
        <f t="shared" si="5"/>
        <v>1150000</v>
      </c>
      <c r="L30" s="33">
        <v>1150000</v>
      </c>
      <c r="M30" s="33"/>
      <c r="N30" s="33">
        <f t="shared" si="7"/>
        <v>1150000</v>
      </c>
      <c r="O30" s="16"/>
      <c r="P30" s="16"/>
      <c r="Q30" s="16"/>
      <c r="R30" s="16"/>
      <c r="S30" s="16"/>
    </row>
    <row r="31" spans="1:19" x14ac:dyDescent="0.2">
      <c r="A31" s="1">
        <v>22</v>
      </c>
      <c r="B31" s="14" t="s">
        <v>55</v>
      </c>
      <c r="C31" s="43"/>
      <c r="D31" s="43"/>
      <c r="E31" s="8">
        <f t="shared" si="2"/>
        <v>0</v>
      </c>
      <c r="F31" s="32"/>
      <c r="G31" s="32"/>
      <c r="H31" s="32">
        <f t="shared" si="6"/>
        <v>0</v>
      </c>
      <c r="I31" s="33"/>
      <c r="J31" s="33"/>
      <c r="K31" s="33">
        <f t="shared" si="5"/>
        <v>0</v>
      </c>
      <c r="L31" s="33"/>
      <c r="M31" s="33"/>
      <c r="N31" s="33">
        <f t="shared" si="7"/>
        <v>0</v>
      </c>
      <c r="O31" s="16"/>
      <c r="P31" s="16"/>
      <c r="Q31" s="16"/>
      <c r="R31" s="16"/>
      <c r="S31" s="16"/>
    </row>
    <row r="32" spans="1:19" x14ac:dyDescent="0.2">
      <c r="A32" s="1">
        <v>23</v>
      </c>
      <c r="B32" s="14" t="s">
        <v>36</v>
      </c>
      <c r="C32" s="43"/>
      <c r="D32" s="43"/>
      <c r="E32" s="8">
        <f t="shared" si="2"/>
        <v>0</v>
      </c>
      <c r="F32" s="32"/>
      <c r="G32" s="32"/>
      <c r="H32" s="32">
        <f t="shared" si="6"/>
        <v>0</v>
      </c>
      <c r="I32" s="33"/>
      <c r="J32" s="33"/>
      <c r="K32" s="33">
        <f t="shared" si="5"/>
        <v>0</v>
      </c>
      <c r="L32" s="33"/>
      <c r="M32" s="33"/>
      <c r="N32" s="33">
        <f t="shared" si="7"/>
        <v>0</v>
      </c>
      <c r="O32" s="16"/>
      <c r="P32" s="16"/>
      <c r="Q32" s="16"/>
      <c r="R32" s="16"/>
      <c r="S32" s="16"/>
    </row>
    <row r="33" spans="1:19" ht="12" customHeight="1" x14ac:dyDescent="0.2">
      <c r="A33" s="1">
        <v>27</v>
      </c>
      <c r="B33" s="14" t="s">
        <v>40</v>
      </c>
      <c r="C33" s="43"/>
      <c r="D33" s="43"/>
      <c r="E33" s="8">
        <f t="shared" si="2"/>
        <v>0</v>
      </c>
      <c r="F33" s="32"/>
      <c r="G33" s="32"/>
      <c r="H33" s="32">
        <f t="shared" si="6"/>
        <v>0</v>
      </c>
      <c r="I33" s="33"/>
      <c r="J33" s="33"/>
      <c r="K33" s="33">
        <f t="shared" si="5"/>
        <v>0</v>
      </c>
      <c r="L33" s="33"/>
      <c r="M33" s="33"/>
      <c r="N33" s="33">
        <f t="shared" si="7"/>
        <v>0</v>
      </c>
      <c r="O33" s="16"/>
      <c r="P33" s="16"/>
      <c r="Q33" s="16"/>
      <c r="R33" s="16"/>
      <c r="S33" s="16"/>
    </row>
    <row r="34" spans="1:19" x14ac:dyDescent="0.2">
      <c r="A34" s="1">
        <v>28</v>
      </c>
      <c r="B34" s="14" t="s">
        <v>47</v>
      </c>
      <c r="C34" s="43"/>
      <c r="D34" s="43"/>
      <c r="E34" s="8">
        <f t="shared" si="2"/>
        <v>0</v>
      </c>
      <c r="F34" s="32"/>
      <c r="G34" s="32"/>
      <c r="H34" s="32">
        <f t="shared" si="6"/>
        <v>0</v>
      </c>
      <c r="I34" s="33"/>
      <c r="J34" s="33"/>
      <c r="K34" s="33">
        <f t="shared" si="5"/>
        <v>0</v>
      </c>
      <c r="L34" s="33"/>
      <c r="M34" s="33"/>
      <c r="N34" s="33"/>
      <c r="O34" s="16"/>
      <c r="P34" s="16"/>
      <c r="Q34" s="16"/>
      <c r="R34" s="16"/>
      <c r="S34" s="16"/>
    </row>
    <row r="35" spans="1:19" x14ac:dyDescent="0.2">
      <c r="A35" s="1">
        <v>29</v>
      </c>
      <c r="B35" s="14" t="s">
        <v>29</v>
      </c>
      <c r="C35" s="43"/>
      <c r="D35" s="43"/>
      <c r="E35" s="8">
        <f t="shared" si="2"/>
        <v>0</v>
      </c>
      <c r="F35" s="32"/>
      <c r="G35" s="32"/>
      <c r="H35" s="32"/>
      <c r="I35" s="33"/>
      <c r="J35" s="33"/>
      <c r="K35" s="33"/>
      <c r="L35" s="33"/>
      <c r="M35" s="33"/>
      <c r="N35" s="33"/>
      <c r="O35" s="16"/>
      <c r="P35" s="16"/>
      <c r="Q35" s="16"/>
      <c r="R35" s="16"/>
      <c r="S35" s="16"/>
    </row>
    <row r="36" spans="1:19" x14ac:dyDescent="0.2">
      <c r="A36" s="1">
        <v>30</v>
      </c>
      <c r="B36" s="14" t="s">
        <v>49</v>
      </c>
      <c r="C36" s="43">
        <v>1600490</v>
      </c>
      <c r="D36" s="43"/>
      <c r="E36" s="8">
        <f t="shared" si="2"/>
        <v>1600490</v>
      </c>
      <c r="F36" s="32">
        <v>1600490</v>
      </c>
      <c r="G36" s="32">
        <v>432132</v>
      </c>
      <c r="H36" s="32">
        <f t="shared" si="6"/>
        <v>2032622</v>
      </c>
      <c r="I36" s="33">
        <v>1500000</v>
      </c>
      <c r="J36" s="33">
        <v>132653</v>
      </c>
      <c r="K36" s="33">
        <f t="shared" si="5"/>
        <v>1632653</v>
      </c>
      <c r="L36" s="33"/>
      <c r="M36" s="33"/>
      <c r="N36" s="33">
        <f t="shared" si="7"/>
        <v>0</v>
      </c>
      <c r="O36" s="16"/>
      <c r="P36" s="16"/>
      <c r="Q36" s="16"/>
      <c r="R36" s="16"/>
      <c r="S36" s="16"/>
    </row>
    <row r="37" spans="1:19" x14ac:dyDescent="0.2">
      <c r="A37" s="1">
        <v>31</v>
      </c>
      <c r="B37" s="14" t="s">
        <v>37</v>
      </c>
      <c r="C37" s="43"/>
      <c r="D37" s="43"/>
      <c r="E37" s="8">
        <f t="shared" si="2"/>
        <v>0</v>
      </c>
      <c r="F37" s="32"/>
      <c r="G37" s="32"/>
      <c r="H37" s="32">
        <f t="shared" si="6"/>
        <v>0</v>
      </c>
      <c r="I37" s="33"/>
      <c r="J37" s="33"/>
      <c r="K37" s="33">
        <f t="shared" si="5"/>
        <v>0</v>
      </c>
      <c r="L37" s="33"/>
      <c r="M37" s="33"/>
      <c r="N37" s="33">
        <f t="shared" si="7"/>
        <v>0</v>
      </c>
      <c r="O37" s="16"/>
      <c r="P37" s="16"/>
      <c r="Q37" s="16"/>
      <c r="R37" s="16"/>
      <c r="S37" s="16"/>
    </row>
    <row r="38" spans="1:19" x14ac:dyDescent="0.2">
      <c r="A38" s="1">
        <v>32</v>
      </c>
      <c r="B38" s="14" t="s">
        <v>38</v>
      </c>
      <c r="C38" s="43"/>
      <c r="D38" s="43"/>
      <c r="E38" s="8">
        <f t="shared" si="2"/>
        <v>0</v>
      </c>
      <c r="F38" s="32"/>
      <c r="G38" s="32"/>
      <c r="H38" s="32"/>
      <c r="I38" s="33"/>
      <c r="J38" s="33"/>
      <c r="K38" s="33"/>
      <c r="L38" s="33"/>
      <c r="M38" s="33"/>
      <c r="N38" s="33">
        <f t="shared" si="7"/>
        <v>0</v>
      </c>
      <c r="O38" s="16"/>
      <c r="P38" s="16"/>
      <c r="Q38" s="16"/>
      <c r="R38" s="16"/>
      <c r="S38" s="16"/>
    </row>
    <row r="39" spans="1:19" s="2" customFormat="1" x14ac:dyDescent="0.2">
      <c r="A39" s="3">
        <v>33</v>
      </c>
      <c r="B39" s="3" t="s">
        <v>25</v>
      </c>
      <c r="C39" s="38">
        <f>SUM(C40:C40)</f>
        <v>0</v>
      </c>
      <c r="D39" s="38">
        <f>SUM(D40:D40)</f>
        <v>0</v>
      </c>
      <c r="E39" s="38">
        <f>SUM(E40:E40)</f>
        <v>0</v>
      </c>
      <c r="F39" s="38">
        <f t="shared" ref="F39:N39" si="8">SUM(F40:F40)</f>
        <v>0</v>
      </c>
      <c r="G39" s="38">
        <f t="shared" si="8"/>
        <v>0</v>
      </c>
      <c r="H39" s="38">
        <f t="shared" si="8"/>
        <v>0</v>
      </c>
      <c r="I39" s="39">
        <f t="shared" si="8"/>
        <v>0</v>
      </c>
      <c r="J39" s="39">
        <f t="shared" si="8"/>
        <v>0</v>
      </c>
      <c r="K39" s="39">
        <f t="shared" si="8"/>
        <v>0</v>
      </c>
      <c r="L39" s="39"/>
      <c r="M39" s="39"/>
      <c r="N39" s="39">
        <f t="shared" si="8"/>
        <v>0</v>
      </c>
      <c r="O39" s="15"/>
      <c r="P39" s="15"/>
      <c r="Q39" s="15"/>
      <c r="R39" s="15"/>
      <c r="S39" s="15"/>
    </row>
    <row r="40" spans="1:19" x14ac:dyDescent="0.2">
      <c r="A40" s="1">
        <v>34</v>
      </c>
      <c r="B40" s="14" t="s">
        <v>26</v>
      </c>
      <c r="C40" s="14"/>
      <c r="D40" s="14"/>
      <c r="E40" s="14"/>
      <c r="F40" s="32"/>
      <c r="G40" s="32"/>
      <c r="H40" s="32">
        <f>SUM(F40:G40)</f>
        <v>0</v>
      </c>
      <c r="I40" s="33"/>
      <c r="J40" s="33"/>
      <c r="K40" s="33">
        <f t="shared" si="5"/>
        <v>0</v>
      </c>
      <c r="L40" s="33"/>
      <c r="M40" s="33"/>
      <c r="N40" s="33">
        <f>SUM(L40:M40)</f>
        <v>0</v>
      </c>
    </row>
    <row r="41" spans="1:19" s="2" customFormat="1" x14ac:dyDescent="0.2">
      <c r="A41" s="3">
        <v>35</v>
      </c>
      <c r="B41" s="3" t="s">
        <v>4</v>
      </c>
      <c r="C41" s="38">
        <f>C10+C39</f>
        <v>2607576</v>
      </c>
      <c r="D41" s="38">
        <f>D10+D39</f>
        <v>271914</v>
      </c>
      <c r="E41" s="38">
        <f>E10+E39</f>
        <v>2879490</v>
      </c>
      <c r="F41" s="38">
        <f t="shared" ref="F41:N41" si="9">F10+F39</f>
        <v>2659545</v>
      </c>
      <c r="G41" s="38">
        <f t="shared" si="9"/>
        <v>718077</v>
      </c>
      <c r="H41" s="38">
        <f t="shared" si="9"/>
        <v>3377622</v>
      </c>
      <c r="I41" s="39">
        <f t="shared" si="9"/>
        <v>8091538</v>
      </c>
      <c r="J41" s="39">
        <f t="shared" si="9"/>
        <v>881622</v>
      </c>
      <c r="K41" s="39">
        <f t="shared" si="9"/>
        <v>8973160</v>
      </c>
      <c r="L41" s="39">
        <f t="shared" si="9"/>
        <v>6183809</v>
      </c>
      <c r="M41" s="39">
        <f t="shared" si="9"/>
        <v>867817</v>
      </c>
      <c r="N41" s="39">
        <f t="shared" si="9"/>
        <v>7051626</v>
      </c>
    </row>
    <row r="42" spans="1:19" x14ac:dyDescent="0.2">
      <c r="N42" s="20" t="s">
        <v>21</v>
      </c>
      <c r="O42" s="19"/>
      <c r="P42" s="19"/>
    </row>
    <row r="43" spans="1:19" x14ac:dyDescent="0.2">
      <c r="A43" s="1"/>
      <c r="B43" s="1"/>
      <c r="C43" s="40"/>
      <c r="D43" s="41" t="s">
        <v>61</v>
      </c>
      <c r="E43" s="42"/>
      <c r="F43" s="21"/>
      <c r="G43" s="22" t="s">
        <v>50</v>
      </c>
      <c r="H43" s="23"/>
      <c r="I43" s="24"/>
      <c r="J43" s="22" t="s">
        <v>50</v>
      </c>
      <c r="K43" s="25"/>
      <c r="L43" s="24"/>
      <c r="M43" s="22" t="s">
        <v>50</v>
      </c>
      <c r="N43" s="25"/>
    </row>
    <row r="44" spans="1:19" x14ac:dyDescent="0.2">
      <c r="A44" s="1"/>
      <c r="B44" s="6" t="s">
        <v>19</v>
      </c>
      <c r="C44" s="54" t="s">
        <v>5</v>
      </c>
      <c r="D44" s="55"/>
      <c r="E44" s="56"/>
      <c r="F44" s="54" t="s">
        <v>5</v>
      </c>
      <c r="G44" s="55"/>
      <c r="H44" s="56"/>
      <c r="I44" s="57" t="s">
        <v>6</v>
      </c>
      <c r="J44" s="58"/>
      <c r="K44" s="59"/>
      <c r="L44" s="57" t="s">
        <v>51</v>
      </c>
      <c r="M44" s="58"/>
      <c r="N44" s="59"/>
    </row>
    <row r="45" spans="1:19" x14ac:dyDescent="0.2">
      <c r="A45" s="5"/>
      <c r="B45" s="5" t="s">
        <v>7</v>
      </c>
      <c r="C45" s="26" t="s">
        <v>8</v>
      </c>
      <c r="D45" s="26" t="s">
        <v>9</v>
      </c>
      <c r="E45" s="26" t="s">
        <v>10</v>
      </c>
      <c r="F45" s="27" t="s">
        <v>11</v>
      </c>
      <c r="G45" s="27" t="s">
        <v>12</v>
      </c>
      <c r="H45" s="27" t="s">
        <v>13</v>
      </c>
      <c r="I45" s="27" t="s">
        <v>14</v>
      </c>
      <c r="J45" s="27" t="s">
        <v>15</v>
      </c>
      <c r="K45" s="27" t="s">
        <v>16</v>
      </c>
      <c r="L45" s="27" t="s">
        <v>62</v>
      </c>
      <c r="M45" s="27" t="s">
        <v>63</v>
      </c>
      <c r="N45" s="27" t="s">
        <v>64</v>
      </c>
    </row>
    <row r="46" spans="1:19" x14ac:dyDescent="0.2">
      <c r="A46" s="1"/>
      <c r="B46" s="1"/>
      <c r="C46" s="28" t="s">
        <v>1</v>
      </c>
      <c r="D46" s="28" t="s">
        <v>2</v>
      </c>
      <c r="E46" s="28" t="s">
        <v>3</v>
      </c>
      <c r="F46" s="29" t="s">
        <v>1</v>
      </c>
      <c r="G46" s="29" t="s">
        <v>2</v>
      </c>
      <c r="H46" s="29" t="s">
        <v>3</v>
      </c>
      <c r="I46" s="29" t="s">
        <v>1</v>
      </c>
      <c r="J46" s="29" t="s">
        <v>2</v>
      </c>
      <c r="K46" s="29" t="s">
        <v>3</v>
      </c>
      <c r="L46" s="29" t="s">
        <v>1</v>
      </c>
      <c r="M46" s="29" t="s">
        <v>2</v>
      </c>
      <c r="N46" s="29" t="s">
        <v>3</v>
      </c>
    </row>
    <row r="47" spans="1:19" x14ac:dyDescent="0.2">
      <c r="A47" s="3">
        <v>1</v>
      </c>
      <c r="B47" s="7" t="s">
        <v>18</v>
      </c>
      <c r="C47" s="7"/>
      <c r="D47" s="7"/>
      <c r="E47" s="7"/>
      <c r="F47" s="30"/>
      <c r="G47" s="30"/>
      <c r="H47" s="30"/>
      <c r="I47" s="31"/>
      <c r="J47" s="31"/>
      <c r="K47" s="31"/>
      <c r="L47" s="31"/>
      <c r="M47" s="31"/>
      <c r="N47" s="31"/>
    </row>
    <row r="48" spans="1:19" x14ac:dyDescent="0.2">
      <c r="A48" s="1">
        <v>2</v>
      </c>
      <c r="B48" s="1" t="s">
        <v>45</v>
      </c>
      <c r="C48" s="1"/>
      <c r="D48" s="1"/>
      <c r="E48" s="1"/>
      <c r="F48" s="32"/>
      <c r="G48" s="32"/>
      <c r="H48" s="32">
        <f>SUM(F48:G48)</f>
        <v>0</v>
      </c>
      <c r="I48" s="33"/>
      <c r="J48" s="33"/>
      <c r="K48" s="33">
        <f>I48+J48</f>
        <v>0</v>
      </c>
      <c r="L48" s="33"/>
      <c r="M48" s="33"/>
      <c r="N48" s="33">
        <f>SUM(L48:M48)</f>
        <v>0</v>
      </c>
    </row>
    <row r="49" spans="1:14" x14ac:dyDescent="0.2">
      <c r="A49" s="1">
        <v>3</v>
      </c>
      <c r="B49" s="1" t="s">
        <v>46</v>
      </c>
      <c r="C49" s="1"/>
      <c r="D49" s="1"/>
      <c r="E49" s="1"/>
      <c r="F49" s="32"/>
      <c r="G49" s="32"/>
      <c r="H49" s="32">
        <f>SUM(F49:G49)</f>
        <v>0</v>
      </c>
      <c r="I49" s="33"/>
      <c r="J49" s="33"/>
      <c r="K49" s="33">
        <f>SUM(I49:J49)</f>
        <v>0</v>
      </c>
      <c r="L49" s="33"/>
      <c r="M49" s="33"/>
      <c r="N49" s="33">
        <f>SUM(L49:M49)</f>
        <v>0</v>
      </c>
    </row>
    <row r="50" spans="1:14" x14ac:dyDescent="0.2">
      <c r="A50" s="1">
        <v>4</v>
      </c>
      <c r="B50" s="1" t="s">
        <v>52</v>
      </c>
      <c r="C50" s="1"/>
      <c r="D50" s="1"/>
      <c r="E50" s="1"/>
      <c r="F50" s="32">
        <v>0</v>
      </c>
      <c r="G50" s="32"/>
      <c r="H50" s="32">
        <f>SUM(F50:G50)</f>
        <v>0</v>
      </c>
      <c r="I50" s="33"/>
      <c r="J50" s="33"/>
      <c r="K50" s="33">
        <f>SUM(I50:J50)</f>
        <v>0</v>
      </c>
      <c r="L50" s="33"/>
      <c r="M50" s="33"/>
      <c r="N50" s="33">
        <f>SUM(L50:M50)</f>
        <v>0</v>
      </c>
    </row>
    <row r="51" spans="1:14" x14ac:dyDescent="0.2">
      <c r="A51" s="1">
        <v>5</v>
      </c>
      <c r="B51" s="1"/>
      <c r="C51" s="1"/>
      <c r="D51" s="1"/>
      <c r="E51" s="1"/>
      <c r="F51" s="32"/>
      <c r="G51" s="32"/>
      <c r="H51" s="32"/>
      <c r="I51" s="33"/>
      <c r="J51" s="33"/>
      <c r="K51" s="33">
        <f>SUM(I51:J51)</f>
        <v>0</v>
      </c>
      <c r="L51" s="33"/>
      <c r="M51" s="33"/>
      <c r="N51" s="33">
        <f>SUM(L51:M51)</f>
        <v>0</v>
      </c>
    </row>
    <row r="52" spans="1:14" x14ac:dyDescent="0.2">
      <c r="A52" s="1">
        <v>6</v>
      </c>
      <c r="B52" s="1"/>
      <c r="C52" s="1"/>
      <c r="D52" s="1"/>
      <c r="E52" s="1"/>
      <c r="F52" s="32"/>
      <c r="G52" s="32"/>
      <c r="H52" s="32"/>
      <c r="I52" s="33"/>
      <c r="J52" s="33"/>
      <c r="K52" s="33">
        <f>SUM(I52:J52)</f>
        <v>0</v>
      </c>
      <c r="L52" s="33"/>
      <c r="M52" s="33"/>
      <c r="N52" s="33">
        <f>SUM(L52:M52)</f>
        <v>0</v>
      </c>
    </row>
    <row r="53" spans="1:14" x14ac:dyDescent="0.2">
      <c r="A53" s="10">
        <v>7</v>
      </c>
      <c r="B53" s="3" t="s">
        <v>4</v>
      </c>
      <c r="C53" s="3"/>
      <c r="D53" s="3"/>
      <c r="E53" s="3"/>
      <c r="F53" s="32">
        <f t="shared" ref="F53:N53" si="10">SUM(F48:F52)</f>
        <v>0</v>
      </c>
      <c r="G53" s="32">
        <f t="shared" si="10"/>
        <v>0</v>
      </c>
      <c r="H53" s="32">
        <f t="shared" si="10"/>
        <v>0</v>
      </c>
      <c r="I53" s="33">
        <f t="shared" si="10"/>
        <v>0</v>
      </c>
      <c r="J53" s="33">
        <f t="shared" si="10"/>
        <v>0</v>
      </c>
      <c r="K53" s="33">
        <f t="shared" si="10"/>
        <v>0</v>
      </c>
      <c r="L53" s="33">
        <f t="shared" si="10"/>
        <v>0</v>
      </c>
      <c r="M53" s="33">
        <f t="shared" si="10"/>
        <v>0</v>
      </c>
      <c r="N53" s="33">
        <f t="shared" si="10"/>
        <v>0</v>
      </c>
    </row>
    <row r="55" spans="1:14" ht="8.25" customHeight="1" x14ac:dyDescent="0.2"/>
    <row r="56" spans="1:14" ht="17.25" customHeight="1" x14ac:dyDescent="0.2">
      <c r="A56" s="1"/>
      <c r="B56" s="1"/>
      <c r="C56" s="40"/>
      <c r="D56" s="41" t="s">
        <v>61</v>
      </c>
      <c r="E56" s="42"/>
      <c r="F56" s="21"/>
      <c r="G56" s="22" t="s">
        <v>50</v>
      </c>
      <c r="H56" s="23"/>
      <c r="I56" s="24"/>
      <c r="J56" s="22" t="s">
        <v>50</v>
      </c>
      <c r="K56" s="25"/>
      <c r="L56" s="24"/>
      <c r="M56" s="22" t="s">
        <v>50</v>
      </c>
      <c r="N56" s="25"/>
    </row>
    <row r="57" spans="1:14" x14ac:dyDescent="0.2">
      <c r="A57" s="1"/>
      <c r="B57" s="1" t="s">
        <v>23</v>
      </c>
      <c r="C57" s="54" t="s">
        <v>5</v>
      </c>
      <c r="D57" s="55"/>
      <c r="E57" s="56"/>
      <c r="F57" s="54" t="s">
        <v>5</v>
      </c>
      <c r="G57" s="55"/>
      <c r="H57" s="56"/>
      <c r="I57" s="57" t="s">
        <v>6</v>
      </c>
      <c r="J57" s="58"/>
      <c r="K57" s="59"/>
      <c r="L57" s="57" t="s">
        <v>51</v>
      </c>
      <c r="M57" s="58"/>
      <c r="N57" s="59"/>
    </row>
    <row r="58" spans="1:14" x14ac:dyDescent="0.2">
      <c r="A58" s="5"/>
      <c r="B58" s="5" t="s">
        <v>7</v>
      </c>
      <c r="C58" s="26" t="s">
        <v>8</v>
      </c>
      <c r="D58" s="26" t="s">
        <v>9</v>
      </c>
      <c r="E58" s="26" t="s">
        <v>10</v>
      </c>
      <c r="F58" s="27" t="s">
        <v>11</v>
      </c>
      <c r="G58" s="27" t="s">
        <v>12</v>
      </c>
      <c r="H58" s="27" t="s">
        <v>13</v>
      </c>
      <c r="I58" s="27" t="s">
        <v>14</v>
      </c>
      <c r="J58" s="27" t="s">
        <v>15</v>
      </c>
      <c r="K58" s="27" t="s">
        <v>16</v>
      </c>
      <c r="L58" s="27" t="s">
        <v>62</v>
      </c>
      <c r="M58" s="27" t="s">
        <v>63</v>
      </c>
      <c r="N58" s="27" t="s">
        <v>64</v>
      </c>
    </row>
    <row r="59" spans="1:14" x14ac:dyDescent="0.2">
      <c r="A59" s="1"/>
      <c r="B59" s="1"/>
      <c r="C59" s="28" t="s">
        <v>1</v>
      </c>
      <c r="D59" s="28" t="s">
        <v>2</v>
      </c>
      <c r="E59" s="28" t="s">
        <v>3</v>
      </c>
      <c r="F59" s="29" t="s">
        <v>1</v>
      </c>
      <c r="G59" s="29" t="s">
        <v>2</v>
      </c>
      <c r="H59" s="29" t="s">
        <v>3</v>
      </c>
      <c r="I59" s="29" t="s">
        <v>1</v>
      </c>
      <c r="J59" s="29" t="s">
        <v>2</v>
      </c>
      <c r="K59" s="29" t="s">
        <v>3</v>
      </c>
      <c r="L59" s="29" t="s">
        <v>1</v>
      </c>
      <c r="M59" s="29" t="s">
        <v>2</v>
      </c>
      <c r="N59" s="29" t="s">
        <v>3</v>
      </c>
    </row>
    <row r="60" spans="1:14" x14ac:dyDescent="0.2">
      <c r="A60" s="3">
        <v>1</v>
      </c>
      <c r="B60" s="3" t="s">
        <v>24</v>
      </c>
      <c r="C60" s="3"/>
      <c r="D60" s="3"/>
      <c r="E60" s="3"/>
      <c r="F60" s="38"/>
      <c r="G60" s="38"/>
      <c r="H60" s="38"/>
      <c r="I60" s="39">
        <f>SUM(I61:I63)</f>
        <v>0</v>
      </c>
      <c r="J60" s="39">
        <f>SUM(J61:J63)</f>
        <v>0</v>
      </c>
      <c r="K60" s="39">
        <f>SUM(K61:K63)</f>
        <v>0</v>
      </c>
      <c r="L60" s="39">
        <f>SUM(L61:L62)</f>
        <v>0</v>
      </c>
      <c r="M60" s="39">
        <f>SUM(M61:M62)</f>
        <v>0</v>
      </c>
      <c r="N60" s="39">
        <f>SUM(N61:N62)</f>
        <v>0</v>
      </c>
    </row>
    <row r="61" spans="1:14" x14ac:dyDescent="0.2">
      <c r="A61" s="1">
        <v>2</v>
      </c>
      <c r="B61" s="1" t="s">
        <v>41</v>
      </c>
      <c r="C61" s="1"/>
      <c r="D61" s="1"/>
      <c r="E61" s="1"/>
      <c r="F61" s="32"/>
      <c r="G61" s="32"/>
      <c r="H61" s="32"/>
      <c r="I61" s="33"/>
      <c r="J61" s="33"/>
      <c r="K61" s="33">
        <f t="shared" ref="K61:K67" si="11">SUM(I61:J61)</f>
        <v>0</v>
      </c>
      <c r="L61" s="33"/>
      <c r="M61" s="33"/>
      <c r="N61" s="33">
        <f t="shared" ref="N61:N67" si="12">SUM(L61:M61)</f>
        <v>0</v>
      </c>
    </row>
    <row r="62" spans="1:14" x14ac:dyDescent="0.2">
      <c r="A62" s="1">
        <v>3</v>
      </c>
      <c r="B62" s="1" t="s">
        <v>31</v>
      </c>
      <c r="C62" s="1"/>
      <c r="D62" s="1"/>
      <c r="E62" s="1"/>
      <c r="F62" s="32"/>
      <c r="G62" s="32"/>
      <c r="H62" s="32"/>
      <c r="I62" s="33"/>
      <c r="J62" s="33"/>
      <c r="K62" s="33">
        <f t="shared" si="11"/>
        <v>0</v>
      </c>
      <c r="L62" s="33"/>
      <c r="M62" s="33"/>
      <c r="N62" s="33">
        <f t="shared" si="12"/>
        <v>0</v>
      </c>
    </row>
    <row r="63" spans="1:14" x14ac:dyDescent="0.2">
      <c r="A63" s="1">
        <v>4</v>
      </c>
      <c r="B63" s="1" t="s">
        <v>42</v>
      </c>
      <c r="C63" s="1"/>
      <c r="D63" s="1"/>
      <c r="E63" s="1"/>
      <c r="F63" s="32"/>
      <c r="G63" s="32"/>
      <c r="H63" s="32"/>
      <c r="I63" s="33"/>
      <c r="J63" s="33"/>
      <c r="K63" s="33">
        <f t="shared" si="11"/>
        <v>0</v>
      </c>
      <c r="L63" s="33"/>
      <c r="M63" s="33"/>
      <c r="N63" s="33">
        <f t="shared" si="12"/>
        <v>0</v>
      </c>
    </row>
    <row r="64" spans="1:14" x14ac:dyDescent="0.2">
      <c r="A64" s="1">
        <v>5</v>
      </c>
      <c r="B64" s="1" t="s">
        <v>32</v>
      </c>
      <c r="C64" s="1"/>
      <c r="D64" s="1"/>
      <c r="E64" s="1"/>
      <c r="F64" s="32"/>
      <c r="G64" s="32"/>
      <c r="H64" s="32"/>
      <c r="I64" s="33"/>
      <c r="J64" s="33"/>
      <c r="K64" s="33">
        <f t="shared" si="11"/>
        <v>0</v>
      </c>
      <c r="L64" s="33"/>
      <c r="M64" s="33"/>
      <c r="N64" s="33">
        <f t="shared" si="12"/>
        <v>0</v>
      </c>
    </row>
    <row r="65" spans="1:16" x14ac:dyDescent="0.2">
      <c r="A65" s="1">
        <v>6</v>
      </c>
      <c r="B65" s="1" t="s">
        <v>33</v>
      </c>
      <c r="C65" s="1"/>
      <c r="D65" s="1"/>
      <c r="E65" s="1"/>
      <c r="F65" s="32"/>
      <c r="G65" s="32"/>
      <c r="H65" s="32"/>
      <c r="I65" s="33"/>
      <c r="J65" s="33"/>
      <c r="K65" s="33">
        <f t="shared" si="11"/>
        <v>0</v>
      </c>
      <c r="L65" s="33"/>
      <c r="M65" s="33"/>
      <c r="N65" s="33">
        <f t="shared" si="12"/>
        <v>0</v>
      </c>
    </row>
    <row r="66" spans="1:16" x14ac:dyDescent="0.2">
      <c r="A66" s="1">
        <v>7</v>
      </c>
      <c r="B66" s="1" t="s">
        <v>35</v>
      </c>
      <c r="C66" s="1"/>
      <c r="D66" s="1"/>
      <c r="E66" s="1"/>
      <c r="F66" s="32"/>
      <c r="G66" s="32"/>
      <c r="H66" s="32"/>
      <c r="I66" s="33"/>
      <c r="J66" s="33"/>
      <c r="K66" s="33">
        <f t="shared" si="11"/>
        <v>0</v>
      </c>
      <c r="L66" s="33"/>
      <c r="M66" s="33"/>
      <c r="N66" s="33">
        <f t="shared" si="12"/>
        <v>0</v>
      </c>
    </row>
    <row r="67" spans="1:16" x14ac:dyDescent="0.2">
      <c r="A67" s="1">
        <v>8</v>
      </c>
      <c r="B67" s="1"/>
      <c r="C67" s="1"/>
      <c r="D67" s="1"/>
      <c r="E67" s="1"/>
      <c r="F67" s="32"/>
      <c r="G67" s="32"/>
      <c r="H67" s="32"/>
      <c r="I67" s="33"/>
      <c r="J67" s="33"/>
      <c r="K67" s="33">
        <f t="shared" si="11"/>
        <v>0</v>
      </c>
      <c r="L67" s="33"/>
      <c r="M67" s="33"/>
      <c r="N67" s="33">
        <f t="shared" si="12"/>
        <v>0</v>
      </c>
    </row>
    <row r="68" spans="1:16" x14ac:dyDescent="0.2">
      <c r="A68" s="1">
        <v>9</v>
      </c>
      <c r="B68" s="1"/>
      <c r="C68" s="1"/>
      <c r="D68" s="1"/>
      <c r="E68" s="1"/>
      <c r="F68" s="32"/>
      <c r="G68" s="32"/>
      <c r="H68" s="32"/>
      <c r="I68" s="33"/>
      <c r="J68" s="33"/>
      <c r="K68" s="33"/>
      <c r="L68" s="33"/>
      <c r="M68" s="33"/>
      <c r="N68" s="33"/>
    </row>
    <row r="69" spans="1:16" x14ac:dyDescent="0.2">
      <c r="A69" s="3">
        <v>10</v>
      </c>
      <c r="B69" s="3" t="s">
        <v>4</v>
      </c>
      <c r="C69" s="3"/>
      <c r="D69" s="3"/>
      <c r="E69" s="3"/>
      <c r="F69" s="38">
        <f t="shared" ref="F69:N69" si="13">SUM(F61:F68)</f>
        <v>0</v>
      </c>
      <c r="G69" s="38">
        <f t="shared" si="13"/>
        <v>0</v>
      </c>
      <c r="H69" s="38">
        <f t="shared" si="13"/>
        <v>0</v>
      </c>
      <c r="I69" s="39">
        <f t="shared" si="13"/>
        <v>0</v>
      </c>
      <c r="J69" s="39">
        <f t="shared" si="13"/>
        <v>0</v>
      </c>
      <c r="K69" s="39">
        <f t="shared" si="13"/>
        <v>0</v>
      </c>
      <c r="L69" s="39">
        <f t="shared" si="13"/>
        <v>0</v>
      </c>
      <c r="M69" s="39">
        <f t="shared" si="13"/>
        <v>0</v>
      </c>
      <c r="N69" s="39">
        <f t="shared" si="13"/>
        <v>0</v>
      </c>
    </row>
    <row r="70" spans="1:16" x14ac:dyDescent="0.2">
      <c r="O70" s="19"/>
      <c r="P70" s="19"/>
    </row>
  </sheetData>
  <mergeCells count="13">
    <mergeCell ref="C57:E57"/>
    <mergeCell ref="F57:H57"/>
    <mergeCell ref="I57:K57"/>
    <mergeCell ref="L57:N57"/>
    <mergeCell ref="B2:H2"/>
    <mergeCell ref="F7:H7"/>
    <mergeCell ref="I7:K7"/>
    <mergeCell ref="L7:N7"/>
    <mergeCell ref="F44:H44"/>
    <mergeCell ref="I44:K44"/>
    <mergeCell ref="L44:N44"/>
    <mergeCell ref="C7:E7"/>
    <mergeCell ref="C44:E44"/>
  </mergeCells>
  <pageMargins left="0.39370078740157483" right="0.5118110236220472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N6" sqref="N6"/>
    </sheetView>
  </sheetViews>
  <sheetFormatPr defaultRowHeight="12.75" x14ac:dyDescent="0.2"/>
  <cols>
    <col min="1" max="1" width="3.42578125" customWidth="1"/>
    <col min="2" max="2" width="47.7109375" customWidth="1"/>
    <col min="3" max="3" width="15" customWidth="1"/>
    <col min="4" max="4" width="12" customWidth="1"/>
    <col min="5" max="5" width="12.5703125" customWidth="1"/>
    <col min="6" max="6" width="12.28515625" style="20" customWidth="1"/>
    <col min="7" max="8" width="10.85546875" style="20" customWidth="1"/>
    <col min="9" max="9" width="9.7109375" style="20" customWidth="1"/>
    <col min="10" max="11" width="10.42578125" style="20" customWidth="1"/>
    <col min="12" max="12" width="10" bestFit="1" customWidth="1"/>
  </cols>
  <sheetData>
    <row r="1" spans="1:16" x14ac:dyDescent="0.2">
      <c r="K1" s="20" t="s">
        <v>20</v>
      </c>
    </row>
    <row r="2" spans="1:16" x14ac:dyDescent="0.2">
      <c r="B2" s="53" t="s">
        <v>81</v>
      </c>
      <c r="C2" s="53"/>
      <c r="D2" s="53"/>
      <c r="E2" s="53"/>
    </row>
    <row r="5" spans="1:16" ht="18.75" customHeight="1" x14ac:dyDescent="0.2">
      <c r="B5" t="s">
        <v>22</v>
      </c>
      <c r="I5" s="20" t="s">
        <v>30</v>
      </c>
    </row>
    <row r="6" spans="1:16" ht="14.25" customHeight="1" x14ac:dyDescent="0.2">
      <c r="A6" s="1"/>
      <c r="B6" s="1"/>
      <c r="C6" s="40"/>
      <c r="D6" s="41" t="s">
        <v>61</v>
      </c>
      <c r="E6" s="42"/>
      <c r="F6" s="24"/>
      <c r="G6" s="22" t="s">
        <v>61</v>
      </c>
      <c r="H6" s="25"/>
      <c r="I6" s="24"/>
      <c r="J6" s="22" t="s">
        <v>61</v>
      </c>
      <c r="K6" s="25"/>
    </row>
    <row r="7" spans="1:16" x14ac:dyDescent="0.2">
      <c r="A7" s="1"/>
      <c r="B7" s="6" t="s">
        <v>0</v>
      </c>
      <c r="C7" s="54" t="s">
        <v>5</v>
      </c>
      <c r="D7" s="55"/>
      <c r="E7" s="56"/>
      <c r="F7" s="57" t="s">
        <v>6</v>
      </c>
      <c r="G7" s="58"/>
      <c r="H7" s="59"/>
      <c r="I7" s="57" t="s">
        <v>51</v>
      </c>
      <c r="J7" s="58"/>
      <c r="K7" s="59"/>
    </row>
    <row r="8" spans="1:16" s="4" customFormat="1" x14ac:dyDescent="0.2">
      <c r="A8" s="5"/>
      <c r="B8" s="5" t="s">
        <v>7</v>
      </c>
      <c r="C8" s="26" t="s">
        <v>8</v>
      </c>
      <c r="D8" s="26" t="s">
        <v>9</v>
      </c>
      <c r="E8" s="26" t="s">
        <v>10</v>
      </c>
      <c r="F8" s="27" t="s">
        <v>11</v>
      </c>
      <c r="G8" s="27" t="s">
        <v>12</v>
      </c>
      <c r="H8" s="27" t="s">
        <v>13</v>
      </c>
      <c r="I8" s="27" t="s">
        <v>14</v>
      </c>
      <c r="J8" s="27" t="s">
        <v>15</v>
      </c>
      <c r="K8" s="27" t="s">
        <v>16</v>
      </c>
    </row>
    <row r="9" spans="1:16" x14ac:dyDescent="0.2">
      <c r="A9" s="1"/>
      <c r="B9" s="1"/>
      <c r="C9" s="28" t="s">
        <v>1</v>
      </c>
      <c r="D9" s="28" t="s">
        <v>2</v>
      </c>
      <c r="E9" s="28" t="s">
        <v>3</v>
      </c>
      <c r="F9" s="29" t="s">
        <v>1</v>
      </c>
      <c r="G9" s="29" t="s">
        <v>2</v>
      </c>
      <c r="H9" s="29" t="s">
        <v>3</v>
      </c>
      <c r="I9" s="29" t="s">
        <v>1</v>
      </c>
      <c r="J9" s="29" t="s">
        <v>2</v>
      </c>
      <c r="K9" s="29" t="s">
        <v>3</v>
      </c>
    </row>
    <row r="10" spans="1:16" s="2" customFormat="1" x14ac:dyDescent="0.2">
      <c r="A10" s="3">
        <v>1</v>
      </c>
      <c r="B10" s="7" t="s">
        <v>18</v>
      </c>
      <c r="C10" s="30">
        <f t="shared" ref="C10:H10" si="0">SUM(C11:C37)</f>
        <v>2607576</v>
      </c>
      <c r="D10" s="30">
        <f t="shared" si="0"/>
        <v>271914</v>
      </c>
      <c r="E10" s="30">
        <f t="shared" si="0"/>
        <v>2879490</v>
      </c>
      <c r="F10" s="31">
        <f t="shared" si="0"/>
        <v>7771326</v>
      </c>
      <c r="G10" s="31">
        <f t="shared" si="0"/>
        <v>1536914</v>
      </c>
      <c r="H10" s="31">
        <f t="shared" si="0"/>
        <v>9308240</v>
      </c>
      <c r="I10" s="31">
        <f>SUM(I11:I38)</f>
        <v>0</v>
      </c>
      <c r="J10" s="31">
        <f>SUM(J11:J38)</f>
        <v>0</v>
      </c>
      <c r="K10" s="31">
        <f>SUM(K11:K38)</f>
        <v>0</v>
      </c>
      <c r="L10" s="15"/>
      <c r="M10" s="15"/>
      <c r="N10" s="15"/>
      <c r="O10" s="15"/>
      <c r="P10" s="15"/>
    </row>
    <row r="11" spans="1:16" x14ac:dyDescent="0.2">
      <c r="A11" s="1">
        <v>2</v>
      </c>
      <c r="B11" s="13" t="s">
        <v>68</v>
      </c>
      <c r="C11" s="8">
        <v>137795</v>
      </c>
      <c r="D11" s="8">
        <v>37205</v>
      </c>
      <c r="E11" s="8">
        <f>SUM(C11:D11)</f>
        <v>175000</v>
      </c>
      <c r="F11" s="33">
        <v>137795</v>
      </c>
      <c r="G11" s="33">
        <v>37205</v>
      </c>
      <c r="H11" s="33">
        <f>F11+G11</f>
        <v>175000</v>
      </c>
      <c r="I11" s="33"/>
      <c r="J11" s="33"/>
      <c r="K11" s="33">
        <f t="shared" ref="K11:K23" si="1">SUM(I11:J11)</f>
        <v>0</v>
      </c>
      <c r="L11" s="16"/>
      <c r="M11" s="16"/>
      <c r="N11" s="16"/>
      <c r="O11" s="16"/>
      <c r="P11" s="16"/>
    </row>
    <row r="12" spans="1:16" s="12" customFormat="1" x14ac:dyDescent="0.2">
      <c r="A12" s="11">
        <v>3</v>
      </c>
      <c r="B12" s="13" t="s">
        <v>53</v>
      </c>
      <c r="C12" s="8"/>
      <c r="D12" s="8"/>
      <c r="E12" s="8">
        <f t="shared" ref="E12:E38" si="2">SUM(C12:D12)</f>
        <v>0</v>
      </c>
      <c r="F12" s="35"/>
      <c r="G12" s="35"/>
      <c r="H12" s="35">
        <f t="shared" ref="H12:H21" si="3">SUM(F12:G12)</f>
        <v>0</v>
      </c>
      <c r="I12" s="35"/>
      <c r="J12" s="35"/>
      <c r="K12" s="35">
        <f t="shared" si="1"/>
        <v>0</v>
      </c>
      <c r="L12" s="17"/>
      <c r="M12" s="17"/>
      <c r="N12" s="17"/>
      <c r="O12" s="17"/>
      <c r="P12" s="17"/>
    </row>
    <row r="13" spans="1:16" s="12" customFormat="1" ht="22.5" x14ac:dyDescent="0.2">
      <c r="A13" s="11">
        <v>4</v>
      </c>
      <c r="B13" s="14" t="s">
        <v>44</v>
      </c>
      <c r="C13" s="43"/>
      <c r="D13" s="43"/>
      <c r="E13" s="8">
        <f t="shared" si="2"/>
        <v>0</v>
      </c>
      <c r="F13" s="35"/>
      <c r="G13" s="35"/>
      <c r="H13" s="35">
        <f t="shared" si="3"/>
        <v>0</v>
      </c>
      <c r="I13" s="35"/>
      <c r="J13" s="35"/>
      <c r="K13" s="35">
        <f t="shared" si="1"/>
        <v>0</v>
      </c>
      <c r="L13" s="17"/>
      <c r="M13" s="17"/>
      <c r="N13" s="17"/>
      <c r="O13" s="17"/>
      <c r="P13" s="17"/>
    </row>
    <row r="14" spans="1:16" x14ac:dyDescent="0.2">
      <c r="A14" s="1">
        <v>5</v>
      </c>
      <c r="B14" s="14" t="s">
        <v>56</v>
      </c>
      <c r="C14" s="43"/>
      <c r="D14" s="43"/>
      <c r="E14" s="8">
        <f t="shared" si="2"/>
        <v>0</v>
      </c>
      <c r="F14" s="33"/>
      <c r="G14" s="33"/>
      <c r="H14" s="33">
        <f t="shared" si="3"/>
        <v>0</v>
      </c>
      <c r="I14" s="33"/>
      <c r="J14" s="33"/>
      <c r="K14" s="33">
        <f t="shared" si="1"/>
        <v>0</v>
      </c>
      <c r="L14" s="16"/>
      <c r="M14" s="16"/>
      <c r="N14" s="16"/>
      <c r="O14" s="16"/>
      <c r="P14" s="16"/>
    </row>
    <row r="15" spans="1:16" x14ac:dyDescent="0.2">
      <c r="A15" s="1">
        <v>6</v>
      </c>
      <c r="B15" s="14" t="s">
        <v>57</v>
      </c>
      <c r="C15" s="43"/>
      <c r="D15" s="43"/>
      <c r="E15" s="8">
        <f t="shared" si="2"/>
        <v>0</v>
      </c>
      <c r="F15" s="33"/>
      <c r="G15" s="33"/>
      <c r="H15" s="33">
        <f t="shared" si="3"/>
        <v>0</v>
      </c>
      <c r="I15" s="33"/>
      <c r="J15" s="33"/>
      <c r="K15" s="33">
        <f t="shared" si="1"/>
        <v>0</v>
      </c>
      <c r="L15" s="16"/>
      <c r="M15" s="16"/>
      <c r="N15" s="16"/>
      <c r="O15" s="16"/>
      <c r="P15" s="16"/>
    </row>
    <row r="16" spans="1:16" x14ac:dyDescent="0.2">
      <c r="A16" s="1">
        <v>7</v>
      </c>
      <c r="B16" s="14" t="s">
        <v>74</v>
      </c>
      <c r="C16" s="43"/>
      <c r="D16" s="43"/>
      <c r="E16" s="8">
        <f t="shared" si="2"/>
        <v>0</v>
      </c>
      <c r="F16" s="33">
        <f>18898+11008</f>
        <v>29906</v>
      </c>
      <c r="G16" s="33">
        <f>5102+2972</f>
        <v>8074</v>
      </c>
      <c r="H16" s="33">
        <f t="shared" si="3"/>
        <v>37980</v>
      </c>
      <c r="I16" s="33"/>
      <c r="J16" s="33"/>
      <c r="K16" s="33">
        <f t="shared" si="1"/>
        <v>0</v>
      </c>
      <c r="L16" s="16"/>
      <c r="M16" s="16"/>
      <c r="N16" s="16"/>
      <c r="O16" s="16"/>
      <c r="P16" s="16"/>
    </row>
    <row r="17" spans="1:16" ht="22.5" x14ac:dyDescent="0.2">
      <c r="A17" s="1">
        <v>8</v>
      </c>
      <c r="B17" s="14" t="s">
        <v>73</v>
      </c>
      <c r="C17" s="43"/>
      <c r="D17" s="43"/>
      <c r="E17" s="8">
        <f t="shared" si="2"/>
        <v>0</v>
      </c>
      <c r="F17" s="33">
        <f>3739238+944880</f>
        <v>4684118</v>
      </c>
      <c r="G17" s="33">
        <f>1009594+255118</f>
        <v>1264712</v>
      </c>
      <c r="H17" s="33">
        <f t="shared" si="3"/>
        <v>5948830</v>
      </c>
      <c r="I17" s="33"/>
      <c r="J17" s="33"/>
      <c r="K17" s="33">
        <f t="shared" si="1"/>
        <v>0</v>
      </c>
      <c r="L17" s="16"/>
      <c r="M17" s="16"/>
      <c r="N17" s="16"/>
      <c r="O17" s="16"/>
      <c r="P17" s="16"/>
    </row>
    <row r="18" spans="1:16" x14ac:dyDescent="0.2">
      <c r="A18" s="1">
        <v>9</v>
      </c>
      <c r="B18" s="14" t="s">
        <v>60</v>
      </c>
      <c r="C18" s="43"/>
      <c r="D18" s="43"/>
      <c r="E18" s="8">
        <f t="shared" si="2"/>
        <v>0</v>
      </c>
      <c r="F18" s="33"/>
      <c r="G18" s="33"/>
      <c r="H18" s="33">
        <f t="shared" si="3"/>
        <v>0</v>
      </c>
      <c r="I18" s="33"/>
      <c r="J18" s="33"/>
      <c r="K18" s="33">
        <f t="shared" si="1"/>
        <v>0</v>
      </c>
      <c r="L18" s="16"/>
      <c r="M18" s="16"/>
      <c r="N18" s="16"/>
      <c r="O18" s="16"/>
      <c r="P18" s="16"/>
    </row>
    <row r="19" spans="1:16" x14ac:dyDescent="0.2">
      <c r="A19" s="1">
        <v>10</v>
      </c>
      <c r="B19" s="14" t="s">
        <v>72</v>
      </c>
      <c r="C19" s="43"/>
      <c r="D19" s="43"/>
      <c r="E19" s="8">
        <f t="shared" si="2"/>
        <v>0</v>
      </c>
      <c r="F19" s="33">
        <v>143750</v>
      </c>
      <c r="G19" s="33"/>
      <c r="H19" s="33">
        <f t="shared" si="3"/>
        <v>143750</v>
      </c>
      <c r="I19" s="33"/>
      <c r="J19" s="33"/>
      <c r="K19" s="33">
        <f t="shared" si="1"/>
        <v>0</v>
      </c>
      <c r="L19" s="16"/>
      <c r="M19" s="16"/>
      <c r="N19" s="16"/>
      <c r="O19" s="16"/>
      <c r="P19" s="16"/>
    </row>
    <row r="20" spans="1:16" x14ac:dyDescent="0.2">
      <c r="A20" s="1">
        <v>11</v>
      </c>
      <c r="B20" s="14" t="s">
        <v>65</v>
      </c>
      <c r="C20" s="43"/>
      <c r="D20" s="43"/>
      <c r="E20" s="8">
        <f t="shared" si="2"/>
        <v>0</v>
      </c>
      <c r="F20" s="33">
        <v>270000</v>
      </c>
      <c r="G20" s="33"/>
      <c r="H20" s="33">
        <f t="shared" si="3"/>
        <v>270000</v>
      </c>
      <c r="I20" s="33"/>
      <c r="J20" s="33"/>
      <c r="K20" s="33">
        <f t="shared" si="1"/>
        <v>0</v>
      </c>
      <c r="L20" s="16"/>
      <c r="M20" s="16"/>
      <c r="N20" s="16"/>
      <c r="O20" s="16"/>
      <c r="P20" s="16"/>
    </row>
    <row r="21" spans="1:16" s="9" customFormat="1" x14ac:dyDescent="0.2">
      <c r="A21" s="8">
        <v>12</v>
      </c>
      <c r="B21" s="14" t="s">
        <v>75</v>
      </c>
      <c r="C21" s="43"/>
      <c r="D21" s="43"/>
      <c r="E21" s="8">
        <f t="shared" si="2"/>
        <v>0</v>
      </c>
      <c r="F21" s="37">
        <v>19685</v>
      </c>
      <c r="G21" s="37">
        <v>5315</v>
      </c>
      <c r="H21" s="37">
        <f t="shared" si="3"/>
        <v>25000</v>
      </c>
      <c r="I21" s="37"/>
      <c r="J21" s="37"/>
      <c r="K21" s="33">
        <f t="shared" si="1"/>
        <v>0</v>
      </c>
      <c r="L21" s="18"/>
      <c r="M21" s="18"/>
      <c r="N21" s="18"/>
      <c r="O21" s="18"/>
      <c r="P21" s="18"/>
    </row>
    <row r="22" spans="1:16" x14ac:dyDescent="0.2">
      <c r="A22" s="1">
        <v>13</v>
      </c>
      <c r="B22" s="14" t="s">
        <v>28</v>
      </c>
      <c r="C22" s="43">
        <v>869291</v>
      </c>
      <c r="D22" s="43">
        <v>234709</v>
      </c>
      <c r="E22" s="8">
        <f t="shared" si="2"/>
        <v>1104000</v>
      </c>
      <c r="F22" s="33">
        <f>869291+6904</f>
        <v>876195</v>
      </c>
      <c r="G22" s="33">
        <f>234709-15635</f>
        <v>219074</v>
      </c>
      <c r="H22" s="33">
        <f>F22+G22</f>
        <v>1095269</v>
      </c>
      <c r="I22" s="33"/>
      <c r="J22" s="33"/>
      <c r="K22" s="33">
        <f t="shared" si="1"/>
        <v>0</v>
      </c>
      <c r="L22" s="16"/>
      <c r="M22" s="16"/>
      <c r="N22" s="16"/>
      <c r="O22" s="16"/>
      <c r="P22" s="16"/>
    </row>
    <row r="23" spans="1:16" x14ac:dyDescent="0.2">
      <c r="A23" s="1">
        <v>14</v>
      </c>
      <c r="B23" s="14" t="s">
        <v>76</v>
      </c>
      <c r="C23" s="43"/>
      <c r="D23" s="43"/>
      <c r="E23" s="8">
        <f t="shared" si="2"/>
        <v>0</v>
      </c>
      <c r="F23" s="33">
        <v>9387</v>
      </c>
      <c r="G23" s="33">
        <v>2534</v>
      </c>
      <c r="H23" s="33">
        <f t="shared" ref="H23:H40" si="4">SUM(F23:G23)</f>
        <v>11921</v>
      </c>
      <c r="J23" s="33"/>
      <c r="K23" s="33">
        <f t="shared" si="1"/>
        <v>0</v>
      </c>
      <c r="L23" s="16"/>
      <c r="M23" s="16"/>
      <c r="N23" s="16"/>
      <c r="O23" s="16"/>
      <c r="P23" s="16"/>
    </row>
    <row r="24" spans="1:16" x14ac:dyDescent="0.2">
      <c r="A24" s="1">
        <v>15</v>
      </c>
      <c r="B24" s="14" t="s">
        <v>43</v>
      </c>
      <c r="C24" s="43"/>
      <c r="D24" s="43"/>
      <c r="E24" s="8">
        <f t="shared" si="2"/>
        <v>0</v>
      </c>
      <c r="F24" s="33"/>
      <c r="G24" s="33"/>
      <c r="H24" s="33">
        <f t="shared" si="4"/>
        <v>0</v>
      </c>
      <c r="I24" s="33"/>
      <c r="J24" s="33"/>
      <c r="K24" s="33">
        <f>SUM(I24:J24)</f>
        <v>0</v>
      </c>
      <c r="L24" s="16"/>
      <c r="M24" s="16"/>
      <c r="N24" s="16"/>
      <c r="O24" s="16"/>
      <c r="P24" s="16"/>
    </row>
    <row r="25" spans="1:16" x14ac:dyDescent="0.2">
      <c r="A25" s="1">
        <v>16</v>
      </c>
      <c r="B25" s="14" t="s">
        <v>27</v>
      </c>
      <c r="C25" s="43"/>
      <c r="D25" s="43"/>
      <c r="E25" s="8">
        <f t="shared" si="2"/>
        <v>0</v>
      </c>
      <c r="F25" s="33"/>
      <c r="G25" s="33"/>
      <c r="H25" s="33">
        <f t="shared" si="4"/>
        <v>0</v>
      </c>
      <c r="I25" s="33"/>
      <c r="J25" s="33"/>
      <c r="K25" s="33">
        <f>SUM(I25:J25)</f>
        <v>0</v>
      </c>
      <c r="L25" s="16"/>
      <c r="M25" s="16"/>
      <c r="N25" s="16"/>
      <c r="O25" s="16"/>
      <c r="P25" s="16"/>
    </row>
    <row r="26" spans="1:16" x14ac:dyDescent="0.2">
      <c r="A26" s="1">
        <v>17</v>
      </c>
      <c r="B26" s="14" t="s">
        <v>67</v>
      </c>
      <c r="C26" s="43"/>
      <c r="D26" s="43"/>
      <c r="E26" s="8">
        <f t="shared" si="2"/>
        <v>0</v>
      </c>
      <c r="F26" s="33"/>
      <c r="G26" s="33"/>
      <c r="H26" s="33">
        <f t="shared" si="4"/>
        <v>0</v>
      </c>
      <c r="I26" s="33"/>
      <c r="J26" s="33"/>
      <c r="K26" s="33">
        <f>SUM(I26:J26)</f>
        <v>0</v>
      </c>
      <c r="L26" s="16"/>
      <c r="M26" s="16"/>
      <c r="N26" s="16"/>
      <c r="O26" s="16"/>
      <c r="P26" s="16"/>
    </row>
    <row r="27" spans="1:16" ht="22.5" x14ac:dyDescent="0.2">
      <c r="A27" s="1">
        <v>18</v>
      </c>
      <c r="B27" s="14" t="s">
        <v>48</v>
      </c>
      <c r="C27" s="43"/>
      <c r="D27" s="43"/>
      <c r="E27" s="8">
        <f t="shared" si="2"/>
        <v>0</v>
      </c>
      <c r="F27" s="33"/>
      <c r="G27" s="33"/>
      <c r="H27" s="33">
        <f t="shared" si="4"/>
        <v>0</v>
      </c>
      <c r="I27" s="33"/>
      <c r="J27" s="33"/>
      <c r="K27" s="33">
        <f>SUM(I27:J27)</f>
        <v>0</v>
      </c>
      <c r="L27" s="16"/>
      <c r="M27" s="16"/>
      <c r="N27" s="16"/>
      <c r="O27" s="16"/>
      <c r="P27" s="16"/>
    </row>
    <row r="28" spans="1:16" x14ac:dyDescent="0.2">
      <c r="A28" s="1">
        <v>19</v>
      </c>
      <c r="B28" s="14" t="s">
        <v>39</v>
      </c>
      <c r="C28" s="43"/>
      <c r="D28" s="43"/>
      <c r="E28" s="8">
        <f t="shared" si="2"/>
        <v>0</v>
      </c>
      <c r="F28" s="33"/>
      <c r="G28" s="33"/>
      <c r="H28" s="33">
        <f t="shared" si="4"/>
        <v>0</v>
      </c>
      <c r="I28" s="33"/>
      <c r="J28" s="33"/>
      <c r="K28" s="33">
        <f>SUM(I28:J28)</f>
        <v>0</v>
      </c>
      <c r="L28" s="16"/>
      <c r="M28" s="16"/>
      <c r="N28" s="16"/>
      <c r="O28" s="16"/>
      <c r="P28" s="16"/>
    </row>
    <row r="29" spans="1:16" x14ac:dyDescent="0.2">
      <c r="A29" s="1">
        <v>20</v>
      </c>
      <c r="B29" s="14" t="s">
        <v>34</v>
      </c>
      <c r="C29" s="43"/>
      <c r="D29" s="43"/>
      <c r="E29" s="8">
        <f t="shared" si="2"/>
        <v>0</v>
      </c>
      <c r="F29" s="33"/>
      <c r="G29" s="33"/>
      <c r="H29" s="33">
        <f t="shared" si="4"/>
        <v>0</v>
      </c>
      <c r="I29" s="33"/>
      <c r="J29" s="33"/>
      <c r="K29" s="33">
        <f t="shared" ref="K29:K38" si="5">SUM(I29:J29)</f>
        <v>0</v>
      </c>
      <c r="L29" s="16"/>
      <c r="M29" s="16"/>
      <c r="N29" s="16"/>
      <c r="O29" s="16"/>
      <c r="P29" s="16"/>
    </row>
    <row r="30" spans="1:16" x14ac:dyDescent="0.2">
      <c r="A30" s="1">
        <v>21</v>
      </c>
      <c r="B30" s="14" t="s">
        <v>54</v>
      </c>
      <c r="C30" s="43"/>
      <c r="D30" s="43"/>
      <c r="E30" s="8">
        <f t="shared" si="2"/>
        <v>0</v>
      </c>
      <c r="F30" s="33"/>
      <c r="G30" s="33"/>
      <c r="H30" s="33">
        <f t="shared" si="4"/>
        <v>0</v>
      </c>
      <c r="I30" s="33"/>
      <c r="J30" s="33"/>
      <c r="K30" s="33">
        <f t="shared" si="5"/>
        <v>0</v>
      </c>
      <c r="L30" s="16"/>
      <c r="M30" s="16"/>
      <c r="N30" s="16"/>
      <c r="O30" s="16"/>
      <c r="P30" s="16"/>
    </row>
    <row r="31" spans="1:16" x14ac:dyDescent="0.2">
      <c r="A31" s="1">
        <v>22</v>
      </c>
      <c r="B31" s="14" t="s">
        <v>55</v>
      </c>
      <c r="C31" s="43"/>
      <c r="D31" s="43"/>
      <c r="E31" s="8">
        <f t="shared" si="2"/>
        <v>0</v>
      </c>
      <c r="F31" s="33"/>
      <c r="G31" s="33"/>
      <c r="H31" s="33">
        <f t="shared" si="4"/>
        <v>0</v>
      </c>
      <c r="I31" s="33"/>
      <c r="J31" s="33"/>
      <c r="K31" s="33">
        <f t="shared" si="5"/>
        <v>0</v>
      </c>
      <c r="L31" s="16"/>
      <c r="M31" s="16"/>
      <c r="N31" s="16"/>
      <c r="O31" s="16"/>
      <c r="P31" s="16"/>
    </row>
    <row r="32" spans="1:16" x14ac:dyDescent="0.2">
      <c r="A32" s="1">
        <v>23</v>
      </c>
      <c r="B32" s="14" t="s">
        <v>36</v>
      </c>
      <c r="C32" s="43"/>
      <c r="D32" s="43"/>
      <c r="E32" s="8">
        <f t="shared" si="2"/>
        <v>0</v>
      </c>
      <c r="F32" s="33"/>
      <c r="G32" s="33"/>
      <c r="H32" s="33">
        <f t="shared" si="4"/>
        <v>0</v>
      </c>
      <c r="I32" s="33"/>
      <c r="J32" s="33"/>
      <c r="K32" s="33">
        <f t="shared" si="5"/>
        <v>0</v>
      </c>
      <c r="L32" s="16"/>
      <c r="M32" s="16"/>
      <c r="N32" s="16"/>
      <c r="O32" s="16"/>
      <c r="P32" s="16"/>
    </row>
    <row r="33" spans="1:16" ht="12" customHeight="1" x14ac:dyDescent="0.2">
      <c r="A33" s="1">
        <v>27</v>
      </c>
      <c r="B33" s="14" t="s">
        <v>40</v>
      </c>
      <c r="C33" s="43"/>
      <c r="D33" s="43"/>
      <c r="E33" s="8">
        <f t="shared" si="2"/>
        <v>0</v>
      </c>
      <c r="F33" s="33"/>
      <c r="G33" s="33"/>
      <c r="H33" s="33">
        <f t="shared" si="4"/>
        <v>0</v>
      </c>
      <c r="I33" s="33"/>
      <c r="J33" s="33"/>
      <c r="K33" s="33">
        <f t="shared" si="5"/>
        <v>0</v>
      </c>
      <c r="L33" s="16"/>
      <c r="M33" s="16"/>
      <c r="N33" s="16"/>
      <c r="O33" s="16"/>
      <c r="P33" s="16"/>
    </row>
    <row r="34" spans="1:16" x14ac:dyDescent="0.2">
      <c r="A34" s="1">
        <v>28</v>
      </c>
      <c r="B34" s="14" t="s">
        <v>47</v>
      </c>
      <c r="C34" s="43"/>
      <c r="D34" s="43"/>
      <c r="E34" s="8">
        <f t="shared" si="2"/>
        <v>0</v>
      </c>
      <c r="F34" s="33"/>
      <c r="G34" s="33"/>
      <c r="H34" s="33">
        <f t="shared" si="4"/>
        <v>0</v>
      </c>
      <c r="I34" s="33"/>
      <c r="J34" s="33"/>
      <c r="K34" s="33"/>
      <c r="L34" s="16"/>
      <c r="M34" s="16"/>
      <c r="N34" s="16"/>
      <c r="O34" s="16"/>
      <c r="P34" s="16"/>
    </row>
    <row r="35" spans="1:16" x14ac:dyDescent="0.2">
      <c r="A35" s="1">
        <v>29</v>
      </c>
      <c r="B35" s="14" t="s">
        <v>29</v>
      </c>
      <c r="C35" s="43"/>
      <c r="D35" s="43"/>
      <c r="E35" s="8">
        <f t="shared" si="2"/>
        <v>0</v>
      </c>
      <c r="F35" s="33"/>
      <c r="G35" s="33"/>
      <c r="H35" s="33"/>
      <c r="I35" s="33"/>
      <c r="J35" s="33"/>
      <c r="K35" s="33"/>
      <c r="L35" s="16"/>
      <c r="M35" s="16"/>
      <c r="N35" s="16"/>
      <c r="O35" s="16"/>
      <c r="P35" s="16"/>
    </row>
    <row r="36" spans="1:16" x14ac:dyDescent="0.2">
      <c r="A36" s="1">
        <v>30</v>
      </c>
      <c r="B36" s="14" t="s">
        <v>49</v>
      </c>
      <c r="C36" s="43">
        <v>1600490</v>
      </c>
      <c r="D36" s="43"/>
      <c r="E36" s="8">
        <f t="shared" si="2"/>
        <v>1600490</v>
      </c>
      <c r="F36" s="33">
        <v>1600490</v>
      </c>
      <c r="G36" s="33"/>
      <c r="H36" s="33">
        <f t="shared" si="4"/>
        <v>1600490</v>
      </c>
      <c r="I36" s="33"/>
      <c r="J36" s="33"/>
      <c r="K36" s="33">
        <f t="shared" si="5"/>
        <v>0</v>
      </c>
      <c r="L36" s="16"/>
      <c r="M36" s="16"/>
      <c r="N36" s="16"/>
      <c r="O36" s="16"/>
      <c r="P36" s="16"/>
    </row>
    <row r="37" spans="1:16" x14ac:dyDescent="0.2">
      <c r="A37" s="1">
        <v>31</v>
      </c>
      <c r="B37" s="14" t="s">
        <v>37</v>
      </c>
      <c r="C37" s="43"/>
      <c r="D37" s="43"/>
      <c r="E37" s="8">
        <f t="shared" si="2"/>
        <v>0</v>
      </c>
      <c r="F37" s="33"/>
      <c r="G37" s="33"/>
      <c r="H37" s="33">
        <f t="shared" si="4"/>
        <v>0</v>
      </c>
      <c r="I37" s="33"/>
      <c r="J37" s="33"/>
      <c r="K37" s="33">
        <f t="shared" si="5"/>
        <v>0</v>
      </c>
      <c r="L37" s="16"/>
      <c r="M37" s="16"/>
      <c r="N37" s="16"/>
      <c r="O37" s="16"/>
      <c r="P37" s="16"/>
    </row>
    <row r="38" spans="1:16" x14ac:dyDescent="0.2">
      <c r="A38" s="1">
        <v>32</v>
      </c>
      <c r="B38" s="14" t="s">
        <v>38</v>
      </c>
      <c r="C38" s="43"/>
      <c r="D38" s="43"/>
      <c r="E38" s="8">
        <f t="shared" si="2"/>
        <v>0</v>
      </c>
      <c r="F38" s="33"/>
      <c r="G38" s="33"/>
      <c r="H38" s="33"/>
      <c r="I38" s="33"/>
      <c r="J38" s="33"/>
      <c r="K38" s="33">
        <f t="shared" si="5"/>
        <v>0</v>
      </c>
      <c r="L38" s="16"/>
      <c r="M38" s="16"/>
      <c r="N38" s="16"/>
      <c r="O38" s="16"/>
      <c r="P38" s="16"/>
    </row>
    <row r="39" spans="1:16" s="2" customFormat="1" x14ac:dyDescent="0.2">
      <c r="A39" s="3">
        <v>33</v>
      </c>
      <c r="B39" s="3" t="s">
        <v>25</v>
      </c>
      <c r="C39" s="38">
        <f>SUM(C40:C40)</f>
        <v>0</v>
      </c>
      <c r="D39" s="38">
        <f>SUM(D40:D40)</f>
        <v>0</v>
      </c>
      <c r="E39" s="38">
        <f>SUM(E40:E40)</f>
        <v>0</v>
      </c>
      <c r="F39" s="39">
        <f t="shared" ref="F39:K39" si="6">SUM(F40:F40)</f>
        <v>0</v>
      </c>
      <c r="G39" s="39">
        <f t="shared" si="6"/>
        <v>0</v>
      </c>
      <c r="H39" s="39">
        <f t="shared" si="6"/>
        <v>0</v>
      </c>
      <c r="I39" s="39"/>
      <c r="J39" s="39"/>
      <c r="K39" s="39">
        <f t="shared" si="6"/>
        <v>0</v>
      </c>
      <c r="L39" s="15"/>
      <c r="M39" s="15"/>
      <c r="N39" s="15"/>
      <c r="O39" s="15"/>
      <c r="P39" s="15"/>
    </row>
    <row r="40" spans="1:16" x14ac:dyDescent="0.2">
      <c r="A40" s="1">
        <v>34</v>
      </c>
      <c r="B40" s="14" t="s">
        <v>26</v>
      </c>
      <c r="C40" s="14"/>
      <c r="D40" s="14"/>
      <c r="E40" s="14"/>
      <c r="F40" s="33"/>
      <c r="G40" s="33"/>
      <c r="H40" s="33">
        <f t="shared" si="4"/>
        <v>0</v>
      </c>
      <c r="I40" s="33"/>
      <c r="J40" s="33"/>
      <c r="K40" s="33">
        <f>SUM(I40:J40)</f>
        <v>0</v>
      </c>
    </row>
    <row r="41" spans="1:16" s="2" customFormat="1" x14ac:dyDescent="0.2">
      <c r="A41" s="3">
        <v>35</v>
      </c>
      <c r="B41" s="3" t="s">
        <v>4</v>
      </c>
      <c r="C41" s="38">
        <f>C10+C39</f>
        <v>2607576</v>
      </c>
      <c r="D41" s="38">
        <f>D10+D39</f>
        <v>271914</v>
      </c>
      <c r="E41" s="38">
        <f>E10+E39</f>
        <v>2879490</v>
      </c>
      <c r="F41" s="39">
        <f t="shared" ref="F41:K41" si="7">F10+F39</f>
        <v>7771326</v>
      </c>
      <c r="G41" s="39">
        <f t="shared" si="7"/>
        <v>1536914</v>
      </c>
      <c r="H41" s="39">
        <f t="shared" si="7"/>
        <v>9308240</v>
      </c>
      <c r="I41" s="39">
        <f t="shared" si="7"/>
        <v>0</v>
      </c>
      <c r="J41" s="39">
        <f t="shared" si="7"/>
        <v>0</v>
      </c>
      <c r="K41" s="39">
        <f t="shared" si="7"/>
        <v>0</v>
      </c>
    </row>
    <row r="42" spans="1:16" x14ac:dyDescent="0.2">
      <c r="K42" s="20" t="s">
        <v>21</v>
      </c>
      <c r="L42" s="19"/>
      <c r="M42" s="19"/>
    </row>
    <row r="43" spans="1:16" x14ac:dyDescent="0.2">
      <c r="A43" s="1"/>
      <c r="B43" s="1"/>
      <c r="C43" s="40"/>
      <c r="D43" s="41" t="s">
        <v>61</v>
      </c>
      <c r="E43" s="42"/>
      <c r="F43" s="24"/>
      <c r="G43" s="22" t="s">
        <v>61</v>
      </c>
      <c r="H43" s="25"/>
      <c r="I43" s="24"/>
      <c r="J43" s="22" t="s">
        <v>61</v>
      </c>
      <c r="K43" s="25"/>
    </row>
    <row r="44" spans="1:16" x14ac:dyDescent="0.2">
      <c r="A44" s="1"/>
      <c r="B44" s="6" t="s">
        <v>19</v>
      </c>
      <c r="C44" s="54" t="s">
        <v>5</v>
      </c>
      <c r="D44" s="55"/>
      <c r="E44" s="56"/>
      <c r="F44" s="57" t="s">
        <v>6</v>
      </c>
      <c r="G44" s="58"/>
      <c r="H44" s="59"/>
      <c r="I44" s="57" t="s">
        <v>51</v>
      </c>
      <c r="J44" s="58"/>
      <c r="K44" s="59"/>
    </row>
    <row r="45" spans="1:16" x14ac:dyDescent="0.2">
      <c r="A45" s="5"/>
      <c r="B45" s="5" t="s">
        <v>7</v>
      </c>
      <c r="C45" s="26" t="s">
        <v>8</v>
      </c>
      <c r="D45" s="26" t="s">
        <v>9</v>
      </c>
      <c r="E45" s="26" t="s">
        <v>10</v>
      </c>
      <c r="F45" s="27" t="s">
        <v>11</v>
      </c>
      <c r="G45" s="27" t="s">
        <v>12</v>
      </c>
      <c r="H45" s="27" t="s">
        <v>13</v>
      </c>
      <c r="I45" s="27" t="s">
        <v>14</v>
      </c>
      <c r="J45" s="27" t="s">
        <v>15</v>
      </c>
      <c r="K45" s="27" t="s">
        <v>16</v>
      </c>
    </row>
    <row r="46" spans="1:16" x14ac:dyDescent="0.2">
      <c r="A46" s="1"/>
      <c r="B46" s="1"/>
      <c r="C46" s="28" t="s">
        <v>1</v>
      </c>
      <c r="D46" s="28" t="s">
        <v>2</v>
      </c>
      <c r="E46" s="28" t="s">
        <v>3</v>
      </c>
      <c r="F46" s="29" t="s">
        <v>1</v>
      </c>
      <c r="G46" s="29" t="s">
        <v>2</v>
      </c>
      <c r="H46" s="29" t="s">
        <v>3</v>
      </c>
      <c r="I46" s="29" t="s">
        <v>1</v>
      </c>
      <c r="J46" s="29" t="s">
        <v>2</v>
      </c>
      <c r="K46" s="29" t="s">
        <v>3</v>
      </c>
    </row>
    <row r="47" spans="1:16" x14ac:dyDescent="0.2">
      <c r="A47" s="3">
        <v>1</v>
      </c>
      <c r="B47" s="7" t="s">
        <v>18</v>
      </c>
      <c r="C47" s="7"/>
      <c r="D47" s="7"/>
      <c r="E47" s="7"/>
      <c r="F47" s="31"/>
      <c r="G47" s="31"/>
      <c r="H47" s="31"/>
      <c r="I47" s="31"/>
      <c r="J47" s="31"/>
      <c r="K47" s="31"/>
    </row>
    <row r="48" spans="1:16" x14ac:dyDescent="0.2">
      <c r="A48" s="1">
        <v>2</v>
      </c>
      <c r="B48" s="1" t="s">
        <v>45</v>
      </c>
      <c r="C48" s="1"/>
      <c r="D48" s="1"/>
      <c r="E48" s="1"/>
      <c r="F48" s="33"/>
      <c r="G48" s="33"/>
      <c r="H48" s="33">
        <f>F48+G48</f>
        <v>0</v>
      </c>
      <c r="I48" s="33"/>
      <c r="J48" s="33"/>
      <c r="K48" s="33">
        <f>SUM(I48:J48)</f>
        <v>0</v>
      </c>
    </row>
    <row r="49" spans="1:11" x14ac:dyDescent="0.2">
      <c r="A49" s="1">
        <v>3</v>
      </c>
      <c r="B49" s="1" t="s">
        <v>46</v>
      </c>
      <c r="C49" s="1"/>
      <c r="D49" s="1"/>
      <c r="E49" s="1"/>
      <c r="F49" s="33"/>
      <c r="G49" s="33"/>
      <c r="H49" s="33">
        <f>SUM(F49:G49)</f>
        <v>0</v>
      </c>
      <c r="I49" s="33"/>
      <c r="J49" s="33"/>
      <c r="K49" s="33">
        <f>SUM(I49:J49)</f>
        <v>0</v>
      </c>
    </row>
    <row r="50" spans="1:11" x14ac:dyDescent="0.2">
      <c r="A50" s="1">
        <v>4</v>
      </c>
      <c r="B50" s="1" t="s">
        <v>52</v>
      </c>
      <c r="C50" s="1"/>
      <c r="D50" s="1"/>
      <c r="E50" s="1"/>
      <c r="F50" s="33"/>
      <c r="G50" s="33"/>
      <c r="H50" s="33">
        <f>SUM(F50:G50)</f>
        <v>0</v>
      </c>
      <c r="I50" s="33"/>
      <c r="J50" s="33"/>
      <c r="K50" s="33">
        <f>SUM(I50:J50)</f>
        <v>0</v>
      </c>
    </row>
    <row r="51" spans="1:11" x14ac:dyDescent="0.2">
      <c r="A51" s="1">
        <v>5</v>
      </c>
      <c r="B51" s="1"/>
      <c r="C51" s="1"/>
      <c r="D51" s="1"/>
      <c r="E51" s="1"/>
      <c r="F51" s="33"/>
      <c r="G51" s="33"/>
      <c r="H51" s="33">
        <f>SUM(F51:G51)</f>
        <v>0</v>
      </c>
      <c r="I51" s="33"/>
      <c r="J51" s="33"/>
      <c r="K51" s="33">
        <f>SUM(I51:J51)</f>
        <v>0</v>
      </c>
    </row>
    <row r="52" spans="1:11" x14ac:dyDescent="0.2">
      <c r="A52" s="1">
        <v>6</v>
      </c>
      <c r="B52" s="1"/>
      <c r="C52" s="1"/>
      <c r="D52" s="1"/>
      <c r="E52" s="1"/>
      <c r="F52" s="33"/>
      <c r="G52" s="33"/>
      <c r="H52" s="33">
        <f>SUM(F52:G52)</f>
        <v>0</v>
      </c>
      <c r="I52" s="33"/>
      <c r="J52" s="33"/>
      <c r="K52" s="33">
        <f>SUM(I52:J52)</f>
        <v>0</v>
      </c>
    </row>
    <row r="53" spans="1:11" x14ac:dyDescent="0.2">
      <c r="A53" s="10">
        <v>7</v>
      </c>
      <c r="B53" s="3" t="s">
        <v>4</v>
      </c>
      <c r="C53" s="3"/>
      <c r="D53" s="3"/>
      <c r="E53" s="3"/>
      <c r="F53" s="33">
        <f t="shared" ref="F53:K53" si="8">SUM(F48:F52)</f>
        <v>0</v>
      </c>
      <c r="G53" s="33">
        <f t="shared" si="8"/>
        <v>0</v>
      </c>
      <c r="H53" s="33">
        <f t="shared" si="8"/>
        <v>0</v>
      </c>
      <c r="I53" s="33">
        <f t="shared" si="8"/>
        <v>0</v>
      </c>
      <c r="J53" s="33">
        <f t="shared" si="8"/>
        <v>0</v>
      </c>
      <c r="K53" s="33">
        <f t="shared" si="8"/>
        <v>0</v>
      </c>
    </row>
    <row r="55" spans="1:11" ht="8.25" customHeight="1" x14ac:dyDescent="0.2"/>
    <row r="56" spans="1:11" ht="17.25" customHeight="1" x14ac:dyDescent="0.2">
      <c r="A56" s="1"/>
      <c r="B56" s="1"/>
      <c r="C56" s="40"/>
      <c r="D56" s="41" t="s">
        <v>61</v>
      </c>
      <c r="E56" s="42"/>
      <c r="F56" s="24"/>
      <c r="G56" s="22" t="s">
        <v>61</v>
      </c>
      <c r="H56" s="25"/>
      <c r="I56" s="24"/>
      <c r="J56" s="22" t="s">
        <v>61</v>
      </c>
      <c r="K56" s="25"/>
    </row>
    <row r="57" spans="1:11" x14ac:dyDescent="0.2">
      <c r="A57" s="1"/>
      <c r="B57" s="1" t="s">
        <v>23</v>
      </c>
      <c r="C57" s="54" t="s">
        <v>5</v>
      </c>
      <c r="D57" s="55"/>
      <c r="E57" s="56"/>
      <c r="F57" s="57" t="s">
        <v>6</v>
      </c>
      <c r="G57" s="58"/>
      <c r="H57" s="59"/>
      <c r="I57" s="57" t="s">
        <v>51</v>
      </c>
      <c r="J57" s="58"/>
      <c r="K57" s="59"/>
    </row>
    <row r="58" spans="1:11" x14ac:dyDescent="0.2">
      <c r="A58" s="5"/>
      <c r="B58" s="5" t="s">
        <v>7</v>
      </c>
      <c r="C58" s="26" t="s">
        <v>8</v>
      </c>
      <c r="D58" s="26" t="s">
        <v>9</v>
      </c>
      <c r="E58" s="26" t="s">
        <v>10</v>
      </c>
      <c r="F58" s="27" t="s">
        <v>11</v>
      </c>
      <c r="G58" s="27" t="s">
        <v>12</v>
      </c>
      <c r="H58" s="27" t="s">
        <v>13</v>
      </c>
      <c r="I58" s="27" t="s">
        <v>14</v>
      </c>
      <c r="J58" s="27" t="s">
        <v>15</v>
      </c>
      <c r="K58" s="27" t="s">
        <v>16</v>
      </c>
    </row>
    <row r="59" spans="1:11" x14ac:dyDescent="0.2">
      <c r="A59" s="1"/>
      <c r="B59" s="1"/>
      <c r="C59" s="28" t="s">
        <v>1</v>
      </c>
      <c r="D59" s="28" t="s">
        <v>2</v>
      </c>
      <c r="E59" s="28" t="s">
        <v>3</v>
      </c>
      <c r="F59" s="29" t="s">
        <v>1</v>
      </c>
      <c r="G59" s="29" t="s">
        <v>2</v>
      </c>
      <c r="H59" s="29" t="s">
        <v>3</v>
      </c>
      <c r="I59" s="29" t="s">
        <v>1</v>
      </c>
      <c r="J59" s="29" t="s">
        <v>2</v>
      </c>
      <c r="K59" s="29" t="s">
        <v>3</v>
      </c>
    </row>
    <row r="60" spans="1:11" x14ac:dyDescent="0.2">
      <c r="A60" s="3">
        <v>1</v>
      </c>
      <c r="B60" s="3" t="s">
        <v>24</v>
      </c>
      <c r="C60" s="3"/>
      <c r="D60" s="3"/>
      <c r="E60" s="3"/>
      <c r="F60" s="39">
        <f>SUM(F61:F63)</f>
        <v>4298035</v>
      </c>
      <c r="G60" s="39">
        <f>SUM(G61:G63)</f>
        <v>1066069</v>
      </c>
      <c r="H60" s="39">
        <f>SUM(H61:H63)</f>
        <v>5364104</v>
      </c>
      <c r="I60" s="39">
        <f>SUM(I61:I62)</f>
        <v>0</v>
      </c>
      <c r="J60" s="39">
        <f>SUM(J61:J62)</f>
        <v>0</v>
      </c>
      <c r="K60" s="39">
        <f>SUM(K61:K62)</f>
        <v>0</v>
      </c>
    </row>
    <row r="61" spans="1:11" x14ac:dyDescent="0.2">
      <c r="A61" s="1">
        <v>2</v>
      </c>
      <c r="B61" s="1" t="s">
        <v>71</v>
      </c>
      <c r="C61" s="1"/>
      <c r="D61" s="1"/>
      <c r="E61" s="1"/>
      <c r="F61" s="33">
        <v>278035</v>
      </c>
      <c r="G61" s="33">
        <v>75069</v>
      </c>
      <c r="H61" s="33">
        <f t="shared" ref="H61:H67" si="9">SUM(F61:G61)</f>
        <v>353104</v>
      </c>
      <c r="I61" s="33"/>
      <c r="J61" s="33"/>
      <c r="K61" s="33">
        <f t="shared" ref="K61:K67" si="10">SUM(I61:J61)</f>
        <v>0</v>
      </c>
    </row>
    <row r="62" spans="1:11" x14ac:dyDescent="0.2">
      <c r="A62" s="1">
        <v>3</v>
      </c>
      <c r="B62" s="1" t="s">
        <v>77</v>
      </c>
      <c r="C62" s="1"/>
      <c r="D62" s="1"/>
      <c r="E62" s="1"/>
      <c r="F62" s="33">
        <f>3670000</f>
        <v>3670000</v>
      </c>
      <c r="G62" s="33">
        <v>991000</v>
      </c>
      <c r="H62" s="33">
        <f t="shared" si="9"/>
        <v>4661000</v>
      </c>
      <c r="I62" s="33"/>
      <c r="J62" s="33"/>
      <c r="K62" s="33">
        <f t="shared" si="10"/>
        <v>0</v>
      </c>
    </row>
    <row r="63" spans="1:11" x14ac:dyDescent="0.2">
      <c r="A63" s="1">
        <v>4</v>
      </c>
      <c r="B63" s="1" t="s">
        <v>78</v>
      </c>
      <c r="C63" s="1"/>
      <c r="D63" s="1"/>
      <c r="E63" s="1"/>
      <c r="F63" s="33">
        <v>350000</v>
      </c>
      <c r="G63" s="33"/>
      <c r="H63" s="33">
        <f t="shared" si="9"/>
        <v>350000</v>
      </c>
      <c r="I63" s="33"/>
      <c r="J63" s="33"/>
      <c r="K63" s="33">
        <f t="shared" si="10"/>
        <v>0</v>
      </c>
    </row>
    <row r="64" spans="1:11" x14ac:dyDescent="0.2">
      <c r="A64" s="1">
        <v>5</v>
      </c>
      <c r="B64" s="1" t="s">
        <v>79</v>
      </c>
      <c r="C64" s="1"/>
      <c r="D64" s="1"/>
      <c r="E64" s="1"/>
      <c r="F64" s="33">
        <v>44469347</v>
      </c>
      <c r="G64" s="33"/>
      <c r="H64" s="33">
        <f t="shared" si="9"/>
        <v>44469347</v>
      </c>
      <c r="I64" s="33"/>
      <c r="J64" s="33"/>
      <c r="K64" s="33">
        <f t="shared" si="10"/>
        <v>0</v>
      </c>
    </row>
    <row r="65" spans="1:13" x14ac:dyDescent="0.2">
      <c r="A65" s="1">
        <v>6</v>
      </c>
      <c r="B65" s="1" t="s">
        <v>33</v>
      </c>
      <c r="C65" s="1"/>
      <c r="D65" s="1"/>
      <c r="E65" s="1"/>
      <c r="F65" s="33"/>
      <c r="G65" s="33"/>
      <c r="H65" s="33">
        <f t="shared" si="9"/>
        <v>0</v>
      </c>
      <c r="I65" s="33"/>
      <c r="J65" s="33"/>
      <c r="K65" s="33">
        <f t="shared" si="10"/>
        <v>0</v>
      </c>
    </row>
    <row r="66" spans="1:13" x14ac:dyDescent="0.2">
      <c r="A66" s="1">
        <v>7</v>
      </c>
      <c r="B66" s="1" t="s">
        <v>35</v>
      </c>
      <c r="C66" s="1"/>
      <c r="D66" s="1"/>
      <c r="E66" s="1"/>
      <c r="F66" s="33"/>
      <c r="G66" s="33"/>
      <c r="H66" s="33">
        <f t="shared" si="9"/>
        <v>0</v>
      </c>
      <c r="I66" s="33"/>
      <c r="J66" s="33"/>
      <c r="K66" s="33">
        <f t="shared" si="10"/>
        <v>0</v>
      </c>
    </row>
    <row r="67" spans="1:13" x14ac:dyDescent="0.2">
      <c r="A67" s="1">
        <v>8</v>
      </c>
      <c r="B67" s="1"/>
      <c r="C67" s="1"/>
      <c r="D67" s="1"/>
      <c r="E67" s="1"/>
      <c r="F67" s="33"/>
      <c r="G67" s="33"/>
      <c r="H67" s="33">
        <f t="shared" si="9"/>
        <v>0</v>
      </c>
      <c r="I67" s="33"/>
      <c r="J67" s="33"/>
      <c r="K67" s="33">
        <f t="shared" si="10"/>
        <v>0</v>
      </c>
    </row>
    <row r="68" spans="1:13" x14ac:dyDescent="0.2">
      <c r="A68" s="1">
        <v>9</v>
      </c>
      <c r="B68" s="1"/>
      <c r="C68" s="1"/>
      <c r="D68" s="1"/>
      <c r="E68" s="1"/>
      <c r="F68" s="33"/>
      <c r="G68" s="33"/>
      <c r="H68" s="33"/>
      <c r="I68" s="33"/>
      <c r="J68" s="33"/>
      <c r="K68" s="33"/>
    </row>
    <row r="69" spans="1:13" x14ac:dyDescent="0.2">
      <c r="A69" s="3">
        <v>10</v>
      </c>
      <c r="B69" s="3" t="s">
        <v>4</v>
      </c>
      <c r="C69" s="3"/>
      <c r="D69" s="3"/>
      <c r="E69" s="3"/>
      <c r="F69" s="39">
        <f t="shared" ref="F69:K69" si="11">SUM(F61:F68)</f>
        <v>48767382</v>
      </c>
      <c r="G69" s="39">
        <f t="shared" si="11"/>
        <v>1066069</v>
      </c>
      <c r="H69" s="39">
        <f t="shared" si="11"/>
        <v>49833451</v>
      </c>
      <c r="I69" s="39">
        <f t="shared" si="11"/>
        <v>0</v>
      </c>
      <c r="J69" s="39">
        <f t="shared" si="11"/>
        <v>0</v>
      </c>
      <c r="K69" s="39">
        <f t="shared" si="11"/>
        <v>0</v>
      </c>
    </row>
    <row r="70" spans="1:13" x14ac:dyDescent="0.2">
      <c r="L70" s="19"/>
      <c r="M70" s="19"/>
    </row>
  </sheetData>
  <mergeCells count="10">
    <mergeCell ref="C57:E57"/>
    <mergeCell ref="F57:H57"/>
    <mergeCell ref="I57:K57"/>
    <mergeCell ref="B2:E2"/>
    <mergeCell ref="C7:E7"/>
    <mergeCell ref="F7:H7"/>
    <mergeCell ref="I7:K7"/>
    <mergeCell ref="C44:E44"/>
    <mergeCell ref="F44:H44"/>
    <mergeCell ref="I44:K44"/>
  </mergeCells>
  <pageMargins left="0.39370078740157483" right="0.5118110236220472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A25" workbookViewId="0">
      <selection activeCell="I39" sqref="I39"/>
    </sheetView>
  </sheetViews>
  <sheetFormatPr defaultRowHeight="12.75" x14ac:dyDescent="0.2"/>
  <cols>
    <col min="1" max="1" width="3.42578125" customWidth="1"/>
    <col min="2" max="2" width="47.7109375" customWidth="1"/>
    <col min="3" max="3" width="15" style="16" customWidth="1"/>
    <col min="4" max="4" width="12" style="16" customWidth="1"/>
    <col min="5" max="5" width="12.5703125" style="16" customWidth="1"/>
    <col min="6" max="6" width="15.140625" style="20" customWidth="1"/>
    <col min="7" max="7" width="10.85546875" style="20" customWidth="1"/>
    <col min="8" max="8" width="11.85546875" style="20" customWidth="1"/>
    <col min="9" max="9" width="11.140625" style="20" customWidth="1"/>
    <col min="10" max="10" width="10.42578125" style="20" customWidth="1"/>
    <col min="11" max="11" width="11.5703125" style="20" customWidth="1"/>
    <col min="12" max="12" width="10" bestFit="1" customWidth="1"/>
  </cols>
  <sheetData>
    <row r="1" spans="1:16" x14ac:dyDescent="0.2">
      <c r="K1" s="20" t="s">
        <v>20</v>
      </c>
    </row>
    <row r="2" spans="1:16" x14ac:dyDescent="0.2">
      <c r="B2" s="53" t="s">
        <v>82</v>
      </c>
      <c r="C2" s="53"/>
      <c r="D2" s="53"/>
      <c r="E2" s="53"/>
    </row>
    <row r="5" spans="1:16" ht="18.75" customHeight="1" x14ac:dyDescent="0.2">
      <c r="B5" t="s">
        <v>22</v>
      </c>
      <c r="I5" s="20" t="s">
        <v>30</v>
      </c>
    </row>
    <row r="6" spans="1:16" ht="14.25" customHeight="1" x14ac:dyDescent="0.2">
      <c r="A6" s="1"/>
      <c r="B6" s="1"/>
      <c r="C6" s="44"/>
      <c r="D6" s="45" t="s">
        <v>61</v>
      </c>
      <c r="E6" s="46"/>
      <c r="F6" s="24"/>
      <c r="G6" s="47" t="s">
        <v>61</v>
      </c>
      <c r="H6" s="25"/>
      <c r="I6" s="24"/>
      <c r="J6" s="22" t="s">
        <v>61</v>
      </c>
      <c r="K6" s="25"/>
    </row>
    <row r="7" spans="1:16" x14ac:dyDescent="0.2">
      <c r="A7" s="1"/>
      <c r="B7" s="6" t="s">
        <v>0</v>
      </c>
      <c r="C7" s="60" t="s">
        <v>5</v>
      </c>
      <c r="D7" s="61"/>
      <c r="E7" s="62"/>
      <c r="F7" s="57" t="s">
        <v>6</v>
      </c>
      <c r="G7" s="58"/>
      <c r="H7" s="59"/>
      <c r="I7" s="57" t="s">
        <v>51</v>
      </c>
      <c r="J7" s="58"/>
      <c r="K7" s="59"/>
    </row>
    <row r="8" spans="1:16" s="4" customFormat="1" x14ac:dyDescent="0.2">
      <c r="A8" s="5"/>
      <c r="B8" s="5" t="s">
        <v>7</v>
      </c>
      <c r="C8" s="27" t="s">
        <v>8</v>
      </c>
      <c r="D8" s="27" t="s">
        <v>9</v>
      </c>
      <c r="E8" s="27" t="s">
        <v>10</v>
      </c>
      <c r="F8" s="27" t="s">
        <v>11</v>
      </c>
      <c r="G8" s="27" t="s">
        <v>12</v>
      </c>
      <c r="H8" s="27" t="s">
        <v>13</v>
      </c>
      <c r="I8" s="27" t="s">
        <v>14</v>
      </c>
      <c r="J8" s="27" t="s">
        <v>15</v>
      </c>
      <c r="K8" s="27" t="s">
        <v>16</v>
      </c>
    </row>
    <row r="9" spans="1:16" x14ac:dyDescent="0.2">
      <c r="A9" s="1"/>
      <c r="B9" s="1"/>
      <c r="C9" s="29" t="s">
        <v>1</v>
      </c>
      <c r="D9" s="29" t="s">
        <v>2</v>
      </c>
      <c r="E9" s="29" t="s">
        <v>3</v>
      </c>
      <c r="F9" s="29" t="s">
        <v>1</v>
      </c>
      <c r="G9" s="29" t="s">
        <v>2</v>
      </c>
      <c r="H9" s="29" t="s">
        <v>3</v>
      </c>
      <c r="I9" s="29" t="s">
        <v>1</v>
      </c>
      <c r="J9" s="29" t="s">
        <v>2</v>
      </c>
      <c r="K9" s="29" t="s">
        <v>3</v>
      </c>
    </row>
    <row r="10" spans="1:16" s="2" customFormat="1" x14ac:dyDescent="0.2">
      <c r="A10" s="3">
        <v>1</v>
      </c>
      <c r="B10" s="7" t="s">
        <v>18</v>
      </c>
      <c r="C10" s="31">
        <f>SUM(C11:C37)</f>
        <v>2607576</v>
      </c>
      <c r="D10" s="31">
        <f>SUM(D11:D37)</f>
        <v>271914</v>
      </c>
      <c r="E10" s="31">
        <f>SUM(E11:E37)</f>
        <v>2879490</v>
      </c>
      <c r="F10" s="31">
        <f t="shared" ref="F10:K10" si="0">SUM(F11:F39)</f>
        <v>58172371</v>
      </c>
      <c r="G10" s="31">
        <f t="shared" si="0"/>
        <v>2009019</v>
      </c>
      <c r="H10" s="31">
        <f t="shared" si="0"/>
        <v>60181390</v>
      </c>
      <c r="I10" s="31">
        <f t="shared" si="0"/>
        <v>7446842</v>
      </c>
      <c r="J10" s="31">
        <f t="shared" si="0"/>
        <v>1937747</v>
      </c>
      <c r="K10" s="31">
        <f t="shared" si="0"/>
        <v>9384589</v>
      </c>
      <c r="L10" s="15"/>
      <c r="M10" s="15"/>
      <c r="N10" s="15"/>
      <c r="O10" s="15"/>
      <c r="P10" s="15"/>
    </row>
    <row r="11" spans="1:16" x14ac:dyDescent="0.2">
      <c r="A11" s="1">
        <v>2</v>
      </c>
      <c r="B11" s="13" t="s">
        <v>68</v>
      </c>
      <c r="C11" s="10">
        <v>137795</v>
      </c>
      <c r="D11" s="10">
        <v>37205</v>
      </c>
      <c r="E11" s="10">
        <f>SUM(C11:D11)</f>
        <v>175000</v>
      </c>
      <c r="F11" s="33">
        <v>137795</v>
      </c>
      <c r="G11" s="33">
        <v>37205</v>
      </c>
      <c r="H11" s="33">
        <f>F11+G11</f>
        <v>175000</v>
      </c>
      <c r="I11" s="33">
        <v>35407</v>
      </c>
      <c r="J11" s="33">
        <v>9560</v>
      </c>
      <c r="K11" s="33">
        <f t="shared" ref="K11:K23" si="1">SUM(I11:J11)</f>
        <v>44967</v>
      </c>
      <c r="L11" s="16"/>
      <c r="M11" s="16"/>
      <c r="N11" s="16"/>
      <c r="O11" s="16"/>
      <c r="P11" s="16"/>
    </row>
    <row r="12" spans="1:16" s="12" customFormat="1" x14ac:dyDescent="0.2">
      <c r="A12" s="11">
        <v>3</v>
      </c>
      <c r="B12" s="13" t="s">
        <v>53</v>
      </c>
      <c r="C12" s="10"/>
      <c r="D12" s="10"/>
      <c r="E12" s="10">
        <f t="shared" ref="E12:E38" si="2">SUM(C12:D12)</f>
        <v>0</v>
      </c>
      <c r="F12" s="35"/>
      <c r="G12" s="35"/>
      <c r="H12" s="35">
        <f t="shared" ref="H12:H21" si="3">SUM(F12:G12)</f>
        <v>0</v>
      </c>
      <c r="I12" s="35"/>
      <c r="J12" s="35"/>
      <c r="K12" s="35">
        <f t="shared" si="1"/>
        <v>0</v>
      </c>
      <c r="L12" s="17"/>
      <c r="M12" s="17"/>
      <c r="N12" s="17"/>
      <c r="O12" s="17"/>
      <c r="P12" s="17"/>
    </row>
    <row r="13" spans="1:16" s="12" customFormat="1" ht="22.5" x14ac:dyDescent="0.2">
      <c r="A13" s="11">
        <v>4</v>
      </c>
      <c r="B13" s="14" t="s">
        <v>44</v>
      </c>
      <c r="C13" s="48"/>
      <c r="D13" s="48"/>
      <c r="E13" s="10">
        <f t="shared" si="2"/>
        <v>0</v>
      </c>
      <c r="F13" s="35"/>
      <c r="G13" s="35"/>
      <c r="H13" s="35">
        <f t="shared" si="3"/>
        <v>0</v>
      </c>
      <c r="I13" s="35"/>
      <c r="J13" s="35"/>
      <c r="K13" s="35">
        <f t="shared" si="1"/>
        <v>0</v>
      </c>
      <c r="L13" s="17"/>
      <c r="M13" s="17"/>
      <c r="N13" s="17"/>
      <c r="O13" s="17"/>
      <c r="P13" s="17"/>
    </row>
    <row r="14" spans="1:16" x14ac:dyDescent="0.2">
      <c r="A14" s="1">
        <v>5</v>
      </c>
      <c r="B14" s="14" t="s">
        <v>56</v>
      </c>
      <c r="C14" s="48"/>
      <c r="D14" s="48"/>
      <c r="E14" s="10">
        <f t="shared" si="2"/>
        <v>0</v>
      </c>
      <c r="F14" s="33"/>
      <c r="G14" s="33"/>
      <c r="H14" s="33">
        <f t="shared" si="3"/>
        <v>0</v>
      </c>
      <c r="I14" s="33"/>
      <c r="J14" s="33"/>
      <c r="K14" s="33">
        <f t="shared" si="1"/>
        <v>0</v>
      </c>
      <c r="L14" s="16"/>
      <c r="M14" s="16"/>
      <c r="N14" s="16"/>
      <c r="O14" s="16"/>
      <c r="P14" s="16"/>
    </row>
    <row r="15" spans="1:16" x14ac:dyDescent="0.2">
      <c r="A15" s="1">
        <v>6</v>
      </c>
      <c r="B15" s="14" t="s">
        <v>57</v>
      </c>
      <c r="C15" s="48"/>
      <c r="D15" s="48"/>
      <c r="E15" s="10">
        <f t="shared" si="2"/>
        <v>0</v>
      </c>
      <c r="F15" s="33"/>
      <c r="G15" s="33"/>
      <c r="H15" s="33">
        <f t="shared" si="3"/>
        <v>0</v>
      </c>
      <c r="I15" s="33"/>
      <c r="J15" s="33"/>
      <c r="K15" s="33">
        <f t="shared" si="1"/>
        <v>0</v>
      </c>
      <c r="L15" s="16"/>
      <c r="M15" s="16"/>
      <c r="N15" s="16"/>
      <c r="O15" s="16"/>
      <c r="P15" s="16"/>
    </row>
    <row r="16" spans="1:16" x14ac:dyDescent="0.2">
      <c r="A16" s="1">
        <v>7</v>
      </c>
      <c r="B16" s="14" t="s">
        <v>74</v>
      </c>
      <c r="C16" s="48"/>
      <c r="D16" s="48"/>
      <c r="E16" s="10">
        <f t="shared" si="2"/>
        <v>0</v>
      </c>
      <c r="F16" s="33">
        <f>18898+11008</f>
        <v>29906</v>
      </c>
      <c r="G16" s="33">
        <f>5102+2972</f>
        <v>8074</v>
      </c>
      <c r="H16" s="33">
        <f t="shared" si="3"/>
        <v>37980</v>
      </c>
      <c r="I16" s="33">
        <f>18898+11008</f>
        <v>29906</v>
      </c>
      <c r="J16" s="33">
        <f>2972+5102</f>
        <v>8074</v>
      </c>
      <c r="K16" s="33">
        <f t="shared" si="1"/>
        <v>37980</v>
      </c>
      <c r="L16" s="16"/>
      <c r="M16" s="16"/>
      <c r="N16" s="16"/>
      <c r="O16" s="16"/>
      <c r="P16" s="16"/>
    </row>
    <row r="17" spans="1:16" ht="22.5" x14ac:dyDescent="0.2">
      <c r="A17" s="1">
        <v>8</v>
      </c>
      <c r="B17" s="14" t="s">
        <v>73</v>
      </c>
      <c r="C17" s="48"/>
      <c r="D17" s="48"/>
      <c r="E17" s="10">
        <f t="shared" si="2"/>
        <v>0</v>
      </c>
      <c r="F17" s="33">
        <v>4750000</v>
      </c>
      <c r="G17" s="33">
        <v>1265000</v>
      </c>
      <c r="H17" s="33">
        <f t="shared" si="3"/>
        <v>6015000</v>
      </c>
      <c r="I17" s="33">
        <f>3739238+944880</f>
        <v>4684118</v>
      </c>
      <c r="J17" s="33">
        <f>1009594+255118</f>
        <v>1264712</v>
      </c>
      <c r="K17" s="33">
        <f t="shared" si="1"/>
        <v>5948830</v>
      </c>
      <c r="L17" s="16"/>
      <c r="M17" s="16"/>
      <c r="N17" s="16"/>
      <c r="O17" s="16"/>
      <c r="P17" s="16"/>
    </row>
    <row r="18" spans="1:16" x14ac:dyDescent="0.2">
      <c r="A18" s="1">
        <v>9</v>
      </c>
      <c r="B18" s="14" t="s">
        <v>60</v>
      </c>
      <c r="C18" s="48"/>
      <c r="D18" s="48"/>
      <c r="E18" s="10">
        <f t="shared" si="2"/>
        <v>0</v>
      </c>
      <c r="F18" s="33"/>
      <c r="G18" s="33"/>
      <c r="H18" s="33">
        <f t="shared" si="3"/>
        <v>0</v>
      </c>
      <c r="I18" s="33"/>
      <c r="J18" s="33"/>
      <c r="K18" s="33">
        <f t="shared" si="1"/>
        <v>0</v>
      </c>
      <c r="L18" s="16"/>
      <c r="M18" s="16"/>
      <c r="N18" s="16"/>
      <c r="O18" s="16"/>
      <c r="P18" s="16"/>
    </row>
    <row r="19" spans="1:16" x14ac:dyDescent="0.2">
      <c r="A19" s="1">
        <v>10</v>
      </c>
      <c r="B19" s="14" t="s">
        <v>72</v>
      </c>
      <c r="C19" s="48"/>
      <c r="D19" s="48"/>
      <c r="E19" s="10">
        <f t="shared" si="2"/>
        <v>0</v>
      </c>
      <c r="F19" s="33">
        <v>143750</v>
      </c>
      <c r="G19" s="33"/>
      <c r="H19" s="33">
        <f t="shared" si="3"/>
        <v>143750</v>
      </c>
      <c r="I19" s="33">
        <v>143750</v>
      </c>
      <c r="J19" s="33">
        <v>38813</v>
      </c>
      <c r="K19" s="33">
        <f t="shared" si="1"/>
        <v>182563</v>
      </c>
      <c r="L19" s="16"/>
      <c r="M19" s="16"/>
      <c r="N19" s="16"/>
      <c r="O19" s="16"/>
      <c r="P19" s="16"/>
    </row>
    <row r="20" spans="1:16" x14ac:dyDescent="0.2">
      <c r="A20" s="1">
        <v>11</v>
      </c>
      <c r="B20" s="14" t="s">
        <v>65</v>
      </c>
      <c r="C20" s="48"/>
      <c r="D20" s="48"/>
      <c r="E20" s="10">
        <f t="shared" si="2"/>
        <v>0</v>
      </c>
      <c r="F20" s="33">
        <v>270000</v>
      </c>
      <c r="G20" s="33"/>
      <c r="H20" s="33">
        <f t="shared" si="3"/>
        <v>270000</v>
      </c>
      <c r="I20" s="33">
        <v>270000</v>
      </c>
      <c r="J20" s="33"/>
      <c r="K20" s="33">
        <f t="shared" si="1"/>
        <v>270000</v>
      </c>
      <c r="L20" s="16"/>
      <c r="M20" s="16"/>
      <c r="N20" s="16"/>
      <c r="O20" s="16"/>
      <c r="P20" s="16"/>
    </row>
    <row r="21" spans="1:16" s="9" customFormat="1" x14ac:dyDescent="0.2">
      <c r="A21" s="8">
        <v>12</v>
      </c>
      <c r="B21" s="14" t="s">
        <v>75</v>
      </c>
      <c r="C21" s="48"/>
      <c r="D21" s="48"/>
      <c r="E21" s="10">
        <f t="shared" si="2"/>
        <v>0</v>
      </c>
      <c r="F21" s="37">
        <v>19685</v>
      </c>
      <c r="G21" s="37">
        <v>5315</v>
      </c>
      <c r="H21" s="37">
        <f t="shared" si="3"/>
        <v>25000</v>
      </c>
      <c r="I21" s="37">
        <v>19685</v>
      </c>
      <c r="J21" s="37">
        <v>5315</v>
      </c>
      <c r="K21" s="33">
        <f t="shared" si="1"/>
        <v>25000</v>
      </c>
      <c r="L21" s="18"/>
      <c r="M21" s="18"/>
      <c r="N21" s="18"/>
      <c r="O21" s="18"/>
      <c r="P21" s="18"/>
    </row>
    <row r="22" spans="1:16" x14ac:dyDescent="0.2">
      <c r="A22" s="1">
        <v>13</v>
      </c>
      <c r="B22" s="14" t="s">
        <v>28</v>
      </c>
      <c r="C22" s="48">
        <v>869291</v>
      </c>
      <c r="D22" s="48">
        <v>234709</v>
      </c>
      <c r="E22" s="10">
        <f t="shared" si="2"/>
        <v>1104000</v>
      </c>
      <c r="F22" s="33">
        <f>869291-58978</f>
        <v>810313</v>
      </c>
      <c r="G22" s="33">
        <f>234709-15923</f>
        <v>218786</v>
      </c>
      <c r="H22" s="33">
        <f>F22+G22</f>
        <v>1029099</v>
      </c>
      <c r="I22" s="33"/>
      <c r="J22" s="33"/>
      <c r="K22" s="33">
        <f t="shared" si="1"/>
        <v>0</v>
      </c>
      <c r="L22" s="16"/>
      <c r="M22" s="16"/>
      <c r="N22" s="16"/>
      <c r="O22" s="16"/>
      <c r="P22" s="16"/>
    </row>
    <row r="23" spans="1:16" x14ac:dyDescent="0.2">
      <c r="A23" s="1">
        <v>14</v>
      </c>
      <c r="B23" s="14" t="s">
        <v>76</v>
      </c>
      <c r="C23" s="48"/>
      <c r="D23" s="48"/>
      <c r="E23" s="10">
        <f t="shared" si="2"/>
        <v>0</v>
      </c>
      <c r="F23" s="33">
        <v>9387</v>
      </c>
      <c r="G23" s="33">
        <v>2534</v>
      </c>
      <c r="H23" s="33">
        <f t="shared" ref="H23:H40" si="4">SUM(F23:G23)</f>
        <v>11921</v>
      </c>
      <c r="I23" s="20">
        <v>9387</v>
      </c>
      <c r="J23" s="33">
        <v>2534</v>
      </c>
      <c r="K23" s="33">
        <f t="shared" si="1"/>
        <v>11921</v>
      </c>
      <c r="L23" s="16"/>
      <c r="M23" s="16"/>
      <c r="N23" s="16"/>
      <c r="O23" s="16"/>
      <c r="P23" s="16"/>
    </row>
    <row r="24" spans="1:16" x14ac:dyDescent="0.2">
      <c r="A24" s="1">
        <v>15</v>
      </c>
      <c r="B24" s="14" t="s">
        <v>43</v>
      </c>
      <c r="C24" s="48"/>
      <c r="D24" s="48"/>
      <c r="E24" s="10">
        <f t="shared" si="2"/>
        <v>0</v>
      </c>
      <c r="F24" s="33"/>
      <c r="G24" s="33"/>
      <c r="H24" s="33">
        <f t="shared" si="4"/>
        <v>0</v>
      </c>
      <c r="I24" s="33"/>
      <c r="J24" s="33"/>
      <c r="K24" s="33">
        <f>SUM(I24:J24)</f>
        <v>0</v>
      </c>
      <c r="L24" s="16"/>
      <c r="M24" s="16"/>
      <c r="N24" s="16"/>
      <c r="O24" s="16"/>
      <c r="P24" s="16"/>
    </row>
    <row r="25" spans="1:16" x14ac:dyDescent="0.2">
      <c r="A25" s="1">
        <v>16</v>
      </c>
      <c r="B25" s="14" t="s">
        <v>84</v>
      </c>
      <c r="C25" s="48"/>
      <c r="D25" s="48"/>
      <c r="E25" s="10">
        <f t="shared" si="2"/>
        <v>0</v>
      </c>
      <c r="F25" s="33">
        <v>50253000</v>
      </c>
      <c r="G25" s="33"/>
      <c r="H25" s="33">
        <f t="shared" si="4"/>
        <v>50253000</v>
      </c>
      <c r="I25" s="33"/>
      <c r="J25" s="33"/>
      <c r="K25" s="33">
        <f>SUM(I25:J25)</f>
        <v>0</v>
      </c>
      <c r="L25" s="16"/>
      <c r="M25" s="16"/>
      <c r="N25" s="16"/>
      <c r="O25" s="16"/>
      <c r="P25" s="16"/>
    </row>
    <row r="26" spans="1:16" x14ac:dyDescent="0.2">
      <c r="A26" s="1">
        <v>17</v>
      </c>
      <c r="B26" s="14" t="s">
        <v>85</v>
      </c>
      <c r="C26" s="48"/>
      <c r="D26" s="48"/>
      <c r="E26" s="10">
        <f t="shared" si="2"/>
        <v>0</v>
      </c>
      <c r="F26" s="33">
        <v>445000</v>
      </c>
      <c r="G26" s="33">
        <v>120150</v>
      </c>
      <c r="H26" s="33">
        <f t="shared" si="4"/>
        <v>565150</v>
      </c>
      <c r="I26" s="33">
        <v>441840</v>
      </c>
      <c r="J26" s="33">
        <v>119297</v>
      </c>
      <c r="K26" s="33">
        <f>SUM(I26:J26)</f>
        <v>561137</v>
      </c>
      <c r="L26" s="16"/>
      <c r="M26" s="16"/>
      <c r="N26" s="16"/>
      <c r="O26" s="16"/>
      <c r="P26" s="16"/>
    </row>
    <row r="27" spans="1:16" ht="22.5" x14ac:dyDescent="0.2">
      <c r="A27" s="1">
        <v>18</v>
      </c>
      <c r="B27" s="14" t="s">
        <v>48</v>
      </c>
      <c r="C27" s="48"/>
      <c r="D27" s="48"/>
      <c r="E27" s="10">
        <f t="shared" si="2"/>
        <v>0</v>
      </c>
      <c r="F27" s="33"/>
      <c r="G27" s="33"/>
      <c r="H27" s="33">
        <f t="shared" si="4"/>
        <v>0</v>
      </c>
      <c r="I27" s="33"/>
      <c r="J27" s="33"/>
      <c r="K27" s="33">
        <f>SUM(I27:J27)</f>
        <v>0</v>
      </c>
      <c r="L27" s="16"/>
      <c r="M27" s="16"/>
      <c r="N27" s="16"/>
      <c r="O27" s="16"/>
      <c r="P27" s="16"/>
    </row>
    <row r="28" spans="1:16" x14ac:dyDescent="0.2">
      <c r="A28" s="1">
        <v>19</v>
      </c>
      <c r="B28" s="14" t="s">
        <v>86</v>
      </c>
      <c r="C28" s="48"/>
      <c r="D28" s="48"/>
      <c r="E28" s="10">
        <f t="shared" si="2"/>
        <v>0</v>
      </c>
      <c r="F28" s="33"/>
      <c r="G28" s="33"/>
      <c r="H28" s="33">
        <f t="shared" si="4"/>
        <v>0</v>
      </c>
      <c r="I28" s="33">
        <v>290000</v>
      </c>
      <c r="J28" s="33">
        <v>78300</v>
      </c>
      <c r="K28" s="33">
        <f>SUM(I28:J28)</f>
        <v>368300</v>
      </c>
      <c r="L28" s="16"/>
      <c r="M28" s="16"/>
      <c r="N28" s="16"/>
      <c r="O28" s="16"/>
      <c r="P28" s="16"/>
    </row>
    <row r="29" spans="1:16" x14ac:dyDescent="0.2">
      <c r="A29" s="1">
        <v>20</v>
      </c>
      <c r="B29" s="14" t="s">
        <v>83</v>
      </c>
      <c r="C29" s="48"/>
      <c r="D29" s="48"/>
      <c r="E29" s="10">
        <f t="shared" si="2"/>
        <v>0</v>
      </c>
      <c r="F29" s="33">
        <v>43307</v>
      </c>
      <c r="G29" s="33">
        <v>11693</v>
      </c>
      <c r="H29" s="33">
        <f t="shared" si="4"/>
        <v>55000</v>
      </c>
      <c r="I29" s="33">
        <v>43307</v>
      </c>
      <c r="J29" s="33">
        <v>11693</v>
      </c>
      <c r="K29" s="33">
        <f t="shared" ref="K29:K38" si="5">SUM(I29:J29)</f>
        <v>55000</v>
      </c>
      <c r="L29" s="16"/>
      <c r="M29" s="16"/>
      <c r="N29" s="16"/>
      <c r="O29" s="16"/>
      <c r="P29" s="16"/>
    </row>
    <row r="30" spans="1:16" x14ac:dyDescent="0.2">
      <c r="A30" s="1">
        <v>21</v>
      </c>
      <c r="B30" s="14" t="s">
        <v>54</v>
      </c>
      <c r="C30" s="48"/>
      <c r="D30" s="48"/>
      <c r="E30" s="10">
        <f t="shared" si="2"/>
        <v>0</v>
      </c>
      <c r="F30" s="33"/>
      <c r="G30" s="33"/>
      <c r="H30" s="33">
        <f t="shared" si="4"/>
        <v>0</v>
      </c>
      <c r="I30" s="33"/>
      <c r="J30" s="33"/>
      <c r="K30" s="33">
        <f t="shared" si="5"/>
        <v>0</v>
      </c>
      <c r="L30" s="16"/>
      <c r="M30" s="16"/>
      <c r="N30" s="16"/>
      <c r="O30" s="16"/>
      <c r="P30" s="16"/>
    </row>
    <row r="31" spans="1:16" x14ac:dyDescent="0.2">
      <c r="A31" s="1">
        <v>22</v>
      </c>
      <c r="B31" s="14" t="s">
        <v>87</v>
      </c>
      <c r="C31" s="48"/>
      <c r="D31" s="48"/>
      <c r="E31" s="10">
        <f t="shared" si="2"/>
        <v>0</v>
      </c>
      <c r="F31" s="33"/>
      <c r="G31" s="33"/>
      <c r="H31" s="33">
        <f t="shared" si="4"/>
        <v>0</v>
      </c>
      <c r="I31" s="33">
        <f>69291+24016</f>
        <v>93307</v>
      </c>
      <c r="J31" s="33">
        <f>18709+6484</f>
        <v>25193</v>
      </c>
      <c r="K31" s="33">
        <f t="shared" si="5"/>
        <v>118500</v>
      </c>
      <c r="L31" s="16"/>
      <c r="M31" s="16"/>
      <c r="N31" s="16"/>
      <c r="O31" s="16"/>
      <c r="P31" s="16"/>
    </row>
    <row r="32" spans="1:16" x14ac:dyDescent="0.2">
      <c r="A32" s="1">
        <v>23</v>
      </c>
      <c r="B32" s="14" t="s">
        <v>88</v>
      </c>
      <c r="C32" s="48"/>
      <c r="D32" s="48"/>
      <c r="E32" s="10">
        <f t="shared" si="2"/>
        <v>0</v>
      </c>
      <c r="F32" s="33"/>
      <c r="G32" s="33"/>
      <c r="H32" s="33">
        <f t="shared" si="4"/>
        <v>0</v>
      </c>
      <c r="I32" s="33">
        <v>360000</v>
      </c>
      <c r="J32" s="33">
        <v>97200</v>
      </c>
      <c r="K32" s="33">
        <f t="shared" si="5"/>
        <v>457200</v>
      </c>
      <c r="L32" s="16"/>
      <c r="M32" s="16"/>
      <c r="N32" s="16"/>
      <c r="O32" s="16"/>
      <c r="P32" s="16"/>
    </row>
    <row r="33" spans="1:16" ht="12" customHeight="1" x14ac:dyDescent="0.2">
      <c r="A33" s="1">
        <v>27</v>
      </c>
      <c r="B33" s="14" t="s">
        <v>40</v>
      </c>
      <c r="C33" s="48"/>
      <c r="D33" s="48"/>
      <c r="E33" s="10">
        <f t="shared" si="2"/>
        <v>0</v>
      </c>
      <c r="F33" s="33"/>
      <c r="G33" s="33"/>
      <c r="H33" s="33">
        <f t="shared" si="4"/>
        <v>0</v>
      </c>
      <c r="I33" s="33"/>
      <c r="J33" s="33"/>
      <c r="K33" s="33">
        <f t="shared" si="5"/>
        <v>0</v>
      </c>
      <c r="L33" s="16"/>
      <c r="M33" s="16"/>
      <c r="N33" s="16"/>
      <c r="O33" s="16"/>
      <c r="P33" s="16"/>
    </row>
    <row r="34" spans="1:16" x14ac:dyDescent="0.2">
      <c r="A34" s="1">
        <v>28</v>
      </c>
      <c r="B34" s="14" t="s">
        <v>47</v>
      </c>
      <c r="C34" s="48"/>
      <c r="D34" s="48"/>
      <c r="E34" s="10">
        <f t="shared" si="2"/>
        <v>0</v>
      </c>
      <c r="F34" s="33"/>
      <c r="G34" s="33"/>
      <c r="H34" s="33">
        <f t="shared" si="4"/>
        <v>0</v>
      </c>
      <c r="I34" s="33"/>
      <c r="J34" s="33"/>
      <c r="K34" s="33"/>
      <c r="L34" s="16"/>
      <c r="M34" s="16"/>
      <c r="N34" s="16"/>
      <c r="O34" s="16"/>
      <c r="P34" s="16"/>
    </row>
    <row r="35" spans="1:16" x14ac:dyDescent="0.2">
      <c r="A35" s="1">
        <v>29</v>
      </c>
      <c r="B35" s="14" t="s">
        <v>29</v>
      </c>
      <c r="C35" s="48"/>
      <c r="D35" s="48"/>
      <c r="E35" s="10">
        <f t="shared" si="2"/>
        <v>0</v>
      </c>
      <c r="F35" s="33"/>
      <c r="G35" s="33"/>
      <c r="H35" s="33"/>
      <c r="I35" s="33"/>
      <c r="J35" s="33"/>
      <c r="K35" s="33"/>
      <c r="L35" s="16"/>
      <c r="M35" s="16"/>
      <c r="N35" s="16"/>
      <c r="O35" s="16"/>
      <c r="P35" s="16"/>
    </row>
    <row r="36" spans="1:16" x14ac:dyDescent="0.2">
      <c r="A36" s="1">
        <v>30</v>
      </c>
      <c r="B36" s="14" t="s">
        <v>49</v>
      </c>
      <c r="C36" s="48">
        <v>1600490</v>
      </c>
      <c r="D36" s="48"/>
      <c r="E36" s="10">
        <f t="shared" si="2"/>
        <v>1600490</v>
      </c>
      <c r="F36" s="33">
        <v>1260228</v>
      </c>
      <c r="G36" s="33">
        <v>340262</v>
      </c>
      <c r="H36" s="33">
        <f t="shared" si="4"/>
        <v>1600490</v>
      </c>
      <c r="I36" s="33"/>
      <c r="J36" s="33"/>
      <c r="K36" s="33">
        <f t="shared" si="5"/>
        <v>0</v>
      </c>
      <c r="L36" s="16"/>
      <c r="M36" s="16"/>
      <c r="N36" s="16"/>
      <c r="O36" s="16"/>
      <c r="P36" s="16"/>
    </row>
    <row r="37" spans="1:16" x14ac:dyDescent="0.2">
      <c r="A37" s="1">
        <v>31</v>
      </c>
      <c r="B37" s="14" t="s">
        <v>37</v>
      </c>
      <c r="C37" s="48"/>
      <c r="D37" s="48"/>
      <c r="E37" s="10">
        <f t="shared" si="2"/>
        <v>0</v>
      </c>
      <c r="F37" s="33"/>
      <c r="G37" s="33"/>
      <c r="H37" s="33">
        <f t="shared" si="4"/>
        <v>0</v>
      </c>
      <c r="I37" s="33"/>
      <c r="J37" s="33"/>
      <c r="K37" s="33">
        <f t="shared" si="5"/>
        <v>0</v>
      </c>
      <c r="L37" s="16"/>
      <c r="M37" s="16"/>
      <c r="N37" s="16"/>
      <c r="O37" s="16"/>
      <c r="P37" s="16"/>
    </row>
    <row r="38" spans="1:16" x14ac:dyDescent="0.2">
      <c r="A38" s="1">
        <v>32</v>
      </c>
      <c r="B38" s="14" t="s">
        <v>38</v>
      </c>
      <c r="C38" s="48"/>
      <c r="D38" s="48"/>
      <c r="E38" s="10">
        <f t="shared" si="2"/>
        <v>0</v>
      </c>
      <c r="F38" s="33"/>
      <c r="G38" s="33"/>
      <c r="H38" s="33">
        <f t="shared" si="4"/>
        <v>0</v>
      </c>
      <c r="I38" s="33">
        <f>1026135</f>
        <v>1026135</v>
      </c>
      <c r="J38" s="33">
        <f>277056</f>
        <v>277056</v>
      </c>
      <c r="K38" s="33">
        <f t="shared" si="5"/>
        <v>1303191</v>
      </c>
      <c r="L38" s="16"/>
      <c r="M38" s="16"/>
      <c r="N38" s="16"/>
      <c r="O38" s="16"/>
      <c r="P38" s="16"/>
    </row>
    <row r="39" spans="1:16" s="2" customFormat="1" x14ac:dyDescent="0.2">
      <c r="A39" s="3">
        <v>33</v>
      </c>
      <c r="B39" s="3" t="s">
        <v>25</v>
      </c>
      <c r="C39" s="39">
        <f>SUM(C40:C40)</f>
        <v>0</v>
      </c>
      <c r="D39" s="39">
        <f>SUM(D40:D40)</f>
        <v>0</v>
      </c>
      <c r="E39" s="39">
        <f>SUM(E40:E40)</f>
        <v>0</v>
      </c>
      <c r="F39" s="39">
        <f t="shared" ref="F39:K39" si="6">SUM(F40:F40)</f>
        <v>0</v>
      </c>
      <c r="G39" s="39">
        <f t="shared" si="6"/>
        <v>0</v>
      </c>
      <c r="H39" s="39">
        <f t="shared" si="6"/>
        <v>0</v>
      </c>
      <c r="I39" s="39"/>
      <c r="J39" s="39"/>
      <c r="K39" s="39">
        <f t="shared" si="6"/>
        <v>0</v>
      </c>
      <c r="L39" s="15"/>
      <c r="M39" s="15"/>
      <c r="N39" s="15"/>
      <c r="O39" s="15"/>
      <c r="P39" s="15"/>
    </row>
    <row r="40" spans="1:16" x14ac:dyDescent="0.2">
      <c r="A40" s="1">
        <v>34</v>
      </c>
      <c r="B40" s="14" t="s">
        <v>26</v>
      </c>
      <c r="C40" s="49"/>
      <c r="D40" s="49"/>
      <c r="E40" s="49"/>
      <c r="F40" s="33"/>
      <c r="G40" s="33"/>
      <c r="H40" s="33">
        <f t="shared" si="4"/>
        <v>0</v>
      </c>
      <c r="I40" s="33"/>
      <c r="J40" s="33"/>
      <c r="K40" s="33">
        <f>SUM(I40:J40)</f>
        <v>0</v>
      </c>
    </row>
    <row r="41" spans="1:16" s="2" customFormat="1" x14ac:dyDescent="0.2">
      <c r="A41" s="3">
        <v>35</v>
      </c>
      <c r="B41" s="3" t="s">
        <v>4</v>
      </c>
      <c r="C41" s="39">
        <f t="shared" ref="C41:K41" si="7">C10+C39</f>
        <v>2607576</v>
      </c>
      <c r="D41" s="39">
        <f t="shared" si="7"/>
        <v>271914</v>
      </c>
      <c r="E41" s="39">
        <f t="shared" si="7"/>
        <v>2879490</v>
      </c>
      <c r="F41" s="39">
        <f t="shared" si="7"/>
        <v>58172371</v>
      </c>
      <c r="G41" s="39">
        <f t="shared" si="7"/>
        <v>2009019</v>
      </c>
      <c r="H41" s="39">
        <f t="shared" si="7"/>
        <v>60181390</v>
      </c>
      <c r="I41" s="39">
        <f t="shared" si="7"/>
        <v>7446842</v>
      </c>
      <c r="J41" s="39">
        <f t="shared" si="7"/>
        <v>1937747</v>
      </c>
      <c r="K41" s="39">
        <f t="shared" si="7"/>
        <v>9384589</v>
      </c>
    </row>
    <row r="42" spans="1:16" x14ac:dyDescent="0.2">
      <c r="K42" s="20" t="s">
        <v>21</v>
      </c>
      <c r="L42" s="19"/>
      <c r="M42" s="19"/>
    </row>
    <row r="43" spans="1:16" x14ac:dyDescent="0.2">
      <c r="A43" s="1"/>
      <c r="B43" s="1"/>
      <c r="C43" s="44"/>
      <c r="D43" s="45" t="s">
        <v>61</v>
      </c>
      <c r="E43" s="46"/>
      <c r="F43" s="24"/>
      <c r="G43" s="47" t="s">
        <v>61</v>
      </c>
      <c r="H43" s="25"/>
      <c r="I43" s="24"/>
      <c r="J43" s="22" t="s">
        <v>61</v>
      </c>
      <c r="K43" s="25"/>
    </row>
    <row r="44" spans="1:16" x14ac:dyDescent="0.2">
      <c r="A44" s="1"/>
      <c r="B44" s="6" t="s">
        <v>19</v>
      </c>
      <c r="C44" s="60" t="s">
        <v>5</v>
      </c>
      <c r="D44" s="61"/>
      <c r="E44" s="62"/>
      <c r="F44" s="57" t="s">
        <v>6</v>
      </c>
      <c r="G44" s="58"/>
      <c r="H44" s="59"/>
      <c r="I44" s="57" t="s">
        <v>51</v>
      </c>
      <c r="J44" s="58"/>
      <c r="K44" s="59"/>
    </row>
    <row r="45" spans="1:16" x14ac:dyDescent="0.2">
      <c r="A45" s="5"/>
      <c r="B45" s="5" t="s">
        <v>7</v>
      </c>
      <c r="C45" s="27" t="s">
        <v>8</v>
      </c>
      <c r="D45" s="27" t="s">
        <v>9</v>
      </c>
      <c r="E45" s="27" t="s">
        <v>10</v>
      </c>
      <c r="F45" s="27" t="s">
        <v>11</v>
      </c>
      <c r="G45" s="27" t="s">
        <v>12</v>
      </c>
      <c r="H45" s="27" t="s">
        <v>13</v>
      </c>
      <c r="I45" s="27" t="s">
        <v>14</v>
      </c>
      <c r="J45" s="27" t="s">
        <v>15</v>
      </c>
      <c r="K45" s="27" t="s">
        <v>16</v>
      </c>
    </row>
    <row r="46" spans="1:16" x14ac:dyDescent="0.2">
      <c r="A46" s="1"/>
      <c r="B46" s="1"/>
      <c r="C46" s="29" t="s">
        <v>1</v>
      </c>
      <c r="D46" s="29" t="s">
        <v>2</v>
      </c>
      <c r="E46" s="29" t="s">
        <v>3</v>
      </c>
      <c r="F46" s="29" t="s">
        <v>1</v>
      </c>
      <c r="G46" s="29" t="s">
        <v>2</v>
      </c>
      <c r="H46" s="29" t="s">
        <v>3</v>
      </c>
      <c r="I46" s="29" t="s">
        <v>1</v>
      </c>
      <c r="J46" s="29" t="s">
        <v>2</v>
      </c>
      <c r="K46" s="29" t="s">
        <v>3</v>
      </c>
    </row>
    <row r="47" spans="1:16" x14ac:dyDescent="0.2">
      <c r="A47" s="3">
        <v>1</v>
      </c>
      <c r="B47" s="7" t="s">
        <v>18</v>
      </c>
      <c r="C47" s="50"/>
      <c r="D47" s="50"/>
      <c r="E47" s="50"/>
      <c r="F47" s="31"/>
      <c r="G47" s="31"/>
      <c r="H47" s="31"/>
      <c r="I47" s="31"/>
      <c r="J47" s="31"/>
      <c r="K47" s="31"/>
    </row>
    <row r="48" spans="1:16" x14ac:dyDescent="0.2">
      <c r="A48" s="1">
        <v>2</v>
      </c>
      <c r="B48" s="1" t="s">
        <v>45</v>
      </c>
      <c r="C48" s="51"/>
      <c r="D48" s="51"/>
      <c r="E48" s="51"/>
      <c r="F48" s="33"/>
      <c r="G48" s="33"/>
      <c r="H48" s="33">
        <f>F48+G48</f>
        <v>0</v>
      </c>
      <c r="I48" s="33"/>
      <c r="J48" s="33"/>
      <c r="K48" s="33">
        <f>SUM(I48:J48)</f>
        <v>0</v>
      </c>
    </row>
    <row r="49" spans="1:11" x14ac:dyDescent="0.2">
      <c r="A49" s="1">
        <v>3</v>
      </c>
      <c r="B49" s="1" t="s">
        <v>46</v>
      </c>
      <c r="C49" s="51"/>
      <c r="D49" s="51"/>
      <c r="E49" s="51"/>
      <c r="F49" s="33"/>
      <c r="G49" s="33"/>
      <c r="H49" s="33">
        <f>SUM(F49:G49)</f>
        <v>0</v>
      </c>
      <c r="I49" s="33"/>
      <c r="J49" s="33"/>
      <c r="K49" s="33">
        <f>SUM(I49:J49)</f>
        <v>0</v>
      </c>
    </row>
    <row r="50" spans="1:11" x14ac:dyDescent="0.2">
      <c r="A50" s="1">
        <v>4</v>
      </c>
      <c r="B50" s="1" t="s">
        <v>52</v>
      </c>
      <c r="C50" s="51"/>
      <c r="D50" s="51"/>
      <c r="E50" s="51"/>
      <c r="F50" s="33"/>
      <c r="G50" s="33"/>
      <c r="H50" s="33">
        <f>SUM(F50:G50)</f>
        <v>0</v>
      </c>
      <c r="I50" s="33"/>
      <c r="J50" s="33"/>
      <c r="K50" s="33">
        <f>SUM(I50:J50)</f>
        <v>0</v>
      </c>
    </row>
    <row r="51" spans="1:11" x14ac:dyDescent="0.2">
      <c r="A51" s="1">
        <v>5</v>
      </c>
      <c r="B51" s="1"/>
      <c r="C51" s="51"/>
      <c r="D51" s="51"/>
      <c r="E51" s="51"/>
      <c r="F51" s="33"/>
      <c r="G51" s="33"/>
      <c r="H51" s="33">
        <f>SUM(F51:G51)</f>
        <v>0</v>
      </c>
      <c r="I51" s="33"/>
      <c r="J51" s="33"/>
      <c r="K51" s="33">
        <f>SUM(I51:J51)</f>
        <v>0</v>
      </c>
    </row>
    <row r="52" spans="1:11" x14ac:dyDescent="0.2">
      <c r="A52" s="1">
        <v>6</v>
      </c>
      <c r="B52" s="1"/>
      <c r="C52" s="51"/>
      <c r="D52" s="51"/>
      <c r="E52" s="51"/>
      <c r="F52" s="33"/>
      <c r="G52" s="33"/>
      <c r="H52" s="33">
        <f>SUM(F52:G52)</f>
        <v>0</v>
      </c>
      <c r="I52" s="33"/>
      <c r="J52" s="33"/>
      <c r="K52" s="33">
        <f>SUM(I52:J52)</f>
        <v>0</v>
      </c>
    </row>
    <row r="53" spans="1:11" x14ac:dyDescent="0.2">
      <c r="A53" s="10">
        <v>7</v>
      </c>
      <c r="B53" s="3" t="s">
        <v>4</v>
      </c>
      <c r="C53" s="52"/>
      <c r="D53" s="52"/>
      <c r="E53" s="52"/>
      <c r="F53" s="33">
        <f t="shared" ref="F53:K53" si="8">SUM(F48:F52)</f>
        <v>0</v>
      </c>
      <c r="G53" s="33">
        <f t="shared" si="8"/>
        <v>0</v>
      </c>
      <c r="H53" s="33">
        <f t="shared" si="8"/>
        <v>0</v>
      </c>
      <c r="I53" s="33">
        <f t="shared" si="8"/>
        <v>0</v>
      </c>
      <c r="J53" s="33">
        <f t="shared" si="8"/>
        <v>0</v>
      </c>
      <c r="K53" s="33">
        <f t="shared" si="8"/>
        <v>0</v>
      </c>
    </row>
    <row r="55" spans="1:11" ht="8.25" customHeight="1" x14ac:dyDescent="0.2"/>
    <row r="56" spans="1:11" ht="17.25" customHeight="1" x14ac:dyDescent="0.2">
      <c r="A56" s="1"/>
      <c r="B56" s="1"/>
      <c r="C56" s="44"/>
      <c r="D56" s="45" t="s">
        <v>61</v>
      </c>
      <c r="E56" s="46"/>
      <c r="F56" s="24"/>
      <c r="G56" s="47" t="s">
        <v>61</v>
      </c>
      <c r="H56" s="25"/>
      <c r="I56" s="24"/>
      <c r="J56" s="22" t="s">
        <v>61</v>
      </c>
      <c r="K56" s="25"/>
    </row>
    <row r="57" spans="1:11" x14ac:dyDescent="0.2">
      <c r="A57" s="1"/>
      <c r="B57" s="1" t="s">
        <v>23</v>
      </c>
      <c r="C57" s="60" t="s">
        <v>5</v>
      </c>
      <c r="D57" s="61"/>
      <c r="E57" s="62"/>
      <c r="F57" s="57" t="s">
        <v>6</v>
      </c>
      <c r="G57" s="58"/>
      <c r="H57" s="59"/>
      <c r="I57" s="57" t="s">
        <v>51</v>
      </c>
      <c r="J57" s="58"/>
      <c r="K57" s="59"/>
    </row>
    <row r="58" spans="1:11" x14ac:dyDescent="0.2">
      <c r="A58" s="5"/>
      <c r="B58" s="5" t="s">
        <v>7</v>
      </c>
      <c r="C58" s="27" t="s">
        <v>8</v>
      </c>
      <c r="D58" s="27" t="s">
        <v>9</v>
      </c>
      <c r="E58" s="27" t="s">
        <v>10</v>
      </c>
      <c r="F58" s="27" t="s">
        <v>11</v>
      </c>
      <c r="G58" s="27" t="s">
        <v>12</v>
      </c>
      <c r="H58" s="27" t="s">
        <v>13</v>
      </c>
      <c r="I58" s="27" t="s">
        <v>14</v>
      </c>
      <c r="J58" s="27" t="s">
        <v>15</v>
      </c>
      <c r="K58" s="27" t="s">
        <v>16</v>
      </c>
    </row>
    <row r="59" spans="1:11" x14ac:dyDescent="0.2">
      <c r="A59" s="1"/>
      <c r="B59" s="1"/>
      <c r="C59" s="29" t="s">
        <v>1</v>
      </c>
      <c r="D59" s="29" t="s">
        <v>2</v>
      </c>
      <c r="E59" s="29" t="s">
        <v>3</v>
      </c>
      <c r="F59" s="29" t="s">
        <v>1</v>
      </c>
      <c r="G59" s="29" t="s">
        <v>2</v>
      </c>
      <c r="H59" s="29" t="s">
        <v>3</v>
      </c>
      <c r="I59" s="29" t="s">
        <v>1</v>
      </c>
      <c r="J59" s="29" t="s">
        <v>2</v>
      </c>
      <c r="K59" s="29" t="s">
        <v>3</v>
      </c>
    </row>
    <row r="60" spans="1:11" x14ac:dyDescent="0.2">
      <c r="A60" s="3">
        <v>1</v>
      </c>
      <c r="B60" s="3" t="s">
        <v>24</v>
      </c>
      <c r="C60" s="52"/>
      <c r="D60" s="52"/>
      <c r="E60" s="52"/>
      <c r="F60" s="39">
        <f>SUM(F61:F63)</f>
        <v>12762013</v>
      </c>
      <c r="G60" s="39">
        <f>SUM(G61:G63)</f>
        <v>3351343</v>
      </c>
      <c r="H60" s="39">
        <f>SUM(H61:H63)</f>
        <v>16113356</v>
      </c>
      <c r="I60" s="39">
        <f>SUM(I61:I62)</f>
        <v>3947935</v>
      </c>
      <c r="J60" s="39">
        <f>SUM(J61:J62)</f>
        <v>1065942</v>
      </c>
      <c r="K60" s="39">
        <f>SUM(K61:K62)</f>
        <v>5013877</v>
      </c>
    </row>
    <row r="61" spans="1:11" x14ac:dyDescent="0.2">
      <c r="A61" s="1">
        <v>2</v>
      </c>
      <c r="B61" s="1" t="s">
        <v>71</v>
      </c>
      <c r="C61" s="51"/>
      <c r="D61" s="51"/>
      <c r="E61" s="51"/>
      <c r="F61" s="33">
        <v>278035</v>
      </c>
      <c r="G61" s="33">
        <v>75069</v>
      </c>
      <c r="H61" s="33">
        <f t="shared" ref="H61:H67" si="9">SUM(F61:G61)</f>
        <v>353104</v>
      </c>
      <c r="I61" s="33">
        <v>278035</v>
      </c>
      <c r="J61" s="33">
        <v>75069</v>
      </c>
      <c r="K61" s="33">
        <f t="shared" ref="K61:K67" si="10">SUM(I61:J61)</f>
        <v>353104</v>
      </c>
    </row>
    <row r="62" spans="1:11" x14ac:dyDescent="0.2">
      <c r="A62" s="1">
        <v>3</v>
      </c>
      <c r="B62" s="1" t="s">
        <v>77</v>
      </c>
      <c r="C62" s="51"/>
      <c r="D62" s="51"/>
      <c r="E62" s="51"/>
      <c r="F62" s="33">
        <f>3670000</f>
        <v>3670000</v>
      </c>
      <c r="G62" s="33">
        <v>991000</v>
      </c>
      <c r="H62" s="33">
        <f t="shared" si="9"/>
        <v>4661000</v>
      </c>
      <c r="I62" s="33">
        <v>3669900</v>
      </c>
      <c r="J62" s="33">
        <v>990873</v>
      </c>
      <c r="K62" s="33">
        <f t="shared" si="10"/>
        <v>4660773</v>
      </c>
    </row>
    <row r="63" spans="1:11" x14ac:dyDescent="0.2">
      <c r="A63" s="1">
        <v>4</v>
      </c>
      <c r="B63" s="1" t="s">
        <v>78</v>
      </c>
      <c r="C63" s="51"/>
      <c r="D63" s="51"/>
      <c r="E63" s="51"/>
      <c r="F63" s="33">
        <f>350000+8463978</f>
        <v>8813978</v>
      </c>
      <c r="G63" s="33">
        <v>2285274</v>
      </c>
      <c r="H63" s="33">
        <f t="shared" si="9"/>
        <v>11099252</v>
      </c>
      <c r="I63" s="33">
        <f>350000+7871500</f>
        <v>8221500</v>
      </c>
      <c r="J63" s="33">
        <v>2125305</v>
      </c>
      <c r="K63" s="33">
        <f t="shared" si="10"/>
        <v>10346805</v>
      </c>
    </row>
    <row r="64" spans="1:11" x14ac:dyDescent="0.2">
      <c r="A64" s="1">
        <v>5</v>
      </c>
      <c r="B64" s="1" t="s">
        <v>79</v>
      </c>
      <c r="C64" s="51"/>
      <c r="D64" s="51"/>
      <c r="E64" s="51"/>
      <c r="F64" s="33">
        <v>44469347</v>
      </c>
      <c r="G64" s="33"/>
      <c r="H64" s="33">
        <f t="shared" si="9"/>
        <v>44469347</v>
      </c>
      <c r="I64" s="33">
        <v>39891990</v>
      </c>
      <c r="J64" s="33"/>
      <c r="K64" s="33">
        <f t="shared" si="10"/>
        <v>39891990</v>
      </c>
    </row>
    <row r="65" spans="1:13" x14ac:dyDescent="0.2">
      <c r="A65" s="1">
        <v>6</v>
      </c>
      <c r="B65" s="1" t="s">
        <v>33</v>
      </c>
      <c r="C65" s="51"/>
      <c r="D65" s="51"/>
      <c r="E65" s="51"/>
      <c r="F65" s="33"/>
      <c r="G65" s="33"/>
      <c r="H65" s="33">
        <f t="shared" si="9"/>
        <v>0</v>
      </c>
      <c r="I65" s="33"/>
      <c r="J65" s="33"/>
      <c r="K65" s="33">
        <f t="shared" si="10"/>
        <v>0</v>
      </c>
    </row>
    <row r="66" spans="1:13" x14ac:dyDescent="0.2">
      <c r="A66" s="1">
        <v>7</v>
      </c>
      <c r="B66" s="1" t="s">
        <v>35</v>
      </c>
      <c r="C66" s="51"/>
      <c r="D66" s="51"/>
      <c r="E66" s="51"/>
      <c r="F66" s="33"/>
      <c r="G66" s="33"/>
      <c r="H66" s="33">
        <f t="shared" si="9"/>
        <v>0</v>
      </c>
      <c r="I66" s="33"/>
      <c r="J66" s="33"/>
      <c r="K66" s="33">
        <f t="shared" si="10"/>
        <v>0</v>
      </c>
    </row>
    <row r="67" spans="1:13" x14ac:dyDescent="0.2">
      <c r="A67" s="1">
        <v>8</v>
      </c>
      <c r="B67" s="1"/>
      <c r="C67" s="51"/>
      <c r="D67" s="51"/>
      <c r="E67" s="51"/>
      <c r="F67" s="33"/>
      <c r="G67" s="33"/>
      <c r="H67" s="33">
        <f t="shared" si="9"/>
        <v>0</v>
      </c>
      <c r="I67" s="33"/>
      <c r="J67" s="33"/>
      <c r="K67" s="33">
        <f t="shared" si="10"/>
        <v>0</v>
      </c>
    </row>
    <row r="68" spans="1:13" x14ac:dyDescent="0.2">
      <c r="A68" s="1">
        <v>9</v>
      </c>
      <c r="B68" s="1"/>
      <c r="C68" s="51"/>
      <c r="D68" s="51"/>
      <c r="E68" s="51"/>
      <c r="F68" s="33"/>
      <c r="G68" s="33"/>
      <c r="H68" s="33"/>
      <c r="I68" s="33"/>
      <c r="J68" s="33"/>
      <c r="K68" s="33"/>
    </row>
    <row r="69" spans="1:13" x14ac:dyDescent="0.2">
      <c r="A69" s="3">
        <v>10</v>
      </c>
      <c r="B69" s="3" t="s">
        <v>4</v>
      </c>
      <c r="C69" s="52"/>
      <c r="D69" s="52"/>
      <c r="E69" s="52"/>
      <c r="F69" s="39">
        <f t="shared" ref="F69:K69" si="11">SUM(F61:F68)</f>
        <v>57231360</v>
      </c>
      <c r="G69" s="39">
        <f t="shared" si="11"/>
        <v>3351343</v>
      </c>
      <c r="H69" s="39">
        <f t="shared" si="11"/>
        <v>60582703</v>
      </c>
      <c r="I69" s="39">
        <f t="shared" si="11"/>
        <v>52061425</v>
      </c>
      <c r="J69" s="39">
        <f t="shared" si="11"/>
        <v>3191247</v>
      </c>
      <c r="K69" s="39">
        <f t="shared" si="11"/>
        <v>55252672</v>
      </c>
    </row>
    <row r="70" spans="1:13" x14ac:dyDescent="0.2">
      <c r="L70" s="19"/>
      <c r="M70" s="19"/>
    </row>
  </sheetData>
  <mergeCells count="10">
    <mergeCell ref="C57:E57"/>
    <mergeCell ref="F57:H57"/>
    <mergeCell ref="I57:K57"/>
    <mergeCell ref="B2:E2"/>
    <mergeCell ref="C7:E7"/>
    <mergeCell ref="F7:H7"/>
    <mergeCell ref="I7:K7"/>
    <mergeCell ref="C44:E44"/>
    <mergeCell ref="F44:H44"/>
    <mergeCell ref="I44:K44"/>
  </mergeCells>
  <pageMargins left="0.39370078740157483" right="0.5118110236220472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A31" workbookViewId="0">
      <selection activeCell="I57" sqref="I57:K57"/>
    </sheetView>
  </sheetViews>
  <sheetFormatPr defaultRowHeight="12.75" x14ac:dyDescent="0.2"/>
  <cols>
    <col min="1" max="1" width="3.42578125" customWidth="1"/>
    <col min="2" max="2" width="47.7109375" customWidth="1"/>
    <col min="3" max="3" width="15" style="16" customWidth="1"/>
    <col min="4" max="4" width="12" style="16" customWidth="1"/>
    <col min="5" max="5" width="12.5703125" style="16" customWidth="1"/>
    <col min="6" max="6" width="15.140625" style="20" customWidth="1"/>
    <col min="7" max="7" width="10.85546875" style="20" customWidth="1"/>
    <col min="8" max="8" width="11.85546875" style="20" customWidth="1"/>
    <col min="9" max="9" width="11.140625" style="20" customWidth="1"/>
    <col min="10" max="10" width="10.42578125" style="20" customWidth="1"/>
    <col min="11" max="11" width="11.5703125" style="20" customWidth="1"/>
    <col min="12" max="12" width="10" bestFit="1" customWidth="1"/>
  </cols>
  <sheetData>
    <row r="1" spans="1:16" x14ac:dyDescent="0.2">
      <c r="K1" s="20" t="s">
        <v>20</v>
      </c>
    </row>
    <row r="2" spans="1:16" x14ac:dyDescent="0.2">
      <c r="B2" s="53" t="s">
        <v>89</v>
      </c>
      <c r="C2" s="53"/>
      <c r="D2" s="53"/>
      <c r="E2" s="53"/>
    </row>
    <row r="5" spans="1:16" ht="18.75" customHeight="1" x14ac:dyDescent="0.2">
      <c r="B5" t="s">
        <v>22</v>
      </c>
      <c r="I5" s="20" t="s">
        <v>30</v>
      </c>
    </row>
    <row r="6" spans="1:16" ht="14.25" customHeight="1" x14ac:dyDescent="0.2">
      <c r="A6" s="1"/>
      <c r="B6" s="1"/>
      <c r="C6" s="44"/>
      <c r="D6" s="45" t="s">
        <v>61</v>
      </c>
      <c r="E6" s="46"/>
      <c r="F6" s="24"/>
      <c r="G6" s="47" t="s">
        <v>61</v>
      </c>
      <c r="H6" s="25"/>
      <c r="I6" s="24"/>
      <c r="J6" s="22" t="s">
        <v>61</v>
      </c>
      <c r="K6" s="25"/>
    </row>
    <row r="7" spans="1:16" x14ac:dyDescent="0.2">
      <c r="A7" s="1"/>
      <c r="B7" s="6" t="s">
        <v>0</v>
      </c>
      <c r="C7" s="60" t="s">
        <v>5</v>
      </c>
      <c r="D7" s="61"/>
      <c r="E7" s="62"/>
      <c r="F7" s="57" t="s">
        <v>6</v>
      </c>
      <c r="G7" s="58"/>
      <c r="H7" s="59"/>
      <c r="I7" s="57" t="s">
        <v>90</v>
      </c>
      <c r="J7" s="58"/>
      <c r="K7" s="59"/>
    </row>
    <row r="8" spans="1:16" s="4" customFormat="1" x14ac:dyDescent="0.2">
      <c r="A8" s="5"/>
      <c r="B8" s="5" t="s">
        <v>7</v>
      </c>
      <c r="C8" s="27" t="s">
        <v>8</v>
      </c>
      <c r="D8" s="27" t="s">
        <v>9</v>
      </c>
      <c r="E8" s="27" t="s">
        <v>10</v>
      </c>
      <c r="F8" s="27" t="s">
        <v>11</v>
      </c>
      <c r="G8" s="27" t="s">
        <v>12</v>
      </c>
      <c r="H8" s="27" t="s">
        <v>13</v>
      </c>
      <c r="I8" s="27" t="s">
        <v>14</v>
      </c>
      <c r="J8" s="27" t="s">
        <v>15</v>
      </c>
      <c r="K8" s="27" t="s">
        <v>16</v>
      </c>
    </row>
    <row r="9" spans="1:16" x14ac:dyDescent="0.2">
      <c r="A9" s="1"/>
      <c r="B9" s="1"/>
      <c r="C9" s="29" t="s">
        <v>1</v>
      </c>
      <c r="D9" s="29" t="s">
        <v>2</v>
      </c>
      <c r="E9" s="29" t="s">
        <v>3</v>
      </c>
      <c r="F9" s="29" t="s">
        <v>1</v>
      </c>
      <c r="G9" s="29" t="s">
        <v>2</v>
      </c>
      <c r="H9" s="29" t="s">
        <v>3</v>
      </c>
      <c r="I9" s="29" t="s">
        <v>1</v>
      </c>
      <c r="J9" s="29" t="s">
        <v>2</v>
      </c>
      <c r="K9" s="29" t="s">
        <v>3</v>
      </c>
    </row>
    <row r="10" spans="1:16" s="2" customFormat="1" x14ac:dyDescent="0.2">
      <c r="A10" s="3">
        <v>1</v>
      </c>
      <c r="B10" s="7" t="s">
        <v>18</v>
      </c>
      <c r="C10" s="31">
        <f>SUM(C11:C37)</f>
        <v>2607576</v>
      </c>
      <c r="D10" s="31">
        <f>SUM(D11:D37)</f>
        <v>271914</v>
      </c>
      <c r="E10" s="31">
        <f>SUM(E11:E37)</f>
        <v>2879490</v>
      </c>
      <c r="F10" s="31">
        <f t="shared" ref="F10:K10" si="0">SUM(F11:F39)</f>
        <v>58172371</v>
      </c>
      <c r="G10" s="31">
        <f t="shared" si="0"/>
        <v>2009019</v>
      </c>
      <c r="H10" s="31">
        <f t="shared" si="0"/>
        <v>60181390</v>
      </c>
      <c r="I10" s="31">
        <f t="shared" si="0"/>
        <v>7446842</v>
      </c>
      <c r="J10" s="31">
        <f t="shared" si="0"/>
        <v>1937747</v>
      </c>
      <c r="K10" s="31">
        <f t="shared" si="0"/>
        <v>9384589</v>
      </c>
      <c r="L10" s="15"/>
      <c r="M10" s="15"/>
      <c r="N10" s="15"/>
      <c r="O10" s="15"/>
      <c r="P10" s="15"/>
    </row>
    <row r="11" spans="1:16" x14ac:dyDescent="0.2">
      <c r="A11" s="1">
        <v>2</v>
      </c>
      <c r="B11" s="13" t="s">
        <v>68</v>
      </c>
      <c r="C11" s="10">
        <v>137795</v>
      </c>
      <c r="D11" s="10">
        <v>37205</v>
      </c>
      <c r="E11" s="10">
        <f>SUM(C11:D11)</f>
        <v>175000</v>
      </c>
      <c r="F11" s="33">
        <v>137795</v>
      </c>
      <c r="G11" s="33">
        <v>37205</v>
      </c>
      <c r="H11" s="33">
        <f>F11+G11</f>
        <v>175000</v>
      </c>
      <c r="I11" s="33">
        <v>35407</v>
      </c>
      <c r="J11" s="33">
        <v>9560</v>
      </c>
      <c r="K11" s="33">
        <f t="shared" ref="K11:K23" si="1">SUM(I11:J11)</f>
        <v>44967</v>
      </c>
      <c r="L11" s="16"/>
      <c r="M11" s="16"/>
      <c r="N11" s="16"/>
      <c r="O11" s="16"/>
      <c r="P11" s="16"/>
    </row>
    <row r="12" spans="1:16" s="12" customFormat="1" x14ac:dyDescent="0.2">
      <c r="A12" s="11">
        <v>3</v>
      </c>
      <c r="B12" s="13" t="s">
        <v>53</v>
      </c>
      <c r="C12" s="10"/>
      <c r="D12" s="10"/>
      <c r="E12" s="10">
        <f t="shared" ref="E12:E38" si="2">SUM(C12:D12)</f>
        <v>0</v>
      </c>
      <c r="F12" s="35"/>
      <c r="G12" s="35"/>
      <c r="H12" s="35">
        <f t="shared" ref="H12:H21" si="3">SUM(F12:G12)</f>
        <v>0</v>
      </c>
      <c r="I12" s="35"/>
      <c r="J12" s="35"/>
      <c r="K12" s="35">
        <f t="shared" si="1"/>
        <v>0</v>
      </c>
      <c r="L12" s="17"/>
      <c r="M12" s="17"/>
      <c r="N12" s="17"/>
      <c r="O12" s="17"/>
      <c r="P12" s="17"/>
    </row>
    <row r="13" spans="1:16" s="12" customFormat="1" ht="22.5" x14ac:dyDescent="0.2">
      <c r="A13" s="11">
        <v>4</v>
      </c>
      <c r="B13" s="14" t="s">
        <v>44</v>
      </c>
      <c r="C13" s="48"/>
      <c r="D13" s="48"/>
      <c r="E13" s="10">
        <f t="shared" si="2"/>
        <v>0</v>
      </c>
      <c r="F13" s="35"/>
      <c r="G13" s="35"/>
      <c r="H13" s="35">
        <f t="shared" si="3"/>
        <v>0</v>
      </c>
      <c r="I13" s="35"/>
      <c r="J13" s="35"/>
      <c r="K13" s="35">
        <f t="shared" si="1"/>
        <v>0</v>
      </c>
      <c r="L13" s="17"/>
      <c r="M13" s="17"/>
      <c r="N13" s="17"/>
      <c r="O13" s="17"/>
      <c r="P13" s="17"/>
    </row>
    <row r="14" spans="1:16" x14ac:dyDescent="0.2">
      <c r="A14" s="1">
        <v>5</v>
      </c>
      <c r="B14" s="14" t="s">
        <v>56</v>
      </c>
      <c r="C14" s="48"/>
      <c r="D14" s="48"/>
      <c r="E14" s="10">
        <f t="shared" si="2"/>
        <v>0</v>
      </c>
      <c r="F14" s="33"/>
      <c r="G14" s="33"/>
      <c r="H14" s="33">
        <f t="shared" si="3"/>
        <v>0</v>
      </c>
      <c r="I14" s="33"/>
      <c r="J14" s="33"/>
      <c r="K14" s="33">
        <f t="shared" si="1"/>
        <v>0</v>
      </c>
      <c r="L14" s="16"/>
      <c r="M14" s="16"/>
      <c r="N14" s="16"/>
      <c r="O14" s="16"/>
      <c r="P14" s="16"/>
    </row>
    <row r="15" spans="1:16" x14ac:dyDescent="0.2">
      <c r="A15" s="1">
        <v>6</v>
      </c>
      <c r="B15" s="14" t="s">
        <v>57</v>
      </c>
      <c r="C15" s="48"/>
      <c r="D15" s="48"/>
      <c r="E15" s="10">
        <f t="shared" si="2"/>
        <v>0</v>
      </c>
      <c r="F15" s="33"/>
      <c r="G15" s="33"/>
      <c r="H15" s="33">
        <f t="shared" si="3"/>
        <v>0</v>
      </c>
      <c r="I15" s="33"/>
      <c r="J15" s="33"/>
      <c r="K15" s="33">
        <f t="shared" si="1"/>
        <v>0</v>
      </c>
      <c r="L15" s="16"/>
      <c r="M15" s="16"/>
      <c r="N15" s="16"/>
      <c r="O15" s="16"/>
      <c r="P15" s="16"/>
    </row>
    <row r="16" spans="1:16" x14ac:dyDescent="0.2">
      <c r="A16" s="1">
        <v>7</v>
      </c>
      <c r="B16" s="14" t="s">
        <v>74</v>
      </c>
      <c r="C16" s="48"/>
      <c r="D16" s="48"/>
      <c r="E16" s="10">
        <f t="shared" si="2"/>
        <v>0</v>
      </c>
      <c r="F16" s="33">
        <f>18898+11008</f>
        <v>29906</v>
      </c>
      <c r="G16" s="33">
        <f>5102+2972</f>
        <v>8074</v>
      </c>
      <c r="H16" s="33">
        <f t="shared" si="3"/>
        <v>37980</v>
      </c>
      <c r="I16" s="33">
        <f>18898+11008</f>
        <v>29906</v>
      </c>
      <c r="J16" s="33">
        <f>2972+5102</f>
        <v>8074</v>
      </c>
      <c r="K16" s="33">
        <f t="shared" si="1"/>
        <v>37980</v>
      </c>
      <c r="L16" s="16"/>
      <c r="M16" s="16"/>
      <c r="N16" s="16"/>
      <c r="O16" s="16"/>
      <c r="P16" s="16"/>
    </row>
    <row r="17" spans="1:16" ht="22.5" x14ac:dyDescent="0.2">
      <c r="A17" s="1">
        <v>8</v>
      </c>
      <c r="B17" s="14" t="s">
        <v>73</v>
      </c>
      <c r="C17" s="48"/>
      <c r="D17" s="48"/>
      <c r="E17" s="10">
        <f t="shared" si="2"/>
        <v>0</v>
      </c>
      <c r="F17" s="33">
        <v>4750000</v>
      </c>
      <c r="G17" s="33">
        <v>1265000</v>
      </c>
      <c r="H17" s="33">
        <f t="shared" si="3"/>
        <v>6015000</v>
      </c>
      <c r="I17" s="33">
        <f>3739238+944880</f>
        <v>4684118</v>
      </c>
      <c r="J17" s="33">
        <f>1009594+255118</f>
        <v>1264712</v>
      </c>
      <c r="K17" s="33">
        <f t="shared" si="1"/>
        <v>5948830</v>
      </c>
      <c r="L17" s="16"/>
      <c r="M17" s="16"/>
      <c r="N17" s="16"/>
      <c r="O17" s="16"/>
      <c r="P17" s="16"/>
    </row>
    <row r="18" spans="1:16" x14ac:dyDescent="0.2">
      <c r="A18" s="1">
        <v>9</v>
      </c>
      <c r="B18" s="14" t="s">
        <v>60</v>
      </c>
      <c r="C18" s="48"/>
      <c r="D18" s="48"/>
      <c r="E18" s="10">
        <f t="shared" si="2"/>
        <v>0</v>
      </c>
      <c r="F18" s="33"/>
      <c r="G18" s="33"/>
      <c r="H18" s="33">
        <f t="shared" si="3"/>
        <v>0</v>
      </c>
      <c r="I18" s="33"/>
      <c r="J18" s="33"/>
      <c r="K18" s="33">
        <f t="shared" si="1"/>
        <v>0</v>
      </c>
      <c r="L18" s="16"/>
      <c r="M18" s="16"/>
      <c r="N18" s="16"/>
      <c r="O18" s="16"/>
      <c r="P18" s="16"/>
    </row>
    <row r="19" spans="1:16" x14ac:dyDescent="0.2">
      <c r="A19" s="1">
        <v>10</v>
      </c>
      <c r="B19" s="14" t="s">
        <v>72</v>
      </c>
      <c r="C19" s="48"/>
      <c r="D19" s="48"/>
      <c r="E19" s="10">
        <f t="shared" si="2"/>
        <v>0</v>
      </c>
      <c r="F19" s="33">
        <v>143750</v>
      </c>
      <c r="G19" s="33"/>
      <c r="H19" s="33">
        <f t="shared" si="3"/>
        <v>143750</v>
      </c>
      <c r="I19" s="33">
        <v>143750</v>
      </c>
      <c r="J19" s="33">
        <v>38813</v>
      </c>
      <c r="K19" s="33">
        <f t="shared" si="1"/>
        <v>182563</v>
      </c>
      <c r="L19" s="16"/>
      <c r="M19" s="16"/>
      <c r="N19" s="16"/>
      <c r="O19" s="16"/>
      <c r="P19" s="16"/>
    </row>
    <row r="20" spans="1:16" x14ac:dyDescent="0.2">
      <c r="A20" s="1">
        <v>11</v>
      </c>
      <c r="B20" s="14" t="s">
        <v>65</v>
      </c>
      <c r="C20" s="48"/>
      <c r="D20" s="48"/>
      <c r="E20" s="10">
        <f t="shared" si="2"/>
        <v>0</v>
      </c>
      <c r="F20" s="33">
        <v>270000</v>
      </c>
      <c r="G20" s="33"/>
      <c r="H20" s="33">
        <f t="shared" si="3"/>
        <v>270000</v>
      </c>
      <c r="I20" s="33">
        <v>270000</v>
      </c>
      <c r="J20" s="33"/>
      <c r="K20" s="33">
        <f t="shared" si="1"/>
        <v>270000</v>
      </c>
      <c r="L20" s="16"/>
      <c r="M20" s="16"/>
      <c r="N20" s="16"/>
      <c r="O20" s="16"/>
      <c r="P20" s="16"/>
    </row>
    <row r="21" spans="1:16" s="9" customFormat="1" x14ac:dyDescent="0.2">
      <c r="A21" s="8">
        <v>12</v>
      </c>
      <c r="B21" s="14" t="s">
        <v>75</v>
      </c>
      <c r="C21" s="48"/>
      <c r="D21" s="48"/>
      <c r="E21" s="10">
        <f t="shared" si="2"/>
        <v>0</v>
      </c>
      <c r="F21" s="37">
        <v>19685</v>
      </c>
      <c r="G21" s="37">
        <v>5315</v>
      </c>
      <c r="H21" s="37">
        <f t="shared" si="3"/>
        <v>25000</v>
      </c>
      <c r="I21" s="37">
        <v>19685</v>
      </c>
      <c r="J21" s="37">
        <v>5315</v>
      </c>
      <c r="K21" s="33">
        <f t="shared" si="1"/>
        <v>25000</v>
      </c>
      <c r="L21" s="18"/>
      <c r="M21" s="18"/>
      <c r="N21" s="18"/>
      <c r="O21" s="18"/>
      <c r="P21" s="18"/>
    </row>
    <row r="22" spans="1:16" x14ac:dyDescent="0.2">
      <c r="A22" s="1">
        <v>13</v>
      </c>
      <c r="B22" s="14" t="s">
        <v>28</v>
      </c>
      <c r="C22" s="48">
        <v>869291</v>
      </c>
      <c r="D22" s="48">
        <v>234709</v>
      </c>
      <c r="E22" s="10">
        <f t="shared" si="2"/>
        <v>1104000</v>
      </c>
      <c r="F22" s="33">
        <f>869291-58978</f>
        <v>810313</v>
      </c>
      <c r="G22" s="33">
        <f>234709-15923</f>
        <v>218786</v>
      </c>
      <c r="H22" s="33">
        <f>F22+G22</f>
        <v>1029099</v>
      </c>
      <c r="I22" s="33"/>
      <c r="J22" s="33"/>
      <c r="K22" s="33">
        <f t="shared" si="1"/>
        <v>0</v>
      </c>
      <c r="L22" s="16"/>
      <c r="M22" s="16"/>
      <c r="N22" s="16"/>
      <c r="O22" s="16"/>
      <c r="P22" s="16"/>
    </row>
    <row r="23" spans="1:16" x14ac:dyDescent="0.2">
      <c r="A23" s="1">
        <v>14</v>
      </c>
      <c r="B23" s="14" t="s">
        <v>76</v>
      </c>
      <c r="C23" s="48"/>
      <c r="D23" s="48"/>
      <c r="E23" s="10">
        <f t="shared" si="2"/>
        <v>0</v>
      </c>
      <c r="F23" s="33">
        <v>9387</v>
      </c>
      <c r="G23" s="33">
        <v>2534</v>
      </c>
      <c r="H23" s="33">
        <f t="shared" ref="H23:H40" si="4">SUM(F23:G23)</f>
        <v>11921</v>
      </c>
      <c r="I23" s="20">
        <v>9387</v>
      </c>
      <c r="J23" s="33">
        <v>2534</v>
      </c>
      <c r="K23" s="33">
        <f t="shared" si="1"/>
        <v>11921</v>
      </c>
      <c r="L23" s="16"/>
      <c r="M23" s="16"/>
      <c r="N23" s="16"/>
      <c r="O23" s="16"/>
      <c r="P23" s="16"/>
    </row>
    <row r="24" spans="1:16" x14ac:dyDescent="0.2">
      <c r="A24" s="1">
        <v>15</v>
      </c>
      <c r="B24" s="14" t="s">
        <v>43</v>
      </c>
      <c r="C24" s="48"/>
      <c r="D24" s="48"/>
      <c r="E24" s="10">
        <f t="shared" si="2"/>
        <v>0</v>
      </c>
      <c r="F24" s="33"/>
      <c r="G24" s="33"/>
      <c r="H24" s="33">
        <f t="shared" si="4"/>
        <v>0</v>
      </c>
      <c r="I24" s="33"/>
      <c r="J24" s="33"/>
      <c r="K24" s="33">
        <f>SUM(I24:J24)</f>
        <v>0</v>
      </c>
      <c r="L24" s="16"/>
      <c r="M24" s="16"/>
      <c r="N24" s="16"/>
      <c r="O24" s="16"/>
      <c r="P24" s="16"/>
    </row>
    <row r="25" spans="1:16" x14ac:dyDescent="0.2">
      <c r="A25" s="1">
        <v>16</v>
      </c>
      <c r="B25" s="14" t="s">
        <v>84</v>
      </c>
      <c r="C25" s="48"/>
      <c r="D25" s="48"/>
      <c r="E25" s="10">
        <f t="shared" si="2"/>
        <v>0</v>
      </c>
      <c r="F25" s="33">
        <v>50253000</v>
      </c>
      <c r="G25" s="33"/>
      <c r="H25" s="33">
        <f t="shared" si="4"/>
        <v>50253000</v>
      </c>
      <c r="I25" s="33"/>
      <c r="J25" s="33"/>
      <c r="K25" s="33">
        <f>SUM(I25:J25)</f>
        <v>0</v>
      </c>
      <c r="L25" s="16"/>
      <c r="M25" s="16"/>
      <c r="N25" s="16"/>
      <c r="O25" s="16"/>
      <c r="P25" s="16"/>
    </row>
    <row r="26" spans="1:16" x14ac:dyDescent="0.2">
      <c r="A26" s="1">
        <v>17</v>
      </c>
      <c r="B26" s="14" t="s">
        <v>85</v>
      </c>
      <c r="C26" s="48"/>
      <c r="D26" s="48"/>
      <c r="E26" s="10">
        <f t="shared" si="2"/>
        <v>0</v>
      </c>
      <c r="F26" s="33">
        <v>445000</v>
      </c>
      <c r="G26" s="33">
        <v>120150</v>
      </c>
      <c r="H26" s="33">
        <f t="shared" si="4"/>
        <v>565150</v>
      </c>
      <c r="I26" s="33">
        <v>441840</v>
      </c>
      <c r="J26" s="33">
        <v>119297</v>
      </c>
      <c r="K26" s="33">
        <f>SUM(I26:J26)</f>
        <v>561137</v>
      </c>
      <c r="L26" s="16"/>
      <c r="M26" s="16"/>
      <c r="N26" s="16"/>
      <c r="O26" s="16"/>
      <c r="P26" s="16"/>
    </row>
    <row r="27" spans="1:16" ht="22.5" x14ac:dyDescent="0.2">
      <c r="A27" s="1">
        <v>18</v>
      </c>
      <c r="B27" s="14" t="s">
        <v>48</v>
      </c>
      <c r="C27" s="48"/>
      <c r="D27" s="48"/>
      <c r="E27" s="10">
        <f t="shared" si="2"/>
        <v>0</v>
      </c>
      <c r="F27" s="33"/>
      <c r="G27" s="33"/>
      <c r="H27" s="33">
        <f t="shared" si="4"/>
        <v>0</v>
      </c>
      <c r="I27" s="33"/>
      <c r="J27" s="33"/>
      <c r="K27" s="33">
        <f>SUM(I27:J27)</f>
        <v>0</v>
      </c>
      <c r="L27" s="16"/>
      <c r="M27" s="16"/>
      <c r="N27" s="16"/>
      <c r="O27" s="16"/>
      <c r="P27" s="16"/>
    </row>
    <row r="28" spans="1:16" x14ac:dyDescent="0.2">
      <c r="A28" s="1">
        <v>19</v>
      </c>
      <c r="B28" s="14" t="s">
        <v>86</v>
      </c>
      <c r="C28" s="48"/>
      <c r="D28" s="48"/>
      <c r="E28" s="10">
        <f t="shared" si="2"/>
        <v>0</v>
      </c>
      <c r="F28" s="33"/>
      <c r="G28" s="33"/>
      <c r="H28" s="33">
        <f t="shared" si="4"/>
        <v>0</v>
      </c>
      <c r="I28" s="33">
        <v>290000</v>
      </c>
      <c r="J28" s="33">
        <v>78300</v>
      </c>
      <c r="K28" s="33">
        <f>SUM(I28:J28)</f>
        <v>368300</v>
      </c>
      <c r="L28" s="16"/>
      <c r="M28" s="16"/>
      <c r="N28" s="16"/>
      <c r="O28" s="16"/>
      <c r="P28" s="16"/>
    </row>
    <row r="29" spans="1:16" x14ac:dyDescent="0.2">
      <c r="A29" s="1">
        <v>20</v>
      </c>
      <c r="B29" s="14" t="s">
        <v>83</v>
      </c>
      <c r="C29" s="48"/>
      <c r="D29" s="48"/>
      <c r="E29" s="10">
        <f t="shared" si="2"/>
        <v>0</v>
      </c>
      <c r="F29" s="33">
        <v>43307</v>
      </c>
      <c r="G29" s="33">
        <v>11693</v>
      </c>
      <c r="H29" s="33">
        <f t="shared" si="4"/>
        <v>55000</v>
      </c>
      <c r="I29" s="33">
        <v>43307</v>
      </c>
      <c r="J29" s="33">
        <v>11693</v>
      </c>
      <c r="K29" s="33">
        <f t="shared" ref="K29:K38" si="5">SUM(I29:J29)</f>
        <v>55000</v>
      </c>
      <c r="L29" s="16"/>
      <c r="M29" s="16"/>
      <c r="N29" s="16"/>
      <c r="O29" s="16"/>
      <c r="P29" s="16"/>
    </row>
    <row r="30" spans="1:16" x14ac:dyDescent="0.2">
      <c r="A30" s="1">
        <v>21</v>
      </c>
      <c r="B30" s="14" t="s">
        <v>54</v>
      </c>
      <c r="C30" s="48"/>
      <c r="D30" s="48"/>
      <c r="E30" s="10">
        <f t="shared" si="2"/>
        <v>0</v>
      </c>
      <c r="F30" s="33"/>
      <c r="G30" s="33"/>
      <c r="H30" s="33">
        <f t="shared" si="4"/>
        <v>0</v>
      </c>
      <c r="I30" s="33"/>
      <c r="J30" s="33"/>
      <c r="K30" s="33">
        <f t="shared" si="5"/>
        <v>0</v>
      </c>
      <c r="L30" s="16"/>
      <c r="M30" s="16"/>
      <c r="N30" s="16"/>
      <c r="O30" s="16"/>
      <c r="P30" s="16"/>
    </row>
    <row r="31" spans="1:16" x14ac:dyDescent="0.2">
      <c r="A31" s="1">
        <v>22</v>
      </c>
      <c r="B31" s="14" t="s">
        <v>87</v>
      </c>
      <c r="C31" s="48"/>
      <c r="D31" s="48"/>
      <c r="E31" s="10">
        <f t="shared" si="2"/>
        <v>0</v>
      </c>
      <c r="F31" s="33"/>
      <c r="G31" s="33"/>
      <c r="H31" s="33">
        <f t="shared" si="4"/>
        <v>0</v>
      </c>
      <c r="I31" s="33">
        <f>69291+24016</f>
        <v>93307</v>
      </c>
      <c r="J31" s="33">
        <f>18709+6484</f>
        <v>25193</v>
      </c>
      <c r="K31" s="33">
        <f t="shared" si="5"/>
        <v>118500</v>
      </c>
      <c r="L31" s="16"/>
      <c r="M31" s="16"/>
      <c r="N31" s="16"/>
      <c r="O31" s="16"/>
      <c r="P31" s="16"/>
    </row>
    <row r="32" spans="1:16" x14ac:dyDescent="0.2">
      <c r="A32" s="1">
        <v>23</v>
      </c>
      <c r="B32" s="14" t="s">
        <v>88</v>
      </c>
      <c r="C32" s="48"/>
      <c r="D32" s="48"/>
      <c r="E32" s="10">
        <f t="shared" si="2"/>
        <v>0</v>
      </c>
      <c r="F32" s="33"/>
      <c r="G32" s="33"/>
      <c r="H32" s="33">
        <f t="shared" si="4"/>
        <v>0</v>
      </c>
      <c r="I32" s="33">
        <v>360000</v>
      </c>
      <c r="J32" s="33">
        <v>97200</v>
      </c>
      <c r="K32" s="33">
        <f t="shared" si="5"/>
        <v>457200</v>
      </c>
      <c r="L32" s="16"/>
      <c r="M32" s="16"/>
      <c r="N32" s="16"/>
      <c r="O32" s="16"/>
      <c r="P32" s="16"/>
    </row>
    <row r="33" spans="1:16" ht="12" customHeight="1" x14ac:dyDescent="0.2">
      <c r="A33" s="1">
        <v>27</v>
      </c>
      <c r="B33" s="14" t="s">
        <v>40</v>
      </c>
      <c r="C33" s="48"/>
      <c r="D33" s="48"/>
      <c r="E33" s="10">
        <f t="shared" si="2"/>
        <v>0</v>
      </c>
      <c r="F33" s="33"/>
      <c r="G33" s="33"/>
      <c r="H33" s="33">
        <f t="shared" si="4"/>
        <v>0</v>
      </c>
      <c r="I33" s="33"/>
      <c r="J33" s="33"/>
      <c r="K33" s="33">
        <f t="shared" si="5"/>
        <v>0</v>
      </c>
      <c r="L33" s="16"/>
      <c r="M33" s="16"/>
      <c r="N33" s="16"/>
      <c r="O33" s="16"/>
      <c r="P33" s="16"/>
    </row>
    <row r="34" spans="1:16" x14ac:dyDescent="0.2">
      <c r="A34" s="1">
        <v>28</v>
      </c>
      <c r="B34" s="14" t="s">
        <v>47</v>
      </c>
      <c r="C34" s="48"/>
      <c r="D34" s="48"/>
      <c r="E34" s="10">
        <f t="shared" si="2"/>
        <v>0</v>
      </c>
      <c r="F34" s="33"/>
      <c r="G34" s="33"/>
      <c r="H34" s="33">
        <f t="shared" si="4"/>
        <v>0</v>
      </c>
      <c r="I34" s="33"/>
      <c r="J34" s="33"/>
      <c r="K34" s="33"/>
      <c r="L34" s="16"/>
      <c r="M34" s="16"/>
      <c r="N34" s="16"/>
      <c r="O34" s="16"/>
      <c r="P34" s="16"/>
    </row>
    <row r="35" spans="1:16" x14ac:dyDescent="0.2">
      <c r="A35" s="1">
        <v>29</v>
      </c>
      <c r="B35" s="14" t="s">
        <v>29</v>
      </c>
      <c r="C35" s="48"/>
      <c r="D35" s="48"/>
      <c r="E35" s="10">
        <f t="shared" si="2"/>
        <v>0</v>
      </c>
      <c r="F35" s="33"/>
      <c r="G35" s="33"/>
      <c r="H35" s="33"/>
      <c r="I35" s="33"/>
      <c r="J35" s="33"/>
      <c r="K35" s="33"/>
      <c r="L35" s="16"/>
      <c r="M35" s="16"/>
      <c r="N35" s="16"/>
      <c r="O35" s="16"/>
      <c r="P35" s="16"/>
    </row>
    <row r="36" spans="1:16" x14ac:dyDescent="0.2">
      <c r="A36" s="1">
        <v>30</v>
      </c>
      <c r="B36" s="14" t="s">
        <v>49</v>
      </c>
      <c r="C36" s="48">
        <v>1600490</v>
      </c>
      <c r="D36" s="48"/>
      <c r="E36" s="10">
        <f t="shared" si="2"/>
        <v>1600490</v>
      </c>
      <c r="F36" s="33">
        <v>1260228</v>
      </c>
      <c r="G36" s="33">
        <v>340262</v>
      </c>
      <c r="H36" s="33">
        <f t="shared" si="4"/>
        <v>1600490</v>
      </c>
      <c r="I36" s="33"/>
      <c r="J36" s="33"/>
      <c r="K36" s="33">
        <f t="shared" si="5"/>
        <v>0</v>
      </c>
      <c r="L36" s="16"/>
      <c r="M36" s="16"/>
      <c r="N36" s="16"/>
      <c r="O36" s="16"/>
      <c r="P36" s="16"/>
    </row>
    <row r="37" spans="1:16" x14ac:dyDescent="0.2">
      <c r="A37" s="1">
        <v>31</v>
      </c>
      <c r="B37" s="14" t="s">
        <v>37</v>
      </c>
      <c r="C37" s="48"/>
      <c r="D37" s="48"/>
      <c r="E37" s="10">
        <f t="shared" si="2"/>
        <v>0</v>
      </c>
      <c r="F37" s="33"/>
      <c r="G37" s="33"/>
      <c r="H37" s="33">
        <f t="shared" si="4"/>
        <v>0</v>
      </c>
      <c r="I37" s="33"/>
      <c r="J37" s="33"/>
      <c r="K37" s="33">
        <f t="shared" si="5"/>
        <v>0</v>
      </c>
      <c r="L37" s="16"/>
      <c r="M37" s="16"/>
      <c r="N37" s="16"/>
      <c r="O37" s="16"/>
      <c r="P37" s="16"/>
    </row>
    <row r="38" spans="1:16" x14ac:dyDescent="0.2">
      <c r="A38" s="1">
        <v>32</v>
      </c>
      <c r="B38" s="14" t="s">
        <v>38</v>
      </c>
      <c r="C38" s="48"/>
      <c r="D38" s="48"/>
      <c r="E38" s="10">
        <f t="shared" si="2"/>
        <v>0</v>
      </c>
      <c r="F38" s="33"/>
      <c r="G38" s="33"/>
      <c r="H38" s="33">
        <f t="shared" si="4"/>
        <v>0</v>
      </c>
      <c r="I38" s="33">
        <f>1026135</f>
        <v>1026135</v>
      </c>
      <c r="J38" s="33">
        <f>277056</f>
        <v>277056</v>
      </c>
      <c r="K38" s="33">
        <f t="shared" si="5"/>
        <v>1303191</v>
      </c>
      <c r="L38" s="16"/>
      <c r="M38" s="16"/>
      <c r="N38" s="16"/>
      <c r="O38" s="16"/>
      <c r="P38" s="16"/>
    </row>
    <row r="39" spans="1:16" s="2" customFormat="1" x14ac:dyDescent="0.2">
      <c r="A39" s="3">
        <v>33</v>
      </c>
      <c r="B39" s="3" t="s">
        <v>25</v>
      </c>
      <c r="C39" s="39">
        <f>SUM(C40:C40)</f>
        <v>0</v>
      </c>
      <c r="D39" s="39">
        <f>SUM(D40:D40)</f>
        <v>0</v>
      </c>
      <c r="E39" s="39">
        <f>SUM(E40:E40)</f>
        <v>0</v>
      </c>
      <c r="F39" s="39">
        <f t="shared" ref="F39:K39" si="6">SUM(F40:F40)</f>
        <v>0</v>
      </c>
      <c r="G39" s="39">
        <f t="shared" si="6"/>
        <v>0</v>
      </c>
      <c r="H39" s="39">
        <f t="shared" si="6"/>
        <v>0</v>
      </c>
      <c r="I39" s="39"/>
      <c r="J39" s="39"/>
      <c r="K39" s="39">
        <f t="shared" si="6"/>
        <v>0</v>
      </c>
      <c r="L39" s="15"/>
      <c r="M39" s="15"/>
      <c r="N39" s="15"/>
      <c r="O39" s="15"/>
      <c r="P39" s="15"/>
    </row>
    <row r="40" spans="1:16" x14ac:dyDescent="0.2">
      <c r="A40" s="1">
        <v>34</v>
      </c>
      <c r="B40" s="14" t="s">
        <v>26</v>
      </c>
      <c r="C40" s="49"/>
      <c r="D40" s="49"/>
      <c r="E40" s="49"/>
      <c r="F40" s="33"/>
      <c r="G40" s="33"/>
      <c r="H40" s="33">
        <f t="shared" si="4"/>
        <v>0</v>
      </c>
      <c r="I40" s="33"/>
      <c r="J40" s="33"/>
      <c r="K40" s="33">
        <f>SUM(I40:J40)</f>
        <v>0</v>
      </c>
    </row>
    <row r="41" spans="1:16" s="2" customFormat="1" x14ac:dyDescent="0.2">
      <c r="A41" s="3">
        <v>35</v>
      </c>
      <c r="B41" s="3" t="s">
        <v>4</v>
      </c>
      <c r="C41" s="39">
        <f t="shared" ref="C41:K41" si="7">C10+C39</f>
        <v>2607576</v>
      </c>
      <c r="D41" s="39">
        <f t="shared" si="7"/>
        <v>271914</v>
      </c>
      <c r="E41" s="39">
        <f t="shared" si="7"/>
        <v>2879490</v>
      </c>
      <c r="F41" s="39">
        <f t="shared" si="7"/>
        <v>58172371</v>
      </c>
      <c r="G41" s="39">
        <f t="shared" si="7"/>
        <v>2009019</v>
      </c>
      <c r="H41" s="39">
        <f t="shared" si="7"/>
        <v>60181390</v>
      </c>
      <c r="I41" s="39">
        <f t="shared" si="7"/>
        <v>7446842</v>
      </c>
      <c r="J41" s="39">
        <f t="shared" si="7"/>
        <v>1937747</v>
      </c>
      <c r="K41" s="39">
        <f t="shared" si="7"/>
        <v>9384589</v>
      </c>
    </row>
    <row r="42" spans="1:16" x14ac:dyDescent="0.2">
      <c r="K42" s="20" t="s">
        <v>21</v>
      </c>
      <c r="L42" s="19"/>
      <c r="M42" s="19"/>
    </row>
    <row r="43" spans="1:16" x14ac:dyDescent="0.2">
      <c r="A43" s="1"/>
      <c r="B43" s="1"/>
      <c r="C43" s="44"/>
      <c r="D43" s="45" t="s">
        <v>61</v>
      </c>
      <c r="E43" s="46"/>
      <c r="F43" s="24"/>
      <c r="G43" s="47" t="s">
        <v>61</v>
      </c>
      <c r="H43" s="25"/>
      <c r="I43" s="24"/>
      <c r="J43" s="22" t="s">
        <v>61</v>
      </c>
      <c r="K43" s="25"/>
    </row>
    <row r="44" spans="1:16" x14ac:dyDescent="0.2">
      <c r="A44" s="1"/>
      <c r="B44" s="6" t="s">
        <v>19</v>
      </c>
      <c r="C44" s="60" t="s">
        <v>5</v>
      </c>
      <c r="D44" s="61"/>
      <c r="E44" s="62"/>
      <c r="F44" s="57" t="s">
        <v>6</v>
      </c>
      <c r="G44" s="58"/>
      <c r="H44" s="59"/>
      <c r="I44" s="57" t="s">
        <v>90</v>
      </c>
      <c r="J44" s="58"/>
      <c r="K44" s="59"/>
    </row>
    <row r="45" spans="1:16" x14ac:dyDescent="0.2">
      <c r="A45" s="5"/>
      <c r="B45" s="5" t="s">
        <v>7</v>
      </c>
      <c r="C45" s="27" t="s">
        <v>8</v>
      </c>
      <c r="D45" s="27" t="s">
        <v>9</v>
      </c>
      <c r="E45" s="27" t="s">
        <v>10</v>
      </c>
      <c r="F45" s="27" t="s">
        <v>11</v>
      </c>
      <c r="G45" s="27" t="s">
        <v>12</v>
      </c>
      <c r="H45" s="27" t="s">
        <v>13</v>
      </c>
      <c r="I45" s="27" t="s">
        <v>14</v>
      </c>
      <c r="J45" s="27" t="s">
        <v>15</v>
      </c>
      <c r="K45" s="27" t="s">
        <v>16</v>
      </c>
    </row>
    <row r="46" spans="1:16" x14ac:dyDescent="0.2">
      <c r="A46" s="1"/>
      <c r="B46" s="1"/>
      <c r="C46" s="29" t="s">
        <v>1</v>
      </c>
      <c r="D46" s="29" t="s">
        <v>2</v>
      </c>
      <c r="E46" s="29" t="s">
        <v>3</v>
      </c>
      <c r="F46" s="29" t="s">
        <v>1</v>
      </c>
      <c r="G46" s="29" t="s">
        <v>2</v>
      </c>
      <c r="H46" s="29" t="s">
        <v>3</v>
      </c>
      <c r="I46" s="29" t="s">
        <v>1</v>
      </c>
      <c r="J46" s="29" t="s">
        <v>2</v>
      </c>
      <c r="K46" s="29" t="s">
        <v>3</v>
      </c>
    </row>
    <row r="47" spans="1:16" x14ac:dyDescent="0.2">
      <c r="A47" s="3">
        <v>1</v>
      </c>
      <c r="B47" s="7" t="s">
        <v>18</v>
      </c>
      <c r="C47" s="50"/>
      <c r="D47" s="50"/>
      <c r="E47" s="50"/>
      <c r="F47" s="31"/>
      <c r="G47" s="31"/>
      <c r="H47" s="31"/>
      <c r="I47" s="31"/>
      <c r="J47" s="31"/>
      <c r="K47" s="31"/>
    </row>
    <row r="48" spans="1:16" x14ac:dyDescent="0.2">
      <c r="A48" s="1">
        <v>2</v>
      </c>
      <c r="B48" s="1" t="s">
        <v>45</v>
      </c>
      <c r="C48" s="51"/>
      <c r="D48" s="51"/>
      <c r="E48" s="51"/>
      <c r="F48" s="33"/>
      <c r="G48" s="33"/>
      <c r="H48" s="33">
        <f>F48+G48</f>
        <v>0</v>
      </c>
      <c r="I48" s="33"/>
      <c r="J48" s="33"/>
      <c r="K48" s="33">
        <f>SUM(I48:J48)</f>
        <v>0</v>
      </c>
    </row>
    <row r="49" spans="1:11" x14ac:dyDescent="0.2">
      <c r="A49" s="1">
        <v>3</v>
      </c>
      <c r="B49" s="1" t="s">
        <v>46</v>
      </c>
      <c r="C49" s="51"/>
      <c r="D49" s="51"/>
      <c r="E49" s="51"/>
      <c r="F49" s="33"/>
      <c r="G49" s="33"/>
      <c r="H49" s="33">
        <f>SUM(F49:G49)</f>
        <v>0</v>
      </c>
      <c r="I49" s="33"/>
      <c r="J49" s="33"/>
      <c r="K49" s="33">
        <f>SUM(I49:J49)</f>
        <v>0</v>
      </c>
    </row>
    <row r="50" spans="1:11" x14ac:dyDescent="0.2">
      <c r="A50" s="1">
        <v>4</v>
      </c>
      <c r="B50" s="1" t="s">
        <v>52</v>
      </c>
      <c r="C50" s="51"/>
      <c r="D50" s="51"/>
      <c r="E50" s="51"/>
      <c r="F50" s="33"/>
      <c r="G50" s="33"/>
      <c r="H50" s="33">
        <f>SUM(F50:G50)</f>
        <v>0</v>
      </c>
      <c r="I50" s="33"/>
      <c r="J50" s="33"/>
      <c r="K50" s="33">
        <f>SUM(I50:J50)</f>
        <v>0</v>
      </c>
    </row>
    <row r="51" spans="1:11" x14ac:dyDescent="0.2">
      <c r="A51" s="1">
        <v>5</v>
      </c>
      <c r="B51" s="1"/>
      <c r="C51" s="51"/>
      <c r="D51" s="51"/>
      <c r="E51" s="51"/>
      <c r="F51" s="33"/>
      <c r="G51" s="33"/>
      <c r="H51" s="33">
        <f>SUM(F51:G51)</f>
        <v>0</v>
      </c>
      <c r="I51" s="33"/>
      <c r="J51" s="33"/>
      <c r="K51" s="33">
        <f>SUM(I51:J51)</f>
        <v>0</v>
      </c>
    </row>
    <row r="52" spans="1:11" x14ac:dyDescent="0.2">
      <c r="A52" s="1">
        <v>6</v>
      </c>
      <c r="B52" s="1"/>
      <c r="C52" s="51"/>
      <c r="D52" s="51"/>
      <c r="E52" s="51"/>
      <c r="F52" s="33"/>
      <c r="G52" s="33"/>
      <c r="H52" s="33">
        <f>SUM(F52:G52)</f>
        <v>0</v>
      </c>
      <c r="I52" s="33"/>
      <c r="J52" s="33"/>
      <c r="K52" s="33">
        <f>SUM(I52:J52)</f>
        <v>0</v>
      </c>
    </row>
    <row r="53" spans="1:11" x14ac:dyDescent="0.2">
      <c r="A53" s="10">
        <v>7</v>
      </c>
      <c r="B53" s="3" t="s">
        <v>4</v>
      </c>
      <c r="C53" s="52"/>
      <c r="D53" s="52"/>
      <c r="E53" s="52"/>
      <c r="F53" s="33">
        <f t="shared" ref="F53:K53" si="8">SUM(F48:F52)</f>
        <v>0</v>
      </c>
      <c r="G53" s="33">
        <f t="shared" si="8"/>
        <v>0</v>
      </c>
      <c r="H53" s="33">
        <f t="shared" si="8"/>
        <v>0</v>
      </c>
      <c r="I53" s="33">
        <f t="shared" si="8"/>
        <v>0</v>
      </c>
      <c r="J53" s="33">
        <f t="shared" si="8"/>
        <v>0</v>
      </c>
      <c r="K53" s="33">
        <f t="shared" si="8"/>
        <v>0</v>
      </c>
    </row>
    <row r="55" spans="1:11" ht="8.25" customHeight="1" x14ac:dyDescent="0.2"/>
    <row r="56" spans="1:11" ht="17.25" customHeight="1" x14ac:dyDescent="0.2">
      <c r="A56" s="1"/>
      <c r="B56" s="1"/>
      <c r="C56" s="44"/>
      <c r="D56" s="45" t="s">
        <v>61</v>
      </c>
      <c r="E56" s="46"/>
      <c r="F56" s="24"/>
      <c r="G56" s="47" t="s">
        <v>61</v>
      </c>
      <c r="H56" s="25"/>
      <c r="I56" s="24"/>
      <c r="J56" s="22" t="s">
        <v>61</v>
      </c>
      <c r="K56" s="25"/>
    </row>
    <row r="57" spans="1:11" x14ac:dyDescent="0.2">
      <c r="A57" s="1"/>
      <c r="B57" s="1" t="s">
        <v>23</v>
      </c>
      <c r="C57" s="60" t="s">
        <v>5</v>
      </c>
      <c r="D57" s="61"/>
      <c r="E57" s="62"/>
      <c r="F57" s="57" t="s">
        <v>6</v>
      </c>
      <c r="G57" s="58"/>
      <c r="H57" s="59"/>
      <c r="I57" s="57" t="s">
        <v>90</v>
      </c>
      <c r="J57" s="58"/>
      <c r="K57" s="59"/>
    </row>
    <row r="58" spans="1:11" x14ac:dyDescent="0.2">
      <c r="A58" s="5"/>
      <c r="B58" s="5" t="s">
        <v>7</v>
      </c>
      <c r="C58" s="27" t="s">
        <v>8</v>
      </c>
      <c r="D58" s="27" t="s">
        <v>9</v>
      </c>
      <c r="E58" s="27" t="s">
        <v>10</v>
      </c>
      <c r="F58" s="27" t="s">
        <v>11</v>
      </c>
      <c r="G58" s="27" t="s">
        <v>12</v>
      </c>
      <c r="H58" s="27" t="s">
        <v>13</v>
      </c>
      <c r="I58" s="27" t="s">
        <v>14</v>
      </c>
      <c r="J58" s="27" t="s">
        <v>15</v>
      </c>
      <c r="K58" s="27" t="s">
        <v>16</v>
      </c>
    </row>
    <row r="59" spans="1:11" x14ac:dyDescent="0.2">
      <c r="A59" s="1"/>
      <c r="B59" s="1"/>
      <c r="C59" s="29" t="s">
        <v>1</v>
      </c>
      <c r="D59" s="29" t="s">
        <v>2</v>
      </c>
      <c r="E59" s="29" t="s">
        <v>3</v>
      </c>
      <c r="F59" s="29" t="s">
        <v>1</v>
      </c>
      <c r="G59" s="29" t="s">
        <v>2</v>
      </c>
      <c r="H59" s="29" t="s">
        <v>3</v>
      </c>
      <c r="I59" s="29" t="s">
        <v>1</v>
      </c>
      <c r="J59" s="29" t="s">
        <v>2</v>
      </c>
      <c r="K59" s="29" t="s">
        <v>3</v>
      </c>
    </row>
    <row r="60" spans="1:11" x14ac:dyDescent="0.2">
      <c r="A60" s="3">
        <v>1</v>
      </c>
      <c r="B60" s="3" t="s">
        <v>24</v>
      </c>
      <c r="C60" s="52"/>
      <c r="D60" s="52"/>
      <c r="E60" s="52"/>
      <c r="F60" s="39">
        <f>SUM(F61:F63)</f>
        <v>12762013</v>
      </c>
      <c r="G60" s="39">
        <f>SUM(G61:G63)</f>
        <v>3351343</v>
      </c>
      <c r="H60" s="39">
        <f>SUM(H61:H63)</f>
        <v>16113356</v>
      </c>
      <c r="I60" s="39">
        <f>SUM(I61:I62)</f>
        <v>3947935</v>
      </c>
      <c r="J60" s="39">
        <f>SUM(J61:J62)</f>
        <v>1065942</v>
      </c>
      <c r="K60" s="39">
        <f>SUM(K61:K62)</f>
        <v>5013877</v>
      </c>
    </row>
    <row r="61" spans="1:11" x14ac:dyDescent="0.2">
      <c r="A61" s="1">
        <v>2</v>
      </c>
      <c r="B61" s="1" t="s">
        <v>71</v>
      </c>
      <c r="C61" s="51"/>
      <c r="D61" s="51"/>
      <c r="E61" s="51"/>
      <c r="F61" s="33">
        <v>278035</v>
      </c>
      <c r="G61" s="33">
        <v>75069</v>
      </c>
      <c r="H61" s="33">
        <f t="shared" ref="H61:H67" si="9">SUM(F61:G61)</f>
        <v>353104</v>
      </c>
      <c r="I61" s="33">
        <v>278035</v>
      </c>
      <c r="J61" s="33">
        <v>75069</v>
      </c>
      <c r="K61" s="33">
        <f t="shared" ref="K61:K67" si="10">SUM(I61:J61)</f>
        <v>353104</v>
      </c>
    </row>
    <row r="62" spans="1:11" x14ac:dyDescent="0.2">
      <c r="A62" s="1">
        <v>3</v>
      </c>
      <c r="B62" s="1" t="s">
        <v>77</v>
      </c>
      <c r="C62" s="51"/>
      <c r="D62" s="51"/>
      <c r="E62" s="51"/>
      <c r="F62" s="33">
        <f>3670000</f>
        <v>3670000</v>
      </c>
      <c r="G62" s="33">
        <v>991000</v>
      </c>
      <c r="H62" s="33">
        <f t="shared" si="9"/>
        <v>4661000</v>
      </c>
      <c r="I62" s="33">
        <v>3669900</v>
      </c>
      <c r="J62" s="33">
        <v>990873</v>
      </c>
      <c r="K62" s="33">
        <f t="shared" si="10"/>
        <v>4660773</v>
      </c>
    </row>
    <row r="63" spans="1:11" x14ac:dyDescent="0.2">
      <c r="A63" s="1">
        <v>4</v>
      </c>
      <c r="B63" s="1" t="s">
        <v>78</v>
      </c>
      <c r="C63" s="51"/>
      <c r="D63" s="51"/>
      <c r="E63" s="51"/>
      <c r="F63" s="33">
        <f>350000+8463978</f>
        <v>8813978</v>
      </c>
      <c r="G63" s="33">
        <v>2285274</v>
      </c>
      <c r="H63" s="33">
        <f t="shared" si="9"/>
        <v>11099252</v>
      </c>
      <c r="I63" s="33">
        <f>350000+7871500</f>
        <v>8221500</v>
      </c>
      <c r="J63" s="33">
        <v>2125305</v>
      </c>
      <c r="K63" s="33">
        <f t="shared" si="10"/>
        <v>10346805</v>
      </c>
    </row>
    <row r="64" spans="1:11" x14ac:dyDescent="0.2">
      <c r="A64" s="1">
        <v>5</v>
      </c>
      <c r="B64" s="1" t="s">
        <v>79</v>
      </c>
      <c r="C64" s="51"/>
      <c r="D64" s="51"/>
      <c r="E64" s="51"/>
      <c r="F64" s="33">
        <v>44469347</v>
      </c>
      <c r="G64" s="33"/>
      <c r="H64" s="33">
        <f t="shared" si="9"/>
        <v>44469347</v>
      </c>
      <c r="I64" s="33">
        <v>39891990</v>
      </c>
      <c r="J64" s="33"/>
      <c r="K64" s="33">
        <f t="shared" si="10"/>
        <v>39891990</v>
      </c>
    </row>
    <row r="65" spans="1:13" x14ac:dyDescent="0.2">
      <c r="A65" s="1">
        <v>6</v>
      </c>
      <c r="B65" s="1" t="s">
        <v>33</v>
      </c>
      <c r="C65" s="51"/>
      <c r="D65" s="51"/>
      <c r="E65" s="51"/>
      <c r="F65" s="33"/>
      <c r="G65" s="33"/>
      <c r="H65" s="33">
        <f t="shared" si="9"/>
        <v>0</v>
      </c>
      <c r="I65" s="33"/>
      <c r="J65" s="33"/>
      <c r="K65" s="33">
        <f t="shared" si="10"/>
        <v>0</v>
      </c>
    </row>
    <row r="66" spans="1:13" x14ac:dyDescent="0.2">
      <c r="A66" s="1">
        <v>7</v>
      </c>
      <c r="B66" s="1" t="s">
        <v>35</v>
      </c>
      <c r="C66" s="51"/>
      <c r="D66" s="51"/>
      <c r="E66" s="51"/>
      <c r="F66" s="33"/>
      <c r="G66" s="33"/>
      <c r="H66" s="33">
        <f t="shared" si="9"/>
        <v>0</v>
      </c>
      <c r="I66" s="33"/>
      <c r="J66" s="33"/>
      <c r="K66" s="33">
        <f t="shared" si="10"/>
        <v>0</v>
      </c>
    </row>
    <row r="67" spans="1:13" x14ac:dyDescent="0.2">
      <c r="A67" s="1">
        <v>8</v>
      </c>
      <c r="B67" s="1"/>
      <c r="C67" s="51"/>
      <c r="D67" s="51"/>
      <c r="E67" s="51"/>
      <c r="F67" s="33"/>
      <c r="G67" s="33"/>
      <c r="H67" s="33">
        <f t="shared" si="9"/>
        <v>0</v>
      </c>
      <c r="I67" s="33"/>
      <c r="J67" s="33"/>
      <c r="K67" s="33">
        <f t="shared" si="10"/>
        <v>0</v>
      </c>
    </row>
    <row r="68" spans="1:13" x14ac:dyDescent="0.2">
      <c r="A68" s="1">
        <v>9</v>
      </c>
      <c r="B68" s="1"/>
      <c r="C68" s="51"/>
      <c r="D68" s="51"/>
      <c r="E68" s="51"/>
      <c r="F68" s="33"/>
      <c r="G68" s="33"/>
      <c r="H68" s="33"/>
      <c r="I68" s="33"/>
      <c r="J68" s="33"/>
      <c r="K68" s="33"/>
    </row>
    <row r="69" spans="1:13" x14ac:dyDescent="0.2">
      <c r="A69" s="3">
        <v>10</v>
      </c>
      <c r="B69" s="3" t="s">
        <v>4</v>
      </c>
      <c r="C69" s="52"/>
      <c r="D69" s="52"/>
      <c r="E69" s="52"/>
      <c r="F69" s="39">
        <f t="shared" ref="F69:K69" si="11">SUM(F61:F68)</f>
        <v>57231360</v>
      </c>
      <c r="G69" s="39">
        <f t="shared" si="11"/>
        <v>3351343</v>
      </c>
      <c r="H69" s="39">
        <f t="shared" si="11"/>
        <v>60582703</v>
      </c>
      <c r="I69" s="39">
        <f t="shared" si="11"/>
        <v>52061425</v>
      </c>
      <c r="J69" s="39">
        <f t="shared" si="11"/>
        <v>3191247</v>
      </c>
      <c r="K69" s="39">
        <f t="shared" si="11"/>
        <v>55252672</v>
      </c>
    </row>
    <row r="70" spans="1:13" x14ac:dyDescent="0.2">
      <c r="L70" s="19"/>
      <c r="M70" s="19"/>
    </row>
  </sheetData>
  <mergeCells count="10">
    <mergeCell ref="C57:E57"/>
    <mergeCell ref="F57:H57"/>
    <mergeCell ref="I57:K57"/>
    <mergeCell ref="B2:E2"/>
    <mergeCell ref="C7:E7"/>
    <mergeCell ref="F7:H7"/>
    <mergeCell ref="I7:K7"/>
    <mergeCell ref="C44:E44"/>
    <mergeCell ref="F44:H44"/>
    <mergeCell ref="I44:K44"/>
  </mergeCells>
  <pageMargins left="0.39370078740157483" right="0.51181102362204722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2020.évi ktv.</vt:lpstr>
      <vt:lpstr>2020.évi ei.mód.</vt:lpstr>
      <vt:lpstr>2020.évi ei.mód.II.</vt:lpstr>
      <vt:lpstr>2020.évi beszámoló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Jegyzőititkárság</cp:lastModifiedBy>
  <cp:lastPrinted>2018-02-19T07:51:17Z</cp:lastPrinted>
  <dcterms:created xsi:type="dcterms:W3CDTF">1997-01-17T14:02:09Z</dcterms:created>
  <dcterms:modified xsi:type="dcterms:W3CDTF">2021-05-31T07:29:52Z</dcterms:modified>
</cp:coreProperties>
</file>