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jegyzoititkarsag\Desktop\Excel táblák\"/>
    </mc:Choice>
  </mc:AlternateContent>
  <xr:revisionPtr revIDLastSave="0" documentId="8_{066B5796-4323-421F-BBC2-56C06630C990}" xr6:coauthVersionLast="47" xr6:coauthVersionMax="47" xr10:uidLastSave="{00000000-0000-0000-0000-000000000000}"/>
  <bookViews>
    <workbookView xWindow="-120" yWindow="-120" windowWidth="29040" windowHeight="15990"/>
  </bookViews>
  <sheets>
    <sheet name="2020.évi ktv.beszámoló" sheetId="3" r:id="rId1"/>
  </sheets>
  <calcPr calcId="181029"/>
</workbook>
</file>

<file path=xl/calcChain.xml><?xml version="1.0" encoding="utf-8"?>
<calcChain xmlns="http://schemas.openxmlformats.org/spreadsheetml/2006/main">
  <c r="M14" i="3" l="1"/>
  <c r="M19" i="3"/>
  <c r="M26" i="3"/>
  <c r="P14" i="3"/>
  <c r="O14" i="3"/>
  <c r="O19" i="3"/>
  <c r="O26" i="3"/>
  <c r="N14" i="3"/>
  <c r="G14" i="3"/>
  <c r="G19" i="3"/>
  <c r="P12" i="3"/>
  <c r="I14" i="3"/>
  <c r="I12" i="3"/>
  <c r="L14" i="3"/>
  <c r="O12" i="3"/>
  <c r="B12" i="3"/>
  <c r="D12" i="3"/>
  <c r="H14" i="3"/>
  <c r="H19" i="3"/>
  <c r="H26" i="3"/>
  <c r="J14" i="3"/>
  <c r="N19" i="3"/>
  <c r="N26" i="3"/>
  <c r="K19" i="3"/>
  <c r="K26" i="3"/>
  <c r="L19" i="3"/>
  <c r="L26" i="3"/>
  <c r="I24" i="3"/>
  <c r="G24" i="3"/>
  <c r="B18" i="3"/>
  <c r="J19" i="3"/>
  <c r="J26" i="3"/>
  <c r="H24" i="3"/>
  <c r="B13" i="3"/>
  <c r="D13" i="3"/>
  <c r="B15" i="3"/>
  <c r="D15" i="3"/>
  <c r="B16" i="3"/>
  <c r="D16" i="3"/>
  <c r="B17" i="3"/>
  <c r="B22" i="3"/>
  <c r="D17" i="3"/>
  <c r="C19" i="3"/>
  <c r="C26" i="3"/>
  <c r="F19" i="3"/>
  <c r="C24" i="3"/>
  <c r="E24" i="3"/>
  <c r="F24" i="3"/>
  <c r="F26" i="3"/>
  <c r="J24" i="3"/>
  <c r="K24" i="3"/>
  <c r="L24" i="3"/>
  <c r="M24" i="3"/>
  <c r="O24" i="3"/>
  <c r="P24" i="3"/>
  <c r="E19" i="3"/>
  <c r="E26" i="3"/>
  <c r="B23" i="3"/>
  <c r="B24" i="3"/>
  <c r="P19" i="3"/>
  <c r="P26" i="3"/>
  <c r="I19" i="3"/>
  <c r="B14" i="3"/>
  <c r="D14" i="3"/>
  <c r="I26" i="3"/>
  <c r="G26" i="3"/>
  <c r="D23" i="3"/>
  <c r="D24" i="3"/>
  <c r="B19" i="3"/>
  <c r="D19" i="3"/>
  <c r="D26" i="3"/>
  <c r="B26" i="3"/>
</calcChain>
</file>

<file path=xl/sharedStrings.xml><?xml version="1.0" encoding="utf-8"?>
<sst xmlns="http://schemas.openxmlformats.org/spreadsheetml/2006/main" count="35" uniqueCount="34">
  <si>
    <t>Megnevezés</t>
  </si>
  <si>
    <t>összesen</t>
  </si>
  <si>
    <t xml:space="preserve">     feladattal terhelt</t>
  </si>
  <si>
    <t xml:space="preserve">     kötetlen</t>
  </si>
  <si>
    <t>Összesen:</t>
  </si>
  <si>
    <t>személyi jutt.</t>
  </si>
  <si>
    <t>munkaadókat t.jár.</t>
  </si>
  <si>
    <t>dologi kiadás</t>
  </si>
  <si>
    <t>tartalék</t>
  </si>
  <si>
    <t>beruházás</t>
  </si>
  <si>
    <t>felújítás</t>
  </si>
  <si>
    <t>működési c.pénz.</t>
  </si>
  <si>
    <t>ellátottak</t>
  </si>
  <si>
    <t>felh.c.pénz.</t>
  </si>
  <si>
    <t>Elvonás</t>
  </si>
  <si>
    <t>Önkormányzat</t>
  </si>
  <si>
    <t>7.melléklet</t>
  </si>
  <si>
    <t>Polgármesteri Hivatal</t>
  </si>
  <si>
    <t xml:space="preserve">     visszafiz köt.(óvi)</t>
  </si>
  <si>
    <t xml:space="preserve">     visszafiz köt.(ÖNKi)</t>
  </si>
  <si>
    <t xml:space="preserve">     visszafiz köt.(isk.étk.)</t>
  </si>
  <si>
    <t xml:space="preserve">     feladattal terhelt költségvetési évben</t>
  </si>
  <si>
    <t xml:space="preserve">     feladattal terhelt ktv. évet köv.</t>
  </si>
  <si>
    <t>finanszírozásra</t>
  </si>
  <si>
    <t xml:space="preserve">maradvány </t>
  </si>
  <si>
    <t xml:space="preserve">     átcsoportosítás</t>
  </si>
  <si>
    <t xml:space="preserve">Összesen:                        </t>
  </si>
  <si>
    <t xml:space="preserve">        * A 2020.évi maradványfelhasználás részletezése tartalmazza a 2021.évi költségvetés elfogadásakor a hiány fedezésére szolgáló maradvány igénybevételét.</t>
  </si>
  <si>
    <t xml:space="preserve"> a    /2021.( V.  .) önkormányzati rendelethez</t>
  </si>
  <si>
    <t>2021.évi felhasznált *</t>
  </si>
  <si>
    <t>2021.évi felhasználható</t>
  </si>
  <si>
    <t xml:space="preserve">visszafizetési köt. miatti elvonás 2021-ben </t>
  </si>
  <si>
    <t>Szomód Község Önkormányzatás költségvetési szerv valamint a Polgármesteri Hivatal kimutatása a 2020.évi maradványról és felhasználási javaslatról</t>
  </si>
  <si>
    <t>2020.évi Önkormányzat,PH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</si>
</sst>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E"/>
      <charset val="238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3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3" fontId="0" fillId="0" borderId="2" xfId="0" applyNumberFormat="1" applyFill="1" applyBorder="1"/>
    <xf numFmtId="3" fontId="0" fillId="0" borderId="3" xfId="0" applyNumberFormat="1" applyBorder="1"/>
    <xf numFmtId="0" fontId="0" fillId="0" borderId="0" xfId="0" applyBorder="1"/>
    <xf numFmtId="3" fontId="0" fillId="0" borderId="1" xfId="0" applyNumberFormat="1" applyFill="1" applyBorder="1"/>
    <xf numFmtId="3" fontId="1" fillId="0" borderId="1" xfId="0" applyNumberFormat="1" applyFont="1" applyFill="1" applyBorder="1"/>
    <xf numFmtId="3" fontId="0" fillId="0" borderId="4" xfId="0" applyNumberFormat="1" applyBorder="1"/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3" fontId="0" fillId="0" borderId="8" xfId="0" applyNumberForma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activeCell="D37" sqref="D37"/>
    </sheetView>
  </sheetViews>
  <sheetFormatPr defaultRowHeight="12.75" x14ac:dyDescent="0.2"/>
  <cols>
    <col min="1" max="1" width="37.28515625" customWidth="1"/>
    <col min="2" max="2" width="11.140625" customWidth="1"/>
    <col min="3" max="3" width="16.85546875" customWidth="1"/>
    <col min="4" max="4" width="20.140625" customWidth="1"/>
    <col min="5" max="5" width="16.7109375" customWidth="1"/>
    <col min="6" max="6" width="8" customWidth="1"/>
    <col min="7" max="7" width="12.7109375" style="5" customWidth="1"/>
    <col min="8" max="8" width="16.42578125" style="5" customWidth="1"/>
    <col min="9" max="9" width="12.140625" style="5" customWidth="1"/>
    <col min="10" max="10" width="15.5703125" style="5" customWidth="1"/>
    <col min="11" max="11" width="11.28515625" style="5" customWidth="1"/>
    <col min="12" max="12" width="12.140625" style="5" customWidth="1"/>
    <col min="13" max="13" width="11.28515625" style="5" customWidth="1"/>
    <col min="14" max="14" width="10.5703125" style="5" customWidth="1"/>
    <col min="15" max="15" width="13.42578125" style="5" customWidth="1"/>
    <col min="16" max="16" width="11.140625" style="5" bestFit="1" customWidth="1"/>
    <col min="17" max="17" width="10" bestFit="1" customWidth="1"/>
  </cols>
  <sheetData>
    <row r="1" spans="1:16" x14ac:dyDescent="0.2">
      <c r="K1" s="5" t="s">
        <v>16</v>
      </c>
    </row>
    <row r="2" spans="1:16" x14ac:dyDescent="0.2">
      <c r="B2" s="5"/>
      <c r="D2" t="s">
        <v>28</v>
      </c>
    </row>
    <row r="4" spans="1:16" x14ac:dyDescent="0.2">
      <c r="A4" s="16"/>
      <c r="B4" s="16"/>
      <c r="C4" s="17"/>
      <c r="D4" s="17"/>
      <c r="E4" s="17"/>
      <c r="F4" s="17"/>
      <c r="M4" s="18"/>
      <c r="N4" s="18"/>
      <c r="O4" s="19"/>
    </row>
    <row r="5" spans="1:16" x14ac:dyDescent="0.2">
      <c r="A5" s="1"/>
      <c r="B5" s="1"/>
      <c r="C5" s="1"/>
      <c r="D5" s="1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20" t="s">
        <v>32</v>
      </c>
      <c r="B7" s="2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3"/>
    </row>
    <row r="8" spans="1:16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">
      <c r="A9" s="2" t="s">
        <v>0</v>
      </c>
      <c r="B9" s="20" t="s">
        <v>24</v>
      </c>
      <c r="C9" s="22"/>
      <c r="D9" s="23"/>
      <c r="E9" s="9"/>
      <c r="G9" s="21"/>
      <c r="H9" s="21"/>
      <c r="I9" s="21"/>
      <c r="J9" s="21"/>
      <c r="K9" s="21"/>
      <c r="L9" s="21"/>
      <c r="M9" s="21"/>
      <c r="N9" s="21"/>
      <c r="O9" s="21"/>
      <c r="P9" s="24"/>
    </row>
    <row r="10" spans="1:16" s="8" customFormat="1" ht="38.25" x14ac:dyDescent="0.2">
      <c r="A10" s="7"/>
      <c r="B10" s="7" t="s">
        <v>1</v>
      </c>
      <c r="C10" s="7" t="s">
        <v>29</v>
      </c>
      <c r="D10" s="7" t="s">
        <v>30</v>
      </c>
      <c r="E10" s="7" t="s">
        <v>31</v>
      </c>
      <c r="F10" s="7" t="s">
        <v>14</v>
      </c>
      <c r="G10" s="7" t="s">
        <v>5</v>
      </c>
      <c r="H10" s="7" t="s">
        <v>6</v>
      </c>
      <c r="I10" s="7" t="s">
        <v>7</v>
      </c>
      <c r="J10" s="7" t="s">
        <v>11</v>
      </c>
      <c r="K10" s="7" t="s">
        <v>13</v>
      </c>
      <c r="L10" s="7" t="s">
        <v>12</v>
      </c>
      <c r="M10" s="7" t="s">
        <v>8</v>
      </c>
      <c r="N10" s="7" t="s">
        <v>23</v>
      </c>
      <c r="O10" s="7" t="s">
        <v>9</v>
      </c>
      <c r="P10" s="7" t="s">
        <v>10</v>
      </c>
    </row>
    <row r="11" spans="1:16" x14ac:dyDescent="0.2">
      <c r="A11" s="3" t="s">
        <v>15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">
      <c r="A12" s="2" t="s">
        <v>21</v>
      </c>
      <c r="B12" s="3">
        <f t="shared" ref="B12:B18" si="0">F12+G12+H12+I12+J12+K12+L12+M12+N12+O12+P12+E12</f>
        <v>323605237</v>
      </c>
      <c r="C12" s="2">
        <v>17818007</v>
      </c>
      <c r="D12" s="2">
        <f>B12-C12+F12</f>
        <v>305787230</v>
      </c>
      <c r="E12" s="2">
        <v>1422960</v>
      </c>
      <c r="F12" s="2">
        <v>0</v>
      </c>
      <c r="G12" s="13">
        <v>200000</v>
      </c>
      <c r="H12" s="2"/>
      <c r="I12" s="2">
        <f>487964+4359999</f>
        <v>4847963</v>
      </c>
      <c r="J12" s="2">
        <v>0</v>
      </c>
      <c r="K12" s="2"/>
      <c r="L12" s="2">
        <v>38090</v>
      </c>
      <c r="M12" s="2">
        <v>0</v>
      </c>
      <c r="N12" s="2">
        <v>6983195</v>
      </c>
      <c r="O12" s="2">
        <f>217398302+67173505</f>
        <v>284571807</v>
      </c>
      <c r="P12" s="2">
        <f>127000+17818007+2680094+1717102+3199019</f>
        <v>25541222</v>
      </c>
    </row>
    <row r="13" spans="1:16" x14ac:dyDescent="0.2">
      <c r="A13" s="2" t="s">
        <v>22</v>
      </c>
      <c r="B13" s="3">
        <f t="shared" si="0"/>
        <v>0</v>
      </c>
      <c r="C13" s="2"/>
      <c r="D13" s="2">
        <f>B13-C13+E13</f>
        <v>0</v>
      </c>
      <c r="E13" s="2">
        <v>0</v>
      </c>
      <c r="F13" s="2">
        <v>0</v>
      </c>
      <c r="G13" s="13">
        <v>0</v>
      </c>
      <c r="H13" s="2"/>
      <c r="I13" s="2">
        <v>0</v>
      </c>
      <c r="J13" s="2"/>
      <c r="K13" s="2"/>
      <c r="L13" s="2">
        <v>0</v>
      </c>
      <c r="M13" s="2">
        <v>0</v>
      </c>
      <c r="N13" s="2">
        <v>0</v>
      </c>
      <c r="O13" s="2">
        <v>0</v>
      </c>
      <c r="P13" s="2">
        <v>0</v>
      </c>
    </row>
    <row r="14" spans="1:16" x14ac:dyDescent="0.2">
      <c r="A14" s="2" t="s">
        <v>3</v>
      </c>
      <c r="B14" s="3">
        <f t="shared" si="0"/>
        <v>151287630</v>
      </c>
      <c r="C14" s="2">
        <v>0</v>
      </c>
      <c r="D14" s="2">
        <f>B14-C14+E14</f>
        <v>151287630</v>
      </c>
      <c r="E14" s="2"/>
      <c r="F14" s="2">
        <v>0</v>
      </c>
      <c r="G14" s="13">
        <f>35967229-28169247-200000</f>
        <v>7597982</v>
      </c>
      <c r="H14" s="13">
        <f>6234793-4424484</f>
        <v>1810309</v>
      </c>
      <c r="I14" s="2">
        <f>122560388-75702222-487964-4359999</f>
        <v>42010203</v>
      </c>
      <c r="J14" s="2">
        <f>105323508-104013117</f>
        <v>1310391</v>
      </c>
      <c r="K14" s="2">
        <v>0</v>
      </c>
      <c r="L14" s="2">
        <f>8010000-5308518-38090</f>
        <v>2663392</v>
      </c>
      <c r="M14" s="2">
        <f>374927673-33569368-284571807+67726201-25414222+5203031-1422960</f>
        <v>102878548</v>
      </c>
      <c r="N14" s="2">
        <f>0-6983195</f>
        <v>-6983195</v>
      </c>
      <c r="O14" s="2">
        <f>282145989-214419788-67726201</f>
        <v>0</v>
      </c>
      <c r="P14" s="2">
        <f>60582703-55252672-127000-5203031</f>
        <v>0</v>
      </c>
    </row>
    <row r="15" spans="1:16" x14ac:dyDescent="0.2">
      <c r="A15" s="2" t="s">
        <v>19</v>
      </c>
      <c r="B15" s="3">
        <f t="shared" si="0"/>
        <v>0</v>
      </c>
      <c r="C15" s="2"/>
      <c r="D15" s="2">
        <f>B15-C15</f>
        <v>0</v>
      </c>
      <c r="E15" s="2">
        <v>0</v>
      </c>
      <c r="F15" s="2">
        <v>0</v>
      </c>
      <c r="G15" s="2">
        <v>0</v>
      </c>
      <c r="H15" s="2"/>
      <c r="I15" s="2"/>
      <c r="J15" s="2"/>
      <c r="K15" s="2"/>
      <c r="L15" s="2"/>
      <c r="M15" s="2">
        <v>0</v>
      </c>
      <c r="N15" s="2"/>
      <c r="O15" s="2"/>
      <c r="P15" s="2"/>
    </row>
    <row r="16" spans="1:16" x14ac:dyDescent="0.2">
      <c r="A16" s="2" t="s">
        <v>18</v>
      </c>
      <c r="B16" s="3">
        <f t="shared" si="0"/>
        <v>0</v>
      </c>
      <c r="C16" s="2"/>
      <c r="D16" s="2">
        <f>B16-C16</f>
        <v>0</v>
      </c>
      <c r="E16" s="2">
        <v>0</v>
      </c>
      <c r="F16" s="2"/>
      <c r="G16" s="2"/>
      <c r="H16" s="2"/>
      <c r="I16" s="2"/>
      <c r="J16" s="2">
        <v>0</v>
      </c>
      <c r="K16" s="2"/>
      <c r="L16" s="2"/>
      <c r="M16" s="2"/>
      <c r="N16" s="2"/>
      <c r="O16" s="2"/>
      <c r="P16" s="2"/>
    </row>
    <row r="17" spans="1:17" x14ac:dyDescent="0.2">
      <c r="A17" s="2" t="s">
        <v>20</v>
      </c>
      <c r="B17" s="3">
        <f t="shared" si="0"/>
        <v>0</v>
      </c>
      <c r="C17" s="2"/>
      <c r="D17" s="2">
        <f>B17-C17+E17</f>
        <v>0</v>
      </c>
      <c r="E17" s="2"/>
      <c r="F17" s="2"/>
      <c r="G17" s="2"/>
      <c r="H17" s="2"/>
      <c r="I17" s="2">
        <v>0</v>
      </c>
      <c r="J17" s="2"/>
      <c r="K17" s="2"/>
      <c r="L17" s="2"/>
      <c r="M17" s="2"/>
      <c r="N17" s="2"/>
      <c r="O17" s="2"/>
      <c r="P17" s="2"/>
    </row>
    <row r="18" spans="1:17" x14ac:dyDescent="0.2">
      <c r="A18" s="2" t="s">
        <v>25</v>
      </c>
      <c r="B18" s="3">
        <f t="shared" si="0"/>
        <v>0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7" s="4" customFormat="1" x14ac:dyDescent="0.2">
      <c r="A19" s="3" t="s">
        <v>26</v>
      </c>
      <c r="B19" s="3">
        <f>SUM(B12:B17)</f>
        <v>474892867</v>
      </c>
      <c r="C19" s="3">
        <f>SUM(C12:C15)</f>
        <v>17818007</v>
      </c>
      <c r="D19" s="3">
        <f>B19-C19</f>
        <v>457074860</v>
      </c>
      <c r="E19" s="3">
        <f>SUM(E12:E16)</f>
        <v>1422960</v>
      </c>
      <c r="F19" s="3">
        <f>SUM(F12:F16)</f>
        <v>0</v>
      </c>
      <c r="G19" s="14">
        <f>SUM(G12:G18)</f>
        <v>7797982</v>
      </c>
      <c r="H19" s="14">
        <f t="shared" ref="H19:P19" si="1">SUM(H12:H18)</f>
        <v>1810309</v>
      </c>
      <c r="I19" s="14">
        <f t="shared" si="1"/>
        <v>46858166</v>
      </c>
      <c r="J19" s="14">
        <f t="shared" si="1"/>
        <v>1310391</v>
      </c>
      <c r="K19" s="14">
        <f t="shared" si="1"/>
        <v>0</v>
      </c>
      <c r="L19" s="14">
        <f t="shared" si="1"/>
        <v>2701482</v>
      </c>
      <c r="M19" s="14">
        <f t="shared" si="1"/>
        <v>102878548</v>
      </c>
      <c r="N19" s="14">
        <f>SUM(N12:N18)</f>
        <v>0</v>
      </c>
      <c r="O19" s="14">
        <f t="shared" si="1"/>
        <v>284571807</v>
      </c>
      <c r="P19" s="14">
        <f t="shared" si="1"/>
        <v>25541222</v>
      </c>
      <c r="Q19" s="6"/>
    </row>
    <row r="20" spans="1:17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6"/>
    </row>
    <row r="21" spans="1:17" x14ac:dyDescent="0.2">
      <c r="A21" s="3" t="s">
        <v>17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6"/>
    </row>
    <row r="22" spans="1:17" x14ac:dyDescent="0.2">
      <c r="A22" s="2" t="s">
        <v>2</v>
      </c>
      <c r="B22" s="2">
        <f>G22+H22+I22+J22+K22+L22+M22+N22+O22+P22</f>
        <v>0</v>
      </c>
      <c r="C22" s="2"/>
      <c r="D22" s="2"/>
      <c r="E22" s="2"/>
      <c r="F22" s="2"/>
      <c r="G22" s="2">
        <v>0</v>
      </c>
      <c r="H22" s="2">
        <v>0</v>
      </c>
      <c r="I22" s="2"/>
      <c r="J22" s="2"/>
      <c r="K22" s="2"/>
      <c r="L22" s="2"/>
      <c r="M22" s="2"/>
      <c r="N22" s="2"/>
      <c r="O22" s="2"/>
      <c r="P22" s="2"/>
      <c r="Q22" s="6"/>
    </row>
    <row r="23" spans="1:17" x14ac:dyDescent="0.2">
      <c r="A23" s="2" t="s">
        <v>3</v>
      </c>
      <c r="B23" s="2">
        <f>G23+H23+I23+J23+K23+L23+M23+N23+O23+P23</f>
        <v>17332124</v>
      </c>
      <c r="C23" s="2">
        <v>0</v>
      </c>
      <c r="D23" s="2">
        <f>B23-C23-E23+F23</f>
        <v>17332124</v>
      </c>
      <c r="E23" s="2"/>
      <c r="F23" s="2">
        <v>0</v>
      </c>
      <c r="G23" s="2">
        <v>13596998</v>
      </c>
      <c r="H23" s="2">
        <v>2921508</v>
      </c>
      <c r="I23" s="2">
        <v>813618</v>
      </c>
      <c r="J23" s="2"/>
      <c r="K23" s="2"/>
      <c r="L23" s="2"/>
      <c r="M23" s="2">
        <v>0</v>
      </c>
      <c r="N23" s="2"/>
      <c r="O23" s="2">
        <v>0</v>
      </c>
      <c r="P23" s="2"/>
      <c r="Q23" s="6"/>
    </row>
    <row r="24" spans="1:17" s="4" customFormat="1" x14ac:dyDescent="0.2">
      <c r="A24" s="3" t="s">
        <v>4</v>
      </c>
      <c r="B24" s="3">
        <f t="shared" ref="B24:M24" si="2">SUM(B22:B23)</f>
        <v>17332124</v>
      </c>
      <c r="C24" s="3">
        <f t="shared" si="2"/>
        <v>0</v>
      </c>
      <c r="D24" s="3">
        <f t="shared" si="2"/>
        <v>17332124</v>
      </c>
      <c r="E24" s="3">
        <f t="shared" si="2"/>
        <v>0</v>
      </c>
      <c r="F24" s="3">
        <f t="shared" si="2"/>
        <v>0</v>
      </c>
      <c r="G24" s="3">
        <f t="shared" si="2"/>
        <v>13596998</v>
      </c>
      <c r="H24" s="3">
        <f t="shared" si="2"/>
        <v>2921508</v>
      </c>
      <c r="I24" s="3">
        <f t="shared" si="2"/>
        <v>813618</v>
      </c>
      <c r="J24" s="3">
        <f t="shared" si="2"/>
        <v>0</v>
      </c>
      <c r="K24" s="3">
        <f t="shared" si="2"/>
        <v>0</v>
      </c>
      <c r="L24" s="3">
        <f t="shared" si="2"/>
        <v>0</v>
      </c>
      <c r="M24" s="3">
        <f t="shared" si="2"/>
        <v>0</v>
      </c>
      <c r="N24" s="3"/>
      <c r="O24" s="3">
        <f>SUM(O22:O23)</f>
        <v>0</v>
      </c>
      <c r="P24" s="3">
        <f>SUM(P22:P23)</f>
        <v>0</v>
      </c>
      <c r="Q24" s="6"/>
    </row>
    <row r="25" spans="1:17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7" s="4" customFormat="1" x14ac:dyDescent="0.2">
      <c r="A26" s="3" t="s">
        <v>33</v>
      </c>
      <c r="B26" s="3">
        <f t="shared" ref="B26:P26" si="3">B19+B24</f>
        <v>492224991</v>
      </c>
      <c r="C26" s="3">
        <f t="shared" si="3"/>
        <v>17818007</v>
      </c>
      <c r="D26" s="3">
        <f t="shared" si="3"/>
        <v>474406984</v>
      </c>
      <c r="E26" s="3">
        <f t="shared" si="3"/>
        <v>1422960</v>
      </c>
      <c r="F26" s="3">
        <f t="shared" si="3"/>
        <v>0</v>
      </c>
      <c r="G26" s="3">
        <f t="shared" si="3"/>
        <v>21394980</v>
      </c>
      <c r="H26" s="3">
        <f t="shared" si="3"/>
        <v>4731817</v>
      </c>
      <c r="I26" s="3">
        <f t="shared" si="3"/>
        <v>47671784</v>
      </c>
      <c r="J26" s="3">
        <f t="shared" si="3"/>
        <v>1310391</v>
      </c>
      <c r="K26" s="3">
        <f t="shared" si="3"/>
        <v>0</v>
      </c>
      <c r="L26" s="3">
        <f t="shared" si="3"/>
        <v>2701482</v>
      </c>
      <c r="M26" s="3">
        <f t="shared" si="3"/>
        <v>102878548</v>
      </c>
      <c r="N26" s="3">
        <f t="shared" si="3"/>
        <v>0</v>
      </c>
      <c r="O26" s="3">
        <f t="shared" si="3"/>
        <v>284571807</v>
      </c>
      <c r="P26" s="3">
        <f t="shared" si="3"/>
        <v>25541222</v>
      </c>
    </row>
    <row r="27" spans="1:17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7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7" x14ac:dyDescent="0.2">
      <c r="A29" s="10" t="s">
        <v>27</v>
      </c>
      <c r="B29" s="11"/>
      <c r="C29" s="11"/>
      <c r="G29"/>
      <c r="H29"/>
      <c r="I29"/>
      <c r="O29" s="15"/>
      <c r="P29" s="15"/>
    </row>
    <row r="30" spans="1:17" x14ac:dyDescent="0.2">
      <c r="B30" s="12"/>
      <c r="C30" s="12"/>
    </row>
  </sheetData>
  <mergeCells count="5">
    <mergeCell ref="A4:F4"/>
    <mergeCell ref="M4:O4"/>
    <mergeCell ref="A7:P7"/>
    <mergeCell ref="G9:P9"/>
    <mergeCell ref="B9:D9"/>
  </mergeCells>
  <phoneticPr fontId="0" type="noConversion"/>
  <pageMargins left="0" right="0" top="0.98425196850393704" bottom="0.98425196850393704" header="0.51181102362204722" footer="0.51181102362204722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2020.évi ktv.beszámoló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Jegyzőititkárság</cp:lastModifiedBy>
  <cp:lastPrinted>2017-05-29T15:31:28Z</cp:lastPrinted>
  <dcterms:created xsi:type="dcterms:W3CDTF">1997-01-17T14:02:09Z</dcterms:created>
  <dcterms:modified xsi:type="dcterms:W3CDTF">2021-05-31T07:30:07Z</dcterms:modified>
</cp:coreProperties>
</file>