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jegyzoititkarsag\Desktop\Excel táblák\"/>
    </mc:Choice>
  </mc:AlternateContent>
  <xr:revisionPtr revIDLastSave="0" documentId="8_{94365B36-AFF3-45A6-9C3D-25945EBC7429}" xr6:coauthVersionLast="47" xr6:coauthVersionMax="47" xr10:uidLastSave="{00000000-0000-0000-0000-000000000000}"/>
  <bookViews>
    <workbookView xWindow="-120" yWindow="-120" windowWidth="29040" windowHeight="15990" activeTab="4"/>
  </bookViews>
  <sheets>
    <sheet name="2020.évi koncepció" sheetId="25" r:id="rId1"/>
    <sheet name="2020.évi kv." sheetId="26" r:id="rId2"/>
    <sheet name="2020.évi i.mód I." sheetId="27" r:id="rId3"/>
    <sheet name="2020.évi i.mód II. " sheetId="28" r:id="rId4"/>
    <sheet name="2020.évi beszámoló" sheetId="29" r:id="rId5"/>
  </sheets>
  <calcPr calcId="181029"/>
</workbook>
</file>

<file path=xl/calcChain.xml><?xml version="1.0" encoding="utf-8"?>
<calcChain xmlns="http://schemas.openxmlformats.org/spreadsheetml/2006/main">
  <c r="N85" i="29" l="1"/>
  <c r="M85" i="29"/>
  <c r="L85" i="29"/>
  <c r="K85" i="29"/>
  <c r="E85" i="29"/>
  <c r="J85" i="29"/>
  <c r="I85" i="29"/>
  <c r="H85" i="29"/>
  <c r="G85" i="29"/>
  <c r="D85" i="29"/>
  <c r="F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6" i="29"/>
  <c r="D76" i="29"/>
  <c r="C76" i="29"/>
  <c r="N74" i="29"/>
  <c r="M74" i="29"/>
  <c r="L74" i="29"/>
  <c r="C74" i="29"/>
  <c r="K74" i="29"/>
  <c r="J74" i="29"/>
  <c r="I74" i="29"/>
  <c r="H74" i="29"/>
  <c r="E74" i="29"/>
  <c r="G74" i="29"/>
  <c r="F74" i="29"/>
  <c r="D74" i="29"/>
  <c r="E73" i="29"/>
  <c r="D73" i="29"/>
  <c r="C73" i="29"/>
  <c r="N71" i="29"/>
  <c r="M71" i="29"/>
  <c r="L71" i="29"/>
  <c r="K71" i="29"/>
  <c r="E71" i="29"/>
  <c r="J71" i="29"/>
  <c r="I71" i="29"/>
  <c r="H71" i="29"/>
  <c r="G71" i="29"/>
  <c r="D71" i="29"/>
  <c r="F71" i="29"/>
  <c r="C71" i="29"/>
  <c r="E70" i="29"/>
  <c r="D70" i="29"/>
  <c r="C70" i="29"/>
  <c r="E69" i="29"/>
  <c r="D69" i="29"/>
  <c r="C69" i="29"/>
  <c r="N66" i="29"/>
  <c r="M66" i="29"/>
  <c r="D66" i="29"/>
  <c r="L66" i="29"/>
  <c r="K66" i="29"/>
  <c r="J66" i="29"/>
  <c r="I66" i="29"/>
  <c r="C66" i="29"/>
  <c r="H66" i="29"/>
  <c r="G66" i="29"/>
  <c r="F66" i="29"/>
  <c r="E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N60" i="29"/>
  <c r="N67" i="29"/>
  <c r="N75" i="29"/>
  <c r="N77" i="29"/>
  <c r="M60" i="29"/>
  <c r="L60" i="29"/>
  <c r="L67" i="29"/>
  <c r="L75" i="29"/>
  <c r="L77" i="29"/>
  <c r="K60" i="29"/>
  <c r="K67" i="29"/>
  <c r="K75" i="29"/>
  <c r="K77" i="29"/>
  <c r="J60" i="29"/>
  <c r="J67" i="29"/>
  <c r="J75" i="29"/>
  <c r="J77" i="29"/>
  <c r="I60" i="29"/>
  <c r="H60" i="29"/>
  <c r="H67" i="29"/>
  <c r="F60" i="29"/>
  <c r="F67" i="29"/>
  <c r="E59" i="29"/>
  <c r="D59" i="29"/>
  <c r="C59" i="29"/>
  <c r="E58" i="29"/>
  <c r="D58" i="29"/>
  <c r="C58" i="29"/>
  <c r="G57" i="29"/>
  <c r="D57" i="29"/>
  <c r="E57" i="29"/>
  <c r="C57" i="29"/>
  <c r="G56" i="29"/>
  <c r="D56" i="29"/>
  <c r="E56" i="29"/>
  <c r="C56" i="29"/>
  <c r="G55" i="29"/>
  <c r="G60" i="29"/>
  <c r="E55" i="29"/>
  <c r="C55" i="29"/>
  <c r="G43" i="29"/>
  <c r="D43" i="29"/>
  <c r="E43" i="29"/>
  <c r="C43" i="29"/>
  <c r="E42" i="29"/>
  <c r="D42" i="29"/>
  <c r="C42" i="29"/>
  <c r="N39" i="29"/>
  <c r="M39" i="29"/>
  <c r="D39" i="29"/>
  <c r="L39" i="29"/>
  <c r="K39" i="29"/>
  <c r="J39" i="29"/>
  <c r="I39" i="29"/>
  <c r="C39" i="29"/>
  <c r="H39" i="29"/>
  <c r="G39" i="29"/>
  <c r="F39" i="29"/>
  <c r="E39" i="29"/>
  <c r="E38" i="29"/>
  <c r="D38" i="29"/>
  <c r="C38" i="29"/>
  <c r="E37" i="29"/>
  <c r="D37" i="29"/>
  <c r="C37" i="29"/>
  <c r="E36" i="29"/>
  <c r="D36" i="29"/>
  <c r="C36" i="29"/>
  <c r="N33" i="29"/>
  <c r="E33" i="29"/>
  <c r="M33" i="29"/>
  <c r="L33" i="29"/>
  <c r="K33" i="29"/>
  <c r="J33" i="29"/>
  <c r="D33" i="29"/>
  <c r="I33" i="29"/>
  <c r="H33" i="29"/>
  <c r="G33" i="29"/>
  <c r="F33" i="29"/>
  <c r="C33" i="29"/>
  <c r="E32" i="29"/>
  <c r="D32" i="29"/>
  <c r="C32" i="29"/>
  <c r="E31" i="29"/>
  <c r="D31" i="29"/>
  <c r="C31" i="29"/>
  <c r="E30" i="29"/>
  <c r="D30" i="29"/>
  <c r="C30" i="29"/>
  <c r="N28" i="29"/>
  <c r="M28" i="29"/>
  <c r="L28" i="29"/>
  <c r="K28" i="29"/>
  <c r="E28" i="29"/>
  <c r="J28" i="29"/>
  <c r="I28" i="29"/>
  <c r="H28" i="29"/>
  <c r="G28" i="29"/>
  <c r="D28" i="29"/>
  <c r="F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N23" i="29"/>
  <c r="N29" i="29"/>
  <c r="N34" i="29"/>
  <c r="M23" i="29"/>
  <c r="M29" i="29"/>
  <c r="M34" i="29"/>
  <c r="L23" i="29"/>
  <c r="L29" i="29"/>
  <c r="L34" i="29"/>
  <c r="K23" i="29"/>
  <c r="E23" i="29"/>
  <c r="J23" i="29"/>
  <c r="J29" i="29"/>
  <c r="J34" i="29"/>
  <c r="I23" i="29"/>
  <c r="I29" i="29"/>
  <c r="I34" i="29"/>
  <c r="H23" i="29"/>
  <c r="H29" i="29"/>
  <c r="G23" i="29"/>
  <c r="D23" i="29"/>
  <c r="F23" i="29"/>
  <c r="F29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G57" i="28"/>
  <c r="D57" i="28"/>
  <c r="N85" i="28"/>
  <c r="M85" i="28"/>
  <c r="D85" i="28"/>
  <c r="L85" i="28"/>
  <c r="K85" i="28"/>
  <c r="E85" i="28"/>
  <c r="J85" i="28"/>
  <c r="I85" i="28"/>
  <c r="H85" i="28"/>
  <c r="G85" i="28"/>
  <c r="F85" i="28"/>
  <c r="C85" i="28"/>
  <c r="E84" i="28"/>
  <c r="D84" i="28"/>
  <c r="C84" i="28"/>
  <c r="E83" i="28"/>
  <c r="D83" i="28"/>
  <c r="C83" i="28"/>
  <c r="E82" i="28"/>
  <c r="D82" i="28"/>
  <c r="C82" i="28"/>
  <c r="E81" i="28"/>
  <c r="D81" i="28"/>
  <c r="C81" i="28"/>
  <c r="E80" i="28"/>
  <c r="D80" i="28"/>
  <c r="C80" i="28"/>
  <c r="E79" i="28"/>
  <c r="D79" i="28"/>
  <c r="C79" i="28"/>
  <c r="E76" i="28"/>
  <c r="D76" i="28"/>
  <c r="C76" i="28"/>
  <c r="N74" i="28"/>
  <c r="M74" i="28"/>
  <c r="L74" i="28"/>
  <c r="K74" i="28"/>
  <c r="J74" i="28"/>
  <c r="I74" i="28"/>
  <c r="H74" i="28"/>
  <c r="E74" i="28"/>
  <c r="G74" i="28"/>
  <c r="F74" i="28"/>
  <c r="C74" i="28"/>
  <c r="D74" i="28"/>
  <c r="E73" i="28"/>
  <c r="D73" i="28"/>
  <c r="C73" i="28"/>
  <c r="N71" i="28"/>
  <c r="M71" i="28"/>
  <c r="L71" i="28"/>
  <c r="K71" i="28"/>
  <c r="J71" i="28"/>
  <c r="I71" i="28"/>
  <c r="H71" i="28"/>
  <c r="E71" i="28"/>
  <c r="G71" i="28"/>
  <c r="D71" i="28"/>
  <c r="F71" i="28"/>
  <c r="C71" i="28"/>
  <c r="E70" i="28"/>
  <c r="D70" i="28"/>
  <c r="C70" i="28"/>
  <c r="E69" i="28"/>
  <c r="D69" i="28"/>
  <c r="C69" i="28"/>
  <c r="N66" i="28"/>
  <c r="N67" i="28"/>
  <c r="N75" i="28"/>
  <c r="N77" i="28"/>
  <c r="M66" i="28"/>
  <c r="M67" i="28"/>
  <c r="M75" i="28"/>
  <c r="M77" i="28"/>
  <c r="L66" i="28"/>
  <c r="K66" i="28"/>
  <c r="K67" i="28"/>
  <c r="K75" i="28"/>
  <c r="K77" i="28"/>
  <c r="J66" i="28"/>
  <c r="J67" i="28"/>
  <c r="J75" i="28"/>
  <c r="J77" i="28"/>
  <c r="I66" i="28"/>
  <c r="I67" i="28"/>
  <c r="I75" i="28"/>
  <c r="I77" i="28"/>
  <c r="H66" i="28"/>
  <c r="G66" i="28"/>
  <c r="D66" i="28"/>
  <c r="F66" i="28"/>
  <c r="C66" i="28"/>
  <c r="E66" i="28"/>
  <c r="E65" i="28"/>
  <c r="D65" i="28"/>
  <c r="C65" i="28"/>
  <c r="E64" i="28"/>
  <c r="D64" i="28"/>
  <c r="C64" i="28"/>
  <c r="E63" i="28"/>
  <c r="D63" i="28"/>
  <c r="C63" i="28"/>
  <c r="E62" i="28"/>
  <c r="D62" i="28"/>
  <c r="C62" i="28"/>
  <c r="E61" i="28"/>
  <c r="D61" i="28"/>
  <c r="C61" i="28"/>
  <c r="N60" i="28"/>
  <c r="M60" i="28"/>
  <c r="L60" i="28"/>
  <c r="L67" i="28"/>
  <c r="L75" i="28"/>
  <c r="L77" i="28"/>
  <c r="K60" i="28"/>
  <c r="J60" i="28"/>
  <c r="I60" i="28"/>
  <c r="H60" i="28"/>
  <c r="H67" i="28"/>
  <c r="F60" i="28"/>
  <c r="C60" i="28"/>
  <c r="E59" i="28"/>
  <c r="D59" i="28"/>
  <c r="C59" i="28"/>
  <c r="E58" i="28"/>
  <c r="D58" i="28"/>
  <c r="C58" i="28"/>
  <c r="E57" i="28"/>
  <c r="C57" i="28"/>
  <c r="G56" i="28"/>
  <c r="D56" i="28"/>
  <c r="E56" i="28"/>
  <c r="C56" i="28"/>
  <c r="G55" i="28"/>
  <c r="E55" i="28"/>
  <c r="C55" i="28"/>
  <c r="G43" i="28"/>
  <c r="D43" i="28"/>
  <c r="E43" i="28"/>
  <c r="C43" i="28"/>
  <c r="E42" i="28"/>
  <c r="D42" i="28"/>
  <c r="C42" i="28"/>
  <c r="N39" i="28"/>
  <c r="M39" i="28"/>
  <c r="L39" i="28"/>
  <c r="K39" i="28"/>
  <c r="J39" i="28"/>
  <c r="I39" i="28"/>
  <c r="H39" i="28"/>
  <c r="E39" i="28"/>
  <c r="G39" i="28"/>
  <c r="D39" i="28"/>
  <c r="F39" i="28"/>
  <c r="C39" i="28"/>
  <c r="E38" i="28"/>
  <c r="D38" i="28"/>
  <c r="C38" i="28"/>
  <c r="E37" i="28"/>
  <c r="D37" i="28"/>
  <c r="C37" i="28"/>
  <c r="E36" i="28"/>
  <c r="D36" i="28"/>
  <c r="C36" i="28"/>
  <c r="N33" i="28"/>
  <c r="M33" i="28"/>
  <c r="L33" i="28"/>
  <c r="K33" i="28"/>
  <c r="J33" i="28"/>
  <c r="I33" i="28"/>
  <c r="H33" i="28"/>
  <c r="E33" i="28"/>
  <c r="G33" i="28"/>
  <c r="D33" i="28"/>
  <c r="F33" i="28"/>
  <c r="C33" i="28"/>
  <c r="E32" i="28"/>
  <c r="D32" i="28"/>
  <c r="C32" i="28"/>
  <c r="E31" i="28"/>
  <c r="D31" i="28"/>
  <c r="C31" i="28"/>
  <c r="E30" i="28"/>
  <c r="D30" i="28"/>
  <c r="C30" i="28"/>
  <c r="N28" i="28"/>
  <c r="M28" i="28"/>
  <c r="L28" i="28"/>
  <c r="K28" i="28"/>
  <c r="J28" i="28"/>
  <c r="I28" i="28"/>
  <c r="H28" i="28"/>
  <c r="E28" i="28"/>
  <c r="G28" i="28"/>
  <c r="D28" i="28"/>
  <c r="F28" i="28"/>
  <c r="C28" i="28"/>
  <c r="E27" i="28"/>
  <c r="D27" i="28"/>
  <c r="C27" i="28"/>
  <c r="E26" i="28"/>
  <c r="D26" i="28"/>
  <c r="C26" i="28"/>
  <c r="E25" i="28"/>
  <c r="D25" i="28"/>
  <c r="C25" i="28"/>
  <c r="E24" i="28"/>
  <c r="D24" i="28"/>
  <c r="C24" i="28"/>
  <c r="N23" i="28"/>
  <c r="N29" i="28"/>
  <c r="N34" i="28"/>
  <c r="M23" i="28"/>
  <c r="M29" i="28"/>
  <c r="M34" i="28"/>
  <c r="L23" i="28"/>
  <c r="L29" i="28"/>
  <c r="L34" i="28"/>
  <c r="K23" i="28"/>
  <c r="K29" i="28"/>
  <c r="K34" i="28"/>
  <c r="J23" i="28"/>
  <c r="J29" i="28"/>
  <c r="J34" i="28"/>
  <c r="I23" i="28"/>
  <c r="I29" i="28"/>
  <c r="I34" i="28"/>
  <c r="H23" i="28"/>
  <c r="H29" i="28"/>
  <c r="G23" i="28"/>
  <c r="F23" i="28"/>
  <c r="F29" i="28"/>
  <c r="C23" i="28"/>
  <c r="E22" i="28"/>
  <c r="D22" i="28"/>
  <c r="C22" i="28"/>
  <c r="E21" i="28"/>
  <c r="D21" i="28"/>
  <c r="C21" i="28"/>
  <c r="E20" i="28"/>
  <c r="D20" i="28"/>
  <c r="C20" i="28"/>
  <c r="E19" i="28"/>
  <c r="D19" i="28"/>
  <c r="C19" i="28"/>
  <c r="E18" i="28"/>
  <c r="D18" i="28"/>
  <c r="C18" i="28"/>
  <c r="E17" i="28"/>
  <c r="D17" i="28"/>
  <c r="C17" i="28"/>
  <c r="E16" i="28"/>
  <c r="D16" i="28"/>
  <c r="C16" i="28"/>
  <c r="E15" i="28"/>
  <c r="D15" i="28"/>
  <c r="C15" i="28"/>
  <c r="G57" i="27"/>
  <c r="G56" i="27"/>
  <c r="G55" i="27"/>
  <c r="D55" i="27"/>
  <c r="G43" i="27"/>
  <c r="F23" i="27"/>
  <c r="F29" i="27"/>
  <c r="F28" i="27"/>
  <c r="F33" i="27"/>
  <c r="F39" i="27"/>
  <c r="F60" i="27"/>
  <c r="F67" i="27"/>
  <c r="F75" i="27"/>
  <c r="F77" i="27"/>
  <c r="F66" i="27"/>
  <c r="F71" i="27"/>
  <c r="F74" i="27"/>
  <c r="F85" i="27"/>
  <c r="N85" i="27"/>
  <c r="M85" i="27"/>
  <c r="L85" i="27"/>
  <c r="K85" i="27"/>
  <c r="J85" i="27"/>
  <c r="I85" i="27"/>
  <c r="H85" i="27"/>
  <c r="E85" i="27"/>
  <c r="G85" i="27"/>
  <c r="E84" i="27"/>
  <c r="D84" i="27"/>
  <c r="C84" i="27"/>
  <c r="E83" i="27"/>
  <c r="D83" i="27"/>
  <c r="C83" i="27"/>
  <c r="E82" i="27"/>
  <c r="D82" i="27"/>
  <c r="C82" i="27"/>
  <c r="E81" i="27"/>
  <c r="D81" i="27"/>
  <c r="C81" i="27"/>
  <c r="E80" i="27"/>
  <c r="D80" i="27"/>
  <c r="C80" i="27"/>
  <c r="E79" i="27"/>
  <c r="D79" i="27"/>
  <c r="C79" i="27"/>
  <c r="E76" i="27"/>
  <c r="D76" i="27"/>
  <c r="C76" i="27"/>
  <c r="N74" i="27"/>
  <c r="M74" i="27"/>
  <c r="L74" i="27"/>
  <c r="K74" i="27"/>
  <c r="J74" i="27"/>
  <c r="I74" i="27"/>
  <c r="H74" i="27"/>
  <c r="G74" i="27"/>
  <c r="E73" i="27"/>
  <c r="D73" i="27"/>
  <c r="C73" i="27"/>
  <c r="N71" i="27"/>
  <c r="M71" i="27"/>
  <c r="L71" i="27"/>
  <c r="K71" i="27"/>
  <c r="J71" i="27"/>
  <c r="I71" i="27"/>
  <c r="H71" i="27"/>
  <c r="G71" i="27"/>
  <c r="E70" i="27"/>
  <c r="D70" i="27"/>
  <c r="C70" i="27"/>
  <c r="E69" i="27"/>
  <c r="D69" i="27"/>
  <c r="C69" i="27"/>
  <c r="N66" i="27"/>
  <c r="M66" i="27"/>
  <c r="L66" i="27"/>
  <c r="K66" i="27"/>
  <c r="J66" i="27"/>
  <c r="I66" i="27"/>
  <c r="H66" i="27"/>
  <c r="G66" i="27"/>
  <c r="E65" i="27"/>
  <c r="D65" i="27"/>
  <c r="C65" i="27"/>
  <c r="E64" i="27"/>
  <c r="D64" i="27"/>
  <c r="C64" i="27"/>
  <c r="E63" i="27"/>
  <c r="D63" i="27"/>
  <c r="C63" i="27"/>
  <c r="E62" i="27"/>
  <c r="D62" i="27"/>
  <c r="C62" i="27"/>
  <c r="E61" i="27"/>
  <c r="D61" i="27"/>
  <c r="C61" i="27"/>
  <c r="N60" i="27"/>
  <c r="M60" i="27"/>
  <c r="L60" i="27"/>
  <c r="K60" i="27"/>
  <c r="I60" i="27"/>
  <c r="I67" i="27"/>
  <c r="I75" i="27"/>
  <c r="I77" i="27"/>
  <c r="H60" i="27"/>
  <c r="E59" i="27"/>
  <c r="D59" i="27"/>
  <c r="C59" i="27"/>
  <c r="E58" i="27"/>
  <c r="D58" i="27"/>
  <c r="C58" i="27"/>
  <c r="J60" i="27"/>
  <c r="E57" i="27"/>
  <c r="C57" i="27"/>
  <c r="D56" i="27"/>
  <c r="E56" i="27"/>
  <c r="C56" i="27"/>
  <c r="E55" i="27"/>
  <c r="C55" i="27"/>
  <c r="D43" i="27"/>
  <c r="E43" i="27"/>
  <c r="C43" i="27"/>
  <c r="E42" i="27"/>
  <c r="D42" i="27"/>
  <c r="C42" i="27"/>
  <c r="N39" i="27"/>
  <c r="M39" i="27"/>
  <c r="L39" i="27"/>
  <c r="K39" i="27"/>
  <c r="J39" i="27"/>
  <c r="I39" i="27"/>
  <c r="H39" i="27"/>
  <c r="G39" i="27"/>
  <c r="E38" i="27"/>
  <c r="D38" i="27"/>
  <c r="C38" i="27"/>
  <c r="E37" i="27"/>
  <c r="D37" i="27"/>
  <c r="C37" i="27"/>
  <c r="E36" i="27"/>
  <c r="D36" i="27"/>
  <c r="C36" i="27"/>
  <c r="N33" i="27"/>
  <c r="M33" i="27"/>
  <c r="L33" i="27"/>
  <c r="K33" i="27"/>
  <c r="J33" i="27"/>
  <c r="I33" i="27"/>
  <c r="H33" i="27"/>
  <c r="G33" i="27"/>
  <c r="E32" i="27"/>
  <c r="D32" i="27"/>
  <c r="C32" i="27"/>
  <c r="E31" i="27"/>
  <c r="D31" i="27"/>
  <c r="C31" i="27"/>
  <c r="E30" i="27"/>
  <c r="D30" i="27"/>
  <c r="C30" i="27"/>
  <c r="N28" i="27"/>
  <c r="M28" i="27"/>
  <c r="L28" i="27"/>
  <c r="I28" i="27"/>
  <c r="H28" i="27"/>
  <c r="G28" i="27"/>
  <c r="E27" i="27"/>
  <c r="J28" i="27"/>
  <c r="C27" i="27"/>
  <c r="E26" i="27"/>
  <c r="D26" i="27"/>
  <c r="C26" i="27"/>
  <c r="E25" i="27"/>
  <c r="D25" i="27"/>
  <c r="C25" i="27"/>
  <c r="E24" i="27"/>
  <c r="D24" i="27"/>
  <c r="C24" i="27"/>
  <c r="N23" i="27"/>
  <c r="M23" i="27"/>
  <c r="L23" i="27"/>
  <c r="K23" i="27"/>
  <c r="J23" i="27"/>
  <c r="I23" i="27"/>
  <c r="H23" i="27"/>
  <c r="G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N27" i="26"/>
  <c r="F27" i="26"/>
  <c r="M27" i="26"/>
  <c r="I56" i="26"/>
  <c r="E56" i="26"/>
  <c r="R85" i="26"/>
  <c r="Q85" i="26"/>
  <c r="O85" i="26"/>
  <c r="N85" i="26"/>
  <c r="M85" i="26"/>
  <c r="L85" i="26"/>
  <c r="K85" i="26"/>
  <c r="J85" i="26"/>
  <c r="I85" i="26"/>
  <c r="H85" i="26"/>
  <c r="G85" i="26"/>
  <c r="F85" i="26"/>
  <c r="E85" i="26"/>
  <c r="D85" i="26"/>
  <c r="C85" i="26"/>
  <c r="F84" i="26"/>
  <c r="E84" i="26"/>
  <c r="D84" i="26"/>
  <c r="C84" i="26"/>
  <c r="F83" i="26"/>
  <c r="E83" i="26"/>
  <c r="D83" i="26"/>
  <c r="C83" i="26"/>
  <c r="F82" i="26"/>
  <c r="E82" i="26"/>
  <c r="D82" i="26"/>
  <c r="C82" i="26"/>
  <c r="F81" i="26"/>
  <c r="E81" i="26"/>
  <c r="D81" i="26"/>
  <c r="C81" i="26"/>
  <c r="F80" i="26"/>
  <c r="E80" i="26"/>
  <c r="D80" i="26"/>
  <c r="C80" i="26"/>
  <c r="F79" i="26"/>
  <c r="E79" i="26"/>
  <c r="D79" i="26"/>
  <c r="C79" i="26"/>
  <c r="F76" i="26"/>
  <c r="E76" i="26"/>
  <c r="D76" i="26"/>
  <c r="C76" i="26"/>
  <c r="R74" i="26"/>
  <c r="Q74" i="26"/>
  <c r="P74" i="26"/>
  <c r="O74" i="26"/>
  <c r="N74" i="26"/>
  <c r="M74" i="26"/>
  <c r="L74" i="26"/>
  <c r="K74" i="26"/>
  <c r="J74" i="26"/>
  <c r="F74" i="26"/>
  <c r="I74" i="26"/>
  <c r="H74" i="26"/>
  <c r="G74" i="26"/>
  <c r="E74" i="26"/>
  <c r="D74" i="26"/>
  <c r="C74" i="26"/>
  <c r="F73" i="26"/>
  <c r="E73" i="26"/>
  <c r="D73" i="26"/>
  <c r="C73" i="26"/>
  <c r="R71" i="26"/>
  <c r="R72" i="26"/>
  <c r="Q71" i="26"/>
  <c r="Q72" i="26"/>
  <c r="P71" i="26"/>
  <c r="O71" i="26"/>
  <c r="N71" i="26"/>
  <c r="M71" i="26"/>
  <c r="L71" i="26"/>
  <c r="K71" i="26"/>
  <c r="J71" i="26"/>
  <c r="F71" i="26"/>
  <c r="I71" i="26"/>
  <c r="H71" i="26"/>
  <c r="G71" i="26"/>
  <c r="E71" i="26"/>
  <c r="D71" i="26"/>
  <c r="C71" i="26"/>
  <c r="F70" i="26"/>
  <c r="E70" i="26"/>
  <c r="D70" i="26"/>
  <c r="C70" i="26"/>
  <c r="F69" i="26"/>
  <c r="E69" i="26"/>
  <c r="D69" i="26"/>
  <c r="C69" i="26"/>
  <c r="R66" i="26"/>
  <c r="R67" i="26"/>
  <c r="R75" i="26"/>
  <c r="R77" i="26"/>
  <c r="Q66" i="26"/>
  <c r="P66" i="26"/>
  <c r="O66" i="26"/>
  <c r="N66" i="26"/>
  <c r="M66" i="26"/>
  <c r="L66" i="26"/>
  <c r="K66" i="26"/>
  <c r="J66" i="26"/>
  <c r="I66" i="26"/>
  <c r="G66" i="26"/>
  <c r="E66" i="26"/>
  <c r="D66" i="26"/>
  <c r="C66" i="26"/>
  <c r="F65" i="26"/>
  <c r="E65" i="26"/>
  <c r="D65" i="26"/>
  <c r="C65" i="26"/>
  <c r="F64" i="26"/>
  <c r="E64" i="26"/>
  <c r="D64" i="26"/>
  <c r="C64" i="26"/>
  <c r="F63" i="26"/>
  <c r="E63" i="26"/>
  <c r="D63" i="26"/>
  <c r="C63" i="26"/>
  <c r="F62" i="26"/>
  <c r="E62" i="26"/>
  <c r="D62" i="26"/>
  <c r="C62" i="26"/>
  <c r="F61" i="26"/>
  <c r="E61" i="26"/>
  <c r="D61" i="26"/>
  <c r="C61" i="26"/>
  <c r="R60" i="26"/>
  <c r="Q60" i="26"/>
  <c r="Q67" i="26"/>
  <c r="Q75" i="26"/>
  <c r="Q77" i="26"/>
  <c r="P60" i="26"/>
  <c r="P67" i="26"/>
  <c r="P75" i="26"/>
  <c r="P77" i="26"/>
  <c r="O60" i="26"/>
  <c r="O67" i="26"/>
  <c r="O75" i="26"/>
  <c r="O77" i="26"/>
  <c r="N60" i="26"/>
  <c r="N67" i="26"/>
  <c r="L60" i="26"/>
  <c r="L67" i="26"/>
  <c r="L75" i="26"/>
  <c r="L77" i="26"/>
  <c r="K60" i="26"/>
  <c r="K67" i="26"/>
  <c r="K75" i="26"/>
  <c r="K77" i="26"/>
  <c r="J60" i="26"/>
  <c r="J67" i="26"/>
  <c r="G60" i="26"/>
  <c r="G67" i="26"/>
  <c r="C60" i="26"/>
  <c r="F59" i="26"/>
  <c r="E59" i="26"/>
  <c r="D59" i="26"/>
  <c r="C59" i="26"/>
  <c r="F58" i="26"/>
  <c r="E58" i="26"/>
  <c r="D58" i="26"/>
  <c r="C58" i="26"/>
  <c r="M57" i="26"/>
  <c r="I57" i="26"/>
  <c r="E57" i="26"/>
  <c r="F57" i="26"/>
  <c r="D57" i="26"/>
  <c r="C57" i="26"/>
  <c r="H56" i="26"/>
  <c r="F56" i="26"/>
  <c r="D56" i="26"/>
  <c r="C56" i="26"/>
  <c r="M60" i="26"/>
  <c r="M67" i="26"/>
  <c r="M72" i="26"/>
  <c r="H55" i="26"/>
  <c r="H60" i="26"/>
  <c r="F55" i="26"/>
  <c r="E55" i="26"/>
  <c r="C55" i="26"/>
  <c r="I43" i="26"/>
  <c r="F43" i="26"/>
  <c r="E43" i="26"/>
  <c r="D43" i="26"/>
  <c r="C43" i="26"/>
  <c r="F42" i="26"/>
  <c r="E42" i="26"/>
  <c r="D42" i="26"/>
  <c r="C42" i="26"/>
  <c r="R39" i="26"/>
  <c r="Q39" i="26"/>
  <c r="O39" i="26"/>
  <c r="C39" i="26"/>
  <c r="N39" i="26"/>
  <c r="M39" i="26"/>
  <c r="K39" i="26"/>
  <c r="J39" i="26"/>
  <c r="F39" i="26"/>
  <c r="I39" i="26"/>
  <c r="H39" i="26"/>
  <c r="G39" i="26"/>
  <c r="E39" i="26"/>
  <c r="D39" i="26"/>
  <c r="F38" i="26"/>
  <c r="E38" i="26"/>
  <c r="D38" i="26"/>
  <c r="C38" i="26"/>
  <c r="F37" i="26"/>
  <c r="E37" i="26"/>
  <c r="D37" i="26"/>
  <c r="C37" i="26"/>
  <c r="F36" i="26"/>
  <c r="E36" i="26"/>
  <c r="D36" i="26"/>
  <c r="C36" i="26"/>
  <c r="R33" i="26"/>
  <c r="Q33" i="26"/>
  <c r="O33" i="26"/>
  <c r="C33" i="26"/>
  <c r="N33" i="26"/>
  <c r="M33" i="26"/>
  <c r="K33" i="26"/>
  <c r="J33" i="26"/>
  <c r="F33" i="26"/>
  <c r="I33" i="26"/>
  <c r="H33" i="26"/>
  <c r="G33" i="26"/>
  <c r="E33" i="26"/>
  <c r="D33" i="26"/>
  <c r="F32" i="26"/>
  <c r="E32" i="26"/>
  <c r="D32" i="26"/>
  <c r="C32" i="26"/>
  <c r="F31" i="26"/>
  <c r="E31" i="26"/>
  <c r="D31" i="26"/>
  <c r="C31" i="26"/>
  <c r="F30" i="26"/>
  <c r="E30" i="26"/>
  <c r="D30" i="26"/>
  <c r="C30" i="26"/>
  <c r="H29" i="26"/>
  <c r="D29" i="26"/>
  <c r="R28" i="26"/>
  <c r="Q28" i="26"/>
  <c r="O28" i="26"/>
  <c r="C28" i="26"/>
  <c r="K28" i="26"/>
  <c r="J28" i="26"/>
  <c r="I28" i="26"/>
  <c r="H28" i="26"/>
  <c r="G28" i="26"/>
  <c r="D28" i="26"/>
  <c r="M28" i="26"/>
  <c r="D27" i="26"/>
  <c r="C27" i="26"/>
  <c r="F26" i="26"/>
  <c r="E26" i="26"/>
  <c r="D26" i="26"/>
  <c r="C26" i="26"/>
  <c r="F25" i="26"/>
  <c r="E25" i="26"/>
  <c r="D25" i="26"/>
  <c r="C25" i="26"/>
  <c r="F24" i="26"/>
  <c r="E24" i="26"/>
  <c r="D24" i="26"/>
  <c r="C24" i="26"/>
  <c r="R23" i="26"/>
  <c r="R29" i="26"/>
  <c r="Q23" i="26"/>
  <c r="Q29" i="26"/>
  <c r="Q34" i="26"/>
  <c r="O23" i="26"/>
  <c r="O29" i="26"/>
  <c r="O34" i="26"/>
  <c r="N23" i="26"/>
  <c r="M23" i="26"/>
  <c r="K23" i="26"/>
  <c r="K29" i="26"/>
  <c r="K34" i="26"/>
  <c r="J23" i="26"/>
  <c r="J29" i="26"/>
  <c r="J34" i="26"/>
  <c r="I23" i="26"/>
  <c r="I29" i="26"/>
  <c r="I34" i="26"/>
  <c r="H23" i="26"/>
  <c r="G23" i="26"/>
  <c r="G29" i="26"/>
  <c r="D23" i="26"/>
  <c r="F22" i="26"/>
  <c r="E22" i="26"/>
  <c r="D22" i="26"/>
  <c r="C22" i="26"/>
  <c r="F21" i="26"/>
  <c r="E21" i="26"/>
  <c r="D21" i="26"/>
  <c r="C21" i="26"/>
  <c r="F20" i="26"/>
  <c r="E20" i="26"/>
  <c r="D20" i="26"/>
  <c r="C20" i="26"/>
  <c r="F19" i="26"/>
  <c r="E19" i="26"/>
  <c r="D19" i="26"/>
  <c r="C19" i="26"/>
  <c r="F18" i="26"/>
  <c r="E18" i="26"/>
  <c r="D18" i="26"/>
  <c r="C18" i="26"/>
  <c r="F17" i="26"/>
  <c r="E17" i="26"/>
  <c r="D17" i="26"/>
  <c r="C17" i="26"/>
  <c r="F16" i="26"/>
  <c r="E16" i="26"/>
  <c r="D16" i="26"/>
  <c r="C16" i="26"/>
  <c r="F15" i="26"/>
  <c r="E15" i="26"/>
  <c r="D15" i="26"/>
  <c r="C15" i="26"/>
  <c r="I57" i="25"/>
  <c r="E57" i="25"/>
  <c r="I55" i="25"/>
  <c r="I56" i="25"/>
  <c r="M57" i="25"/>
  <c r="M56" i="25"/>
  <c r="M55" i="25"/>
  <c r="N27" i="25"/>
  <c r="M27" i="25"/>
  <c r="I43" i="25"/>
  <c r="H56" i="25"/>
  <c r="D56" i="25"/>
  <c r="H55" i="25"/>
  <c r="E43" i="25"/>
  <c r="D55" i="25"/>
  <c r="C56" i="25"/>
  <c r="C55" i="25"/>
  <c r="C43" i="25"/>
  <c r="R85" i="25"/>
  <c r="Q85" i="25"/>
  <c r="O85" i="25"/>
  <c r="N85" i="25"/>
  <c r="M85" i="25"/>
  <c r="L85" i="25"/>
  <c r="K85" i="25"/>
  <c r="J85" i="25"/>
  <c r="I85" i="25"/>
  <c r="H85" i="25"/>
  <c r="G85" i="25"/>
  <c r="F85" i="25"/>
  <c r="E85" i="25"/>
  <c r="D85" i="25"/>
  <c r="C85" i="25"/>
  <c r="F84" i="25"/>
  <c r="E84" i="25"/>
  <c r="D84" i="25"/>
  <c r="C84" i="25"/>
  <c r="F83" i="25"/>
  <c r="E83" i="25"/>
  <c r="D83" i="25"/>
  <c r="C83" i="25"/>
  <c r="F82" i="25"/>
  <c r="E82" i="25"/>
  <c r="D82" i="25"/>
  <c r="C82" i="25"/>
  <c r="F81" i="25"/>
  <c r="E81" i="25"/>
  <c r="D81" i="25"/>
  <c r="C81" i="25"/>
  <c r="F80" i="25"/>
  <c r="E80" i="25"/>
  <c r="D80" i="25"/>
  <c r="C80" i="25"/>
  <c r="F79" i="25"/>
  <c r="E79" i="25"/>
  <c r="D79" i="25"/>
  <c r="C79" i="25"/>
  <c r="F76" i="25"/>
  <c r="E76" i="25"/>
  <c r="D76" i="25"/>
  <c r="C76" i="25"/>
  <c r="R74" i="25"/>
  <c r="Q74" i="25"/>
  <c r="P74" i="25"/>
  <c r="O74" i="25"/>
  <c r="N74" i="25"/>
  <c r="M74" i="25"/>
  <c r="L74" i="25"/>
  <c r="K74" i="25"/>
  <c r="J74" i="25"/>
  <c r="F74" i="25"/>
  <c r="I74" i="25"/>
  <c r="H74" i="25"/>
  <c r="G74" i="25"/>
  <c r="E74" i="25"/>
  <c r="D74" i="25"/>
  <c r="C74" i="25"/>
  <c r="F73" i="25"/>
  <c r="E73" i="25"/>
  <c r="D73" i="25"/>
  <c r="C73" i="25"/>
  <c r="R71" i="25"/>
  <c r="Q71" i="25"/>
  <c r="Q72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C71" i="25"/>
  <c r="F70" i="25"/>
  <c r="E70" i="25"/>
  <c r="D70" i="25"/>
  <c r="C70" i="25"/>
  <c r="F69" i="25"/>
  <c r="E69" i="25"/>
  <c r="D69" i="25"/>
  <c r="C69" i="25"/>
  <c r="R66" i="25"/>
  <c r="R67" i="25"/>
  <c r="R75" i="25"/>
  <c r="R77" i="25"/>
  <c r="Q66" i="25"/>
  <c r="P66" i="25"/>
  <c r="O66" i="25"/>
  <c r="N66" i="25"/>
  <c r="M66" i="25"/>
  <c r="L66" i="25"/>
  <c r="D66" i="25"/>
  <c r="K66" i="25"/>
  <c r="J66" i="25"/>
  <c r="I66" i="25"/>
  <c r="G66" i="25"/>
  <c r="E66" i="25"/>
  <c r="C66" i="25"/>
  <c r="F65" i="25"/>
  <c r="E65" i="25"/>
  <c r="D65" i="25"/>
  <c r="C65" i="25"/>
  <c r="F64" i="25"/>
  <c r="E64" i="25"/>
  <c r="D64" i="25"/>
  <c r="C64" i="25"/>
  <c r="F63" i="25"/>
  <c r="E63" i="25"/>
  <c r="D63" i="25"/>
  <c r="C63" i="25"/>
  <c r="F62" i="25"/>
  <c r="E62" i="25"/>
  <c r="D62" i="25"/>
  <c r="C62" i="25"/>
  <c r="F61" i="25"/>
  <c r="E61" i="25"/>
  <c r="D61" i="25"/>
  <c r="C61" i="25"/>
  <c r="R60" i="25"/>
  <c r="Q60" i="25"/>
  <c r="Q67" i="25"/>
  <c r="Q75" i="25"/>
  <c r="Q77" i="25"/>
  <c r="P60" i="25"/>
  <c r="P67" i="25"/>
  <c r="P75" i="25"/>
  <c r="P77" i="25"/>
  <c r="O60" i="25"/>
  <c r="O67" i="25"/>
  <c r="O75" i="25"/>
  <c r="O77" i="25"/>
  <c r="N60" i="25"/>
  <c r="N67" i="25"/>
  <c r="M60" i="25"/>
  <c r="M67" i="25"/>
  <c r="M75" i="25"/>
  <c r="M77" i="25"/>
  <c r="L60" i="25"/>
  <c r="L67" i="25"/>
  <c r="L75" i="25"/>
  <c r="L77" i="25"/>
  <c r="K60" i="25"/>
  <c r="K67" i="25"/>
  <c r="K75" i="25"/>
  <c r="K77" i="25"/>
  <c r="J60" i="25"/>
  <c r="J67" i="25"/>
  <c r="F59" i="25"/>
  <c r="E59" i="25"/>
  <c r="D59" i="25"/>
  <c r="C59" i="25"/>
  <c r="F58" i="25"/>
  <c r="E58" i="25"/>
  <c r="D58" i="25"/>
  <c r="C58" i="25"/>
  <c r="F57" i="25"/>
  <c r="D57" i="25"/>
  <c r="C57" i="25"/>
  <c r="E56" i="25"/>
  <c r="F56" i="25"/>
  <c r="H60" i="25"/>
  <c r="H67" i="25"/>
  <c r="F55" i="25"/>
  <c r="F43" i="25"/>
  <c r="D43" i="25"/>
  <c r="F42" i="25"/>
  <c r="E42" i="25"/>
  <c r="D42" i="25"/>
  <c r="C42" i="25"/>
  <c r="R39" i="25"/>
  <c r="Q39" i="25"/>
  <c r="O39" i="25"/>
  <c r="C39" i="25"/>
  <c r="N39" i="25"/>
  <c r="M39" i="25"/>
  <c r="K39" i="25"/>
  <c r="J39" i="25"/>
  <c r="F39" i="25"/>
  <c r="H39" i="25"/>
  <c r="G39" i="25"/>
  <c r="D39" i="25"/>
  <c r="F38" i="25"/>
  <c r="E38" i="25"/>
  <c r="D38" i="25"/>
  <c r="C38" i="25"/>
  <c r="I39" i="25"/>
  <c r="E39" i="25"/>
  <c r="F37" i="25"/>
  <c r="D37" i="25"/>
  <c r="C37" i="25"/>
  <c r="F36" i="25"/>
  <c r="E36" i="25"/>
  <c r="D36" i="25"/>
  <c r="C36" i="25"/>
  <c r="R33" i="25"/>
  <c r="Q33" i="25"/>
  <c r="E33" i="25"/>
  <c r="O33" i="25"/>
  <c r="N33" i="25"/>
  <c r="F33" i="25"/>
  <c r="M33" i="25"/>
  <c r="K33" i="25"/>
  <c r="J33" i="25"/>
  <c r="I33" i="25"/>
  <c r="H33" i="25"/>
  <c r="G33" i="25"/>
  <c r="C33" i="25"/>
  <c r="D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R28" i="25"/>
  <c r="Q28" i="25"/>
  <c r="O28" i="25"/>
  <c r="N28" i="25"/>
  <c r="F28" i="25"/>
  <c r="M28" i="25"/>
  <c r="M29" i="25"/>
  <c r="M34" i="25"/>
  <c r="K28" i="25"/>
  <c r="J28" i="25"/>
  <c r="I28" i="25"/>
  <c r="H28" i="25"/>
  <c r="G28" i="25"/>
  <c r="C28" i="25"/>
  <c r="D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R23" i="25"/>
  <c r="R29" i="25"/>
  <c r="R34" i="25"/>
  <c r="Q23" i="25"/>
  <c r="Q29" i="25"/>
  <c r="Q34" i="25"/>
  <c r="O23" i="25"/>
  <c r="O29" i="25"/>
  <c r="O34" i="25"/>
  <c r="N23" i="25"/>
  <c r="M23" i="25"/>
  <c r="K23" i="25"/>
  <c r="K29" i="25"/>
  <c r="K34" i="25"/>
  <c r="J23" i="25"/>
  <c r="J29" i="25"/>
  <c r="I23" i="25"/>
  <c r="I29" i="25"/>
  <c r="H23" i="25"/>
  <c r="H29" i="25"/>
  <c r="G23" i="25"/>
  <c r="G29" i="25"/>
  <c r="D23" i="25"/>
  <c r="C23" i="25"/>
  <c r="F22" i="25"/>
  <c r="E22" i="25"/>
  <c r="D22" i="25"/>
  <c r="C22" i="25"/>
  <c r="F21" i="25"/>
  <c r="E21" i="25"/>
  <c r="D21" i="25"/>
  <c r="C21" i="25"/>
  <c r="F20" i="25"/>
  <c r="E20" i="25"/>
  <c r="D20" i="25"/>
  <c r="C20" i="25"/>
  <c r="F19" i="25"/>
  <c r="E19" i="25"/>
  <c r="D19" i="25"/>
  <c r="C19" i="25"/>
  <c r="F18" i="25"/>
  <c r="E18" i="25"/>
  <c r="D18" i="25"/>
  <c r="C18" i="25"/>
  <c r="F17" i="25"/>
  <c r="E17" i="25"/>
  <c r="D17" i="25"/>
  <c r="C17" i="25"/>
  <c r="F16" i="25"/>
  <c r="E16" i="25"/>
  <c r="D16" i="25"/>
  <c r="C16" i="25"/>
  <c r="F15" i="25"/>
  <c r="E15" i="25"/>
  <c r="D15" i="25"/>
  <c r="C15" i="25"/>
  <c r="I60" i="25"/>
  <c r="I67" i="25"/>
  <c r="G60" i="25"/>
  <c r="C60" i="25"/>
  <c r="H34" i="25"/>
  <c r="D29" i="25"/>
  <c r="R72" i="25"/>
  <c r="O44" i="25"/>
  <c r="O40" i="25"/>
  <c r="O41" i="25"/>
  <c r="D60" i="25"/>
  <c r="K72" i="25"/>
  <c r="O72" i="25"/>
  <c r="G34" i="25"/>
  <c r="C29" i="25"/>
  <c r="K40" i="25"/>
  <c r="K44" i="25"/>
  <c r="K41" i="25"/>
  <c r="L72" i="25"/>
  <c r="P72" i="25"/>
  <c r="F66" i="25"/>
  <c r="E37" i="25"/>
  <c r="E55" i="25"/>
  <c r="G40" i="25"/>
  <c r="C40" i="25"/>
  <c r="G44" i="25"/>
  <c r="C44" i="25"/>
  <c r="C34" i="25"/>
  <c r="G41" i="25"/>
  <c r="C41" i="25"/>
  <c r="D34" i="25"/>
  <c r="H41" i="25"/>
  <c r="D41" i="25"/>
  <c r="H44" i="25"/>
  <c r="D44" i="25"/>
  <c r="H40" i="25"/>
  <c r="D40" i="25"/>
  <c r="J72" i="25"/>
  <c r="J75" i="25"/>
  <c r="J77" i="25"/>
  <c r="F67" i="25"/>
  <c r="N75" i="25"/>
  <c r="N72" i="25"/>
  <c r="F72" i="25"/>
  <c r="F60" i="25"/>
  <c r="M72" i="25"/>
  <c r="N29" i="25"/>
  <c r="N34" i="25"/>
  <c r="N44" i="25"/>
  <c r="E60" i="25"/>
  <c r="I75" i="25"/>
  <c r="E67" i="25"/>
  <c r="I72" i="25"/>
  <c r="E72" i="25"/>
  <c r="E23" i="25"/>
  <c r="G67" i="25"/>
  <c r="R44" i="25"/>
  <c r="R41" i="25"/>
  <c r="R40" i="25"/>
  <c r="F23" i="25"/>
  <c r="M40" i="25"/>
  <c r="M41" i="25"/>
  <c r="M44" i="25"/>
  <c r="E28" i="25"/>
  <c r="Q40" i="25"/>
  <c r="Q41" i="25"/>
  <c r="Q44" i="25"/>
  <c r="E29" i="25"/>
  <c r="I34" i="25"/>
  <c r="H75" i="25"/>
  <c r="H72" i="25"/>
  <c r="D72" i="25"/>
  <c r="D67" i="25"/>
  <c r="F75" i="25"/>
  <c r="N77" i="25"/>
  <c r="F77" i="25"/>
  <c r="N41" i="25"/>
  <c r="N40" i="25"/>
  <c r="E75" i="25"/>
  <c r="I77" i="25"/>
  <c r="E77" i="25"/>
  <c r="C67" i="25"/>
  <c r="G72" i="25"/>
  <c r="C72" i="25"/>
  <c r="G75" i="25"/>
  <c r="I44" i="25"/>
  <c r="E44" i="25"/>
  <c r="I41" i="25"/>
  <c r="E41" i="25"/>
  <c r="I40" i="25"/>
  <c r="E40" i="25"/>
  <c r="E34" i="25"/>
  <c r="D75" i="25"/>
  <c r="H77" i="25"/>
  <c r="D77" i="25"/>
  <c r="C75" i="25"/>
  <c r="G77" i="25"/>
  <c r="C77" i="25"/>
  <c r="F29" i="25"/>
  <c r="J34" i="25"/>
  <c r="J44" i="25"/>
  <c r="F44" i="25"/>
  <c r="J40" i="25"/>
  <c r="F40" i="25"/>
  <c r="J41" i="25"/>
  <c r="F41" i="25"/>
  <c r="F34" i="25"/>
  <c r="G75" i="26"/>
  <c r="C67" i="26"/>
  <c r="G72" i="26"/>
  <c r="K72" i="26"/>
  <c r="O72" i="26"/>
  <c r="D60" i="26"/>
  <c r="H67" i="26"/>
  <c r="O44" i="26"/>
  <c r="O40" i="26"/>
  <c r="O41" i="26"/>
  <c r="G34" i="26"/>
  <c r="C29" i="26"/>
  <c r="K40" i="26"/>
  <c r="K44" i="26"/>
  <c r="K41" i="26"/>
  <c r="Q40" i="26"/>
  <c r="Q44" i="26"/>
  <c r="Q41" i="26"/>
  <c r="E28" i="26"/>
  <c r="M29" i="26"/>
  <c r="M34" i="26"/>
  <c r="M40" i="26"/>
  <c r="H72" i="26"/>
  <c r="D72" i="26"/>
  <c r="L72" i="26"/>
  <c r="P72" i="26"/>
  <c r="H34" i="26"/>
  <c r="C23" i="26"/>
  <c r="E27" i="26"/>
  <c r="F66" i="26"/>
  <c r="I60" i="26"/>
  <c r="I67" i="26"/>
  <c r="D55" i="26"/>
  <c r="D34" i="26"/>
  <c r="H41" i="26"/>
  <c r="D41" i="26"/>
  <c r="H44" i="26"/>
  <c r="D44" i="26"/>
  <c r="H40" i="26"/>
  <c r="D40" i="26"/>
  <c r="G40" i="26"/>
  <c r="C40" i="26"/>
  <c r="C34" i="26"/>
  <c r="G41" i="26"/>
  <c r="C41" i="26"/>
  <c r="G44" i="26"/>
  <c r="C44" i="26"/>
  <c r="H75" i="26"/>
  <c r="D67" i="26"/>
  <c r="C72" i="26"/>
  <c r="G77" i="26"/>
  <c r="C77" i="26"/>
  <c r="C75" i="26"/>
  <c r="H77" i="26"/>
  <c r="D77" i="26"/>
  <c r="D75" i="26"/>
  <c r="I40" i="26"/>
  <c r="E34" i="26"/>
  <c r="I44" i="26"/>
  <c r="I41" i="26"/>
  <c r="E40" i="26"/>
  <c r="E29" i="26"/>
  <c r="E23" i="26"/>
  <c r="J44" i="26"/>
  <c r="J40" i="26"/>
  <c r="J41" i="26"/>
  <c r="M44" i="26"/>
  <c r="M41" i="26"/>
  <c r="E41" i="26"/>
  <c r="N28" i="26"/>
  <c r="R34" i="26"/>
  <c r="F23" i="26"/>
  <c r="F60" i="26"/>
  <c r="N75" i="26"/>
  <c r="N77" i="26"/>
  <c r="N72" i="26"/>
  <c r="M75" i="26"/>
  <c r="M77" i="26"/>
  <c r="J75" i="26"/>
  <c r="J72" i="26"/>
  <c r="F67" i="26"/>
  <c r="I72" i="26"/>
  <c r="E72" i="26"/>
  <c r="I75" i="26"/>
  <c r="E67" i="26"/>
  <c r="E60" i="26"/>
  <c r="E44" i="26"/>
  <c r="N29" i="26"/>
  <c r="F28" i="26"/>
  <c r="R40" i="26"/>
  <c r="R41" i="26"/>
  <c r="R44" i="26"/>
  <c r="F72" i="26"/>
  <c r="J77" i="26"/>
  <c r="F77" i="26"/>
  <c r="F75" i="26"/>
  <c r="E75" i="26"/>
  <c r="I77" i="26"/>
  <c r="E77" i="26"/>
  <c r="N34" i="26"/>
  <c r="F29" i="26"/>
  <c r="N40" i="26"/>
  <c r="F40" i="26"/>
  <c r="N41" i="26"/>
  <c r="F41" i="26"/>
  <c r="N44" i="26"/>
  <c r="F44" i="26"/>
  <c r="F34" i="26"/>
  <c r="J67" i="27"/>
  <c r="D66" i="27"/>
  <c r="C71" i="27"/>
  <c r="E23" i="27"/>
  <c r="F34" i="27"/>
  <c r="L29" i="27"/>
  <c r="E60" i="27"/>
  <c r="C66" i="27"/>
  <c r="E66" i="27"/>
  <c r="E71" i="27"/>
  <c r="D74" i="27"/>
  <c r="C28" i="27"/>
  <c r="C85" i="27"/>
  <c r="K28" i="27"/>
  <c r="E28" i="27"/>
  <c r="D71" i="27"/>
  <c r="E74" i="27"/>
  <c r="J75" i="27"/>
  <c r="J77" i="27"/>
  <c r="C74" i="27"/>
  <c r="C23" i="27"/>
  <c r="J29" i="27"/>
  <c r="J34" i="27"/>
  <c r="J41" i="27"/>
  <c r="D33" i="27"/>
  <c r="D85" i="27"/>
  <c r="D39" i="27"/>
  <c r="L67" i="27"/>
  <c r="L75" i="27"/>
  <c r="L77" i="27"/>
  <c r="F72" i="27"/>
  <c r="F44" i="27"/>
  <c r="F41" i="27"/>
  <c r="F40" i="27"/>
  <c r="I29" i="27"/>
  <c r="I34" i="27"/>
  <c r="I41" i="27"/>
  <c r="C39" i="27"/>
  <c r="M67" i="27"/>
  <c r="M75" i="27"/>
  <c r="M77" i="27"/>
  <c r="D23" i="27"/>
  <c r="M29" i="27"/>
  <c r="M34" i="27"/>
  <c r="M40" i="27"/>
  <c r="C33" i="27"/>
  <c r="N29" i="27"/>
  <c r="N34" i="27"/>
  <c r="N40" i="27"/>
  <c r="D57" i="27"/>
  <c r="D28" i="27"/>
  <c r="E33" i="27"/>
  <c r="E39" i="27"/>
  <c r="C60" i="27"/>
  <c r="H29" i="27"/>
  <c r="H34" i="27"/>
  <c r="G60" i="27"/>
  <c r="G67" i="27"/>
  <c r="G72" i="27"/>
  <c r="K67" i="27"/>
  <c r="K75" i="27"/>
  <c r="K77" i="27"/>
  <c r="N67" i="27"/>
  <c r="N75" i="27"/>
  <c r="N77" i="27"/>
  <c r="N72" i="27"/>
  <c r="I72" i="27"/>
  <c r="L34" i="27"/>
  <c r="C34" i="27"/>
  <c r="J72" i="27"/>
  <c r="M72" i="27"/>
  <c r="D27" i="27"/>
  <c r="G29" i="27"/>
  <c r="K29" i="27"/>
  <c r="K34" i="27"/>
  <c r="H67" i="27"/>
  <c r="N44" i="27"/>
  <c r="L72" i="27"/>
  <c r="J40" i="27"/>
  <c r="M44" i="27"/>
  <c r="N41" i="27"/>
  <c r="I40" i="27"/>
  <c r="M41" i="27"/>
  <c r="C72" i="27"/>
  <c r="J44" i="27"/>
  <c r="C67" i="27"/>
  <c r="D72" i="27"/>
  <c r="C29" i="27"/>
  <c r="I44" i="27"/>
  <c r="D60" i="27"/>
  <c r="K72" i="27"/>
  <c r="G34" i="27"/>
  <c r="D29" i="27"/>
  <c r="H75" i="27"/>
  <c r="E67" i="27"/>
  <c r="C77" i="27"/>
  <c r="C75" i="27"/>
  <c r="H72" i="27"/>
  <c r="G75" i="27"/>
  <c r="D67" i="27"/>
  <c r="H41" i="27"/>
  <c r="H44" i="27"/>
  <c r="H40" i="27"/>
  <c r="E34" i="27"/>
  <c r="L41" i="27"/>
  <c r="C41" i="27"/>
  <c r="L44" i="27"/>
  <c r="L40" i="27"/>
  <c r="K41" i="27"/>
  <c r="K44" i="27"/>
  <c r="K40" i="27"/>
  <c r="C40" i="27"/>
  <c r="E29" i="27"/>
  <c r="C44" i="27"/>
  <c r="E72" i="27"/>
  <c r="E41" i="27"/>
  <c r="H77" i="27"/>
  <c r="E77" i="27"/>
  <c r="E75" i="27"/>
  <c r="E40" i="27"/>
  <c r="G77" i="27"/>
  <c r="D77" i="27"/>
  <c r="D75" i="27"/>
  <c r="E44" i="27"/>
  <c r="G41" i="27"/>
  <c r="D41" i="27"/>
  <c r="G44" i="27"/>
  <c r="D44" i="27"/>
  <c r="G40" i="27"/>
  <c r="D40" i="27"/>
  <c r="D34" i="27"/>
  <c r="G60" i="28"/>
  <c r="D23" i="28"/>
  <c r="H34" i="28"/>
  <c r="E29" i="28"/>
  <c r="L41" i="28"/>
  <c r="L40" i="28"/>
  <c r="L44" i="28"/>
  <c r="H75" i="28"/>
  <c r="E67" i="28"/>
  <c r="K72" i="28"/>
  <c r="I44" i="28"/>
  <c r="I41" i="28"/>
  <c r="I40" i="28"/>
  <c r="M44" i="28"/>
  <c r="M41" i="28"/>
  <c r="M40" i="28"/>
  <c r="L72" i="28"/>
  <c r="C29" i="28"/>
  <c r="F34" i="28"/>
  <c r="J41" i="28"/>
  <c r="J40" i="28"/>
  <c r="J44" i="28"/>
  <c r="N41" i="28"/>
  <c r="N40" i="28"/>
  <c r="N44" i="28"/>
  <c r="G67" i="28"/>
  <c r="G72" i="28"/>
  <c r="D72" i="28"/>
  <c r="D60" i="28"/>
  <c r="I72" i="28"/>
  <c r="M72" i="28"/>
  <c r="K41" i="28"/>
  <c r="K40" i="28"/>
  <c r="K44" i="28"/>
  <c r="J72" i="28"/>
  <c r="N72" i="28"/>
  <c r="G29" i="28"/>
  <c r="E60" i="28"/>
  <c r="F67" i="28"/>
  <c r="H72" i="28"/>
  <c r="E23" i="28"/>
  <c r="D55" i="28"/>
  <c r="F75" i="28"/>
  <c r="C67" i="28"/>
  <c r="G75" i="28"/>
  <c r="D67" i="28"/>
  <c r="F72" i="28"/>
  <c r="C72" i="28"/>
  <c r="E72" i="28"/>
  <c r="G34" i="28"/>
  <c r="D29" i="28"/>
  <c r="H77" i="28"/>
  <c r="E77" i="28"/>
  <c r="E75" i="28"/>
  <c r="C34" i="28"/>
  <c r="F41" i="28"/>
  <c r="C41" i="28"/>
  <c r="F40" i="28"/>
  <c r="C40" i="28"/>
  <c r="F44" i="28"/>
  <c r="C44" i="28"/>
  <c r="H41" i="28"/>
  <c r="E41" i="28"/>
  <c r="H40" i="28"/>
  <c r="E40" i="28"/>
  <c r="E34" i="28"/>
  <c r="H44" i="28"/>
  <c r="E44" i="28"/>
  <c r="G41" i="28"/>
  <c r="D41" i="28"/>
  <c r="G40" i="28"/>
  <c r="D40" i="28"/>
  <c r="D34" i="28"/>
  <c r="G44" i="28"/>
  <c r="D44" i="28"/>
  <c r="G77" i="28"/>
  <c r="D77" i="28"/>
  <c r="D75" i="28"/>
  <c r="C75" i="28"/>
  <c r="F77" i="28"/>
  <c r="C77" i="28"/>
  <c r="H34" i="29"/>
  <c r="I44" i="29"/>
  <c r="I40" i="29"/>
  <c r="I41" i="29"/>
  <c r="M44" i="29"/>
  <c r="M41" i="29"/>
  <c r="M40" i="29"/>
  <c r="H72" i="29"/>
  <c r="L72" i="29"/>
  <c r="H75" i="29"/>
  <c r="E67" i="29"/>
  <c r="C29" i="29"/>
  <c r="F34" i="29"/>
  <c r="J41" i="29"/>
  <c r="J40" i="29"/>
  <c r="J44" i="29"/>
  <c r="N44" i="29"/>
  <c r="N41" i="29"/>
  <c r="N40" i="29"/>
  <c r="G67" i="29"/>
  <c r="G72" i="29"/>
  <c r="D60" i="29"/>
  <c r="L41" i="29"/>
  <c r="L40" i="29"/>
  <c r="L44" i="29"/>
  <c r="F75" i="29"/>
  <c r="F72" i="29"/>
  <c r="J72" i="29"/>
  <c r="N72" i="29"/>
  <c r="G29" i="29"/>
  <c r="M67" i="29"/>
  <c r="M75" i="29"/>
  <c r="M77" i="29"/>
  <c r="E60" i="29"/>
  <c r="K29" i="29"/>
  <c r="K34" i="29"/>
  <c r="I67" i="29"/>
  <c r="I75" i="29"/>
  <c r="I77" i="29"/>
  <c r="K72" i="29"/>
  <c r="D55" i="29"/>
  <c r="C60" i="29"/>
  <c r="C75" i="29"/>
  <c r="F77" i="29"/>
  <c r="C77" i="29"/>
  <c r="M72" i="29"/>
  <c r="D72" i="29"/>
  <c r="I72" i="29"/>
  <c r="H77" i="29"/>
  <c r="E77" i="29"/>
  <c r="E75" i="29"/>
  <c r="C72" i="29"/>
  <c r="F41" i="29"/>
  <c r="C41" i="29"/>
  <c r="F40" i="29"/>
  <c r="C40" i="29"/>
  <c r="C34" i="29"/>
  <c r="F44" i="29"/>
  <c r="C44" i="29"/>
  <c r="E29" i="29"/>
  <c r="K41" i="29"/>
  <c r="K40" i="29"/>
  <c r="K44" i="29"/>
  <c r="G34" i="29"/>
  <c r="D29" i="29"/>
  <c r="C67" i="29"/>
  <c r="G75" i="29"/>
  <c r="D67" i="29"/>
  <c r="E72" i="29"/>
  <c r="H41" i="29"/>
  <c r="E41" i="29"/>
  <c r="H40" i="29"/>
  <c r="E40" i="29"/>
  <c r="E34" i="29"/>
  <c r="H44" i="29"/>
  <c r="E44" i="29"/>
  <c r="G77" i="29"/>
  <c r="D77" i="29"/>
  <c r="D75" i="29"/>
  <c r="G41" i="29"/>
  <c r="D41" i="29"/>
  <c r="G40" i="29"/>
  <c r="D40" i="29"/>
  <c r="D34" i="29"/>
  <c r="G44" i="29"/>
  <c r="D44" i="29"/>
</calcChain>
</file>

<file path=xl/sharedStrings.xml><?xml version="1.0" encoding="utf-8"?>
<sst xmlns="http://schemas.openxmlformats.org/spreadsheetml/2006/main" count="802" uniqueCount="107">
  <si>
    <t xml:space="preserve">BEVÉTELEK </t>
  </si>
  <si>
    <t>Bevételek forrásonként</t>
  </si>
  <si>
    <t>Bevétel összesen</t>
  </si>
  <si>
    <t>I.Működési bevételek</t>
  </si>
  <si>
    <t>Eredei ei.</t>
  </si>
  <si>
    <t xml:space="preserve"> - Intézményi ellátási díja</t>
  </si>
  <si>
    <t xml:space="preserve"> - Alkalmazottak térítési díja</t>
  </si>
  <si>
    <t xml:space="preserve"> - Alaptev.összef.szolg.ellenért.</t>
  </si>
  <si>
    <t xml:space="preserve"> - Egyéb intézményi bev.</t>
  </si>
  <si>
    <t xml:space="preserve"> - Kamat bev.</t>
  </si>
  <si>
    <t xml:space="preserve"> - Önkormányzati lakások lakbér bev.</t>
  </si>
  <si>
    <t xml:space="preserve"> - Egyéb helység bérbeadás,sajátos bev</t>
  </si>
  <si>
    <t>MŰKÖDÉSI BEVÉTELEK ÖSSZESEN:</t>
  </si>
  <si>
    <t>PÉNZFORGALMI BEVÉTEL ÖSSZESEN:</t>
  </si>
  <si>
    <t>Költségvetési hiány belső finanszírozása:</t>
  </si>
  <si>
    <t>V.Pénzforgalom nélküli bevétel</t>
  </si>
  <si>
    <t xml:space="preserve"> - Működési célú pénzmaradvány </t>
  </si>
  <si>
    <t xml:space="preserve"> - Felhalmozási c.pénzmaradvány</t>
  </si>
  <si>
    <t>PÉNZFORGALOMNÉLKÜLI BEV.ÖSSZESEN:</t>
  </si>
  <si>
    <t>KÖLTSÉGVETÉSI BEVÉTEL</t>
  </si>
  <si>
    <t>ÖSSZES BEVÉTEL:</t>
  </si>
  <si>
    <t>BEVÉTEK ÖSSZESEN:</t>
  </si>
  <si>
    <t>gazd.f.:önállóan müködő és gazd.</t>
  </si>
  <si>
    <t>Igazgatási szervezet</t>
  </si>
  <si>
    <t>Szomód Fő u.23.</t>
  </si>
  <si>
    <t>Adatok ezer Ft-ban</t>
  </si>
  <si>
    <t xml:space="preserve"> - Általános forgalmi adó bevétel</t>
  </si>
  <si>
    <t>FELHALMOZÁSI BEV.ÖSSZ:</t>
  </si>
  <si>
    <t>INTÉZMÉNY MŰKÖDÉSI BEVÉTELEK :</t>
  </si>
  <si>
    <t>II.véglegesen átvett pénzeszközök</t>
  </si>
  <si>
    <t xml:space="preserve"> - EU-s forrásból szármaró bevételtámogatás</t>
  </si>
  <si>
    <t xml:space="preserve"> - Működési c.pénzeszközátvétel</t>
  </si>
  <si>
    <t>VÉGLEGESEN ÁTVETT PÉNZESZK. ÖSSZESEN:</t>
  </si>
  <si>
    <t xml:space="preserve"> - Támogatásértékű mük.bevételek</t>
  </si>
  <si>
    <t xml:space="preserve"> - Támogatásértékű felhalm. bevételek</t>
  </si>
  <si>
    <t xml:space="preserve"> - EU-s forrásból szármaró bevétel</t>
  </si>
  <si>
    <t>KIADÁSOK</t>
  </si>
  <si>
    <t xml:space="preserve">                                                 Címrend:</t>
  </si>
  <si>
    <t>Kiadások forrásonként</t>
  </si>
  <si>
    <t>Kiadás összesen</t>
  </si>
  <si>
    <t>A</t>
  </si>
  <si>
    <t>B</t>
  </si>
  <si>
    <t>C</t>
  </si>
  <si>
    <t>D</t>
  </si>
  <si>
    <t>I.Működési kiadás</t>
  </si>
  <si>
    <t xml:space="preserve"> - Személyi juttatások</t>
  </si>
  <si>
    <t xml:space="preserve"> - Munkaadókat terhelő járulékok és szoc.ho.</t>
  </si>
  <si>
    <t xml:space="preserve"> - Dologi kiadások</t>
  </si>
  <si>
    <t xml:space="preserve"> - Ellátottak pénzbeni támogatása</t>
  </si>
  <si>
    <t>MŰKÖDÉSI KIADÁSOK ÖSSZESEN:</t>
  </si>
  <si>
    <t>II. Felhalmozási kiadások</t>
  </si>
  <si>
    <t>FELHALMOZÁSI KIADÁS ÖSSZESE:</t>
  </si>
  <si>
    <t>Pénzforgalmi kiadás összesen:</t>
  </si>
  <si>
    <t xml:space="preserve"> - általános tartalék</t>
  </si>
  <si>
    <t xml:space="preserve"> - céltartalék</t>
  </si>
  <si>
    <t>Pénzforgalom nélküli kiadások összesen:</t>
  </si>
  <si>
    <t>KÖLTSÉGVETÉSI KIADÁS</t>
  </si>
  <si>
    <t>PÉNZÜGYI MŰVELETEK KIADÁSAI</t>
  </si>
  <si>
    <t>KIADÁSOK ÖSSZESEN:</t>
  </si>
  <si>
    <t>Függő kiadás:</t>
  </si>
  <si>
    <t>állományba tart.létszám fö:-közalkalmazott</t>
  </si>
  <si>
    <t xml:space="preserve">                                       - köztisztviselő</t>
  </si>
  <si>
    <t xml:space="preserve">                                       - Mtk.hatálya alá t.</t>
  </si>
  <si>
    <t xml:space="preserve">                                       - közfoglalkoztatott</t>
  </si>
  <si>
    <t>állományba nem tart.létszám:- foglakoztatott</t>
  </si>
  <si>
    <t xml:space="preserve">                                           - képviselő,b.tag</t>
  </si>
  <si>
    <t>E</t>
  </si>
  <si>
    <t>F</t>
  </si>
  <si>
    <t>G</t>
  </si>
  <si>
    <t xml:space="preserve"> - Egyéb működési célú kiadás</t>
  </si>
  <si>
    <t xml:space="preserve"> - EU-s forrásból támog.megvalósult projektek kiad.</t>
  </si>
  <si>
    <t xml:space="preserve"> - Egyéb fejlesztési célú kiadások</t>
  </si>
  <si>
    <t xml:space="preserve"> - Felújítás</t>
  </si>
  <si>
    <t>IV.Pénzforgalom nélküli kiadások</t>
  </si>
  <si>
    <t xml:space="preserve"> - Finanszírozási c.pénzügyi műveletek</t>
  </si>
  <si>
    <t xml:space="preserve">Támogatás átadás                : - Szomód </t>
  </si>
  <si>
    <t>Összes létszám :</t>
  </si>
  <si>
    <t xml:space="preserve">                                                -             Állami</t>
  </si>
  <si>
    <t>III.véglegesen átvett pénzeszközök</t>
  </si>
  <si>
    <t>SZOMÓDI POLGÁRMESTERI HIVATAL</t>
  </si>
  <si>
    <t>011130 Igazgatás</t>
  </si>
  <si>
    <t>9.melléklet</t>
  </si>
  <si>
    <t xml:space="preserve"> - Intézmény beruházás - kisértékű tárgyi eszköz</t>
  </si>
  <si>
    <t>Szomódi Polgármesteri Hivatal</t>
  </si>
  <si>
    <t>Mód.ei.</t>
  </si>
  <si>
    <t>Adatok Ft-ban</t>
  </si>
  <si>
    <t>016010 Országgyűlési választás</t>
  </si>
  <si>
    <t>900020 Önkormányzati funkcióra nem terv.</t>
  </si>
  <si>
    <t>H</t>
  </si>
  <si>
    <t>I</t>
  </si>
  <si>
    <t>J</t>
  </si>
  <si>
    <t>K</t>
  </si>
  <si>
    <t>L</t>
  </si>
  <si>
    <t>M</t>
  </si>
  <si>
    <t>N</t>
  </si>
  <si>
    <t>O</t>
  </si>
  <si>
    <t>P</t>
  </si>
  <si>
    <t>R</t>
  </si>
  <si>
    <t>Telj.2019.09.30</t>
  </si>
  <si>
    <t>a    / 2019.(XI.  .)önkormányzati rendelethez</t>
  </si>
  <si>
    <t>várható Telj.</t>
  </si>
  <si>
    <t>Telj.</t>
  </si>
  <si>
    <t>a  2  / 2020.(II.11.)önkormányzati rendelethez</t>
  </si>
  <si>
    <t>a    / 2020.(IX.  .)önkormányzati rendelethez</t>
  </si>
  <si>
    <t>a    / 2021.(V.  .)önkormányzati rendelethez</t>
  </si>
  <si>
    <t>a    / 2021.(II.  .)önkormányzati rendelethez</t>
  </si>
  <si>
    <t xml:space="preserve"> Telj.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</si>
</sst>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E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" fontId="0" fillId="0" borderId="0" xfId="0" applyNumberFormat="1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2" fillId="0" borderId="5" xfId="0" applyFont="1" applyBorder="1"/>
    <xf numFmtId="0" fontId="3" fillId="0" borderId="5" xfId="0" applyFont="1" applyBorder="1"/>
    <xf numFmtId="0" fontId="4" fillId="0" borderId="5" xfId="0" applyFont="1" applyBorder="1"/>
    <xf numFmtId="1" fontId="0" fillId="0" borderId="0" xfId="0" applyNumberFormat="1" applyBorder="1" applyAlignment="1">
      <alignment horizontal="center"/>
    </xf>
    <xf numFmtId="1" fontId="2" fillId="0" borderId="0" xfId="0" applyNumberFormat="1" applyFont="1" applyBorder="1"/>
    <xf numFmtId="1" fontId="3" fillId="0" borderId="0" xfId="0" applyNumberFormat="1" applyFont="1" applyBorder="1"/>
    <xf numFmtId="1" fontId="4" fillId="0" borderId="0" xfId="0" applyNumberFormat="1" applyFont="1" applyBorder="1"/>
    <xf numFmtId="0" fontId="0" fillId="0" borderId="1" xfId="0" applyBorder="1" applyAlignment="1">
      <alignment horizontal="right"/>
    </xf>
    <xf numFmtId="3" fontId="0" fillId="0" borderId="0" xfId="0" applyNumberFormat="1"/>
    <xf numFmtId="3" fontId="0" fillId="0" borderId="9" xfId="0" applyNumberFormat="1" applyBorder="1" applyAlignment="1"/>
    <xf numFmtId="3" fontId="0" fillId="0" borderId="10" xfId="0" applyNumberFormat="1" applyBorder="1" applyAlignment="1"/>
    <xf numFmtId="3" fontId="0" fillId="0" borderId="11" xfId="0" applyNumberFormat="1" applyBorder="1"/>
    <xf numFmtId="3" fontId="0" fillId="0" borderId="12" xfId="0" applyNumberFormat="1" applyBorder="1"/>
    <xf numFmtId="3" fontId="0" fillId="0" borderId="1" xfId="0" applyNumberFormat="1" applyBorder="1"/>
    <xf numFmtId="3" fontId="0" fillId="0" borderId="10" xfId="0" applyNumberFormat="1" applyBorder="1"/>
    <xf numFmtId="3" fontId="0" fillId="0" borderId="5" xfId="0" applyNumberFormat="1" applyBorder="1"/>
    <xf numFmtId="3" fontId="0" fillId="0" borderId="13" xfId="0" applyNumberFormat="1" applyBorder="1"/>
    <xf numFmtId="3" fontId="0" fillId="0" borderId="0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9" xfId="0" applyNumberFormat="1" applyBorder="1"/>
    <xf numFmtId="3" fontId="0" fillId="0" borderId="1" xfId="0" applyNumberFormat="1" applyBorder="1" applyAlignment="1">
      <alignment horizontal="center"/>
    </xf>
    <xf numFmtId="3" fontId="0" fillId="0" borderId="4" xfId="0" applyNumberFormat="1" applyBorder="1"/>
    <xf numFmtId="3" fontId="3" fillId="0" borderId="1" xfId="0" applyNumberFormat="1" applyFont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0" fillId="0" borderId="6" xfId="0" applyNumberFormat="1" applyBorder="1"/>
    <xf numFmtId="3" fontId="1" fillId="0" borderId="1" xfId="0" applyNumberFormat="1" applyFont="1" applyBorder="1"/>
    <xf numFmtId="4" fontId="0" fillId="0" borderId="1" xfId="0" applyNumberFormat="1" applyBorder="1"/>
    <xf numFmtId="4" fontId="0" fillId="0" borderId="0" xfId="0" applyNumberFormat="1"/>
    <xf numFmtId="4" fontId="0" fillId="0" borderId="10" xfId="0" applyNumberFormat="1" applyBorder="1"/>
    <xf numFmtId="4" fontId="0" fillId="0" borderId="5" xfId="0" applyNumberFormat="1" applyBorder="1"/>
    <xf numFmtId="4" fontId="0" fillId="0" borderId="9" xfId="0" applyNumberFormat="1" applyBorder="1"/>
    <xf numFmtId="4" fontId="0" fillId="0" borderId="1" xfId="0" applyNumberFormat="1" applyBorder="1" applyAlignment="1">
      <alignment horizontal="center"/>
    </xf>
    <xf numFmtId="4" fontId="2" fillId="0" borderId="1" xfId="0" applyNumberFormat="1" applyFont="1" applyBorder="1"/>
    <xf numFmtId="3" fontId="5" fillId="0" borderId="1" xfId="0" applyNumberFormat="1" applyFont="1" applyBorder="1"/>
    <xf numFmtId="3" fontId="0" fillId="0" borderId="1" xfId="0" applyNumberFormat="1" applyFont="1" applyBorder="1"/>
    <xf numFmtId="4" fontId="0" fillId="0" borderId="1" xfId="0" applyNumberFormat="1" applyFont="1" applyBorder="1"/>
    <xf numFmtId="1" fontId="0" fillId="0" borderId="0" xfId="0" applyNumberFormat="1" applyBorder="1" applyAlignment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9" xfId="0" applyNumberFormat="1" applyBorder="1" applyAlignment="1"/>
    <xf numFmtId="3" fontId="0" fillId="0" borderId="10" xfId="0" applyNumberFormat="1" applyBorder="1" applyAlignment="1"/>
    <xf numFmtId="3" fontId="0" fillId="0" borderId="5" xfId="0" applyNumberFormat="1" applyBorder="1" applyAlignment="1"/>
    <xf numFmtId="4" fontId="0" fillId="0" borderId="9" xfId="0" applyNumberFormat="1" applyBorder="1" applyAlignment="1"/>
    <xf numFmtId="4" fontId="0" fillId="0" borderId="10" xfId="0" applyNumberFormat="1" applyBorder="1" applyAlignment="1"/>
    <xf numFmtId="4" fontId="0" fillId="0" borderId="5" xfId="0" applyNumberFormat="1" applyBorder="1" applyAlignment="1"/>
    <xf numFmtId="4" fontId="0" fillId="0" borderId="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topLeftCell="A31" workbookViewId="0">
      <selection activeCell="J44" sqref="J44"/>
    </sheetView>
  </sheetViews>
  <sheetFormatPr defaultRowHeight="12.75" x14ac:dyDescent="0.2"/>
  <cols>
    <col min="1" max="1" width="3.28515625" customWidth="1"/>
    <col min="2" max="2" width="45.42578125" customWidth="1"/>
    <col min="3" max="3" width="10.7109375" style="23" customWidth="1"/>
    <col min="4" max="6" width="10.140625" style="23" customWidth="1"/>
    <col min="7" max="8" width="10.7109375" style="23" customWidth="1"/>
    <col min="9" max="9" width="12" style="23" customWidth="1"/>
    <col min="10" max="10" width="11.7109375" style="23" customWidth="1"/>
    <col min="11" max="13" width="14.28515625" style="44" customWidth="1"/>
    <col min="14" max="14" width="14.42578125" style="44" customWidth="1"/>
    <col min="15" max="16" width="14.28515625" style="44" customWidth="1"/>
    <col min="17" max="17" width="11" style="44" customWidth="1"/>
    <col min="18" max="18" width="11.7109375" style="44" customWidth="1"/>
  </cols>
  <sheetData>
    <row r="1" spans="1:21" x14ac:dyDescent="0.2">
      <c r="B1" t="s">
        <v>79</v>
      </c>
    </row>
    <row r="2" spans="1:21" x14ac:dyDescent="0.2">
      <c r="C2" s="23" t="s">
        <v>81</v>
      </c>
    </row>
    <row r="3" spans="1:21" ht="6.75" customHeight="1" x14ac:dyDescent="0.2">
      <c r="S3" s="4"/>
      <c r="T3" s="4"/>
      <c r="U3" s="4"/>
    </row>
    <row r="4" spans="1:21" x14ac:dyDescent="0.2">
      <c r="C4" s="23" t="s">
        <v>99</v>
      </c>
      <c r="S4" s="4"/>
      <c r="T4" s="4"/>
      <c r="U4" s="4"/>
    </row>
    <row r="5" spans="1:21" ht="10.5" customHeight="1" x14ac:dyDescent="0.2">
      <c r="S5" s="4"/>
      <c r="T5" s="4"/>
      <c r="U5" s="4"/>
    </row>
    <row r="6" spans="1:21" x14ac:dyDescent="0.2">
      <c r="B6" t="s">
        <v>0</v>
      </c>
      <c r="G6" s="23" t="s">
        <v>25</v>
      </c>
      <c r="K6" s="44" t="s">
        <v>85</v>
      </c>
      <c r="O6" s="44" t="s">
        <v>85</v>
      </c>
      <c r="S6" s="4"/>
      <c r="T6" s="4"/>
      <c r="U6" s="4"/>
    </row>
    <row r="7" spans="1:21" x14ac:dyDescent="0.2">
      <c r="A7" s="1">
        <v>1</v>
      </c>
      <c r="B7" s="1"/>
      <c r="C7" s="24"/>
      <c r="D7" s="25"/>
      <c r="E7" s="25"/>
      <c r="F7" s="25"/>
      <c r="G7" s="54" t="s">
        <v>83</v>
      </c>
      <c r="H7" s="55"/>
      <c r="I7" s="55"/>
      <c r="J7" s="56"/>
      <c r="K7" s="63" t="s">
        <v>83</v>
      </c>
      <c r="L7" s="64"/>
      <c r="M7" s="64"/>
      <c r="N7" s="65"/>
      <c r="O7" s="63" t="s">
        <v>83</v>
      </c>
      <c r="P7" s="64"/>
      <c r="Q7" s="64"/>
      <c r="R7" s="65"/>
      <c r="S7" s="66"/>
      <c r="T7" s="66"/>
      <c r="U7" s="66"/>
    </row>
    <row r="8" spans="1:21" x14ac:dyDescent="0.2">
      <c r="A8" s="1">
        <v>2</v>
      </c>
      <c r="B8" s="2" t="s">
        <v>1</v>
      </c>
      <c r="C8" s="26" t="s">
        <v>2</v>
      </c>
      <c r="D8" s="27"/>
      <c r="E8" s="27"/>
      <c r="F8" s="27"/>
      <c r="G8" s="28" t="s">
        <v>22</v>
      </c>
      <c r="H8" s="29"/>
      <c r="I8" s="29"/>
      <c r="J8" s="30"/>
      <c r="K8" s="43" t="s">
        <v>22</v>
      </c>
      <c r="L8" s="45"/>
      <c r="M8" s="45"/>
      <c r="N8" s="46"/>
      <c r="O8" s="43" t="s">
        <v>22</v>
      </c>
      <c r="P8" s="45"/>
      <c r="Q8" s="45"/>
      <c r="R8" s="46"/>
      <c r="S8" s="4"/>
      <c r="T8" s="4"/>
      <c r="U8" s="4"/>
    </row>
    <row r="9" spans="1:21" x14ac:dyDescent="0.2">
      <c r="A9" s="1">
        <v>3</v>
      </c>
      <c r="B9" s="3"/>
      <c r="C9" s="31"/>
      <c r="D9" s="32"/>
      <c r="E9" s="32"/>
      <c r="F9" s="32"/>
      <c r="G9" s="54" t="s">
        <v>23</v>
      </c>
      <c r="H9" s="55"/>
      <c r="I9" s="55"/>
      <c r="J9" s="56"/>
      <c r="K9" s="63" t="s">
        <v>23</v>
      </c>
      <c r="L9" s="64"/>
      <c r="M9" s="64"/>
      <c r="N9" s="65"/>
      <c r="O9" s="63" t="s">
        <v>23</v>
      </c>
      <c r="P9" s="64"/>
      <c r="Q9" s="64"/>
      <c r="R9" s="65"/>
      <c r="S9" s="66"/>
      <c r="T9" s="66"/>
      <c r="U9" s="66"/>
    </row>
    <row r="10" spans="1:21" x14ac:dyDescent="0.2">
      <c r="A10" s="1">
        <v>4</v>
      </c>
      <c r="B10" s="5"/>
      <c r="C10" s="33"/>
      <c r="D10" s="34"/>
      <c r="E10" s="34"/>
      <c r="F10" s="34"/>
      <c r="G10" s="35" t="s">
        <v>80</v>
      </c>
      <c r="H10" s="29"/>
      <c r="I10" s="29"/>
      <c r="J10" s="30"/>
      <c r="K10" s="47" t="s">
        <v>86</v>
      </c>
      <c r="L10" s="45"/>
      <c r="M10" s="45"/>
      <c r="N10" s="46"/>
      <c r="O10" s="47">
        <v>900020</v>
      </c>
      <c r="P10" s="45"/>
      <c r="Q10" s="45"/>
      <c r="R10" s="46"/>
      <c r="S10" s="4"/>
      <c r="T10" s="4"/>
      <c r="U10" s="4"/>
    </row>
    <row r="11" spans="1:21" x14ac:dyDescent="0.2">
      <c r="A11" s="1">
        <v>5</v>
      </c>
      <c r="B11" s="3"/>
      <c r="C11" s="31"/>
      <c r="D11" s="32"/>
      <c r="E11" s="32"/>
      <c r="F11" s="32"/>
      <c r="G11" s="57" t="s">
        <v>24</v>
      </c>
      <c r="H11" s="58"/>
      <c r="I11" s="58"/>
      <c r="J11" s="59"/>
      <c r="K11" s="60" t="s">
        <v>24</v>
      </c>
      <c r="L11" s="61"/>
      <c r="M11" s="61"/>
      <c r="N11" s="62"/>
      <c r="O11" s="60" t="s">
        <v>24</v>
      </c>
      <c r="P11" s="61"/>
      <c r="Q11" s="61"/>
      <c r="R11" s="62"/>
      <c r="S11" s="53"/>
      <c r="T11" s="53"/>
      <c r="U11" s="53"/>
    </row>
    <row r="12" spans="1:21" x14ac:dyDescent="0.2">
      <c r="A12" s="1">
        <v>6</v>
      </c>
      <c r="B12" s="14" t="s">
        <v>40</v>
      </c>
      <c r="C12" s="36" t="s">
        <v>41</v>
      </c>
      <c r="D12" s="36" t="s">
        <v>42</v>
      </c>
      <c r="E12" s="36" t="s">
        <v>43</v>
      </c>
      <c r="F12" s="36" t="s">
        <v>66</v>
      </c>
      <c r="G12" s="36" t="s">
        <v>67</v>
      </c>
      <c r="H12" s="36" t="s">
        <v>68</v>
      </c>
      <c r="I12" s="36" t="s">
        <v>88</v>
      </c>
      <c r="J12" s="36" t="s">
        <v>89</v>
      </c>
      <c r="K12" s="48" t="s">
        <v>90</v>
      </c>
      <c r="L12" s="48" t="s">
        <v>91</v>
      </c>
      <c r="M12" s="48" t="s">
        <v>92</v>
      </c>
      <c r="N12" s="48" t="s">
        <v>93</v>
      </c>
      <c r="O12" s="48" t="s">
        <v>94</v>
      </c>
      <c r="P12" s="48" t="s">
        <v>95</v>
      </c>
      <c r="Q12" s="48" t="s">
        <v>96</v>
      </c>
      <c r="R12" s="48" t="s">
        <v>97</v>
      </c>
      <c r="S12" s="18"/>
      <c r="T12" s="18"/>
      <c r="U12" s="18"/>
    </row>
    <row r="13" spans="1:21" x14ac:dyDescent="0.2">
      <c r="A13" s="1">
        <v>7</v>
      </c>
      <c r="B13" s="6"/>
      <c r="C13" s="36">
        <v>2020</v>
      </c>
      <c r="D13" s="36">
        <v>2019</v>
      </c>
      <c r="E13" s="36">
        <v>2019</v>
      </c>
      <c r="F13" s="36">
        <v>2019</v>
      </c>
      <c r="G13" s="36">
        <v>2020</v>
      </c>
      <c r="H13" s="36">
        <v>2019</v>
      </c>
      <c r="I13" s="36">
        <v>2019</v>
      </c>
      <c r="J13" s="36">
        <v>2019</v>
      </c>
      <c r="K13" s="36">
        <v>2020</v>
      </c>
      <c r="L13" s="36">
        <v>2019</v>
      </c>
      <c r="M13" s="36">
        <v>2019</v>
      </c>
      <c r="N13" s="36">
        <v>2019</v>
      </c>
      <c r="O13" s="36">
        <v>2020</v>
      </c>
      <c r="P13" s="36">
        <v>2019</v>
      </c>
      <c r="Q13" s="36">
        <v>2019</v>
      </c>
      <c r="R13" s="36">
        <v>2019</v>
      </c>
      <c r="S13" s="18"/>
      <c r="T13" s="18"/>
      <c r="U13" s="18"/>
    </row>
    <row r="14" spans="1:21" x14ac:dyDescent="0.2">
      <c r="A14" s="1">
        <v>8</v>
      </c>
      <c r="B14" s="5" t="s">
        <v>3</v>
      </c>
      <c r="C14" s="37" t="s">
        <v>4</v>
      </c>
      <c r="D14" s="37" t="s">
        <v>4</v>
      </c>
      <c r="E14" s="37" t="s">
        <v>84</v>
      </c>
      <c r="F14" s="37" t="s">
        <v>98</v>
      </c>
      <c r="G14" s="37" t="s">
        <v>4</v>
      </c>
      <c r="H14" s="37" t="s">
        <v>4</v>
      </c>
      <c r="I14" s="37" t="s">
        <v>84</v>
      </c>
      <c r="J14" s="37" t="s">
        <v>98</v>
      </c>
      <c r="K14" s="37" t="s">
        <v>4</v>
      </c>
      <c r="L14" s="37" t="s">
        <v>4</v>
      </c>
      <c r="M14" s="37" t="s">
        <v>84</v>
      </c>
      <c r="N14" s="37" t="s">
        <v>98</v>
      </c>
      <c r="O14" s="37" t="s">
        <v>4</v>
      </c>
      <c r="P14" s="37" t="s">
        <v>4</v>
      </c>
      <c r="Q14" s="37" t="s">
        <v>84</v>
      </c>
      <c r="R14" s="37" t="s">
        <v>98</v>
      </c>
      <c r="S14" s="4"/>
      <c r="T14" s="4"/>
      <c r="U14" s="4"/>
    </row>
    <row r="15" spans="1:21" x14ac:dyDescent="0.2">
      <c r="A15" s="1">
        <v>9</v>
      </c>
      <c r="B15" s="1" t="s">
        <v>5</v>
      </c>
      <c r="C15" s="28">
        <f>G15+K15+O15</f>
        <v>0</v>
      </c>
      <c r="D15" s="28">
        <f>H15+L15+P15</f>
        <v>0</v>
      </c>
      <c r="E15" s="28">
        <f t="shared" ref="E15:F22" si="0">I15+M15+Q15</f>
        <v>0</v>
      </c>
      <c r="F15" s="28">
        <f t="shared" si="0"/>
        <v>0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"/>
      <c r="T15" s="4"/>
      <c r="U15" s="4"/>
    </row>
    <row r="16" spans="1:21" x14ac:dyDescent="0.2">
      <c r="A16" s="1">
        <v>10</v>
      </c>
      <c r="B16" s="1" t="s">
        <v>6</v>
      </c>
      <c r="C16" s="28">
        <f t="shared" ref="C16:D22" si="1">G16+K16+O16</f>
        <v>0</v>
      </c>
      <c r="D16" s="28">
        <f t="shared" si="1"/>
        <v>0</v>
      </c>
      <c r="E16" s="28">
        <f t="shared" si="0"/>
        <v>0</v>
      </c>
      <c r="F16" s="28">
        <f t="shared" si="0"/>
        <v>0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4"/>
      <c r="T16" s="4"/>
      <c r="U16" s="4"/>
    </row>
    <row r="17" spans="1:21" x14ac:dyDescent="0.2">
      <c r="A17" s="1">
        <v>11</v>
      </c>
      <c r="B17" s="1" t="s">
        <v>26</v>
      </c>
      <c r="C17" s="28">
        <f t="shared" si="1"/>
        <v>0</v>
      </c>
      <c r="D17" s="28">
        <f t="shared" si="1"/>
        <v>0</v>
      </c>
      <c r="E17" s="28">
        <f t="shared" si="0"/>
        <v>0</v>
      </c>
      <c r="F17" s="28">
        <f t="shared" si="0"/>
        <v>0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4"/>
      <c r="T17" s="4"/>
      <c r="U17" s="4"/>
    </row>
    <row r="18" spans="1:21" x14ac:dyDescent="0.2">
      <c r="A18" s="1">
        <v>12</v>
      </c>
      <c r="B18" s="1" t="s">
        <v>7</v>
      </c>
      <c r="C18" s="28">
        <f t="shared" si="1"/>
        <v>0</v>
      </c>
      <c r="D18" s="28">
        <f t="shared" si="1"/>
        <v>0</v>
      </c>
      <c r="E18" s="28">
        <f t="shared" si="0"/>
        <v>0</v>
      </c>
      <c r="F18" s="28">
        <f t="shared" si="0"/>
        <v>0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4"/>
      <c r="T18" s="4"/>
      <c r="U18" s="4"/>
    </row>
    <row r="19" spans="1:21" x14ac:dyDescent="0.2">
      <c r="A19" s="1">
        <v>13</v>
      </c>
      <c r="B19" s="1" t="s">
        <v>8</v>
      </c>
      <c r="C19" s="28">
        <f t="shared" si="1"/>
        <v>0</v>
      </c>
      <c r="D19" s="28">
        <f t="shared" si="1"/>
        <v>0</v>
      </c>
      <c r="E19" s="28">
        <f t="shared" si="0"/>
        <v>0</v>
      </c>
      <c r="F19" s="28">
        <f t="shared" si="0"/>
        <v>3299</v>
      </c>
      <c r="G19" s="28"/>
      <c r="H19" s="28"/>
      <c r="I19" s="28">
        <v>0</v>
      </c>
      <c r="J19" s="28">
        <v>3299</v>
      </c>
      <c r="K19" s="28"/>
      <c r="L19" s="28"/>
      <c r="M19" s="28"/>
      <c r="N19" s="28"/>
      <c r="O19" s="28"/>
      <c r="P19" s="28"/>
      <c r="Q19" s="28"/>
      <c r="R19" s="28"/>
      <c r="S19" s="4"/>
      <c r="T19" s="4"/>
      <c r="U19" s="4"/>
    </row>
    <row r="20" spans="1:21" x14ac:dyDescent="0.2">
      <c r="A20" s="1">
        <v>14</v>
      </c>
      <c r="B20" s="1" t="s">
        <v>9</v>
      </c>
      <c r="C20" s="28">
        <f t="shared" si="1"/>
        <v>0</v>
      </c>
      <c r="D20" s="28">
        <f t="shared" si="1"/>
        <v>0</v>
      </c>
      <c r="E20" s="28">
        <f t="shared" si="0"/>
        <v>250</v>
      </c>
      <c r="F20" s="28">
        <f t="shared" si="0"/>
        <v>200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>
        <v>250</v>
      </c>
      <c r="R20" s="28">
        <v>200</v>
      </c>
      <c r="S20" s="19"/>
      <c r="T20" s="19"/>
      <c r="U20" s="19"/>
    </row>
    <row r="21" spans="1:21" x14ac:dyDescent="0.2">
      <c r="A21" s="1">
        <v>15</v>
      </c>
      <c r="B21" s="1" t="s">
        <v>10</v>
      </c>
      <c r="C21" s="28">
        <f t="shared" si="1"/>
        <v>0</v>
      </c>
      <c r="D21" s="28">
        <f t="shared" si="1"/>
        <v>0</v>
      </c>
      <c r="E21" s="28">
        <f t="shared" si="0"/>
        <v>0</v>
      </c>
      <c r="F21" s="28">
        <f t="shared" si="0"/>
        <v>0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4"/>
      <c r="T21" s="4"/>
      <c r="U21" s="4"/>
    </row>
    <row r="22" spans="1:21" x14ac:dyDescent="0.2">
      <c r="A22" s="1">
        <v>16</v>
      </c>
      <c r="B22" s="1" t="s">
        <v>11</v>
      </c>
      <c r="C22" s="28">
        <f t="shared" si="1"/>
        <v>0</v>
      </c>
      <c r="D22" s="28">
        <f t="shared" si="1"/>
        <v>0</v>
      </c>
      <c r="E22" s="28">
        <f t="shared" si="0"/>
        <v>0</v>
      </c>
      <c r="F22" s="28">
        <f t="shared" si="0"/>
        <v>0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4"/>
      <c r="T22" s="4"/>
      <c r="U22" s="4"/>
    </row>
    <row r="23" spans="1:21" x14ac:dyDescent="0.2">
      <c r="A23" s="1">
        <v>17</v>
      </c>
      <c r="B23" s="7" t="s">
        <v>28</v>
      </c>
      <c r="C23" s="38">
        <f>G23+K23+O23</f>
        <v>0</v>
      </c>
      <c r="D23" s="38">
        <f>H23+L23+P23</f>
        <v>0</v>
      </c>
      <c r="E23" s="38">
        <f>I23+M23+Q23</f>
        <v>250</v>
      </c>
      <c r="F23" s="38">
        <f>J23+N23+R23</f>
        <v>3499</v>
      </c>
      <c r="G23" s="39">
        <f t="shared" ref="G23:N23" si="2">SUM(G15:G22)</f>
        <v>0</v>
      </c>
      <c r="H23" s="39">
        <f t="shared" si="2"/>
        <v>0</v>
      </c>
      <c r="I23" s="39">
        <f t="shared" si="2"/>
        <v>0</v>
      </c>
      <c r="J23" s="39">
        <f t="shared" si="2"/>
        <v>3299</v>
      </c>
      <c r="K23" s="39">
        <f t="shared" si="2"/>
        <v>0</v>
      </c>
      <c r="L23" s="39"/>
      <c r="M23" s="39">
        <f t="shared" si="2"/>
        <v>0</v>
      </c>
      <c r="N23" s="39">
        <f t="shared" si="2"/>
        <v>0</v>
      </c>
      <c r="O23" s="39">
        <f>SUM(O15:O22)</f>
        <v>0</v>
      </c>
      <c r="P23" s="39"/>
      <c r="Q23" s="39">
        <f>SUM(Q15:Q22)</f>
        <v>250</v>
      </c>
      <c r="R23" s="39">
        <f>SUM(R15:R22)</f>
        <v>200</v>
      </c>
      <c r="S23" s="4"/>
      <c r="T23" s="4"/>
      <c r="U23" s="4"/>
    </row>
    <row r="24" spans="1:21" x14ac:dyDescent="0.2">
      <c r="A24" s="1">
        <v>18</v>
      </c>
      <c r="B24" s="1" t="s">
        <v>29</v>
      </c>
      <c r="C24" s="28">
        <f t="shared" ref="C24:F34" si="3">G24+K24+O24</f>
        <v>0</v>
      </c>
      <c r="D24" s="28">
        <f t="shared" si="3"/>
        <v>0</v>
      </c>
      <c r="E24" s="28">
        <f t="shared" si="3"/>
        <v>0</v>
      </c>
      <c r="F24" s="28">
        <f t="shared" si="3"/>
        <v>0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"/>
      <c r="T24" s="4"/>
      <c r="U24" s="4"/>
    </row>
    <row r="25" spans="1:21" x14ac:dyDescent="0.2">
      <c r="A25" s="1">
        <v>19</v>
      </c>
      <c r="B25" s="1" t="s">
        <v>33</v>
      </c>
      <c r="C25" s="28">
        <f t="shared" si="3"/>
        <v>0</v>
      </c>
      <c r="D25" s="28">
        <f t="shared" si="3"/>
        <v>0</v>
      </c>
      <c r="E25" s="28">
        <f t="shared" si="3"/>
        <v>0</v>
      </c>
      <c r="F25" s="28">
        <f t="shared" si="3"/>
        <v>0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"/>
      <c r="T25" s="4"/>
      <c r="U25" s="4"/>
    </row>
    <row r="26" spans="1:21" x14ac:dyDescent="0.2">
      <c r="A26" s="1">
        <v>20</v>
      </c>
      <c r="B26" s="1" t="s">
        <v>30</v>
      </c>
      <c r="C26" s="28">
        <f t="shared" si="3"/>
        <v>0</v>
      </c>
      <c r="D26" s="28">
        <f t="shared" si="3"/>
        <v>0</v>
      </c>
      <c r="E26" s="28">
        <f t="shared" si="3"/>
        <v>0</v>
      </c>
      <c r="F26" s="28">
        <f t="shared" si="3"/>
        <v>0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19"/>
      <c r="T26" s="19"/>
      <c r="U26" s="4"/>
    </row>
    <row r="27" spans="1:21" x14ac:dyDescent="0.2">
      <c r="A27" s="1">
        <v>21</v>
      </c>
      <c r="B27" s="1" t="s">
        <v>31</v>
      </c>
      <c r="C27" s="28">
        <f t="shared" si="3"/>
        <v>0</v>
      </c>
      <c r="D27" s="28">
        <f t="shared" si="3"/>
        <v>0</v>
      </c>
      <c r="E27" s="28">
        <f t="shared" si="3"/>
        <v>1843693</v>
      </c>
      <c r="F27" s="28">
        <f t="shared" si="3"/>
        <v>876813</v>
      </c>
      <c r="G27" s="39"/>
      <c r="H27" s="39"/>
      <c r="I27" s="40"/>
      <c r="J27" s="40"/>
      <c r="K27" s="39"/>
      <c r="L27" s="39"/>
      <c r="M27" s="40">
        <f>755498+1088195</f>
        <v>1843693</v>
      </c>
      <c r="N27" s="40">
        <f>755498+121315</f>
        <v>876813</v>
      </c>
      <c r="O27" s="39"/>
      <c r="P27" s="39"/>
      <c r="Q27" s="40"/>
      <c r="R27" s="40"/>
      <c r="S27" s="19"/>
      <c r="T27" s="19"/>
      <c r="U27" s="4"/>
    </row>
    <row r="28" spans="1:21" x14ac:dyDescent="0.2">
      <c r="A28" s="1">
        <v>22</v>
      </c>
      <c r="B28" s="7" t="s">
        <v>32</v>
      </c>
      <c r="C28" s="38">
        <f t="shared" si="3"/>
        <v>0</v>
      </c>
      <c r="D28" s="38">
        <f t="shared" si="3"/>
        <v>0</v>
      </c>
      <c r="E28" s="38">
        <f t="shared" si="3"/>
        <v>1843693</v>
      </c>
      <c r="F28" s="38">
        <f t="shared" si="3"/>
        <v>876813</v>
      </c>
      <c r="G28" s="39">
        <f t="shared" ref="G28:N28" si="4">SUM(G25:G27)</f>
        <v>0</v>
      </c>
      <c r="H28" s="39">
        <f t="shared" si="4"/>
        <v>0</v>
      </c>
      <c r="I28" s="39">
        <f t="shared" si="4"/>
        <v>0</v>
      </c>
      <c r="J28" s="39">
        <f t="shared" si="4"/>
        <v>0</v>
      </c>
      <c r="K28" s="39">
        <f t="shared" si="4"/>
        <v>0</v>
      </c>
      <c r="L28" s="39"/>
      <c r="M28" s="39">
        <f t="shared" si="4"/>
        <v>1843693</v>
      </c>
      <c r="N28" s="39">
        <f t="shared" si="4"/>
        <v>876813</v>
      </c>
      <c r="O28" s="39">
        <f>SUM(O25:O27)</f>
        <v>0</v>
      </c>
      <c r="P28" s="39"/>
      <c r="Q28" s="39">
        <f>SUM(Q25:Q27)</f>
        <v>0</v>
      </c>
      <c r="R28" s="39">
        <f>SUM(R25:R27)</f>
        <v>0</v>
      </c>
      <c r="S28" s="20"/>
      <c r="T28" s="20"/>
      <c r="U28" s="20"/>
    </row>
    <row r="29" spans="1:21" x14ac:dyDescent="0.2">
      <c r="A29" s="1">
        <v>23</v>
      </c>
      <c r="B29" s="7" t="s">
        <v>12</v>
      </c>
      <c r="C29" s="38">
        <f t="shared" si="3"/>
        <v>0</v>
      </c>
      <c r="D29" s="38">
        <f t="shared" si="3"/>
        <v>0</v>
      </c>
      <c r="E29" s="38">
        <f t="shared" si="3"/>
        <v>1843943</v>
      </c>
      <c r="F29" s="38">
        <f t="shared" si="3"/>
        <v>880312</v>
      </c>
      <c r="G29" s="39">
        <f t="shared" ref="G29:N29" si="5">G23+G28</f>
        <v>0</v>
      </c>
      <c r="H29" s="39">
        <f t="shared" si="5"/>
        <v>0</v>
      </c>
      <c r="I29" s="39">
        <f t="shared" si="5"/>
        <v>0</v>
      </c>
      <c r="J29" s="39">
        <f t="shared" si="5"/>
        <v>3299</v>
      </c>
      <c r="K29" s="39">
        <f t="shared" si="5"/>
        <v>0</v>
      </c>
      <c r="L29" s="39"/>
      <c r="M29" s="39">
        <f t="shared" si="5"/>
        <v>1843693</v>
      </c>
      <c r="N29" s="39">
        <f t="shared" si="5"/>
        <v>876813</v>
      </c>
      <c r="O29" s="39">
        <f>O23+O28</f>
        <v>0</v>
      </c>
      <c r="P29" s="39"/>
      <c r="Q29" s="39">
        <f>Q23+Q28</f>
        <v>250</v>
      </c>
      <c r="R29" s="39">
        <f>R23+R28</f>
        <v>200</v>
      </c>
      <c r="S29" s="4"/>
      <c r="T29" s="4"/>
      <c r="U29" s="4"/>
    </row>
    <row r="30" spans="1:21" x14ac:dyDescent="0.2">
      <c r="A30" s="1">
        <v>24</v>
      </c>
      <c r="B30" s="1" t="s">
        <v>78</v>
      </c>
      <c r="C30" s="51">
        <f t="shared" si="3"/>
        <v>0</v>
      </c>
      <c r="D30" s="51">
        <f t="shared" si="3"/>
        <v>0</v>
      </c>
      <c r="E30" s="51">
        <f t="shared" si="3"/>
        <v>0</v>
      </c>
      <c r="F30" s="51">
        <f t="shared" si="3"/>
        <v>0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21"/>
      <c r="T30" s="21"/>
      <c r="U30" s="4"/>
    </row>
    <row r="31" spans="1:21" x14ac:dyDescent="0.2">
      <c r="A31" s="1">
        <v>25</v>
      </c>
      <c r="B31" s="1" t="s">
        <v>34</v>
      </c>
      <c r="C31" s="51">
        <f t="shared" si="3"/>
        <v>0</v>
      </c>
      <c r="D31" s="51">
        <f t="shared" si="3"/>
        <v>0</v>
      </c>
      <c r="E31" s="51">
        <f t="shared" si="3"/>
        <v>0</v>
      </c>
      <c r="F31" s="51">
        <f t="shared" si="3"/>
        <v>0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"/>
      <c r="T31" s="4"/>
      <c r="U31" s="4"/>
    </row>
    <row r="32" spans="1:21" x14ac:dyDescent="0.2">
      <c r="A32" s="1">
        <v>26</v>
      </c>
      <c r="B32" s="1" t="s">
        <v>35</v>
      </c>
      <c r="C32" s="51">
        <f t="shared" si="3"/>
        <v>0</v>
      </c>
      <c r="D32" s="51">
        <f t="shared" si="3"/>
        <v>0</v>
      </c>
      <c r="E32" s="51">
        <f t="shared" si="3"/>
        <v>0</v>
      </c>
      <c r="F32" s="51">
        <f t="shared" si="3"/>
        <v>0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0"/>
      <c r="T32" s="20"/>
      <c r="U32" s="20"/>
    </row>
    <row r="33" spans="1:21" x14ac:dyDescent="0.2">
      <c r="A33" s="1">
        <v>27</v>
      </c>
      <c r="B33" s="7" t="s">
        <v>27</v>
      </c>
      <c r="C33" s="38">
        <f t="shared" si="3"/>
        <v>0</v>
      </c>
      <c r="D33" s="38">
        <f t="shared" si="3"/>
        <v>0</v>
      </c>
      <c r="E33" s="38">
        <f t="shared" si="3"/>
        <v>0</v>
      </c>
      <c r="F33" s="38">
        <f t="shared" si="3"/>
        <v>0</v>
      </c>
      <c r="G33" s="39">
        <f t="shared" ref="G33:N33" si="6">SUM(G31:G32)</f>
        <v>0</v>
      </c>
      <c r="H33" s="39">
        <f t="shared" si="6"/>
        <v>0</v>
      </c>
      <c r="I33" s="39">
        <f t="shared" si="6"/>
        <v>0</v>
      </c>
      <c r="J33" s="39">
        <f t="shared" si="6"/>
        <v>0</v>
      </c>
      <c r="K33" s="39">
        <f t="shared" si="6"/>
        <v>0</v>
      </c>
      <c r="L33" s="39"/>
      <c r="M33" s="39">
        <f t="shared" si="6"/>
        <v>0</v>
      </c>
      <c r="N33" s="39">
        <f t="shared" si="6"/>
        <v>0</v>
      </c>
      <c r="O33" s="39">
        <f>SUM(O31:O32)</f>
        <v>0</v>
      </c>
      <c r="P33" s="39"/>
      <c r="Q33" s="39">
        <f>SUM(Q31:Q32)</f>
        <v>0</v>
      </c>
      <c r="R33" s="39">
        <f>SUM(R31:R32)</f>
        <v>0</v>
      </c>
      <c r="S33" s="20"/>
      <c r="T33" s="20"/>
      <c r="U33" s="20"/>
    </row>
    <row r="34" spans="1:21" x14ac:dyDescent="0.2">
      <c r="A34" s="1">
        <v>29</v>
      </c>
      <c r="B34" s="8" t="s">
        <v>13</v>
      </c>
      <c r="C34" s="38">
        <f t="shared" si="3"/>
        <v>0</v>
      </c>
      <c r="D34" s="38">
        <f t="shared" si="3"/>
        <v>0</v>
      </c>
      <c r="E34" s="38">
        <f t="shared" si="3"/>
        <v>1843943</v>
      </c>
      <c r="F34" s="38">
        <f t="shared" si="3"/>
        <v>880312</v>
      </c>
      <c r="G34" s="38">
        <f t="shared" ref="G34:N34" si="7">G29+G33</f>
        <v>0</v>
      </c>
      <c r="H34" s="38">
        <f t="shared" si="7"/>
        <v>0</v>
      </c>
      <c r="I34" s="38">
        <f t="shared" si="7"/>
        <v>0</v>
      </c>
      <c r="J34" s="38">
        <f t="shared" si="7"/>
        <v>3299</v>
      </c>
      <c r="K34" s="38">
        <f t="shared" si="7"/>
        <v>0</v>
      </c>
      <c r="L34" s="38"/>
      <c r="M34" s="38">
        <f t="shared" si="7"/>
        <v>1843693</v>
      </c>
      <c r="N34" s="38">
        <f t="shared" si="7"/>
        <v>876813</v>
      </c>
      <c r="O34" s="38">
        <f>O29+O33</f>
        <v>0</v>
      </c>
      <c r="P34" s="38"/>
      <c r="Q34" s="38">
        <f>Q29+Q33</f>
        <v>250</v>
      </c>
      <c r="R34" s="38">
        <f>R29+R33</f>
        <v>200</v>
      </c>
      <c r="S34" s="20"/>
      <c r="T34" s="20"/>
      <c r="U34" s="4"/>
    </row>
    <row r="35" spans="1:21" x14ac:dyDescent="0.2">
      <c r="A35" s="1">
        <v>30</v>
      </c>
      <c r="B35" s="8" t="s">
        <v>14</v>
      </c>
      <c r="C35" s="28"/>
      <c r="D35" s="28"/>
      <c r="E35" s="28"/>
      <c r="F35" s="2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20"/>
      <c r="T35" s="20"/>
      <c r="U35" s="20"/>
    </row>
    <row r="36" spans="1:21" x14ac:dyDescent="0.2">
      <c r="A36" s="1">
        <v>31</v>
      </c>
      <c r="B36" s="1" t="s">
        <v>15</v>
      </c>
      <c r="C36" s="28">
        <f t="shared" ref="C36:F44" si="8">G36+K36+O36</f>
        <v>0</v>
      </c>
      <c r="D36" s="28">
        <f t="shared" si="8"/>
        <v>0</v>
      </c>
      <c r="E36" s="28">
        <f t="shared" si="8"/>
        <v>0</v>
      </c>
      <c r="F36" s="28">
        <f t="shared" si="8"/>
        <v>0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0"/>
      <c r="T36" s="20"/>
      <c r="U36" s="4"/>
    </row>
    <row r="37" spans="1:21" x14ac:dyDescent="0.2">
      <c r="A37" s="1">
        <v>32</v>
      </c>
      <c r="B37" s="1" t="s">
        <v>16</v>
      </c>
      <c r="C37" s="28">
        <f t="shared" si="8"/>
        <v>0</v>
      </c>
      <c r="D37" s="28">
        <f t="shared" si="8"/>
        <v>0</v>
      </c>
      <c r="E37" s="28">
        <f t="shared" si="8"/>
        <v>4114432</v>
      </c>
      <c r="F37" s="28">
        <f t="shared" si="8"/>
        <v>4114432</v>
      </c>
      <c r="G37" s="28">
        <v>0</v>
      </c>
      <c r="H37" s="28"/>
      <c r="I37" s="28">
        <v>4114432</v>
      </c>
      <c r="J37" s="28">
        <v>4114432</v>
      </c>
      <c r="K37" s="28"/>
      <c r="L37" s="28"/>
      <c r="M37" s="28">
        <v>0</v>
      </c>
      <c r="N37" s="28">
        <v>0</v>
      </c>
      <c r="O37" s="28"/>
      <c r="P37" s="28"/>
      <c r="Q37" s="28">
        <v>0</v>
      </c>
      <c r="R37" s="28">
        <v>0</v>
      </c>
      <c r="S37" s="20"/>
      <c r="T37" s="20"/>
      <c r="U37" s="20"/>
    </row>
    <row r="38" spans="1:21" x14ac:dyDescent="0.2">
      <c r="A38" s="1">
        <v>33</v>
      </c>
      <c r="B38" s="1" t="s">
        <v>17</v>
      </c>
      <c r="C38" s="28">
        <f t="shared" si="8"/>
        <v>0</v>
      </c>
      <c r="D38" s="28">
        <f t="shared" si="8"/>
        <v>0</v>
      </c>
      <c r="E38" s="28">
        <f t="shared" si="8"/>
        <v>0</v>
      </c>
      <c r="F38" s="28">
        <f t="shared" si="8"/>
        <v>0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19"/>
      <c r="T38" s="19"/>
      <c r="U38" s="4"/>
    </row>
    <row r="39" spans="1:21" x14ac:dyDescent="0.2">
      <c r="A39" s="1">
        <v>34</v>
      </c>
      <c r="B39" s="8" t="s">
        <v>18</v>
      </c>
      <c r="C39" s="38">
        <f t="shared" si="8"/>
        <v>0</v>
      </c>
      <c r="D39" s="38">
        <f t="shared" si="8"/>
        <v>0</v>
      </c>
      <c r="E39" s="38">
        <f t="shared" si="8"/>
        <v>4114432</v>
      </c>
      <c r="F39" s="38">
        <f t="shared" si="8"/>
        <v>4114432</v>
      </c>
      <c r="G39" s="38">
        <f t="shared" ref="G39:N39" si="9">SUM(G37)</f>
        <v>0</v>
      </c>
      <c r="H39" s="38">
        <f t="shared" si="9"/>
        <v>0</v>
      </c>
      <c r="I39" s="38">
        <f t="shared" si="9"/>
        <v>4114432</v>
      </c>
      <c r="J39" s="38">
        <f t="shared" si="9"/>
        <v>4114432</v>
      </c>
      <c r="K39" s="38">
        <f t="shared" si="9"/>
        <v>0</v>
      </c>
      <c r="L39" s="38"/>
      <c r="M39" s="38">
        <f t="shared" si="9"/>
        <v>0</v>
      </c>
      <c r="N39" s="38">
        <f t="shared" si="9"/>
        <v>0</v>
      </c>
      <c r="O39" s="38">
        <f>SUM(O37)</f>
        <v>0</v>
      </c>
      <c r="P39" s="38"/>
      <c r="Q39" s="38">
        <f>SUM(Q37)</f>
        <v>0</v>
      </c>
      <c r="R39" s="38">
        <f>SUM(R37)</f>
        <v>0</v>
      </c>
      <c r="S39" s="4"/>
      <c r="T39" s="4"/>
      <c r="U39" s="4"/>
    </row>
    <row r="40" spans="1:21" x14ac:dyDescent="0.2">
      <c r="A40" s="1">
        <v>35</v>
      </c>
      <c r="B40" s="8" t="s">
        <v>19</v>
      </c>
      <c r="C40" s="38">
        <f t="shared" si="8"/>
        <v>0</v>
      </c>
      <c r="D40" s="38">
        <f t="shared" si="8"/>
        <v>0</v>
      </c>
      <c r="E40" s="38">
        <f t="shared" si="8"/>
        <v>5958375</v>
      </c>
      <c r="F40" s="38">
        <f t="shared" si="8"/>
        <v>4994744</v>
      </c>
      <c r="G40" s="38">
        <f t="shared" ref="G40:N40" si="10">G34+G39</f>
        <v>0</v>
      </c>
      <c r="H40" s="38">
        <f t="shared" si="10"/>
        <v>0</v>
      </c>
      <c r="I40" s="38">
        <f t="shared" si="10"/>
        <v>4114432</v>
      </c>
      <c r="J40" s="38">
        <f t="shared" si="10"/>
        <v>4117731</v>
      </c>
      <c r="K40" s="38">
        <f t="shared" si="10"/>
        <v>0</v>
      </c>
      <c r="L40" s="38"/>
      <c r="M40" s="38">
        <f t="shared" si="10"/>
        <v>1843693</v>
      </c>
      <c r="N40" s="38">
        <f t="shared" si="10"/>
        <v>876813</v>
      </c>
      <c r="O40" s="38">
        <f>O34+O39</f>
        <v>0</v>
      </c>
      <c r="P40" s="38"/>
      <c r="Q40" s="38">
        <f>Q34+Q39</f>
        <v>250</v>
      </c>
      <c r="R40" s="38">
        <f>R34+R39</f>
        <v>200</v>
      </c>
      <c r="S40" s="4"/>
      <c r="T40" s="4"/>
      <c r="U40" s="4"/>
    </row>
    <row r="41" spans="1:21" x14ac:dyDescent="0.2">
      <c r="A41" s="1">
        <v>36</v>
      </c>
      <c r="B41" s="8" t="s">
        <v>20</v>
      </c>
      <c r="C41" s="38">
        <f t="shared" si="8"/>
        <v>0</v>
      </c>
      <c r="D41" s="38">
        <f t="shared" si="8"/>
        <v>0</v>
      </c>
      <c r="E41" s="38">
        <f t="shared" si="8"/>
        <v>5958375</v>
      </c>
      <c r="F41" s="38">
        <f t="shared" si="8"/>
        <v>4994744</v>
      </c>
      <c r="G41" s="38">
        <f t="shared" ref="G41:N41" si="11">G34+G39</f>
        <v>0</v>
      </c>
      <c r="H41" s="38">
        <f t="shared" si="11"/>
        <v>0</v>
      </c>
      <c r="I41" s="38">
        <f t="shared" si="11"/>
        <v>4114432</v>
      </c>
      <c r="J41" s="38">
        <f t="shared" si="11"/>
        <v>4117731</v>
      </c>
      <c r="K41" s="38">
        <f t="shared" si="11"/>
        <v>0</v>
      </c>
      <c r="L41" s="38"/>
      <c r="M41" s="38">
        <f t="shared" si="11"/>
        <v>1843693</v>
      </c>
      <c r="N41" s="38">
        <f t="shared" si="11"/>
        <v>876813</v>
      </c>
      <c r="O41" s="38">
        <f>O34+O39</f>
        <v>0</v>
      </c>
      <c r="P41" s="38"/>
      <c r="Q41" s="38">
        <f>Q34+Q39</f>
        <v>250</v>
      </c>
      <c r="R41" s="38">
        <f>R34+R39</f>
        <v>200</v>
      </c>
      <c r="S41" s="4"/>
      <c r="T41" s="4"/>
      <c r="U41" s="4"/>
    </row>
    <row r="42" spans="1:21" x14ac:dyDescent="0.2">
      <c r="A42" s="1">
        <v>37</v>
      </c>
      <c r="B42" s="8" t="s">
        <v>75</v>
      </c>
      <c r="C42" s="38">
        <f t="shared" si="8"/>
        <v>2500000</v>
      </c>
      <c r="D42" s="38">
        <f t="shared" si="8"/>
        <v>2242884</v>
      </c>
      <c r="E42" s="38">
        <f t="shared" si="8"/>
        <v>2242884</v>
      </c>
      <c r="F42" s="38">
        <f t="shared" si="8"/>
        <v>2242884</v>
      </c>
      <c r="G42" s="38">
        <v>2500000</v>
      </c>
      <c r="H42" s="38">
        <v>2242884</v>
      </c>
      <c r="I42" s="38">
        <v>2242884</v>
      </c>
      <c r="J42" s="38">
        <v>2242884</v>
      </c>
      <c r="K42" s="38"/>
      <c r="L42" s="38"/>
      <c r="M42" s="38"/>
      <c r="N42" s="38"/>
      <c r="O42" s="38"/>
      <c r="P42" s="38"/>
      <c r="Q42" s="38"/>
      <c r="R42" s="38"/>
      <c r="S42" s="4"/>
      <c r="T42" s="4"/>
      <c r="U42" s="4"/>
    </row>
    <row r="43" spans="1:21" x14ac:dyDescent="0.2">
      <c r="A43" s="1"/>
      <c r="B43" s="8" t="s">
        <v>77</v>
      </c>
      <c r="C43" s="38">
        <f t="shared" si="8"/>
        <v>35425000</v>
      </c>
      <c r="D43" s="38">
        <f t="shared" si="8"/>
        <v>34216800</v>
      </c>
      <c r="E43" s="38">
        <f t="shared" si="8"/>
        <v>36043800</v>
      </c>
      <c r="F43" s="38">
        <f t="shared" si="8"/>
        <v>21257977</v>
      </c>
      <c r="G43" s="38">
        <v>35425000</v>
      </c>
      <c r="H43" s="38">
        <v>34216800</v>
      </c>
      <c r="I43" s="38">
        <f>29128800+5088000+1827000</f>
        <v>36043800</v>
      </c>
      <c r="J43" s="38">
        <v>21257977</v>
      </c>
      <c r="K43" s="38"/>
      <c r="L43" s="38"/>
      <c r="M43" s="38"/>
      <c r="N43" s="38"/>
      <c r="O43" s="38"/>
      <c r="P43" s="38"/>
      <c r="Q43" s="38"/>
      <c r="R43" s="38"/>
      <c r="S43" s="4"/>
      <c r="T43" s="4"/>
      <c r="U43" s="4"/>
    </row>
    <row r="44" spans="1:21" x14ac:dyDescent="0.2">
      <c r="A44" s="1">
        <v>41</v>
      </c>
      <c r="B44" s="8" t="s">
        <v>21</v>
      </c>
      <c r="C44" s="38">
        <f t="shared" si="8"/>
        <v>37925000</v>
      </c>
      <c r="D44" s="38">
        <f t="shared" si="8"/>
        <v>36459684</v>
      </c>
      <c r="E44" s="38">
        <f t="shared" si="8"/>
        <v>44245059</v>
      </c>
      <c r="F44" s="38">
        <f t="shared" si="8"/>
        <v>28495605</v>
      </c>
      <c r="G44" s="38">
        <f t="shared" ref="G44:N44" si="12">G34+G39+G42+G43</f>
        <v>37925000</v>
      </c>
      <c r="H44" s="38">
        <f t="shared" si="12"/>
        <v>36459684</v>
      </c>
      <c r="I44" s="38">
        <f t="shared" si="12"/>
        <v>42401116</v>
      </c>
      <c r="J44" s="38">
        <f t="shared" si="12"/>
        <v>27618592</v>
      </c>
      <c r="K44" s="38">
        <f t="shared" si="12"/>
        <v>0</v>
      </c>
      <c r="L44" s="38"/>
      <c r="M44" s="38">
        <f t="shared" si="12"/>
        <v>1843693</v>
      </c>
      <c r="N44" s="38">
        <f t="shared" si="12"/>
        <v>876813</v>
      </c>
      <c r="O44" s="38">
        <f>O34+O39+O42+O43</f>
        <v>0</v>
      </c>
      <c r="P44" s="38"/>
      <c r="Q44" s="38">
        <f>Q34+Q39+Q42+Q43</f>
        <v>250</v>
      </c>
      <c r="R44" s="38">
        <f>R34+R39+R42+R43</f>
        <v>200</v>
      </c>
    </row>
    <row r="45" spans="1:21" ht="11.25" customHeight="1" x14ac:dyDescent="0.2">
      <c r="K45" s="23"/>
      <c r="L45" s="23"/>
      <c r="M45" s="23"/>
      <c r="N45" s="23"/>
      <c r="O45" s="23"/>
      <c r="P45" s="23"/>
      <c r="Q45" s="23"/>
      <c r="R45" s="23"/>
    </row>
    <row r="46" spans="1:21" x14ac:dyDescent="0.2">
      <c r="B46" t="s">
        <v>36</v>
      </c>
      <c r="K46" s="23"/>
      <c r="L46" s="23"/>
      <c r="M46" s="23"/>
      <c r="N46" s="23"/>
      <c r="O46" s="23"/>
      <c r="P46" s="23"/>
      <c r="Q46" s="23"/>
      <c r="R46" s="23"/>
    </row>
    <row r="47" spans="1:21" x14ac:dyDescent="0.2">
      <c r="A47" s="1">
        <v>1</v>
      </c>
      <c r="B47" s="10" t="s">
        <v>37</v>
      </c>
      <c r="C47" s="29"/>
      <c r="D47" s="29"/>
      <c r="E47" s="29"/>
      <c r="F47" s="29"/>
      <c r="G47" s="54" t="s">
        <v>83</v>
      </c>
      <c r="H47" s="55"/>
      <c r="I47" s="55"/>
      <c r="J47" s="56"/>
      <c r="K47" s="54" t="s">
        <v>83</v>
      </c>
      <c r="L47" s="55"/>
      <c r="M47" s="55"/>
      <c r="N47" s="56"/>
      <c r="O47" s="54" t="s">
        <v>83</v>
      </c>
      <c r="P47" s="55"/>
      <c r="Q47" s="55"/>
      <c r="R47" s="56"/>
    </row>
    <row r="48" spans="1:21" x14ac:dyDescent="0.2">
      <c r="A48" s="1">
        <v>2</v>
      </c>
      <c r="B48" s="11" t="s">
        <v>38</v>
      </c>
      <c r="C48" s="26" t="s">
        <v>39</v>
      </c>
      <c r="D48" s="27"/>
      <c r="E48" s="27"/>
      <c r="F48" s="27"/>
      <c r="G48" s="28" t="s">
        <v>22</v>
      </c>
      <c r="H48" s="29"/>
      <c r="I48" s="29"/>
      <c r="J48" s="41"/>
      <c r="K48" s="28" t="s">
        <v>22</v>
      </c>
      <c r="L48" s="29"/>
      <c r="M48" s="29"/>
      <c r="N48" s="41"/>
      <c r="O48" s="28" t="s">
        <v>22</v>
      </c>
      <c r="P48" s="29"/>
      <c r="Q48" s="29"/>
      <c r="R48" s="41"/>
    </row>
    <row r="49" spans="1:21" x14ac:dyDescent="0.2">
      <c r="A49" s="1">
        <v>3</v>
      </c>
      <c r="B49" s="12"/>
      <c r="C49" s="31"/>
      <c r="D49" s="32"/>
      <c r="E49" s="32"/>
      <c r="F49" s="32"/>
      <c r="G49" s="54" t="s">
        <v>23</v>
      </c>
      <c r="H49" s="55"/>
      <c r="I49" s="55"/>
      <c r="J49" s="56"/>
      <c r="K49" s="54" t="s">
        <v>23</v>
      </c>
      <c r="L49" s="55"/>
      <c r="M49" s="55"/>
      <c r="N49" s="56"/>
      <c r="O49" s="54" t="s">
        <v>23</v>
      </c>
      <c r="P49" s="55"/>
      <c r="Q49" s="55"/>
      <c r="R49" s="56"/>
    </row>
    <row r="50" spans="1:21" x14ac:dyDescent="0.2">
      <c r="A50" s="1">
        <v>4</v>
      </c>
      <c r="B50" s="13"/>
      <c r="C50" s="33"/>
      <c r="D50" s="34"/>
      <c r="E50" s="34"/>
      <c r="F50" s="34"/>
      <c r="G50" s="35" t="s">
        <v>80</v>
      </c>
      <c r="H50" s="29"/>
      <c r="I50" s="29"/>
      <c r="J50" s="30"/>
      <c r="K50" s="47" t="s">
        <v>86</v>
      </c>
      <c r="L50" s="45"/>
      <c r="M50" s="45"/>
      <c r="N50" s="30"/>
      <c r="O50" s="47" t="s">
        <v>87</v>
      </c>
      <c r="P50" s="45"/>
      <c r="Q50" s="45"/>
      <c r="R50" s="30"/>
    </row>
    <row r="51" spans="1:21" x14ac:dyDescent="0.2">
      <c r="A51" s="1">
        <v>5</v>
      </c>
      <c r="B51" s="3"/>
      <c r="C51" s="31"/>
      <c r="D51" s="32"/>
      <c r="E51" s="32"/>
      <c r="F51" s="32"/>
      <c r="G51" s="57" t="s">
        <v>24</v>
      </c>
      <c r="H51" s="58"/>
      <c r="I51" s="58"/>
      <c r="J51" s="59"/>
      <c r="K51" s="60" t="s">
        <v>24</v>
      </c>
      <c r="L51" s="61"/>
      <c r="M51" s="61"/>
      <c r="N51" s="62"/>
      <c r="O51" s="60" t="s">
        <v>24</v>
      </c>
      <c r="P51" s="61"/>
      <c r="Q51" s="61"/>
      <c r="R51" s="62"/>
      <c r="S51" s="53"/>
      <c r="T51" s="53"/>
      <c r="U51" s="53"/>
    </row>
    <row r="52" spans="1:21" x14ac:dyDescent="0.2">
      <c r="A52" s="1">
        <v>6</v>
      </c>
      <c r="B52" s="14" t="s">
        <v>40</v>
      </c>
      <c r="C52" s="36" t="s">
        <v>41</v>
      </c>
      <c r="D52" s="36" t="s">
        <v>42</v>
      </c>
      <c r="E52" s="36" t="s">
        <v>43</v>
      </c>
      <c r="F52" s="36" t="s">
        <v>66</v>
      </c>
      <c r="G52" s="36" t="s">
        <v>67</v>
      </c>
      <c r="H52" s="36" t="s">
        <v>68</v>
      </c>
      <c r="I52" s="36" t="s">
        <v>88</v>
      </c>
      <c r="J52" s="36" t="s">
        <v>89</v>
      </c>
      <c r="K52" s="48" t="s">
        <v>90</v>
      </c>
      <c r="L52" s="48" t="s">
        <v>91</v>
      </c>
      <c r="M52" s="48" t="s">
        <v>92</v>
      </c>
      <c r="N52" s="48" t="s">
        <v>93</v>
      </c>
      <c r="O52" s="48" t="s">
        <v>94</v>
      </c>
      <c r="P52" s="48" t="s">
        <v>95</v>
      </c>
      <c r="Q52" s="48" t="s">
        <v>96</v>
      </c>
      <c r="R52" s="48" t="s">
        <v>97</v>
      </c>
      <c r="S52" s="18"/>
      <c r="T52" s="18"/>
      <c r="U52" s="18"/>
    </row>
    <row r="53" spans="1:21" x14ac:dyDescent="0.2">
      <c r="A53" s="22">
        <v>7</v>
      </c>
      <c r="B53" s="14"/>
      <c r="C53" s="36">
        <v>2020</v>
      </c>
      <c r="D53" s="36">
        <v>2019</v>
      </c>
      <c r="E53" s="36">
        <v>2019</v>
      </c>
      <c r="F53" s="36">
        <v>2019</v>
      </c>
      <c r="G53" s="36">
        <v>2020</v>
      </c>
      <c r="H53" s="36">
        <v>2019</v>
      </c>
      <c r="I53" s="36">
        <v>2019</v>
      </c>
      <c r="J53" s="36">
        <v>2019</v>
      </c>
      <c r="K53" s="36">
        <v>2020</v>
      </c>
      <c r="L53" s="36">
        <v>2019</v>
      </c>
      <c r="M53" s="36">
        <v>2019</v>
      </c>
      <c r="N53" s="36">
        <v>2019</v>
      </c>
      <c r="O53" s="36">
        <v>2020</v>
      </c>
      <c r="P53" s="36">
        <v>2019</v>
      </c>
      <c r="Q53" s="36">
        <v>2019</v>
      </c>
      <c r="R53" s="36">
        <v>2019</v>
      </c>
    </row>
    <row r="54" spans="1:21" x14ac:dyDescent="0.2">
      <c r="A54" s="1">
        <v>8</v>
      </c>
      <c r="B54" s="10" t="s">
        <v>44</v>
      </c>
      <c r="C54" s="37" t="s">
        <v>4</v>
      </c>
      <c r="D54" s="37" t="s">
        <v>4</v>
      </c>
      <c r="E54" s="37" t="s">
        <v>84</v>
      </c>
      <c r="F54" s="37" t="s">
        <v>98</v>
      </c>
      <c r="G54" s="37" t="s">
        <v>4</v>
      </c>
      <c r="H54" s="37" t="s">
        <v>4</v>
      </c>
      <c r="I54" s="37" t="s">
        <v>84</v>
      </c>
      <c r="J54" s="37" t="s">
        <v>98</v>
      </c>
      <c r="K54" s="37" t="s">
        <v>4</v>
      </c>
      <c r="L54" s="37" t="s">
        <v>4</v>
      </c>
      <c r="M54" s="37" t="s">
        <v>84</v>
      </c>
      <c r="N54" s="37" t="s">
        <v>98</v>
      </c>
      <c r="O54" s="37" t="s">
        <v>4</v>
      </c>
      <c r="P54" s="37" t="s">
        <v>4</v>
      </c>
      <c r="Q54" s="37" t="s">
        <v>84</v>
      </c>
      <c r="R54" s="37" t="s">
        <v>98</v>
      </c>
    </row>
    <row r="55" spans="1:21" x14ac:dyDescent="0.2">
      <c r="A55" s="1">
        <v>9</v>
      </c>
      <c r="B55" s="10" t="s">
        <v>45</v>
      </c>
      <c r="C55" s="28">
        <f t="shared" ref="C55:F67" si="13">G55+K55+O55</f>
        <v>32098981</v>
      </c>
      <c r="D55" s="28">
        <f>H55+L55+P55</f>
        <v>29312519</v>
      </c>
      <c r="E55" s="28">
        <f>I55+M55+Q55</f>
        <v>34942487</v>
      </c>
      <c r="F55" s="28">
        <f>J55+N55+R55</f>
        <v>21756254</v>
      </c>
      <c r="G55" s="28">
        <v>32098981</v>
      </c>
      <c r="H55" s="28">
        <f>28782024+530495</f>
        <v>29312519</v>
      </c>
      <c r="I55" s="28">
        <f>28782024+530495+2680779+1554894</f>
        <v>33548192</v>
      </c>
      <c r="J55" s="28">
        <v>21194501</v>
      </c>
      <c r="K55" s="28"/>
      <c r="L55" s="28"/>
      <c r="M55" s="28">
        <f>561753+832542</f>
        <v>1394295</v>
      </c>
      <c r="N55" s="28">
        <v>561753</v>
      </c>
      <c r="O55" s="28"/>
      <c r="P55" s="28"/>
      <c r="Q55" s="28"/>
      <c r="R55" s="28"/>
    </row>
    <row r="56" spans="1:21" x14ac:dyDescent="0.2">
      <c r="A56" s="1">
        <v>10</v>
      </c>
      <c r="B56" s="10" t="s">
        <v>46</v>
      </c>
      <c r="C56" s="28">
        <f>G56+K56+O56+S56+V56+AB56+AE56</f>
        <v>5380083</v>
      </c>
      <c r="D56" s="28">
        <f t="shared" si="13"/>
        <v>5771088</v>
      </c>
      <c r="E56" s="28">
        <f t="shared" si="13"/>
        <v>7393118</v>
      </c>
      <c r="F56" s="28">
        <f>J56+N56+R56</f>
        <v>4330628</v>
      </c>
      <c r="G56" s="28">
        <v>5380083</v>
      </c>
      <c r="H56" s="28">
        <f>5667641+103447</f>
        <v>5771088</v>
      </c>
      <c r="I56" s="28">
        <f>5667641+103447+1082676+272106</f>
        <v>7125870</v>
      </c>
      <c r="J56" s="28">
        <v>4220479</v>
      </c>
      <c r="K56" s="28"/>
      <c r="L56" s="28"/>
      <c r="M56" s="28">
        <f>110148+157100</f>
        <v>267248</v>
      </c>
      <c r="N56" s="28">
        <v>110149</v>
      </c>
      <c r="O56" s="28"/>
      <c r="P56" s="28"/>
      <c r="Q56" s="28"/>
      <c r="R56" s="28"/>
    </row>
    <row r="57" spans="1:21" x14ac:dyDescent="0.2">
      <c r="A57" s="1">
        <v>11</v>
      </c>
      <c r="B57" s="10" t="s">
        <v>47</v>
      </c>
      <c r="C57" s="28">
        <f>G57+K57+O57+S57+V57+Y57+AB57+AE57</f>
        <v>445936</v>
      </c>
      <c r="D57" s="28">
        <f t="shared" si="13"/>
        <v>1376077</v>
      </c>
      <c r="E57" s="28">
        <f t="shared" si="13"/>
        <v>1909454</v>
      </c>
      <c r="F57" s="28">
        <f>J57+N57+R57</f>
        <v>536743</v>
      </c>
      <c r="G57" s="28">
        <v>445936</v>
      </c>
      <c r="H57" s="28">
        <v>1376077</v>
      </c>
      <c r="I57" s="28">
        <f>1376077+351026+200</f>
        <v>1727303</v>
      </c>
      <c r="J57" s="28">
        <v>444345</v>
      </c>
      <c r="K57" s="28"/>
      <c r="L57" s="28"/>
      <c r="M57" s="28">
        <f>83598+98553</f>
        <v>182151</v>
      </c>
      <c r="N57" s="28">
        <v>92398</v>
      </c>
      <c r="O57" s="28"/>
      <c r="P57" s="28"/>
      <c r="Q57" s="28"/>
      <c r="R57" s="28"/>
    </row>
    <row r="58" spans="1:21" x14ac:dyDescent="0.2">
      <c r="A58" s="1">
        <v>12</v>
      </c>
      <c r="B58" s="10" t="s">
        <v>69</v>
      </c>
      <c r="C58" s="28">
        <f>G58+K58+O58+S58+V58+Y58+AB58+AE58</f>
        <v>0</v>
      </c>
      <c r="D58" s="28">
        <f t="shared" si="13"/>
        <v>0</v>
      </c>
      <c r="E58" s="28">
        <f t="shared" si="13"/>
        <v>0</v>
      </c>
      <c r="F58" s="28">
        <f>J58+N58+R58</f>
        <v>0</v>
      </c>
      <c r="G58" s="28"/>
      <c r="H58" s="28"/>
      <c r="I58" s="28">
        <v>0</v>
      </c>
      <c r="J58" s="28"/>
      <c r="K58" s="28"/>
      <c r="L58" s="28"/>
      <c r="M58" s="28">
        <v>0</v>
      </c>
      <c r="N58" s="28"/>
      <c r="O58" s="28"/>
      <c r="P58" s="28"/>
      <c r="Q58" s="28">
        <v>0</v>
      </c>
      <c r="R58" s="28"/>
    </row>
    <row r="59" spans="1:21" x14ac:dyDescent="0.2">
      <c r="A59" s="1">
        <v>13</v>
      </c>
      <c r="B59" s="10" t="s">
        <v>48</v>
      </c>
      <c r="C59" s="28">
        <f>G59+K59+O59+S59+V59+Y59+AB59+AE59</f>
        <v>0</v>
      </c>
      <c r="D59" s="28">
        <f t="shared" si="13"/>
        <v>0</v>
      </c>
      <c r="E59" s="28">
        <f t="shared" si="13"/>
        <v>0</v>
      </c>
      <c r="F59" s="28">
        <f>J59+N59+R59</f>
        <v>0</v>
      </c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</row>
    <row r="60" spans="1:21" x14ac:dyDescent="0.2">
      <c r="A60" s="7">
        <v>14</v>
      </c>
      <c r="B60" s="15" t="s">
        <v>49</v>
      </c>
      <c r="C60" s="50">
        <f t="shared" ref="C60:C67" si="14">G60+K60+O60</f>
        <v>37925000</v>
      </c>
      <c r="D60" s="50">
        <f t="shared" si="13"/>
        <v>36459684</v>
      </c>
      <c r="E60" s="50">
        <f t="shared" si="13"/>
        <v>44245059</v>
      </c>
      <c r="F60" s="50">
        <f t="shared" si="13"/>
        <v>26623625</v>
      </c>
      <c r="G60" s="39">
        <f>SUM(G55:G59)</f>
        <v>37925000</v>
      </c>
      <c r="H60" s="39">
        <f>SUM(H55:H59)</f>
        <v>36459684</v>
      </c>
      <c r="I60" s="39">
        <f>SUM(I55:I59)</f>
        <v>42401365</v>
      </c>
      <c r="J60" s="39">
        <f>SUM(J55:J59)</f>
        <v>25859325</v>
      </c>
      <c r="K60" s="39">
        <f t="shared" ref="K60:R60" si="15">SUM(K55:K59)</f>
        <v>0</v>
      </c>
      <c r="L60" s="39">
        <f t="shared" si="15"/>
        <v>0</v>
      </c>
      <c r="M60" s="39">
        <f t="shared" si="15"/>
        <v>1843694</v>
      </c>
      <c r="N60" s="39">
        <f t="shared" si="15"/>
        <v>764300</v>
      </c>
      <c r="O60" s="39">
        <f t="shared" si="15"/>
        <v>0</v>
      </c>
      <c r="P60" s="39">
        <f t="shared" si="15"/>
        <v>0</v>
      </c>
      <c r="Q60" s="39">
        <f t="shared" si="15"/>
        <v>0</v>
      </c>
      <c r="R60" s="39">
        <f t="shared" si="15"/>
        <v>0</v>
      </c>
    </row>
    <row r="61" spans="1:21" x14ac:dyDescent="0.2">
      <c r="A61" s="1">
        <v>15</v>
      </c>
      <c r="B61" s="10" t="s">
        <v>50</v>
      </c>
      <c r="C61" s="51">
        <f t="shared" si="14"/>
        <v>0</v>
      </c>
      <c r="D61" s="51">
        <f t="shared" si="13"/>
        <v>0</v>
      </c>
      <c r="E61" s="51">
        <f t="shared" si="13"/>
        <v>0</v>
      </c>
      <c r="F61" s="51">
        <f t="shared" si="13"/>
        <v>0</v>
      </c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</row>
    <row r="62" spans="1:21" x14ac:dyDescent="0.2">
      <c r="A62" s="1">
        <v>16</v>
      </c>
      <c r="B62" s="10" t="s">
        <v>82</v>
      </c>
      <c r="C62" s="51">
        <f t="shared" si="14"/>
        <v>0</v>
      </c>
      <c r="D62" s="51">
        <f t="shared" si="13"/>
        <v>0</v>
      </c>
      <c r="E62" s="51">
        <f t="shared" si="13"/>
        <v>0</v>
      </c>
      <c r="F62" s="51">
        <f t="shared" si="13"/>
        <v>0</v>
      </c>
      <c r="G62" s="28">
        <v>0</v>
      </c>
      <c r="H62" s="28"/>
      <c r="I62" s="28">
        <v>0</v>
      </c>
      <c r="J62" s="28"/>
      <c r="K62" s="28">
        <v>0</v>
      </c>
      <c r="L62" s="28"/>
      <c r="M62" s="28">
        <v>0</v>
      </c>
      <c r="N62" s="28"/>
      <c r="O62" s="28">
        <v>0</v>
      </c>
      <c r="P62" s="28"/>
      <c r="Q62" s="28">
        <v>0</v>
      </c>
      <c r="R62" s="28"/>
    </row>
    <row r="63" spans="1:21" x14ac:dyDescent="0.2">
      <c r="A63" s="1">
        <v>17</v>
      </c>
      <c r="B63" s="10" t="s">
        <v>72</v>
      </c>
      <c r="C63" s="51">
        <f t="shared" si="14"/>
        <v>0</v>
      </c>
      <c r="D63" s="51">
        <f t="shared" si="13"/>
        <v>0</v>
      </c>
      <c r="E63" s="51">
        <f t="shared" si="13"/>
        <v>0</v>
      </c>
      <c r="F63" s="51">
        <f t="shared" si="13"/>
        <v>0</v>
      </c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</row>
    <row r="64" spans="1:21" x14ac:dyDescent="0.2">
      <c r="A64" s="1">
        <v>18</v>
      </c>
      <c r="B64" s="10" t="s">
        <v>70</v>
      </c>
      <c r="C64" s="51">
        <f t="shared" si="14"/>
        <v>0</v>
      </c>
      <c r="D64" s="51">
        <f t="shared" si="13"/>
        <v>0</v>
      </c>
      <c r="E64" s="51">
        <f t="shared" si="13"/>
        <v>0</v>
      </c>
      <c r="F64" s="51">
        <f t="shared" si="13"/>
        <v>0</v>
      </c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</row>
    <row r="65" spans="1:18" x14ac:dyDescent="0.2">
      <c r="A65" s="1">
        <v>19</v>
      </c>
      <c r="B65" s="10" t="s">
        <v>71</v>
      </c>
      <c r="C65" s="51">
        <f t="shared" si="14"/>
        <v>0</v>
      </c>
      <c r="D65" s="51">
        <f t="shared" si="13"/>
        <v>0</v>
      </c>
      <c r="E65" s="51">
        <f t="shared" si="13"/>
        <v>0</v>
      </c>
      <c r="F65" s="51">
        <f t="shared" si="13"/>
        <v>0</v>
      </c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x14ac:dyDescent="0.2">
      <c r="A66" s="7">
        <v>20</v>
      </c>
      <c r="B66" s="15" t="s">
        <v>51</v>
      </c>
      <c r="C66" s="50">
        <f t="shared" si="14"/>
        <v>0</v>
      </c>
      <c r="D66" s="50">
        <f t="shared" si="13"/>
        <v>0</v>
      </c>
      <c r="E66" s="50">
        <f t="shared" si="13"/>
        <v>0</v>
      </c>
      <c r="F66" s="50">
        <f t="shared" si="13"/>
        <v>0</v>
      </c>
      <c r="G66" s="39">
        <f t="shared" ref="G66:N66" si="16">SUM(G62:G65)</f>
        <v>0</v>
      </c>
      <c r="H66" s="39"/>
      <c r="I66" s="39">
        <f t="shared" si="16"/>
        <v>0</v>
      </c>
      <c r="J66" s="39">
        <f t="shared" si="16"/>
        <v>0</v>
      </c>
      <c r="K66" s="39">
        <f t="shared" si="16"/>
        <v>0</v>
      </c>
      <c r="L66" s="39">
        <f t="shared" si="16"/>
        <v>0</v>
      </c>
      <c r="M66" s="39">
        <f t="shared" si="16"/>
        <v>0</v>
      </c>
      <c r="N66" s="39">
        <f t="shared" si="16"/>
        <v>0</v>
      </c>
      <c r="O66" s="39">
        <f>SUM(O62:O65)</f>
        <v>0</v>
      </c>
      <c r="P66" s="39">
        <f>SUM(P62:P65)</f>
        <v>0</v>
      </c>
      <c r="Q66" s="39">
        <f>SUM(Q62:Q65)</f>
        <v>0</v>
      </c>
      <c r="R66" s="39">
        <f>SUM(R62:R65)</f>
        <v>0</v>
      </c>
    </row>
    <row r="67" spans="1:18" x14ac:dyDescent="0.2">
      <c r="A67" s="8">
        <v>22</v>
      </c>
      <c r="B67" s="16" t="s">
        <v>52</v>
      </c>
      <c r="C67" s="50">
        <f t="shared" si="14"/>
        <v>37925000</v>
      </c>
      <c r="D67" s="50">
        <f t="shared" si="13"/>
        <v>36459684</v>
      </c>
      <c r="E67" s="50">
        <f t="shared" si="13"/>
        <v>44245059</v>
      </c>
      <c r="F67" s="50">
        <f t="shared" si="13"/>
        <v>26623625</v>
      </c>
      <c r="G67" s="38">
        <f>G60+G66</f>
        <v>37925000</v>
      </c>
      <c r="H67" s="38">
        <f>H60+H66</f>
        <v>36459684</v>
      </c>
      <c r="I67" s="38">
        <f>I60+I66</f>
        <v>42401365</v>
      </c>
      <c r="J67" s="38">
        <f>J60+J66</f>
        <v>25859325</v>
      </c>
      <c r="K67" s="38">
        <f t="shared" ref="K67:R67" si="17">K60+K66</f>
        <v>0</v>
      </c>
      <c r="L67" s="38">
        <f t="shared" si="17"/>
        <v>0</v>
      </c>
      <c r="M67" s="38">
        <f t="shared" si="17"/>
        <v>1843694</v>
      </c>
      <c r="N67" s="38">
        <f t="shared" si="17"/>
        <v>764300</v>
      </c>
      <c r="O67" s="38">
        <f t="shared" si="17"/>
        <v>0</v>
      </c>
      <c r="P67" s="38">
        <f t="shared" si="17"/>
        <v>0</v>
      </c>
      <c r="Q67" s="38">
        <f t="shared" si="17"/>
        <v>0</v>
      </c>
      <c r="R67" s="38">
        <f t="shared" si="17"/>
        <v>0</v>
      </c>
    </row>
    <row r="68" spans="1:18" x14ac:dyDescent="0.2">
      <c r="A68" s="1">
        <v>23</v>
      </c>
      <c r="B68" s="10" t="s">
        <v>73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1:18" x14ac:dyDescent="0.2">
      <c r="A69" s="9">
        <v>24</v>
      </c>
      <c r="B69" s="17" t="s">
        <v>53</v>
      </c>
      <c r="C69" s="40">
        <f t="shared" ref="C69:F85" si="18">G69+K69+O69</f>
        <v>0</v>
      </c>
      <c r="D69" s="40">
        <f t="shared" si="18"/>
        <v>0</v>
      </c>
      <c r="E69" s="40">
        <f>I69+M69+Q69</f>
        <v>0</v>
      </c>
      <c r="F69" s="40">
        <f>J69+N69+R69</f>
        <v>0</v>
      </c>
      <c r="G69" s="40">
        <v>0</v>
      </c>
      <c r="H69" s="40"/>
      <c r="I69" s="40">
        <v>0</v>
      </c>
      <c r="J69" s="40"/>
      <c r="K69" s="40">
        <v>0</v>
      </c>
      <c r="L69" s="40"/>
      <c r="M69" s="40">
        <v>0</v>
      </c>
      <c r="N69" s="40"/>
      <c r="O69" s="40">
        <v>0</v>
      </c>
      <c r="P69" s="40"/>
      <c r="Q69" s="40">
        <v>0</v>
      </c>
      <c r="R69" s="40"/>
    </row>
    <row r="70" spans="1:18" x14ac:dyDescent="0.2">
      <c r="A70" s="9">
        <v>25</v>
      </c>
      <c r="B70" s="10" t="s">
        <v>54</v>
      </c>
      <c r="C70" s="40">
        <f t="shared" si="18"/>
        <v>0</v>
      </c>
      <c r="D70" s="40">
        <f t="shared" si="18"/>
        <v>0</v>
      </c>
      <c r="E70" s="40">
        <f t="shared" si="18"/>
        <v>0</v>
      </c>
      <c r="F70" s="40">
        <f t="shared" si="18"/>
        <v>0</v>
      </c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</row>
    <row r="71" spans="1:18" x14ac:dyDescent="0.2">
      <c r="A71" s="8">
        <v>26</v>
      </c>
      <c r="B71" s="16" t="s">
        <v>55</v>
      </c>
      <c r="C71" s="50">
        <f t="shared" si="18"/>
        <v>0</v>
      </c>
      <c r="D71" s="50">
        <f t="shared" si="18"/>
        <v>0</v>
      </c>
      <c r="E71" s="50">
        <f t="shared" si="18"/>
        <v>0</v>
      </c>
      <c r="F71" s="50">
        <f t="shared" si="18"/>
        <v>0</v>
      </c>
      <c r="G71" s="38">
        <f t="shared" ref="G71:N71" si="19">SUM(G69:G70)</f>
        <v>0</v>
      </c>
      <c r="H71" s="38">
        <f t="shared" si="19"/>
        <v>0</v>
      </c>
      <c r="I71" s="38">
        <f t="shared" si="19"/>
        <v>0</v>
      </c>
      <c r="J71" s="38">
        <f t="shared" si="19"/>
        <v>0</v>
      </c>
      <c r="K71" s="38">
        <f t="shared" si="19"/>
        <v>0</v>
      </c>
      <c r="L71" s="38">
        <f t="shared" si="19"/>
        <v>0</v>
      </c>
      <c r="M71" s="38">
        <f t="shared" si="19"/>
        <v>0</v>
      </c>
      <c r="N71" s="38">
        <f t="shared" si="19"/>
        <v>0</v>
      </c>
      <c r="O71" s="38">
        <f>SUM(O69:O70)</f>
        <v>0</v>
      </c>
      <c r="P71" s="38">
        <f>SUM(P69:P70)</f>
        <v>0</v>
      </c>
      <c r="Q71" s="38">
        <f>SUM(Q69:Q70)</f>
        <v>0</v>
      </c>
      <c r="R71" s="38">
        <f>SUM(R69:R70)</f>
        <v>0</v>
      </c>
    </row>
    <row r="72" spans="1:18" x14ac:dyDescent="0.2">
      <c r="A72" s="8">
        <v>27</v>
      </c>
      <c r="B72" s="16" t="s">
        <v>56</v>
      </c>
      <c r="C72" s="50">
        <f t="shared" si="18"/>
        <v>37925000</v>
      </c>
      <c r="D72" s="50">
        <f t="shared" si="18"/>
        <v>36459684</v>
      </c>
      <c r="E72" s="50">
        <f t="shared" si="18"/>
        <v>44245059</v>
      </c>
      <c r="F72" s="50">
        <f t="shared" si="18"/>
        <v>26623625</v>
      </c>
      <c r="G72" s="38">
        <f>G71+G67</f>
        <v>37925000</v>
      </c>
      <c r="H72" s="38">
        <f>H71+H67</f>
        <v>36459684</v>
      </c>
      <c r="I72" s="38">
        <f>I71+I67</f>
        <v>42401365</v>
      </c>
      <c r="J72" s="38">
        <f>J71+J67</f>
        <v>25859325</v>
      </c>
      <c r="K72" s="38">
        <f t="shared" ref="K72:R72" si="20">K71+K67</f>
        <v>0</v>
      </c>
      <c r="L72" s="38">
        <f t="shared" si="20"/>
        <v>0</v>
      </c>
      <c r="M72" s="38">
        <f t="shared" si="20"/>
        <v>1843694</v>
      </c>
      <c r="N72" s="38">
        <f t="shared" si="20"/>
        <v>764300</v>
      </c>
      <c r="O72" s="38">
        <f t="shared" si="20"/>
        <v>0</v>
      </c>
      <c r="P72" s="38">
        <f t="shared" si="20"/>
        <v>0</v>
      </c>
      <c r="Q72" s="38">
        <f t="shared" si="20"/>
        <v>0</v>
      </c>
      <c r="R72" s="38">
        <f t="shared" si="20"/>
        <v>0</v>
      </c>
    </row>
    <row r="73" spans="1:18" x14ac:dyDescent="0.2">
      <c r="A73" s="9">
        <v>28</v>
      </c>
      <c r="B73" s="17" t="s">
        <v>74</v>
      </c>
      <c r="C73" s="40">
        <f t="shared" si="18"/>
        <v>0</v>
      </c>
      <c r="D73" s="40">
        <f t="shared" si="18"/>
        <v>0</v>
      </c>
      <c r="E73" s="40">
        <f t="shared" si="18"/>
        <v>0</v>
      </c>
      <c r="F73" s="40">
        <f t="shared" si="18"/>
        <v>0</v>
      </c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</row>
    <row r="74" spans="1:18" x14ac:dyDescent="0.2">
      <c r="A74" s="8">
        <v>29</v>
      </c>
      <c r="B74" s="16" t="s">
        <v>57</v>
      </c>
      <c r="C74" s="50">
        <f t="shared" si="18"/>
        <v>0</v>
      </c>
      <c r="D74" s="50">
        <f t="shared" si="18"/>
        <v>0</v>
      </c>
      <c r="E74" s="50">
        <f t="shared" si="18"/>
        <v>0</v>
      </c>
      <c r="F74" s="50">
        <f t="shared" si="18"/>
        <v>0</v>
      </c>
      <c r="G74" s="38">
        <f>SUM(G73)</f>
        <v>0</v>
      </c>
      <c r="H74" s="38">
        <f>SUM(H73)</f>
        <v>0</v>
      </c>
      <c r="I74" s="38">
        <f>SUM(I73)</f>
        <v>0</v>
      </c>
      <c r="J74" s="38">
        <f>SUM(J73)</f>
        <v>0</v>
      </c>
      <c r="K74" s="38">
        <f t="shared" ref="K74:R74" si="21">SUM(K73)</f>
        <v>0</v>
      </c>
      <c r="L74" s="38">
        <f t="shared" si="21"/>
        <v>0</v>
      </c>
      <c r="M74" s="38">
        <f t="shared" si="21"/>
        <v>0</v>
      </c>
      <c r="N74" s="38">
        <f t="shared" si="21"/>
        <v>0</v>
      </c>
      <c r="O74" s="38">
        <f t="shared" si="21"/>
        <v>0</v>
      </c>
      <c r="P74" s="38">
        <f t="shared" si="21"/>
        <v>0</v>
      </c>
      <c r="Q74" s="38">
        <f t="shared" si="21"/>
        <v>0</v>
      </c>
      <c r="R74" s="38">
        <f t="shared" si="21"/>
        <v>0</v>
      </c>
    </row>
    <row r="75" spans="1:18" x14ac:dyDescent="0.2">
      <c r="A75" s="8">
        <v>30</v>
      </c>
      <c r="B75" s="16" t="s">
        <v>58</v>
      </c>
      <c r="C75" s="50">
        <f t="shared" si="18"/>
        <v>37925000</v>
      </c>
      <c r="D75" s="50">
        <f t="shared" si="18"/>
        <v>36459684</v>
      </c>
      <c r="E75" s="50">
        <f t="shared" si="18"/>
        <v>44245059</v>
      </c>
      <c r="F75" s="50">
        <f t="shared" si="18"/>
        <v>26623625</v>
      </c>
      <c r="G75" s="38">
        <f t="shared" ref="G75:N75" si="22">G67+G71</f>
        <v>37925000</v>
      </c>
      <c r="H75" s="38">
        <f t="shared" si="22"/>
        <v>36459684</v>
      </c>
      <c r="I75" s="38">
        <f t="shared" si="22"/>
        <v>42401365</v>
      </c>
      <c r="J75" s="38">
        <f t="shared" si="22"/>
        <v>25859325</v>
      </c>
      <c r="K75" s="38">
        <f t="shared" si="22"/>
        <v>0</v>
      </c>
      <c r="L75" s="38">
        <f t="shared" si="22"/>
        <v>0</v>
      </c>
      <c r="M75" s="38">
        <f t="shared" si="22"/>
        <v>1843694</v>
      </c>
      <c r="N75" s="38">
        <f t="shared" si="22"/>
        <v>764300</v>
      </c>
      <c r="O75" s="38">
        <f>O67+O71</f>
        <v>0</v>
      </c>
      <c r="P75" s="38">
        <f>P67+P71</f>
        <v>0</v>
      </c>
      <c r="Q75" s="38">
        <f>Q67+Q71</f>
        <v>0</v>
      </c>
      <c r="R75" s="38">
        <f>R67+R71</f>
        <v>0</v>
      </c>
    </row>
    <row r="76" spans="1:18" x14ac:dyDescent="0.2">
      <c r="A76" s="8">
        <v>31</v>
      </c>
      <c r="B76" s="16" t="s">
        <v>59</v>
      </c>
      <c r="C76" s="50">
        <f t="shared" si="18"/>
        <v>0</v>
      </c>
      <c r="D76" s="50">
        <f t="shared" si="18"/>
        <v>0</v>
      </c>
      <c r="E76" s="50">
        <f t="shared" si="18"/>
        <v>0</v>
      </c>
      <c r="F76" s="50">
        <f t="shared" si="18"/>
        <v>0</v>
      </c>
      <c r="G76" s="38"/>
      <c r="H76" s="38"/>
      <c r="I76" s="38">
        <v>0</v>
      </c>
      <c r="J76" s="38"/>
      <c r="K76" s="38"/>
      <c r="L76" s="38"/>
      <c r="M76" s="38">
        <v>0</v>
      </c>
      <c r="N76" s="38"/>
      <c r="O76" s="38"/>
      <c r="P76" s="38"/>
      <c r="Q76" s="38">
        <v>0</v>
      </c>
      <c r="R76" s="38"/>
    </row>
    <row r="77" spans="1:18" x14ac:dyDescent="0.2">
      <c r="A77" s="8">
        <v>32</v>
      </c>
      <c r="B77" s="16" t="s">
        <v>58</v>
      </c>
      <c r="C77" s="50">
        <f t="shared" si="18"/>
        <v>37925000</v>
      </c>
      <c r="D77" s="50">
        <f t="shared" si="18"/>
        <v>36459684</v>
      </c>
      <c r="E77" s="50">
        <f t="shared" si="18"/>
        <v>44245059</v>
      </c>
      <c r="F77" s="50">
        <f t="shared" si="18"/>
        <v>26623625</v>
      </c>
      <c r="G77" s="38">
        <f t="shared" ref="G77:N77" si="23">SUM(G75:G76)</f>
        <v>37925000</v>
      </c>
      <c r="H77" s="38">
        <f t="shared" si="23"/>
        <v>36459684</v>
      </c>
      <c r="I77" s="38">
        <f t="shared" si="23"/>
        <v>42401365</v>
      </c>
      <c r="J77" s="38">
        <f t="shared" si="23"/>
        <v>25859325</v>
      </c>
      <c r="K77" s="38">
        <f t="shared" si="23"/>
        <v>0</v>
      </c>
      <c r="L77" s="38">
        <f t="shared" si="23"/>
        <v>0</v>
      </c>
      <c r="M77" s="38">
        <f t="shared" si="23"/>
        <v>1843694</v>
      </c>
      <c r="N77" s="38">
        <f t="shared" si="23"/>
        <v>764300</v>
      </c>
      <c r="O77" s="38">
        <f>SUM(O75:O76)</f>
        <v>0</v>
      </c>
      <c r="P77" s="38">
        <f>SUM(P75:P76)</f>
        <v>0</v>
      </c>
      <c r="Q77" s="38">
        <f>SUM(Q75:Q76)</f>
        <v>0</v>
      </c>
      <c r="R77" s="38">
        <f>SUM(R75:R76)</f>
        <v>0</v>
      </c>
    </row>
    <row r="78" spans="1:18" x14ac:dyDescent="0.2">
      <c r="A78" s="8">
        <v>33</v>
      </c>
      <c r="B78" s="15"/>
      <c r="C78" s="50"/>
      <c r="D78" s="50"/>
      <c r="E78" s="50"/>
      <c r="F78" s="50"/>
      <c r="G78" s="39"/>
      <c r="H78" s="39"/>
      <c r="I78" s="39"/>
      <c r="J78" s="39"/>
      <c r="K78" s="49"/>
      <c r="L78" s="49"/>
      <c r="M78" s="49"/>
      <c r="N78" s="49"/>
      <c r="O78" s="49"/>
      <c r="P78" s="49"/>
      <c r="Q78" s="49"/>
      <c r="R78" s="49"/>
    </row>
    <row r="79" spans="1:18" x14ac:dyDescent="0.2">
      <c r="A79" s="8">
        <v>34</v>
      </c>
      <c r="B79" s="10" t="s">
        <v>60</v>
      </c>
      <c r="C79" s="52">
        <f t="shared" si="18"/>
        <v>0</v>
      </c>
      <c r="D79" s="52">
        <f t="shared" si="18"/>
        <v>0</v>
      </c>
      <c r="E79" s="52">
        <f t="shared" si="18"/>
        <v>0</v>
      </c>
      <c r="F79" s="52">
        <f t="shared" si="18"/>
        <v>0</v>
      </c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</row>
    <row r="80" spans="1:18" x14ac:dyDescent="0.2">
      <c r="A80" s="8">
        <v>35</v>
      </c>
      <c r="B80" s="10" t="s">
        <v>61</v>
      </c>
      <c r="C80" s="52">
        <f t="shared" si="18"/>
        <v>6</v>
      </c>
      <c r="D80" s="52">
        <f t="shared" si="18"/>
        <v>6</v>
      </c>
      <c r="E80" s="52">
        <f t="shared" si="18"/>
        <v>6</v>
      </c>
      <c r="F80" s="52">
        <f t="shared" si="18"/>
        <v>6</v>
      </c>
      <c r="G80" s="43">
        <v>6</v>
      </c>
      <c r="H80" s="43">
        <v>6</v>
      </c>
      <c r="I80" s="43">
        <v>6</v>
      </c>
      <c r="J80" s="43">
        <v>6</v>
      </c>
      <c r="K80" s="43"/>
      <c r="L80" s="43"/>
      <c r="M80" s="43"/>
      <c r="N80" s="43"/>
      <c r="O80" s="43"/>
      <c r="P80" s="43"/>
      <c r="Q80" s="43"/>
      <c r="R80" s="43"/>
    </row>
    <row r="81" spans="1:18" x14ac:dyDescent="0.2">
      <c r="A81" s="8">
        <v>36</v>
      </c>
      <c r="B81" s="10" t="s">
        <v>62</v>
      </c>
      <c r="C81" s="52">
        <f t="shared" si="18"/>
        <v>0</v>
      </c>
      <c r="D81" s="52">
        <f t="shared" si="18"/>
        <v>0</v>
      </c>
      <c r="E81" s="52">
        <f t="shared" si="18"/>
        <v>0</v>
      </c>
      <c r="F81" s="52">
        <f t="shared" si="18"/>
        <v>0</v>
      </c>
      <c r="G81" s="43">
        <v>0</v>
      </c>
      <c r="H81" s="43"/>
      <c r="I81" s="43">
        <v>0</v>
      </c>
      <c r="J81" s="43"/>
      <c r="K81" s="43">
        <v>0</v>
      </c>
      <c r="L81" s="43"/>
      <c r="M81" s="43">
        <v>0</v>
      </c>
      <c r="N81" s="43"/>
      <c r="O81" s="43">
        <v>0</v>
      </c>
      <c r="P81" s="43"/>
      <c r="Q81" s="43">
        <v>0</v>
      </c>
      <c r="R81" s="43"/>
    </row>
    <row r="82" spans="1:18" x14ac:dyDescent="0.2">
      <c r="A82" s="8">
        <v>37</v>
      </c>
      <c r="B82" s="10" t="s">
        <v>63</v>
      </c>
      <c r="C82" s="52">
        <f t="shared" si="18"/>
        <v>0</v>
      </c>
      <c r="D82" s="52">
        <f t="shared" si="18"/>
        <v>0</v>
      </c>
      <c r="E82" s="52">
        <f t="shared" si="18"/>
        <v>0</v>
      </c>
      <c r="F82" s="52">
        <f t="shared" si="18"/>
        <v>0</v>
      </c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</row>
    <row r="83" spans="1:18" x14ac:dyDescent="0.2">
      <c r="A83" s="8">
        <v>38</v>
      </c>
      <c r="B83" s="10" t="s">
        <v>64</v>
      </c>
      <c r="C83" s="52">
        <f t="shared" si="18"/>
        <v>0</v>
      </c>
      <c r="D83" s="52">
        <f t="shared" si="18"/>
        <v>6</v>
      </c>
      <c r="E83" s="52">
        <f t="shared" si="18"/>
        <v>6</v>
      </c>
      <c r="F83" s="52">
        <f t="shared" si="18"/>
        <v>6</v>
      </c>
      <c r="G83" s="43"/>
      <c r="H83" s="43"/>
      <c r="I83" s="43"/>
      <c r="J83" s="43"/>
      <c r="K83" s="43">
        <v>0</v>
      </c>
      <c r="L83" s="43">
        <v>6</v>
      </c>
      <c r="M83" s="43">
        <v>6</v>
      </c>
      <c r="N83" s="43">
        <v>6</v>
      </c>
      <c r="O83" s="43">
        <v>0</v>
      </c>
      <c r="P83" s="43"/>
      <c r="Q83" s="43">
        <v>0</v>
      </c>
      <c r="R83" s="43">
        <v>0</v>
      </c>
    </row>
    <row r="84" spans="1:18" x14ac:dyDescent="0.2">
      <c r="A84" s="8">
        <v>39</v>
      </c>
      <c r="B84" s="10" t="s">
        <v>65</v>
      </c>
      <c r="C84" s="52">
        <f t="shared" si="18"/>
        <v>0</v>
      </c>
      <c r="D84" s="52">
        <f t="shared" si="18"/>
        <v>0</v>
      </c>
      <c r="E84" s="52">
        <f t="shared" si="18"/>
        <v>0</v>
      </c>
      <c r="F84" s="52">
        <f t="shared" si="18"/>
        <v>0</v>
      </c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</row>
    <row r="85" spans="1:18" x14ac:dyDescent="0.2">
      <c r="A85" s="8">
        <v>40</v>
      </c>
      <c r="B85" s="16" t="s">
        <v>76</v>
      </c>
      <c r="C85" s="52">
        <f t="shared" si="18"/>
        <v>6</v>
      </c>
      <c r="D85" s="52">
        <f t="shared" si="18"/>
        <v>12</v>
      </c>
      <c r="E85" s="52">
        <f t="shared" si="18"/>
        <v>12</v>
      </c>
      <c r="F85" s="52">
        <f t="shared" si="18"/>
        <v>12</v>
      </c>
      <c r="G85" s="43">
        <f t="shared" ref="G85:N85" si="24">SUM(G79:G83)</f>
        <v>6</v>
      </c>
      <c r="H85" s="43">
        <f t="shared" si="24"/>
        <v>6</v>
      </c>
      <c r="I85" s="43">
        <f t="shared" si="24"/>
        <v>6</v>
      </c>
      <c r="J85" s="43">
        <f t="shared" si="24"/>
        <v>6</v>
      </c>
      <c r="K85" s="43">
        <f t="shared" si="24"/>
        <v>0</v>
      </c>
      <c r="L85" s="43">
        <f t="shared" si="24"/>
        <v>6</v>
      </c>
      <c r="M85" s="43">
        <f t="shared" si="24"/>
        <v>6</v>
      </c>
      <c r="N85" s="43">
        <f t="shared" si="24"/>
        <v>6</v>
      </c>
      <c r="O85" s="43">
        <f>SUM(O79:O83)</f>
        <v>0</v>
      </c>
      <c r="P85" s="43"/>
      <c r="Q85" s="43">
        <f>SUM(Q79:Q83)</f>
        <v>0</v>
      </c>
      <c r="R85" s="43">
        <f>SUM(R79:R83)</f>
        <v>0</v>
      </c>
    </row>
  </sheetData>
  <mergeCells count="22">
    <mergeCell ref="G7:J7"/>
    <mergeCell ref="K7:N7"/>
    <mergeCell ref="O7:R7"/>
    <mergeCell ref="S7:U7"/>
    <mergeCell ref="G9:J9"/>
    <mergeCell ref="K9:N9"/>
    <mergeCell ref="O9:R9"/>
    <mergeCell ref="S9:U9"/>
    <mergeCell ref="G11:J11"/>
    <mergeCell ref="K11:N11"/>
    <mergeCell ref="O11:R11"/>
    <mergeCell ref="S11:U11"/>
    <mergeCell ref="G47:J47"/>
    <mergeCell ref="K47:N47"/>
    <mergeCell ref="O47:R47"/>
    <mergeCell ref="S51:U51"/>
    <mergeCell ref="G49:J49"/>
    <mergeCell ref="K49:N49"/>
    <mergeCell ref="O49:R49"/>
    <mergeCell ref="G51:J51"/>
    <mergeCell ref="K51:N51"/>
    <mergeCell ref="O51:R51"/>
  </mergeCells>
  <pageMargins left="0" right="0" top="0.35433070866141736" bottom="0.31496062992125984" header="0.19685039370078741" footer="0.15748031496062992"/>
  <pageSetup paperSize="8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workbookViewId="0">
      <selection activeCell="C4" sqref="C4"/>
    </sheetView>
  </sheetViews>
  <sheetFormatPr defaultRowHeight="12.75" x14ac:dyDescent="0.2"/>
  <cols>
    <col min="1" max="1" width="3.28515625" customWidth="1"/>
    <col min="2" max="2" width="45.42578125" customWidth="1"/>
    <col min="3" max="3" width="10.7109375" style="23" customWidth="1"/>
    <col min="4" max="6" width="10.140625" style="23" customWidth="1"/>
    <col min="7" max="8" width="10.7109375" style="23" customWidth="1"/>
    <col min="9" max="9" width="12" style="23" customWidth="1"/>
    <col min="10" max="10" width="11.7109375" style="23" customWidth="1"/>
    <col min="11" max="13" width="14.28515625" style="44" customWidth="1"/>
    <col min="14" max="14" width="14.42578125" style="44" customWidth="1"/>
    <col min="15" max="16" width="14.28515625" style="44" customWidth="1"/>
    <col min="17" max="17" width="11" style="44" customWidth="1"/>
    <col min="18" max="18" width="11.7109375" style="44" customWidth="1"/>
  </cols>
  <sheetData>
    <row r="1" spans="1:21" x14ac:dyDescent="0.2">
      <c r="B1" t="s">
        <v>79</v>
      </c>
    </row>
    <row r="2" spans="1:21" x14ac:dyDescent="0.2">
      <c r="C2" s="23" t="s">
        <v>81</v>
      </c>
    </row>
    <row r="3" spans="1:21" ht="6.75" customHeight="1" x14ac:dyDescent="0.2">
      <c r="S3" s="4"/>
      <c r="T3" s="4"/>
      <c r="U3" s="4"/>
    </row>
    <row r="4" spans="1:21" x14ac:dyDescent="0.2">
      <c r="C4" s="23" t="s">
        <v>102</v>
      </c>
      <c r="S4" s="4"/>
      <c r="T4" s="4"/>
      <c r="U4" s="4"/>
    </row>
    <row r="5" spans="1:21" ht="10.5" customHeight="1" x14ac:dyDescent="0.2">
      <c r="S5" s="4"/>
      <c r="T5" s="4"/>
      <c r="U5" s="4"/>
    </row>
    <row r="6" spans="1:21" x14ac:dyDescent="0.2">
      <c r="B6" t="s">
        <v>0</v>
      </c>
      <c r="G6" s="23" t="s">
        <v>25</v>
      </c>
      <c r="K6" s="44" t="s">
        <v>85</v>
      </c>
      <c r="O6" s="44" t="s">
        <v>85</v>
      </c>
      <c r="S6" s="4"/>
      <c r="T6" s="4"/>
      <c r="U6" s="4"/>
    </row>
    <row r="7" spans="1:21" x14ac:dyDescent="0.2">
      <c r="A7" s="1">
        <v>1</v>
      </c>
      <c r="B7" s="1"/>
      <c r="C7" s="24"/>
      <c r="D7" s="25"/>
      <c r="E7" s="25"/>
      <c r="F7" s="25"/>
      <c r="G7" s="54" t="s">
        <v>83</v>
      </c>
      <c r="H7" s="55"/>
      <c r="I7" s="55"/>
      <c r="J7" s="56"/>
      <c r="K7" s="63" t="s">
        <v>83</v>
      </c>
      <c r="L7" s="64"/>
      <c r="M7" s="64"/>
      <c r="N7" s="65"/>
      <c r="O7" s="63" t="s">
        <v>83</v>
      </c>
      <c r="P7" s="64"/>
      <c r="Q7" s="64"/>
      <c r="R7" s="65"/>
      <c r="S7" s="66"/>
      <c r="T7" s="66"/>
      <c r="U7" s="66"/>
    </row>
    <row r="8" spans="1:21" x14ac:dyDescent="0.2">
      <c r="A8" s="1">
        <v>2</v>
      </c>
      <c r="B8" s="2" t="s">
        <v>1</v>
      </c>
      <c r="C8" s="26" t="s">
        <v>2</v>
      </c>
      <c r="D8" s="27"/>
      <c r="E8" s="27"/>
      <c r="F8" s="27"/>
      <c r="G8" s="28" t="s">
        <v>22</v>
      </c>
      <c r="H8" s="29"/>
      <c r="I8" s="29"/>
      <c r="J8" s="30"/>
      <c r="K8" s="43" t="s">
        <v>22</v>
      </c>
      <c r="L8" s="45"/>
      <c r="M8" s="45"/>
      <c r="N8" s="46"/>
      <c r="O8" s="43" t="s">
        <v>22</v>
      </c>
      <c r="P8" s="45"/>
      <c r="Q8" s="45"/>
      <c r="R8" s="46"/>
      <c r="S8" s="4"/>
      <c r="T8" s="4"/>
      <c r="U8" s="4"/>
    </row>
    <row r="9" spans="1:21" x14ac:dyDescent="0.2">
      <c r="A9" s="1">
        <v>3</v>
      </c>
      <c r="B9" s="3"/>
      <c r="C9" s="31"/>
      <c r="D9" s="32"/>
      <c r="E9" s="32"/>
      <c r="F9" s="32"/>
      <c r="G9" s="54" t="s">
        <v>23</v>
      </c>
      <c r="H9" s="55"/>
      <c r="I9" s="55"/>
      <c r="J9" s="56"/>
      <c r="K9" s="63" t="s">
        <v>23</v>
      </c>
      <c r="L9" s="64"/>
      <c r="M9" s="64"/>
      <c r="N9" s="65"/>
      <c r="O9" s="63" t="s">
        <v>23</v>
      </c>
      <c r="P9" s="64"/>
      <c r="Q9" s="64"/>
      <c r="R9" s="65"/>
      <c r="S9" s="66"/>
      <c r="T9" s="66"/>
      <c r="U9" s="66"/>
    </row>
    <row r="10" spans="1:21" x14ac:dyDescent="0.2">
      <c r="A10" s="1">
        <v>4</v>
      </c>
      <c r="B10" s="5"/>
      <c r="C10" s="33"/>
      <c r="D10" s="34"/>
      <c r="E10" s="34"/>
      <c r="F10" s="34"/>
      <c r="G10" s="35" t="s">
        <v>80</v>
      </c>
      <c r="H10" s="29"/>
      <c r="I10" s="29"/>
      <c r="J10" s="30"/>
      <c r="K10" s="47" t="s">
        <v>86</v>
      </c>
      <c r="L10" s="45"/>
      <c r="M10" s="45"/>
      <c r="N10" s="46"/>
      <c r="O10" s="47">
        <v>900020</v>
      </c>
      <c r="P10" s="45"/>
      <c r="Q10" s="45"/>
      <c r="R10" s="46"/>
      <c r="S10" s="4"/>
      <c r="T10" s="4"/>
      <c r="U10" s="4"/>
    </row>
    <row r="11" spans="1:21" x14ac:dyDescent="0.2">
      <c r="A11" s="1">
        <v>5</v>
      </c>
      <c r="B11" s="3"/>
      <c r="C11" s="31"/>
      <c r="D11" s="32"/>
      <c r="E11" s="32"/>
      <c r="F11" s="32"/>
      <c r="G11" s="57" t="s">
        <v>24</v>
      </c>
      <c r="H11" s="58"/>
      <c r="I11" s="58"/>
      <c r="J11" s="59"/>
      <c r="K11" s="60" t="s">
        <v>24</v>
      </c>
      <c r="L11" s="61"/>
      <c r="M11" s="61"/>
      <c r="N11" s="62"/>
      <c r="O11" s="60" t="s">
        <v>24</v>
      </c>
      <c r="P11" s="61"/>
      <c r="Q11" s="61"/>
      <c r="R11" s="62"/>
      <c r="S11" s="53"/>
      <c r="T11" s="53"/>
      <c r="U11" s="53"/>
    </row>
    <row r="12" spans="1:21" x14ac:dyDescent="0.2">
      <c r="A12" s="1">
        <v>6</v>
      </c>
      <c r="B12" s="14" t="s">
        <v>40</v>
      </c>
      <c r="C12" s="36" t="s">
        <v>41</v>
      </c>
      <c r="D12" s="36" t="s">
        <v>42</v>
      </c>
      <c r="E12" s="36" t="s">
        <v>43</v>
      </c>
      <c r="F12" s="36" t="s">
        <v>66</v>
      </c>
      <c r="G12" s="36" t="s">
        <v>67</v>
      </c>
      <c r="H12" s="36" t="s">
        <v>68</v>
      </c>
      <c r="I12" s="36" t="s">
        <v>88</v>
      </c>
      <c r="J12" s="36" t="s">
        <v>89</v>
      </c>
      <c r="K12" s="48" t="s">
        <v>90</v>
      </c>
      <c r="L12" s="48" t="s">
        <v>91</v>
      </c>
      <c r="M12" s="48" t="s">
        <v>92</v>
      </c>
      <c r="N12" s="48" t="s">
        <v>93</v>
      </c>
      <c r="O12" s="48" t="s">
        <v>94</v>
      </c>
      <c r="P12" s="48" t="s">
        <v>95</v>
      </c>
      <c r="Q12" s="48" t="s">
        <v>96</v>
      </c>
      <c r="R12" s="48" t="s">
        <v>97</v>
      </c>
      <c r="S12" s="18"/>
      <c r="T12" s="18"/>
      <c r="U12" s="18"/>
    </row>
    <row r="13" spans="1:21" x14ac:dyDescent="0.2">
      <c r="A13" s="1">
        <v>7</v>
      </c>
      <c r="B13" s="6"/>
      <c r="C13" s="36">
        <v>2020</v>
      </c>
      <c r="D13" s="36">
        <v>2019</v>
      </c>
      <c r="E13" s="36">
        <v>2019</v>
      </c>
      <c r="F13" s="36">
        <v>2019</v>
      </c>
      <c r="G13" s="36">
        <v>2020</v>
      </c>
      <c r="H13" s="36">
        <v>2019</v>
      </c>
      <c r="I13" s="36">
        <v>2019</v>
      </c>
      <c r="J13" s="36">
        <v>2019</v>
      </c>
      <c r="K13" s="36">
        <v>2020</v>
      </c>
      <c r="L13" s="36">
        <v>2019</v>
      </c>
      <c r="M13" s="36">
        <v>2019</v>
      </c>
      <c r="N13" s="36">
        <v>2019</v>
      </c>
      <c r="O13" s="36">
        <v>2020</v>
      </c>
      <c r="P13" s="36">
        <v>2019</v>
      </c>
      <c r="Q13" s="36">
        <v>2019</v>
      </c>
      <c r="R13" s="36">
        <v>2019</v>
      </c>
      <c r="S13" s="18"/>
      <c r="T13" s="18"/>
      <c r="U13" s="18"/>
    </row>
    <row r="14" spans="1:21" x14ac:dyDescent="0.2">
      <c r="A14" s="1">
        <v>8</v>
      </c>
      <c r="B14" s="5" t="s">
        <v>3</v>
      </c>
      <c r="C14" s="37" t="s">
        <v>4</v>
      </c>
      <c r="D14" s="37" t="s">
        <v>4</v>
      </c>
      <c r="E14" s="37" t="s">
        <v>84</v>
      </c>
      <c r="F14" s="37" t="s">
        <v>98</v>
      </c>
      <c r="G14" s="37" t="s">
        <v>4</v>
      </c>
      <c r="H14" s="37" t="s">
        <v>4</v>
      </c>
      <c r="I14" s="37" t="s">
        <v>84</v>
      </c>
      <c r="J14" s="37" t="s">
        <v>98</v>
      </c>
      <c r="K14" s="37" t="s">
        <v>4</v>
      </c>
      <c r="L14" s="37" t="s">
        <v>4</v>
      </c>
      <c r="M14" s="37" t="s">
        <v>84</v>
      </c>
      <c r="N14" s="37" t="s">
        <v>98</v>
      </c>
      <c r="O14" s="37" t="s">
        <v>4</v>
      </c>
      <c r="P14" s="37" t="s">
        <v>4</v>
      </c>
      <c r="Q14" s="37" t="s">
        <v>84</v>
      </c>
      <c r="R14" s="37" t="s">
        <v>98</v>
      </c>
      <c r="S14" s="4"/>
      <c r="T14" s="4"/>
      <c r="U14" s="4"/>
    </row>
    <row r="15" spans="1:21" x14ac:dyDescent="0.2">
      <c r="A15" s="1">
        <v>9</v>
      </c>
      <c r="B15" s="1" t="s">
        <v>5</v>
      </c>
      <c r="C15" s="28">
        <f>G15+K15+O15</f>
        <v>0</v>
      </c>
      <c r="D15" s="28">
        <f>H15+L15+P15</f>
        <v>0</v>
      </c>
      <c r="E15" s="28">
        <f t="shared" ref="E15:F22" si="0">I15+M15+Q15</f>
        <v>0</v>
      </c>
      <c r="F15" s="28">
        <f t="shared" si="0"/>
        <v>0</v>
      </c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4"/>
      <c r="T15" s="4"/>
      <c r="U15" s="4"/>
    </row>
    <row r="16" spans="1:21" x14ac:dyDescent="0.2">
      <c r="A16" s="1">
        <v>10</v>
      </c>
      <c r="B16" s="1" t="s">
        <v>6</v>
      </c>
      <c r="C16" s="28">
        <f t="shared" ref="C16:D22" si="1">G16+K16+O16</f>
        <v>0</v>
      </c>
      <c r="D16" s="28">
        <f t="shared" si="1"/>
        <v>0</v>
      </c>
      <c r="E16" s="28">
        <f t="shared" si="0"/>
        <v>0</v>
      </c>
      <c r="F16" s="28">
        <f t="shared" si="0"/>
        <v>0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4"/>
      <c r="T16" s="4"/>
      <c r="U16" s="4"/>
    </row>
    <row r="17" spans="1:21" x14ac:dyDescent="0.2">
      <c r="A17" s="1">
        <v>11</v>
      </c>
      <c r="B17" s="1" t="s">
        <v>26</v>
      </c>
      <c r="C17" s="28">
        <f t="shared" si="1"/>
        <v>0</v>
      </c>
      <c r="D17" s="28">
        <f t="shared" si="1"/>
        <v>0</v>
      </c>
      <c r="E17" s="28">
        <f t="shared" si="0"/>
        <v>0</v>
      </c>
      <c r="F17" s="28">
        <f t="shared" si="0"/>
        <v>0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4"/>
      <c r="T17" s="4"/>
      <c r="U17" s="4"/>
    </row>
    <row r="18" spans="1:21" x14ac:dyDescent="0.2">
      <c r="A18" s="1">
        <v>12</v>
      </c>
      <c r="B18" s="1" t="s">
        <v>7</v>
      </c>
      <c r="C18" s="28">
        <f t="shared" si="1"/>
        <v>0</v>
      </c>
      <c r="D18" s="28">
        <f t="shared" si="1"/>
        <v>0</v>
      </c>
      <c r="E18" s="28">
        <f t="shared" si="0"/>
        <v>0</v>
      </c>
      <c r="F18" s="28">
        <f t="shared" si="0"/>
        <v>0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4"/>
      <c r="T18" s="4"/>
      <c r="U18" s="4"/>
    </row>
    <row r="19" spans="1:21" x14ac:dyDescent="0.2">
      <c r="A19" s="1">
        <v>13</v>
      </c>
      <c r="B19" s="1" t="s">
        <v>8</v>
      </c>
      <c r="C19" s="28">
        <f t="shared" si="1"/>
        <v>0</v>
      </c>
      <c r="D19" s="28">
        <f t="shared" si="1"/>
        <v>0</v>
      </c>
      <c r="E19" s="28">
        <f t="shared" si="0"/>
        <v>0</v>
      </c>
      <c r="F19" s="28">
        <f t="shared" si="0"/>
        <v>5522</v>
      </c>
      <c r="G19" s="28"/>
      <c r="H19" s="28"/>
      <c r="I19" s="28">
        <v>0</v>
      </c>
      <c r="J19" s="28">
        <v>5522</v>
      </c>
      <c r="K19" s="28"/>
      <c r="L19" s="28"/>
      <c r="M19" s="28"/>
      <c r="N19" s="28"/>
      <c r="O19" s="28"/>
      <c r="P19" s="28"/>
      <c r="Q19" s="28"/>
      <c r="R19" s="28"/>
      <c r="S19" s="4"/>
      <c r="T19" s="4"/>
      <c r="U19" s="4"/>
    </row>
    <row r="20" spans="1:21" x14ac:dyDescent="0.2">
      <c r="A20" s="1">
        <v>14</v>
      </c>
      <c r="B20" s="1" t="s">
        <v>9</v>
      </c>
      <c r="C20" s="28">
        <f t="shared" si="1"/>
        <v>0</v>
      </c>
      <c r="D20" s="28">
        <f t="shared" si="1"/>
        <v>0</v>
      </c>
      <c r="E20" s="28">
        <f t="shared" si="0"/>
        <v>250</v>
      </c>
      <c r="F20" s="28">
        <f t="shared" si="0"/>
        <v>278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>
        <v>250</v>
      </c>
      <c r="R20" s="28">
        <v>278</v>
      </c>
      <c r="S20" s="19"/>
      <c r="T20" s="19"/>
      <c r="U20" s="19"/>
    </row>
    <row r="21" spans="1:21" x14ac:dyDescent="0.2">
      <c r="A21" s="1">
        <v>15</v>
      </c>
      <c r="B21" s="1" t="s">
        <v>10</v>
      </c>
      <c r="C21" s="28">
        <f t="shared" si="1"/>
        <v>0</v>
      </c>
      <c r="D21" s="28">
        <f t="shared" si="1"/>
        <v>0</v>
      </c>
      <c r="E21" s="28">
        <f t="shared" si="0"/>
        <v>0</v>
      </c>
      <c r="F21" s="28">
        <f t="shared" si="0"/>
        <v>0</v>
      </c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4"/>
      <c r="T21" s="4"/>
      <c r="U21" s="4"/>
    </row>
    <row r="22" spans="1:21" x14ac:dyDescent="0.2">
      <c r="A22" s="1">
        <v>16</v>
      </c>
      <c r="B22" s="1" t="s">
        <v>11</v>
      </c>
      <c r="C22" s="28">
        <f t="shared" si="1"/>
        <v>0</v>
      </c>
      <c r="D22" s="28">
        <f t="shared" si="1"/>
        <v>0</v>
      </c>
      <c r="E22" s="28">
        <f t="shared" si="0"/>
        <v>0</v>
      </c>
      <c r="F22" s="28">
        <f t="shared" si="0"/>
        <v>0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4"/>
      <c r="T22" s="4"/>
      <c r="U22" s="4"/>
    </row>
    <row r="23" spans="1:21" x14ac:dyDescent="0.2">
      <c r="A23" s="1">
        <v>17</v>
      </c>
      <c r="B23" s="7" t="s">
        <v>28</v>
      </c>
      <c r="C23" s="38">
        <f>G23+K23+O23</f>
        <v>0</v>
      </c>
      <c r="D23" s="38">
        <f>H23+L23+P23</f>
        <v>0</v>
      </c>
      <c r="E23" s="38">
        <f>I23+M23+Q23</f>
        <v>250</v>
      </c>
      <c r="F23" s="38">
        <f>J23+N23+R23</f>
        <v>5800</v>
      </c>
      <c r="G23" s="39">
        <f t="shared" ref="G23:N23" si="2">SUM(G15:G22)</f>
        <v>0</v>
      </c>
      <c r="H23" s="39">
        <f t="shared" si="2"/>
        <v>0</v>
      </c>
      <c r="I23" s="39">
        <f t="shared" si="2"/>
        <v>0</v>
      </c>
      <c r="J23" s="39">
        <f t="shared" si="2"/>
        <v>5522</v>
      </c>
      <c r="K23" s="39">
        <f t="shared" si="2"/>
        <v>0</v>
      </c>
      <c r="L23" s="39"/>
      <c r="M23" s="39">
        <f t="shared" si="2"/>
        <v>0</v>
      </c>
      <c r="N23" s="39">
        <f t="shared" si="2"/>
        <v>0</v>
      </c>
      <c r="O23" s="39">
        <f>SUM(O15:O22)</f>
        <v>0</v>
      </c>
      <c r="P23" s="39"/>
      <c r="Q23" s="39">
        <f>SUM(Q15:Q22)</f>
        <v>250</v>
      </c>
      <c r="R23" s="39">
        <f>SUM(R15:R22)</f>
        <v>278</v>
      </c>
      <c r="S23" s="4"/>
      <c r="T23" s="4"/>
      <c r="U23" s="4"/>
    </row>
    <row r="24" spans="1:21" x14ac:dyDescent="0.2">
      <c r="A24" s="1">
        <v>18</v>
      </c>
      <c r="B24" s="1" t="s">
        <v>29</v>
      </c>
      <c r="C24" s="28">
        <f t="shared" ref="C24:F34" si="3">G24+K24+O24</f>
        <v>0</v>
      </c>
      <c r="D24" s="28">
        <f t="shared" si="3"/>
        <v>0</v>
      </c>
      <c r="E24" s="28">
        <f t="shared" si="3"/>
        <v>0</v>
      </c>
      <c r="F24" s="28">
        <f t="shared" si="3"/>
        <v>0</v>
      </c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"/>
      <c r="T24" s="4"/>
      <c r="U24" s="4"/>
    </row>
    <row r="25" spans="1:21" x14ac:dyDescent="0.2">
      <c r="A25" s="1">
        <v>19</v>
      </c>
      <c r="B25" s="1" t="s">
        <v>33</v>
      </c>
      <c r="C25" s="28">
        <f t="shared" si="3"/>
        <v>0</v>
      </c>
      <c r="D25" s="28">
        <f t="shared" si="3"/>
        <v>0</v>
      </c>
      <c r="E25" s="28">
        <f t="shared" si="3"/>
        <v>0</v>
      </c>
      <c r="F25" s="28">
        <f t="shared" si="3"/>
        <v>0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"/>
      <c r="T25" s="4"/>
      <c r="U25" s="4"/>
    </row>
    <row r="26" spans="1:21" x14ac:dyDescent="0.2">
      <c r="A26" s="1">
        <v>20</v>
      </c>
      <c r="B26" s="1" t="s">
        <v>30</v>
      </c>
      <c r="C26" s="28">
        <f t="shared" si="3"/>
        <v>0</v>
      </c>
      <c r="D26" s="28">
        <f t="shared" si="3"/>
        <v>0</v>
      </c>
      <c r="E26" s="28">
        <f t="shared" si="3"/>
        <v>0</v>
      </c>
      <c r="F26" s="28">
        <f t="shared" si="3"/>
        <v>0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19"/>
      <c r="T26" s="19"/>
      <c r="U26" s="4"/>
    </row>
    <row r="27" spans="1:21" x14ac:dyDescent="0.2">
      <c r="A27" s="1">
        <v>21</v>
      </c>
      <c r="B27" s="1" t="s">
        <v>31</v>
      </c>
      <c r="C27" s="28">
        <f t="shared" si="3"/>
        <v>0</v>
      </c>
      <c r="D27" s="28">
        <f t="shared" si="3"/>
        <v>0</v>
      </c>
      <c r="E27" s="28">
        <f t="shared" si="3"/>
        <v>1843694</v>
      </c>
      <c r="F27" s="28">
        <f t="shared" si="3"/>
        <v>1843694</v>
      </c>
      <c r="G27" s="39"/>
      <c r="H27" s="39"/>
      <c r="I27" s="40"/>
      <c r="J27" s="40"/>
      <c r="K27" s="39"/>
      <c r="L27" s="39"/>
      <c r="M27" s="40">
        <f>755498+1088195+1</f>
        <v>1843694</v>
      </c>
      <c r="N27" s="40">
        <f>755498+121315+966880+1</f>
        <v>1843694</v>
      </c>
      <c r="O27" s="39"/>
      <c r="P27" s="39"/>
      <c r="Q27" s="40"/>
      <c r="R27" s="40"/>
      <c r="S27" s="19"/>
      <c r="T27" s="19"/>
      <c r="U27" s="4"/>
    </row>
    <row r="28" spans="1:21" x14ac:dyDescent="0.2">
      <c r="A28" s="1">
        <v>22</v>
      </c>
      <c r="B28" s="7" t="s">
        <v>32</v>
      </c>
      <c r="C28" s="38">
        <f t="shared" si="3"/>
        <v>0</v>
      </c>
      <c r="D28" s="38">
        <f t="shared" si="3"/>
        <v>0</v>
      </c>
      <c r="E28" s="38">
        <f t="shared" si="3"/>
        <v>1843694</v>
      </c>
      <c r="F28" s="38">
        <f t="shared" si="3"/>
        <v>1843694</v>
      </c>
      <c r="G28" s="39">
        <f t="shared" ref="G28:N28" si="4">SUM(G25:G27)</f>
        <v>0</v>
      </c>
      <c r="H28" s="39">
        <f t="shared" si="4"/>
        <v>0</v>
      </c>
      <c r="I28" s="39">
        <f t="shared" si="4"/>
        <v>0</v>
      </c>
      <c r="J28" s="39">
        <f t="shared" si="4"/>
        <v>0</v>
      </c>
      <c r="K28" s="39">
        <f t="shared" si="4"/>
        <v>0</v>
      </c>
      <c r="L28" s="39"/>
      <c r="M28" s="39">
        <f t="shared" si="4"/>
        <v>1843694</v>
      </c>
      <c r="N28" s="39">
        <f t="shared" si="4"/>
        <v>1843694</v>
      </c>
      <c r="O28" s="39">
        <f>SUM(O25:O27)</f>
        <v>0</v>
      </c>
      <c r="P28" s="39"/>
      <c r="Q28" s="39">
        <f>SUM(Q25:Q27)</f>
        <v>0</v>
      </c>
      <c r="R28" s="39">
        <f>SUM(R25:R27)</f>
        <v>0</v>
      </c>
      <c r="S28" s="20"/>
      <c r="T28" s="20"/>
      <c r="U28" s="20"/>
    </row>
    <row r="29" spans="1:21" x14ac:dyDescent="0.2">
      <c r="A29" s="1">
        <v>23</v>
      </c>
      <c r="B29" s="7" t="s">
        <v>12</v>
      </c>
      <c r="C29" s="38">
        <f t="shared" si="3"/>
        <v>0</v>
      </c>
      <c r="D29" s="38">
        <f t="shared" si="3"/>
        <v>0</v>
      </c>
      <c r="E29" s="38">
        <f t="shared" si="3"/>
        <v>1843944</v>
      </c>
      <c r="F29" s="38">
        <f t="shared" si="3"/>
        <v>1849494</v>
      </c>
      <c r="G29" s="39">
        <f t="shared" ref="G29:N29" si="5">G23+G28</f>
        <v>0</v>
      </c>
      <c r="H29" s="39">
        <f t="shared" si="5"/>
        <v>0</v>
      </c>
      <c r="I29" s="39">
        <f t="shared" si="5"/>
        <v>0</v>
      </c>
      <c r="J29" s="39">
        <f t="shared" si="5"/>
        <v>5522</v>
      </c>
      <c r="K29" s="39">
        <f t="shared" si="5"/>
        <v>0</v>
      </c>
      <c r="L29" s="39"/>
      <c r="M29" s="39">
        <f t="shared" si="5"/>
        <v>1843694</v>
      </c>
      <c r="N29" s="39">
        <f t="shared" si="5"/>
        <v>1843694</v>
      </c>
      <c r="O29" s="39">
        <f>O23+O28</f>
        <v>0</v>
      </c>
      <c r="P29" s="39"/>
      <c r="Q29" s="39">
        <f>Q23+Q28</f>
        <v>250</v>
      </c>
      <c r="R29" s="39">
        <f>R23+R28</f>
        <v>278</v>
      </c>
      <c r="S29" s="4"/>
      <c r="T29" s="4"/>
      <c r="U29" s="4"/>
    </row>
    <row r="30" spans="1:21" x14ac:dyDescent="0.2">
      <c r="A30" s="1">
        <v>24</v>
      </c>
      <c r="B30" s="1" t="s">
        <v>78</v>
      </c>
      <c r="C30" s="51">
        <f t="shared" si="3"/>
        <v>0</v>
      </c>
      <c r="D30" s="51">
        <f t="shared" si="3"/>
        <v>0</v>
      </c>
      <c r="E30" s="51">
        <f t="shared" si="3"/>
        <v>0</v>
      </c>
      <c r="F30" s="51">
        <f t="shared" si="3"/>
        <v>0</v>
      </c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21"/>
      <c r="T30" s="21"/>
      <c r="U30" s="4"/>
    </row>
    <row r="31" spans="1:21" x14ac:dyDescent="0.2">
      <c r="A31" s="1">
        <v>25</v>
      </c>
      <c r="B31" s="1" t="s">
        <v>34</v>
      </c>
      <c r="C31" s="51">
        <f t="shared" si="3"/>
        <v>0</v>
      </c>
      <c r="D31" s="51">
        <f t="shared" si="3"/>
        <v>0</v>
      </c>
      <c r="E31" s="51">
        <f t="shared" si="3"/>
        <v>0</v>
      </c>
      <c r="F31" s="51">
        <f t="shared" si="3"/>
        <v>0</v>
      </c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4"/>
      <c r="T31" s="4"/>
      <c r="U31" s="4"/>
    </row>
    <row r="32" spans="1:21" x14ac:dyDescent="0.2">
      <c r="A32" s="1">
        <v>26</v>
      </c>
      <c r="B32" s="1" t="s">
        <v>35</v>
      </c>
      <c r="C32" s="51">
        <f t="shared" si="3"/>
        <v>0</v>
      </c>
      <c r="D32" s="51">
        <f t="shared" si="3"/>
        <v>0</v>
      </c>
      <c r="E32" s="51">
        <f t="shared" si="3"/>
        <v>0</v>
      </c>
      <c r="F32" s="51">
        <f t="shared" si="3"/>
        <v>0</v>
      </c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0"/>
      <c r="T32" s="20"/>
      <c r="U32" s="20"/>
    </row>
    <row r="33" spans="1:21" x14ac:dyDescent="0.2">
      <c r="A33" s="1">
        <v>27</v>
      </c>
      <c r="B33" s="7" t="s">
        <v>27</v>
      </c>
      <c r="C33" s="38">
        <f t="shared" si="3"/>
        <v>0</v>
      </c>
      <c r="D33" s="38">
        <f t="shared" si="3"/>
        <v>0</v>
      </c>
      <c r="E33" s="38">
        <f t="shared" si="3"/>
        <v>0</v>
      </c>
      <c r="F33" s="38">
        <f t="shared" si="3"/>
        <v>0</v>
      </c>
      <c r="G33" s="39">
        <f t="shared" ref="G33:N33" si="6">SUM(G31:G32)</f>
        <v>0</v>
      </c>
      <c r="H33" s="39">
        <f t="shared" si="6"/>
        <v>0</v>
      </c>
      <c r="I33" s="39">
        <f t="shared" si="6"/>
        <v>0</v>
      </c>
      <c r="J33" s="39">
        <f t="shared" si="6"/>
        <v>0</v>
      </c>
      <c r="K33" s="39">
        <f t="shared" si="6"/>
        <v>0</v>
      </c>
      <c r="L33" s="39"/>
      <c r="M33" s="39">
        <f t="shared" si="6"/>
        <v>0</v>
      </c>
      <c r="N33" s="39">
        <f t="shared" si="6"/>
        <v>0</v>
      </c>
      <c r="O33" s="39">
        <f>SUM(O31:O32)</f>
        <v>0</v>
      </c>
      <c r="P33" s="39"/>
      <c r="Q33" s="39">
        <f>SUM(Q31:Q32)</f>
        <v>0</v>
      </c>
      <c r="R33" s="39">
        <f>SUM(R31:R32)</f>
        <v>0</v>
      </c>
      <c r="S33" s="20"/>
      <c r="T33" s="20"/>
      <c r="U33" s="20"/>
    </row>
    <row r="34" spans="1:21" x14ac:dyDescent="0.2">
      <c r="A34" s="1">
        <v>29</v>
      </c>
      <c r="B34" s="8" t="s">
        <v>13</v>
      </c>
      <c r="C34" s="38">
        <f t="shared" si="3"/>
        <v>0</v>
      </c>
      <c r="D34" s="38">
        <f t="shared" si="3"/>
        <v>0</v>
      </c>
      <c r="E34" s="38">
        <f t="shared" si="3"/>
        <v>1843944</v>
      </c>
      <c r="F34" s="38">
        <f t="shared" si="3"/>
        <v>1849494</v>
      </c>
      <c r="G34" s="38">
        <f t="shared" ref="G34:N34" si="7">G29+G33</f>
        <v>0</v>
      </c>
      <c r="H34" s="38">
        <f t="shared" si="7"/>
        <v>0</v>
      </c>
      <c r="I34" s="38">
        <f t="shared" si="7"/>
        <v>0</v>
      </c>
      <c r="J34" s="38">
        <f t="shared" si="7"/>
        <v>5522</v>
      </c>
      <c r="K34" s="38">
        <f t="shared" si="7"/>
        <v>0</v>
      </c>
      <c r="L34" s="38"/>
      <c r="M34" s="38">
        <f t="shared" si="7"/>
        <v>1843694</v>
      </c>
      <c r="N34" s="38">
        <f t="shared" si="7"/>
        <v>1843694</v>
      </c>
      <c r="O34" s="38">
        <f>O29+O33</f>
        <v>0</v>
      </c>
      <c r="P34" s="38"/>
      <c r="Q34" s="38">
        <f>Q29+Q33</f>
        <v>250</v>
      </c>
      <c r="R34" s="38">
        <f>R29+R33</f>
        <v>278</v>
      </c>
      <c r="S34" s="20"/>
      <c r="T34" s="20"/>
      <c r="U34" s="4"/>
    </row>
    <row r="35" spans="1:21" x14ac:dyDescent="0.2">
      <c r="A35" s="1">
        <v>30</v>
      </c>
      <c r="B35" s="8" t="s">
        <v>14</v>
      </c>
      <c r="C35" s="28"/>
      <c r="D35" s="28"/>
      <c r="E35" s="28"/>
      <c r="F35" s="2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20"/>
      <c r="T35" s="20"/>
      <c r="U35" s="20"/>
    </row>
    <row r="36" spans="1:21" x14ac:dyDescent="0.2">
      <c r="A36" s="1">
        <v>31</v>
      </c>
      <c r="B36" s="1" t="s">
        <v>15</v>
      </c>
      <c r="C36" s="28">
        <f t="shared" ref="C36:F44" si="8">G36+K36+O36</f>
        <v>0</v>
      </c>
      <c r="D36" s="28">
        <f t="shared" si="8"/>
        <v>0</v>
      </c>
      <c r="E36" s="28">
        <f t="shared" si="8"/>
        <v>0</v>
      </c>
      <c r="F36" s="28">
        <f t="shared" si="8"/>
        <v>0</v>
      </c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0"/>
      <c r="T36" s="20"/>
      <c r="U36" s="4"/>
    </row>
    <row r="37" spans="1:21" x14ac:dyDescent="0.2">
      <c r="A37" s="1">
        <v>32</v>
      </c>
      <c r="B37" s="1" t="s">
        <v>16</v>
      </c>
      <c r="C37" s="28">
        <f t="shared" si="8"/>
        <v>0</v>
      </c>
      <c r="D37" s="28">
        <f t="shared" si="8"/>
        <v>0</v>
      </c>
      <c r="E37" s="28">
        <f t="shared" si="8"/>
        <v>4114432</v>
      </c>
      <c r="F37" s="28">
        <f t="shared" si="8"/>
        <v>4114432</v>
      </c>
      <c r="G37" s="28">
        <v>0</v>
      </c>
      <c r="H37" s="28"/>
      <c r="I37" s="28">
        <v>4114432</v>
      </c>
      <c r="J37" s="28">
        <v>4114432</v>
      </c>
      <c r="K37" s="28"/>
      <c r="L37" s="28"/>
      <c r="M37" s="28">
        <v>0</v>
      </c>
      <c r="N37" s="28">
        <v>0</v>
      </c>
      <c r="O37" s="28"/>
      <c r="P37" s="28"/>
      <c r="Q37" s="28">
        <v>0</v>
      </c>
      <c r="R37" s="28">
        <v>0</v>
      </c>
      <c r="S37" s="20"/>
      <c r="T37" s="20"/>
      <c r="U37" s="20"/>
    </row>
    <row r="38" spans="1:21" x14ac:dyDescent="0.2">
      <c r="A38" s="1">
        <v>33</v>
      </c>
      <c r="B38" s="1" t="s">
        <v>17</v>
      </c>
      <c r="C38" s="28">
        <f t="shared" si="8"/>
        <v>0</v>
      </c>
      <c r="D38" s="28">
        <f t="shared" si="8"/>
        <v>0</v>
      </c>
      <c r="E38" s="28">
        <f t="shared" si="8"/>
        <v>0</v>
      </c>
      <c r="F38" s="28">
        <f t="shared" si="8"/>
        <v>0</v>
      </c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19"/>
      <c r="T38" s="19"/>
      <c r="U38" s="4"/>
    </row>
    <row r="39" spans="1:21" x14ac:dyDescent="0.2">
      <c r="A39" s="1">
        <v>34</v>
      </c>
      <c r="B39" s="8" t="s">
        <v>18</v>
      </c>
      <c r="C39" s="38">
        <f t="shared" si="8"/>
        <v>0</v>
      </c>
      <c r="D39" s="38">
        <f t="shared" si="8"/>
        <v>0</v>
      </c>
      <c r="E39" s="38">
        <f t="shared" si="8"/>
        <v>4114432</v>
      </c>
      <c r="F39" s="38">
        <f t="shared" si="8"/>
        <v>4114432</v>
      </c>
      <c r="G39" s="38">
        <f t="shared" ref="G39:N39" si="9">SUM(G37)</f>
        <v>0</v>
      </c>
      <c r="H39" s="38">
        <f t="shared" si="9"/>
        <v>0</v>
      </c>
      <c r="I39" s="38">
        <f t="shared" si="9"/>
        <v>4114432</v>
      </c>
      <c r="J39" s="38">
        <f t="shared" si="9"/>
        <v>4114432</v>
      </c>
      <c r="K39" s="38">
        <f t="shared" si="9"/>
        <v>0</v>
      </c>
      <c r="L39" s="38"/>
      <c r="M39" s="38">
        <f t="shared" si="9"/>
        <v>0</v>
      </c>
      <c r="N39" s="38">
        <f t="shared" si="9"/>
        <v>0</v>
      </c>
      <c r="O39" s="38">
        <f>SUM(O37)</f>
        <v>0</v>
      </c>
      <c r="P39" s="38"/>
      <c r="Q39" s="38">
        <f>SUM(Q37)</f>
        <v>0</v>
      </c>
      <c r="R39" s="38">
        <f>SUM(R37)</f>
        <v>0</v>
      </c>
      <c r="S39" s="4"/>
      <c r="T39" s="4"/>
      <c r="U39" s="4"/>
    </row>
    <row r="40" spans="1:21" x14ac:dyDescent="0.2">
      <c r="A40" s="1">
        <v>35</v>
      </c>
      <c r="B40" s="8" t="s">
        <v>19</v>
      </c>
      <c r="C40" s="38">
        <f t="shared" si="8"/>
        <v>0</v>
      </c>
      <c r="D40" s="38">
        <f t="shared" si="8"/>
        <v>0</v>
      </c>
      <c r="E40" s="38">
        <f t="shared" si="8"/>
        <v>5958376</v>
      </c>
      <c r="F40" s="38">
        <f t="shared" si="8"/>
        <v>5963926</v>
      </c>
      <c r="G40" s="38">
        <f t="shared" ref="G40:N40" si="10">G34+G39</f>
        <v>0</v>
      </c>
      <c r="H40" s="38">
        <f t="shared" si="10"/>
        <v>0</v>
      </c>
      <c r="I40" s="38">
        <f t="shared" si="10"/>
        <v>4114432</v>
      </c>
      <c r="J40" s="38">
        <f t="shared" si="10"/>
        <v>4119954</v>
      </c>
      <c r="K40" s="38">
        <f t="shared" si="10"/>
        <v>0</v>
      </c>
      <c r="L40" s="38"/>
      <c r="M40" s="38">
        <f t="shared" si="10"/>
        <v>1843694</v>
      </c>
      <c r="N40" s="38">
        <f t="shared" si="10"/>
        <v>1843694</v>
      </c>
      <c r="O40" s="38">
        <f>O34+O39</f>
        <v>0</v>
      </c>
      <c r="P40" s="38"/>
      <c r="Q40" s="38">
        <f>Q34+Q39</f>
        <v>250</v>
      </c>
      <c r="R40" s="38">
        <f>R34+R39</f>
        <v>278</v>
      </c>
      <c r="S40" s="4"/>
      <c r="T40" s="4"/>
      <c r="U40" s="4"/>
    </row>
    <row r="41" spans="1:21" x14ac:dyDescent="0.2">
      <c r="A41" s="1">
        <v>36</v>
      </c>
      <c r="B41" s="8" t="s">
        <v>20</v>
      </c>
      <c r="C41" s="38">
        <f t="shared" si="8"/>
        <v>0</v>
      </c>
      <c r="D41" s="38">
        <f t="shared" si="8"/>
        <v>0</v>
      </c>
      <c r="E41" s="38">
        <f t="shared" si="8"/>
        <v>5958376</v>
      </c>
      <c r="F41" s="38">
        <f t="shared" si="8"/>
        <v>5963926</v>
      </c>
      <c r="G41" s="38">
        <f t="shared" ref="G41:N41" si="11">G34+G39</f>
        <v>0</v>
      </c>
      <c r="H41" s="38">
        <f t="shared" si="11"/>
        <v>0</v>
      </c>
      <c r="I41" s="38">
        <f t="shared" si="11"/>
        <v>4114432</v>
      </c>
      <c r="J41" s="38">
        <f t="shared" si="11"/>
        <v>4119954</v>
      </c>
      <c r="K41" s="38">
        <f t="shared" si="11"/>
        <v>0</v>
      </c>
      <c r="L41" s="38"/>
      <c r="M41" s="38">
        <f t="shared" si="11"/>
        <v>1843694</v>
      </c>
      <c r="N41" s="38">
        <f t="shared" si="11"/>
        <v>1843694</v>
      </c>
      <c r="O41" s="38">
        <f>O34+O39</f>
        <v>0</v>
      </c>
      <c r="P41" s="38"/>
      <c r="Q41" s="38">
        <f>Q34+Q39</f>
        <v>250</v>
      </c>
      <c r="R41" s="38">
        <f>R34+R39</f>
        <v>278</v>
      </c>
      <c r="S41" s="4"/>
      <c r="T41" s="4"/>
      <c r="U41" s="4"/>
    </row>
    <row r="42" spans="1:21" x14ac:dyDescent="0.2">
      <c r="A42" s="1">
        <v>37</v>
      </c>
      <c r="B42" s="8" t="s">
        <v>75</v>
      </c>
      <c r="C42" s="38">
        <f t="shared" si="8"/>
        <v>2500000</v>
      </c>
      <c r="D42" s="38">
        <f t="shared" si="8"/>
        <v>2242884</v>
      </c>
      <c r="E42" s="38">
        <f t="shared" si="8"/>
        <v>2242884</v>
      </c>
      <c r="F42" s="38">
        <f t="shared" si="8"/>
        <v>2241884</v>
      </c>
      <c r="G42" s="38">
        <v>2500000</v>
      </c>
      <c r="H42" s="38">
        <v>2242884</v>
      </c>
      <c r="I42" s="38">
        <v>2242884</v>
      </c>
      <c r="J42" s="38">
        <v>2241884</v>
      </c>
      <c r="K42" s="38"/>
      <c r="L42" s="38"/>
      <c r="M42" s="38"/>
      <c r="N42" s="38"/>
      <c r="O42" s="38"/>
      <c r="P42" s="38"/>
      <c r="Q42" s="38"/>
      <c r="R42" s="38"/>
      <c r="S42" s="4"/>
      <c r="T42" s="4"/>
      <c r="U42" s="4"/>
    </row>
    <row r="43" spans="1:21" x14ac:dyDescent="0.2">
      <c r="A43" s="1"/>
      <c r="B43" s="8" t="s">
        <v>77</v>
      </c>
      <c r="C43" s="38">
        <f t="shared" si="8"/>
        <v>35425000</v>
      </c>
      <c r="D43" s="38">
        <f t="shared" si="8"/>
        <v>34216800</v>
      </c>
      <c r="E43" s="38">
        <f t="shared" si="8"/>
        <v>36043800</v>
      </c>
      <c r="F43" s="38">
        <f t="shared" si="8"/>
        <v>36043800</v>
      </c>
      <c r="G43" s="38">
        <v>35425000</v>
      </c>
      <c r="H43" s="38">
        <v>34216800</v>
      </c>
      <c r="I43" s="38">
        <f>29128800+5088000+1827000</f>
        <v>36043800</v>
      </c>
      <c r="J43" s="38">
        <v>36043800</v>
      </c>
      <c r="K43" s="38"/>
      <c r="L43" s="38"/>
      <c r="M43" s="38"/>
      <c r="N43" s="38"/>
      <c r="O43" s="38"/>
      <c r="P43" s="38"/>
      <c r="Q43" s="38"/>
      <c r="R43" s="38"/>
      <c r="S43" s="4"/>
      <c r="T43" s="4"/>
      <c r="U43" s="4"/>
    </row>
    <row r="44" spans="1:21" x14ac:dyDescent="0.2">
      <c r="A44" s="1">
        <v>41</v>
      </c>
      <c r="B44" s="8" t="s">
        <v>21</v>
      </c>
      <c r="C44" s="38">
        <f t="shared" si="8"/>
        <v>37925000</v>
      </c>
      <c r="D44" s="38">
        <f t="shared" si="8"/>
        <v>36459684</v>
      </c>
      <c r="E44" s="38">
        <f t="shared" si="8"/>
        <v>44245060</v>
      </c>
      <c r="F44" s="38">
        <f t="shared" si="8"/>
        <v>44249610</v>
      </c>
      <c r="G44" s="38">
        <f t="shared" ref="G44:N44" si="12">G34+G39+G42+G43</f>
        <v>37925000</v>
      </c>
      <c r="H44" s="38">
        <f t="shared" si="12"/>
        <v>36459684</v>
      </c>
      <c r="I44" s="38">
        <f t="shared" si="12"/>
        <v>42401116</v>
      </c>
      <c r="J44" s="38">
        <f t="shared" si="12"/>
        <v>42405638</v>
      </c>
      <c r="K44" s="38">
        <f t="shared" si="12"/>
        <v>0</v>
      </c>
      <c r="L44" s="38"/>
      <c r="M44" s="38">
        <f t="shared" si="12"/>
        <v>1843694</v>
      </c>
      <c r="N44" s="38">
        <f t="shared" si="12"/>
        <v>1843694</v>
      </c>
      <c r="O44" s="38">
        <f>O34+O39+O42+O43</f>
        <v>0</v>
      </c>
      <c r="P44" s="38"/>
      <c r="Q44" s="38">
        <f>Q34+Q39+Q42+Q43</f>
        <v>250</v>
      </c>
      <c r="R44" s="38">
        <f>R34+R39+R42+R43</f>
        <v>278</v>
      </c>
    </row>
    <row r="45" spans="1:21" ht="11.25" customHeight="1" x14ac:dyDescent="0.2">
      <c r="K45" s="23"/>
      <c r="L45" s="23"/>
      <c r="M45" s="23"/>
      <c r="N45" s="23"/>
      <c r="O45" s="23"/>
      <c r="P45" s="23"/>
      <c r="Q45" s="23"/>
      <c r="R45" s="23"/>
    </row>
    <row r="46" spans="1:21" x14ac:dyDescent="0.2">
      <c r="B46" t="s">
        <v>36</v>
      </c>
      <c r="K46" s="23"/>
      <c r="L46" s="23"/>
      <c r="M46" s="23"/>
      <c r="N46" s="23"/>
      <c r="O46" s="23"/>
      <c r="P46" s="23"/>
      <c r="Q46" s="23"/>
      <c r="R46" s="23"/>
    </row>
    <row r="47" spans="1:21" x14ac:dyDescent="0.2">
      <c r="A47" s="1">
        <v>1</v>
      </c>
      <c r="B47" s="10" t="s">
        <v>37</v>
      </c>
      <c r="C47" s="29"/>
      <c r="D47" s="29"/>
      <c r="E47" s="29"/>
      <c r="F47" s="29"/>
      <c r="G47" s="54" t="s">
        <v>83</v>
      </c>
      <c r="H47" s="55"/>
      <c r="I47" s="55"/>
      <c r="J47" s="56"/>
      <c r="K47" s="54" t="s">
        <v>83</v>
      </c>
      <c r="L47" s="55"/>
      <c r="M47" s="55"/>
      <c r="N47" s="56"/>
      <c r="O47" s="54" t="s">
        <v>83</v>
      </c>
      <c r="P47" s="55"/>
      <c r="Q47" s="55"/>
      <c r="R47" s="56"/>
    </row>
    <row r="48" spans="1:21" x14ac:dyDescent="0.2">
      <c r="A48" s="1">
        <v>2</v>
      </c>
      <c r="B48" s="11" t="s">
        <v>38</v>
      </c>
      <c r="C48" s="26" t="s">
        <v>39</v>
      </c>
      <c r="D48" s="27"/>
      <c r="E48" s="27"/>
      <c r="F48" s="27"/>
      <c r="G48" s="28" t="s">
        <v>22</v>
      </c>
      <c r="H48" s="29"/>
      <c r="I48" s="29"/>
      <c r="J48" s="41"/>
      <c r="K48" s="28" t="s">
        <v>22</v>
      </c>
      <c r="L48" s="29"/>
      <c r="M48" s="29"/>
      <c r="N48" s="41"/>
      <c r="O48" s="28" t="s">
        <v>22</v>
      </c>
      <c r="P48" s="29"/>
      <c r="Q48" s="29"/>
      <c r="R48" s="41"/>
    </row>
    <row r="49" spans="1:21" x14ac:dyDescent="0.2">
      <c r="A49" s="1">
        <v>3</v>
      </c>
      <c r="B49" s="12"/>
      <c r="C49" s="31"/>
      <c r="D49" s="32"/>
      <c r="E49" s="32"/>
      <c r="F49" s="32"/>
      <c r="G49" s="54" t="s">
        <v>23</v>
      </c>
      <c r="H49" s="55"/>
      <c r="I49" s="55"/>
      <c r="J49" s="56"/>
      <c r="K49" s="54" t="s">
        <v>23</v>
      </c>
      <c r="L49" s="55"/>
      <c r="M49" s="55"/>
      <c r="N49" s="56"/>
      <c r="O49" s="54" t="s">
        <v>23</v>
      </c>
      <c r="P49" s="55"/>
      <c r="Q49" s="55"/>
      <c r="R49" s="56"/>
    </row>
    <row r="50" spans="1:21" x14ac:dyDescent="0.2">
      <c r="A50" s="1">
        <v>4</v>
      </c>
      <c r="B50" s="13"/>
      <c r="C50" s="33"/>
      <c r="D50" s="34"/>
      <c r="E50" s="34"/>
      <c r="F50" s="34"/>
      <c r="G50" s="35" t="s">
        <v>80</v>
      </c>
      <c r="H50" s="29"/>
      <c r="I50" s="29"/>
      <c r="J50" s="30"/>
      <c r="K50" s="47" t="s">
        <v>86</v>
      </c>
      <c r="L50" s="45"/>
      <c r="M50" s="45"/>
      <c r="N50" s="30"/>
      <c r="O50" s="47" t="s">
        <v>87</v>
      </c>
      <c r="P50" s="45"/>
      <c r="Q50" s="45"/>
      <c r="R50" s="30"/>
    </row>
    <row r="51" spans="1:21" x14ac:dyDescent="0.2">
      <c r="A51" s="1">
        <v>5</v>
      </c>
      <c r="B51" s="3"/>
      <c r="C51" s="31"/>
      <c r="D51" s="32"/>
      <c r="E51" s="32"/>
      <c r="F51" s="32"/>
      <c r="G51" s="57" t="s">
        <v>24</v>
      </c>
      <c r="H51" s="58"/>
      <c r="I51" s="58"/>
      <c r="J51" s="59"/>
      <c r="K51" s="60" t="s">
        <v>24</v>
      </c>
      <c r="L51" s="61"/>
      <c r="M51" s="61"/>
      <c r="N51" s="62"/>
      <c r="O51" s="60" t="s">
        <v>24</v>
      </c>
      <c r="P51" s="61"/>
      <c r="Q51" s="61"/>
      <c r="R51" s="62"/>
      <c r="S51" s="53"/>
      <c r="T51" s="53"/>
      <c r="U51" s="53"/>
    </row>
    <row r="52" spans="1:21" x14ac:dyDescent="0.2">
      <c r="A52" s="1">
        <v>6</v>
      </c>
      <c r="B52" s="14" t="s">
        <v>40</v>
      </c>
      <c r="C52" s="36" t="s">
        <v>41</v>
      </c>
      <c r="D52" s="36" t="s">
        <v>42</v>
      </c>
      <c r="E52" s="36" t="s">
        <v>43</v>
      </c>
      <c r="F52" s="36" t="s">
        <v>66</v>
      </c>
      <c r="G52" s="36" t="s">
        <v>67</v>
      </c>
      <c r="H52" s="36" t="s">
        <v>68</v>
      </c>
      <c r="I52" s="36" t="s">
        <v>88</v>
      </c>
      <c r="J52" s="36" t="s">
        <v>89</v>
      </c>
      <c r="K52" s="48" t="s">
        <v>90</v>
      </c>
      <c r="L52" s="48" t="s">
        <v>91</v>
      </c>
      <c r="M52" s="48" t="s">
        <v>92</v>
      </c>
      <c r="N52" s="48" t="s">
        <v>93</v>
      </c>
      <c r="O52" s="48" t="s">
        <v>94</v>
      </c>
      <c r="P52" s="48" t="s">
        <v>95</v>
      </c>
      <c r="Q52" s="48" t="s">
        <v>96</v>
      </c>
      <c r="R52" s="48" t="s">
        <v>97</v>
      </c>
      <c r="S52" s="18"/>
      <c r="T52" s="18"/>
      <c r="U52" s="18"/>
    </row>
    <row r="53" spans="1:21" x14ac:dyDescent="0.2">
      <c r="A53" s="22">
        <v>7</v>
      </c>
      <c r="B53" s="14"/>
      <c r="C53" s="36">
        <v>2020</v>
      </c>
      <c r="D53" s="36">
        <v>2019</v>
      </c>
      <c r="E53" s="36">
        <v>2019</v>
      </c>
      <c r="F53" s="36">
        <v>2019</v>
      </c>
      <c r="G53" s="36">
        <v>2020</v>
      </c>
      <c r="H53" s="36">
        <v>2019</v>
      </c>
      <c r="I53" s="36">
        <v>2019</v>
      </c>
      <c r="J53" s="36">
        <v>2019</v>
      </c>
      <c r="K53" s="36">
        <v>2020</v>
      </c>
      <c r="L53" s="36">
        <v>2019</v>
      </c>
      <c r="M53" s="36">
        <v>2019</v>
      </c>
      <c r="N53" s="36">
        <v>2019</v>
      </c>
      <c r="O53" s="36">
        <v>2020</v>
      </c>
      <c r="P53" s="36">
        <v>2019</v>
      </c>
      <c r="Q53" s="36">
        <v>2019</v>
      </c>
      <c r="R53" s="36">
        <v>2019</v>
      </c>
    </row>
    <row r="54" spans="1:21" x14ac:dyDescent="0.2">
      <c r="A54" s="1">
        <v>8</v>
      </c>
      <c r="B54" s="10" t="s">
        <v>44</v>
      </c>
      <c r="C54" s="37" t="s">
        <v>4</v>
      </c>
      <c r="D54" s="37" t="s">
        <v>4</v>
      </c>
      <c r="E54" s="37" t="s">
        <v>84</v>
      </c>
      <c r="F54" s="37" t="s">
        <v>100</v>
      </c>
      <c r="G54" s="37" t="s">
        <v>4</v>
      </c>
      <c r="H54" s="37" t="s">
        <v>4</v>
      </c>
      <c r="I54" s="37" t="s">
        <v>84</v>
      </c>
      <c r="J54" s="37" t="s">
        <v>100</v>
      </c>
      <c r="K54" s="37" t="s">
        <v>4</v>
      </c>
      <c r="L54" s="37" t="s">
        <v>4</v>
      </c>
      <c r="M54" s="37" t="s">
        <v>84</v>
      </c>
      <c r="N54" s="37" t="s">
        <v>100</v>
      </c>
      <c r="O54" s="37" t="s">
        <v>4</v>
      </c>
      <c r="P54" s="37" t="s">
        <v>4</v>
      </c>
      <c r="Q54" s="37" t="s">
        <v>84</v>
      </c>
      <c r="R54" s="37" t="s">
        <v>100</v>
      </c>
    </row>
    <row r="55" spans="1:21" x14ac:dyDescent="0.2">
      <c r="A55" s="1">
        <v>9</v>
      </c>
      <c r="B55" s="10" t="s">
        <v>45</v>
      </c>
      <c r="C55" s="28">
        <f t="shared" ref="C55:F67" si="13">G55+K55+O55</f>
        <v>32098981</v>
      </c>
      <c r="D55" s="28">
        <f>H55+L55+P55</f>
        <v>29312519</v>
      </c>
      <c r="E55" s="28">
        <f>I55+M55+Q55</f>
        <v>34936974</v>
      </c>
      <c r="F55" s="28">
        <f>J55+N55+R55</f>
        <v>29810578</v>
      </c>
      <c r="G55" s="28">
        <v>32098981</v>
      </c>
      <c r="H55" s="28">
        <f>28782024+530495</f>
        <v>29312519</v>
      </c>
      <c r="I55" s="28">
        <v>33507679</v>
      </c>
      <c r="J55" s="28">
        <v>28381283</v>
      </c>
      <c r="K55" s="28"/>
      <c r="L55" s="28"/>
      <c r="M55" s="28">
        <v>1429295</v>
      </c>
      <c r="N55" s="28">
        <v>1429295</v>
      </c>
      <c r="O55" s="28"/>
      <c r="P55" s="28"/>
      <c r="Q55" s="28"/>
      <c r="R55" s="28"/>
    </row>
    <row r="56" spans="1:21" x14ac:dyDescent="0.2">
      <c r="A56" s="1">
        <v>10</v>
      </c>
      <c r="B56" s="10" t="s">
        <v>46</v>
      </c>
      <c r="C56" s="28">
        <f>G56+K56+O56+S56+V56+AB56+AE56</f>
        <v>5380083</v>
      </c>
      <c r="D56" s="28">
        <f t="shared" si="13"/>
        <v>5771088</v>
      </c>
      <c r="E56" s="28">
        <f t="shared" si="13"/>
        <v>7398632</v>
      </c>
      <c r="F56" s="28">
        <f>J56+N56+R56</f>
        <v>5643468</v>
      </c>
      <c r="G56" s="28">
        <v>5380083</v>
      </c>
      <c r="H56" s="28">
        <f>5667641+103447</f>
        <v>5771088</v>
      </c>
      <c r="I56" s="28">
        <f>5667641+103447+1082676+272106-1</f>
        <v>7125869</v>
      </c>
      <c r="J56" s="28">
        <v>5370704</v>
      </c>
      <c r="K56" s="28"/>
      <c r="L56" s="28"/>
      <c r="M56" s="28">
        <v>272763</v>
      </c>
      <c r="N56" s="28">
        <v>272764</v>
      </c>
      <c r="O56" s="28"/>
      <c r="P56" s="28"/>
      <c r="Q56" s="28"/>
      <c r="R56" s="28"/>
    </row>
    <row r="57" spans="1:21" x14ac:dyDescent="0.2">
      <c r="A57" s="1">
        <v>11</v>
      </c>
      <c r="B57" s="10" t="s">
        <v>47</v>
      </c>
      <c r="C57" s="28">
        <f>G57+K57+O57+S57+V57+Y57+AB57+AE57</f>
        <v>445936</v>
      </c>
      <c r="D57" s="28">
        <f t="shared" si="13"/>
        <v>1376077</v>
      </c>
      <c r="E57" s="28">
        <f t="shared" si="13"/>
        <v>1909454</v>
      </c>
      <c r="F57" s="28">
        <f>J57+N57+R57</f>
        <v>805535</v>
      </c>
      <c r="G57" s="28">
        <v>445936</v>
      </c>
      <c r="H57" s="28">
        <v>1376077</v>
      </c>
      <c r="I57" s="28">
        <f>1376077+351026+200</f>
        <v>1727303</v>
      </c>
      <c r="J57" s="28">
        <v>614584</v>
      </c>
      <c r="K57" s="28"/>
      <c r="L57" s="28"/>
      <c r="M57" s="28">
        <f>83598+98553</f>
        <v>182151</v>
      </c>
      <c r="N57" s="28">
        <v>190951</v>
      </c>
      <c r="O57" s="28"/>
      <c r="P57" s="28"/>
      <c r="Q57" s="28"/>
      <c r="R57" s="28"/>
    </row>
    <row r="58" spans="1:21" x14ac:dyDescent="0.2">
      <c r="A58" s="1">
        <v>12</v>
      </c>
      <c r="B58" s="10" t="s">
        <v>69</v>
      </c>
      <c r="C58" s="28">
        <f>G58+K58+O58+S58+V58+Y58+AB58+AE58</f>
        <v>0</v>
      </c>
      <c r="D58" s="28">
        <f t="shared" si="13"/>
        <v>0</v>
      </c>
      <c r="E58" s="28">
        <f t="shared" si="13"/>
        <v>0</v>
      </c>
      <c r="F58" s="28">
        <f>J58+N58+R58</f>
        <v>0</v>
      </c>
      <c r="G58" s="28"/>
      <c r="H58" s="28"/>
      <c r="I58" s="28">
        <v>0</v>
      </c>
      <c r="J58" s="28"/>
      <c r="K58" s="28"/>
      <c r="L58" s="28"/>
      <c r="M58" s="28">
        <v>0</v>
      </c>
      <c r="N58" s="28"/>
      <c r="O58" s="28"/>
      <c r="P58" s="28"/>
      <c r="Q58" s="28">
        <v>0</v>
      </c>
      <c r="R58" s="28"/>
    </row>
    <row r="59" spans="1:21" x14ac:dyDescent="0.2">
      <c r="A59" s="1">
        <v>13</v>
      </c>
      <c r="B59" s="10" t="s">
        <v>48</v>
      </c>
      <c r="C59" s="28">
        <f>G59+K59+O59+S59+V59+Y59+AB59+AE59</f>
        <v>0</v>
      </c>
      <c r="D59" s="28">
        <f t="shared" si="13"/>
        <v>0</v>
      </c>
      <c r="E59" s="28">
        <f t="shared" si="13"/>
        <v>0</v>
      </c>
      <c r="F59" s="28">
        <f>J59+N59+R59</f>
        <v>0</v>
      </c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</row>
    <row r="60" spans="1:21" x14ac:dyDescent="0.2">
      <c r="A60" s="7">
        <v>14</v>
      </c>
      <c r="B60" s="15" t="s">
        <v>49</v>
      </c>
      <c r="C60" s="50">
        <f t="shared" ref="C60:C67" si="14">G60+K60+O60</f>
        <v>37925000</v>
      </c>
      <c r="D60" s="50">
        <f t="shared" si="13"/>
        <v>36459684</v>
      </c>
      <c r="E60" s="50">
        <f t="shared" si="13"/>
        <v>44245060</v>
      </c>
      <c r="F60" s="50">
        <f t="shared" si="13"/>
        <v>36259581</v>
      </c>
      <c r="G60" s="39">
        <f>SUM(G55:G59)</f>
        <v>37925000</v>
      </c>
      <c r="H60" s="39">
        <f>SUM(H55:H59)</f>
        <v>36459684</v>
      </c>
      <c r="I60" s="39">
        <f>SUM(I55:I59)</f>
        <v>42360851</v>
      </c>
      <c r="J60" s="39">
        <f>SUM(J55:J59)</f>
        <v>34366571</v>
      </c>
      <c r="K60" s="39">
        <f t="shared" ref="K60:R60" si="15">SUM(K55:K59)</f>
        <v>0</v>
      </c>
      <c r="L60" s="39">
        <f t="shared" si="15"/>
        <v>0</v>
      </c>
      <c r="M60" s="39">
        <f t="shared" si="15"/>
        <v>1884209</v>
      </c>
      <c r="N60" s="39">
        <f t="shared" si="15"/>
        <v>1893010</v>
      </c>
      <c r="O60" s="39">
        <f t="shared" si="15"/>
        <v>0</v>
      </c>
      <c r="P60" s="39">
        <f t="shared" si="15"/>
        <v>0</v>
      </c>
      <c r="Q60" s="39">
        <f t="shared" si="15"/>
        <v>0</v>
      </c>
      <c r="R60" s="39">
        <f t="shared" si="15"/>
        <v>0</v>
      </c>
    </row>
    <row r="61" spans="1:21" x14ac:dyDescent="0.2">
      <c r="A61" s="1">
        <v>15</v>
      </c>
      <c r="B61" s="10" t="s">
        <v>50</v>
      </c>
      <c r="C61" s="51">
        <f t="shared" si="14"/>
        <v>0</v>
      </c>
      <c r="D61" s="51">
        <f t="shared" si="13"/>
        <v>0</v>
      </c>
      <c r="E61" s="51">
        <f t="shared" si="13"/>
        <v>0</v>
      </c>
      <c r="F61" s="51">
        <f t="shared" si="13"/>
        <v>0</v>
      </c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</row>
    <row r="62" spans="1:21" x14ac:dyDescent="0.2">
      <c r="A62" s="1">
        <v>16</v>
      </c>
      <c r="B62" s="10" t="s">
        <v>82</v>
      </c>
      <c r="C62" s="51">
        <f t="shared" si="14"/>
        <v>0</v>
      </c>
      <c r="D62" s="51">
        <f t="shared" si="13"/>
        <v>0</v>
      </c>
      <c r="E62" s="51">
        <f t="shared" si="13"/>
        <v>0</v>
      </c>
      <c r="F62" s="51">
        <f t="shared" si="13"/>
        <v>0</v>
      </c>
      <c r="G62" s="28">
        <v>0</v>
      </c>
      <c r="H62" s="28"/>
      <c r="I62" s="28">
        <v>0</v>
      </c>
      <c r="J62" s="28"/>
      <c r="K62" s="28">
        <v>0</v>
      </c>
      <c r="L62" s="28"/>
      <c r="M62" s="28">
        <v>0</v>
      </c>
      <c r="N62" s="28"/>
      <c r="O62" s="28">
        <v>0</v>
      </c>
      <c r="P62" s="28"/>
      <c r="Q62" s="28">
        <v>0</v>
      </c>
      <c r="R62" s="28"/>
    </row>
    <row r="63" spans="1:21" x14ac:dyDescent="0.2">
      <c r="A63" s="1">
        <v>17</v>
      </c>
      <c r="B63" s="10" t="s">
        <v>72</v>
      </c>
      <c r="C63" s="51">
        <f t="shared" si="14"/>
        <v>0</v>
      </c>
      <c r="D63" s="51">
        <f t="shared" si="13"/>
        <v>0</v>
      </c>
      <c r="E63" s="51">
        <f t="shared" si="13"/>
        <v>0</v>
      </c>
      <c r="F63" s="51">
        <f t="shared" si="13"/>
        <v>0</v>
      </c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</row>
    <row r="64" spans="1:21" x14ac:dyDescent="0.2">
      <c r="A64" s="1">
        <v>18</v>
      </c>
      <c r="B64" s="10" t="s">
        <v>70</v>
      </c>
      <c r="C64" s="51">
        <f t="shared" si="14"/>
        <v>0</v>
      </c>
      <c r="D64" s="51">
        <f t="shared" si="13"/>
        <v>0</v>
      </c>
      <c r="E64" s="51">
        <f t="shared" si="13"/>
        <v>0</v>
      </c>
      <c r="F64" s="51">
        <f t="shared" si="13"/>
        <v>0</v>
      </c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</row>
    <row r="65" spans="1:18" x14ac:dyDescent="0.2">
      <c r="A65" s="1">
        <v>19</v>
      </c>
      <c r="B65" s="10" t="s">
        <v>71</v>
      </c>
      <c r="C65" s="51">
        <f t="shared" si="14"/>
        <v>0</v>
      </c>
      <c r="D65" s="51">
        <f t="shared" si="13"/>
        <v>0</v>
      </c>
      <c r="E65" s="51">
        <f t="shared" si="13"/>
        <v>0</v>
      </c>
      <c r="F65" s="51">
        <f t="shared" si="13"/>
        <v>0</v>
      </c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x14ac:dyDescent="0.2">
      <c r="A66" s="7">
        <v>20</v>
      </c>
      <c r="B66" s="15" t="s">
        <v>51</v>
      </c>
      <c r="C66" s="50">
        <f t="shared" si="14"/>
        <v>0</v>
      </c>
      <c r="D66" s="50">
        <f t="shared" si="13"/>
        <v>0</v>
      </c>
      <c r="E66" s="50">
        <f t="shared" si="13"/>
        <v>0</v>
      </c>
      <c r="F66" s="50">
        <f t="shared" si="13"/>
        <v>0</v>
      </c>
      <c r="G66" s="39">
        <f t="shared" ref="G66:N66" si="16">SUM(G62:G65)</f>
        <v>0</v>
      </c>
      <c r="H66" s="39"/>
      <c r="I66" s="39">
        <f t="shared" si="16"/>
        <v>0</v>
      </c>
      <c r="J66" s="39">
        <f t="shared" si="16"/>
        <v>0</v>
      </c>
      <c r="K66" s="39">
        <f t="shared" si="16"/>
        <v>0</v>
      </c>
      <c r="L66" s="39">
        <f t="shared" si="16"/>
        <v>0</v>
      </c>
      <c r="M66" s="39">
        <f t="shared" si="16"/>
        <v>0</v>
      </c>
      <c r="N66" s="39">
        <f t="shared" si="16"/>
        <v>0</v>
      </c>
      <c r="O66" s="39">
        <f>SUM(O62:O65)</f>
        <v>0</v>
      </c>
      <c r="P66" s="39">
        <f>SUM(P62:P65)</f>
        <v>0</v>
      </c>
      <c r="Q66" s="39">
        <f>SUM(Q62:Q65)</f>
        <v>0</v>
      </c>
      <c r="R66" s="39">
        <f>SUM(R62:R65)</f>
        <v>0</v>
      </c>
    </row>
    <row r="67" spans="1:18" x14ac:dyDescent="0.2">
      <c r="A67" s="8">
        <v>22</v>
      </c>
      <c r="B67" s="16" t="s">
        <v>52</v>
      </c>
      <c r="C67" s="50">
        <f t="shared" si="14"/>
        <v>37925000</v>
      </c>
      <c r="D67" s="50">
        <f t="shared" si="13"/>
        <v>36459684</v>
      </c>
      <c r="E67" s="50">
        <f t="shared" si="13"/>
        <v>44245060</v>
      </c>
      <c r="F67" s="50">
        <f t="shared" si="13"/>
        <v>36259581</v>
      </c>
      <c r="G67" s="38">
        <f>G60+G66</f>
        <v>37925000</v>
      </c>
      <c r="H67" s="38">
        <f>H60+H66</f>
        <v>36459684</v>
      </c>
      <c r="I67" s="38">
        <f>I60+I66</f>
        <v>42360851</v>
      </c>
      <c r="J67" s="38">
        <f>J60+J66</f>
        <v>34366571</v>
      </c>
      <c r="K67" s="38">
        <f t="shared" ref="K67:R67" si="17">K60+K66</f>
        <v>0</v>
      </c>
      <c r="L67" s="38">
        <f t="shared" si="17"/>
        <v>0</v>
      </c>
      <c r="M67" s="38">
        <f t="shared" si="17"/>
        <v>1884209</v>
      </c>
      <c r="N67" s="38">
        <f t="shared" si="17"/>
        <v>1893010</v>
      </c>
      <c r="O67" s="38">
        <f t="shared" si="17"/>
        <v>0</v>
      </c>
      <c r="P67" s="38">
        <f t="shared" si="17"/>
        <v>0</v>
      </c>
      <c r="Q67" s="38">
        <f t="shared" si="17"/>
        <v>0</v>
      </c>
      <c r="R67" s="38">
        <f t="shared" si="17"/>
        <v>0</v>
      </c>
    </row>
    <row r="68" spans="1:18" x14ac:dyDescent="0.2">
      <c r="A68" s="1">
        <v>23</v>
      </c>
      <c r="B68" s="10" t="s">
        <v>73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1:18" x14ac:dyDescent="0.2">
      <c r="A69" s="9">
        <v>24</v>
      </c>
      <c r="B69" s="17" t="s">
        <v>53</v>
      </c>
      <c r="C69" s="40">
        <f t="shared" ref="C69:F85" si="18">G69+K69+O69</f>
        <v>0</v>
      </c>
      <c r="D69" s="40">
        <f t="shared" si="18"/>
        <v>0</v>
      </c>
      <c r="E69" s="40">
        <f>I69+M69+Q69</f>
        <v>0</v>
      </c>
      <c r="F69" s="40">
        <f>J69+N69+R69</f>
        <v>0</v>
      </c>
      <c r="G69" s="40">
        <v>0</v>
      </c>
      <c r="H69" s="40"/>
      <c r="I69" s="40">
        <v>0</v>
      </c>
      <c r="J69" s="40"/>
      <c r="K69" s="40">
        <v>0</v>
      </c>
      <c r="L69" s="40"/>
      <c r="M69" s="40">
        <v>0</v>
      </c>
      <c r="N69" s="40"/>
      <c r="O69" s="40">
        <v>0</v>
      </c>
      <c r="P69" s="40"/>
      <c r="Q69" s="40">
        <v>0</v>
      </c>
      <c r="R69" s="40"/>
    </row>
    <row r="70" spans="1:18" x14ac:dyDescent="0.2">
      <c r="A70" s="9">
        <v>25</v>
      </c>
      <c r="B70" s="10" t="s">
        <v>54</v>
      </c>
      <c r="C70" s="40">
        <f t="shared" si="18"/>
        <v>0</v>
      </c>
      <c r="D70" s="40">
        <f t="shared" si="18"/>
        <v>0</v>
      </c>
      <c r="E70" s="40">
        <f t="shared" si="18"/>
        <v>0</v>
      </c>
      <c r="F70" s="40">
        <f t="shared" si="18"/>
        <v>0</v>
      </c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</row>
    <row r="71" spans="1:18" x14ac:dyDescent="0.2">
      <c r="A71" s="8">
        <v>26</v>
      </c>
      <c r="B71" s="16" t="s">
        <v>55</v>
      </c>
      <c r="C71" s="50">
        <f t="shared" si="18"/>
        <v>0</v>
      </c>
      <c r="D71" s="50">
        <f t="shared" si="18"/>
        <v>0</v>
      </c>
      <c r="E71" s="50">
        <f t="shared" si="18"/>
        <v>0</v>
      </c>
      <c r="F71" s="50">
        <f t="shared" si="18"/>
        <v>0</v>
      </c>
      <c r="G71" s="38">
        <f t="shared" ref="G71:N71" si="19">SUM(G69:G70)</f>
        <v>0</v>
      </c>
      <c r="H71" s="38">
        <f t="shared" si="19"/>
        <v>0</v>
      </c>
      <c r="I71" s="38">
        <f t="shared" si="19"/>
        <v>0</v>
      </c>
      <c r="J71" s="38">
        <f t="shared" si="19"/>
        <v>0</v>
      </c>
      <c r="K71" s="38">
        <f t="shared" si="19"/>
        <v>0</v>
      </c>
      <c r="L71" s="38">
        <f t="shared" si="19"/>
        <v>0</v>
      </c>
      <c r="M71" s="38">
        <f t="shared" si="19"/>
        <v>0</v>
      </c>
      <c r="N71" s="38">
        <f t="shared" si="19"/>
        <v>0</v>
      </c>
      <c r="O71" s="38">
        <f>SUM(O69:O70)</f>
        <v>0</v>
      </c>
      <c r="P71" s="38">
        <f>SUM(P69:P70)</f>
        <v>0</v>
      </c>
      <c r="Q71" s="38">
        <f>SUM(Q69:Q70)</f>
        <v>0</v>
      </c>
      <c r="R71" s="38">
        <f>SUM(R69:R70)</f>
        <v>0</v>
      </c>
    </row>
    <row r="72" spans="1:18" x14ac:dyDescent="0.2">
      <c r="A72" s="8">
        <v>27</v>
      </c>
      <c r="B72" s="16" t="s">
        <v>56</v>
      </c>
      <c r="C72" s="50">
        <f t="shared" si="18"/>
        <v>37925000</v>
      </c>
      <c r="D72" s="50">
        <f t="shared" si="18"/>
        <v>36459684</v>
      </c>
      <c r="E72" s="50">
        <f t="shared" si="18"/>
        <v>44245060</v>
      </c>
      <c r="F72" s="50">
        <f t="shared" si="18"/>
        <v>36259581</v>
      </c>
      <c r="G72" s="38">
        <f>G71+G67</f>
        <v>37925000</v>
      </c>
      <c r="H72" s="38">
        <f>H71+H67</f>
        <v>36459684</v>
      </c>
      <c r="I72" s="38">
        <f>I71+I67</f>
        <v>42360851</v>
      </c>
      <c r="J72" s="38">
        <f>J71+J67</f>
        <v>34366571</v>
      </c>
      <c r="K72" s="38">
        <f t="shared" ref="K72:R72" si="20">K71+K67</f>
        <v>0</v>
      </c>
      <c r="L72" s="38">
        <f t="shared" si="20"/>
        <v>0</v>
      </c>
      <c r="M72" s="38">
        <f t="shared" si="20"/>
        <v>1884209</v>
      </c>
      <c r="N72" s="38">
        <f t="shared" si="20"/>
        <v>1893010</v>
      </c>
      <c r="O72" s="38">
        <f t="shared" si="20"/>
        <v>0</v>
      </c>
      <c r="P72" s="38">
        <f t="shared" si="20"/>
        <v>0</v>
      </c>
      <c r="Q72" s="38">
        <f t="shared" si="20"/>
        <v>0</v>
      </c>
      <c r="R72" s="38">
        <f t="shared" si="20"/>
        <v>0</v>
      </c>
    </row>
    <row r="73" spans="1:18" x14ac:dyDescent="0.2">
      <c r="A73" s="9">
        <v>28</v>
      </c>
      <c r="B73" s="17" t="s">
        <v>74</v>
      </c>
      <c r="C73" s="40">
        <f t="shared" si="18"/>
        <v>0</v>
      </c>
      <c r="D73" s="40">
        <f t="shared" si="18"/>
        <v>0</v>
      </c>
      <c r="E73" s="40">
        <f t="shared" si="18"/>
        <v>0</v>
      </c>
      <c r="F73" s="40">
        <f t="shared" si="18"/>
        <v>0</v>
      </c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</row>
    <row r="74" spans="1:18" x14ac:dyDescent="0.2">
      <c r="A74" s="8">
        <v>29</v>
      </c>
      <c r="B74" s="16" t="s">
        <v>57</v>
      </c>
      <c r="C74" s="50">
        <f t="shared" si="18"/>
        <v>0</v>
      </c>
      <c r="D74" s="50">
        <f t="shared" si="18"/>
        <v>0</v>
      </c>
      <c r="E74" s="50">
        <f t="shared" si="18"/>
        <v>0</v>
      </c>
      <c r="F74" s="50">
        <f t="shared" si="18"/>
        <v>0</v>
      </c>
      <c r="G74" s="38">
        <f>SUM(G73)</f>
        <v>0</v>
      </c>
      <c r="H74" s="38">
        <f>SUM(H73)</f>
        <v>0</v>
      </c>
      <c r="I74" s="38">
        <f>SUM(I73)</f>
        <v>0</v>
      </c>
      <c r="J74" s="38">
        <f>SUM(J73)</f>
        <v>0</v>
      </c>
      <c r="K74" s="38">
        <f t="shared" ref="K74:R74" si="21">SUM(K73)</f>
        <v>0</v>
      </c>
      <c r="L74" s="38">
        <f t="shared" si="21"/>
        <v>0</v>
      </c>
      <c r="M74" s="38">
        <f t="shared" si="21"/>
        <v>0</v>
      </c>
      <c r="N74" s="38">
        <f t="shared" si="21"/>
        <v>0</v>
      </c>
      <c r="O74" s="38">
        <f t="shared" si="21"/>
        <v>0</v>
      </c>
      <c r="P74" s="38">
        <f t="shared" si="21"/>
        <v>0</v>
      </c>
      <c r="Q74" s="38">
        <f t="shared" si="21"/>
        <v>0</v>
      </c>
      <c r="R74" s="38">
        <f t="shared" si="21"/>
        <v>0</v>
      </c>
    </row>
    <row r="75" spans="1:18" x14ac:dyDescent="0.2">
      <c r="A75" s="8">
        <v>30</v>
      </c>
      <c r="B75" s="16" t="s">
        <v>58</v>
      </c>
      <c r="C75" s="50">
        <f t="shared" si="18"/>
        <v>37925000</v>
      </c>
      <c r="D75" s="50">
        <f t="shared" si="18"/>
        <v>36459684</v>
      </c>
      <c r="E75" s="50">
        <f t="shared" si="18"/>
        <v>44245060</v>
      </c>
      <c r="F75" s="50">
        <f t="shared" si="18"/>
        <v>36259581</v>
      </c>
      <c r="G75" s="38">
        <f t="shared" ref="G75:N75" si="22">G67+G71</f>
        <v>37925000</v>
      </c>
      <c r="H75" s="38">
        <f t="shared" si="22"/>
        <v>36459684</v>
      </c>
      <c r="I75" s="38">
        <f t="shared" si="22"/>
        <v>42360851</v>
      </c>
      <c r="J75" s="38">
        <f t="shared" si="22"/>
        <v>34366571</v>
      </c>
      <c r="K75" s="38">
        <f t="shared" si="22"/>
        <v>0</v>
      </c>
      <c r="L75" s="38">
        <f t="shared" si="22"/>
        <v>0</v>
      </c>
      <c r="M75" s="38">
        <f t="shared" si="22"/>
        <v>1884209</v>
      </c>
      <c r="N75" s="38">
        <f t="shared" si="22"/>
        <v>1893010</v>
      </c>
      <c r="O75" s="38">
        <f>O67+O71</f>
        <v>0</v>
      </c>
      <c r="P75" s="38">
        <f>P67+P71</f>
        <v>0</v>
      </c>
      <c r="Q75" s="38">
        <f>Q67+Q71</f>
        <v>0</v>
      </c>
      <c r="R75" s="38">
        <f>R67+R71</f>
        <v>0</v>
      </c>
    </row>
    <row r="76" spans="1:18" x14ac:dyDescent="0.2">
      <c r="A76" s="8">
        <v>31</v>
      </c>
      <c r="B76" s="16" t="s">
        <v>59</v>
      </c>
      <c r="C76" s="50">
        <f t="shared" si="18"/>
        <v>0</v>
      </c>
      <c r="D76" s="50">
        <f t="shared" si="18"/>
        <v>0</v>
      </c>
      <c r="E76" s="50">
        <f t="shared" si="18"/>
        <v>0</v>
      </c>
      <c r="F76" s="50">
        <f t="shared" si="18"/>
        <v>0</v>
      </c>
      <c r="G76" s="38"/>
      <c r="H76" s="38"/>
      <c r="I76" s="38">
        <v>0</v>
      </c>
      <c r="J76" s="38"/>
      <c r="K76" s="38"/>
      <c r="L76" s="38"/>
      <c r="M76" s="38">
        <v>0</v>
      </c>
      <c r="N76" s="38"/>
      <c r="O76" s="38"/>
      <c r="P76" s="38"/>
      <c r="Q76" s="38">
        <v>0</v>
      </c>
      <c r="R76" s="38"/>
    </row>
    <row r="77" spans="1:18" x14ac:dyDescent="0.2">
      <c r="A77" s="8">
        <v>32</v>
      </c>
      <c r="B77" s="16" t="s">
        <v>58</v>
      </c>
      <c r="C77" s="50">
        <f t="shared" si="18"/>
        <v>37925000</v>
      </c>
      <c r="D77" s="50">
        <f t="shared" si="18"/>
        <v>36459684</v>
      </c>
      <c r="E77" s="50">
        <f t="shared" si="18"/>
        <v>44245060</v>
      </c>
      <c r="F77" s="50">
        <f t="shared" si="18"/>
        <v>36259581</v>
      </c>
      <c r="G77" s="38">
        <f t="shared" ref="G77:N77" si="23">SUM(G75:G76)</f>
        <v>37925000</v>
      </c>
      <c r="H77" s="38">
        <f t="shared" si="23"/>
        <v>36459684</v>
      </c>
      <c r="I77" s="38">
        <f t="shared" si="23"/>
        <v>42360851</v>
      </c>
      <c r="J77" s="38">
        <f t="shared" si="23"/>
        <v>34366571</v>
      </c>
      <c r="K77" s="38">
        <f t="shared" si="23"/>
        <v>0</v>
      </c>
      <c r="L77" s="38">
        <f t="shared" si="23"/>
        <v>0</v>
      </c>
      <c r="M77" s="38">
        <f t="shared" si="23"/>
        <v>1884209</v>
      </c>
      <c r="N77" s="38">
        <f t="shared" si="23"/>
        <v>1893010</v>
      </c>
      <c r="O77" s="38">
        <f>SUM(O75:O76)</f>
        <v>0</v>
      </c>
      <c r="P77" s="38">
        <f>SUM(P75:P76)</f>
        <v>0</v>
      </c>
      <c r="Q77" s="38">
        <f>SUM(Q75:Q76)</f>
        <v>0</v>
      </c>
      <c r="R77" s="38">
        <f>SUM(R75:R76)</f>
        <v>0</v>
      </c>
    </row>
    <row r="78" spans="1:18" x14ac:dyDescent="0.2">
      <c r="A78" s="8">
        <v>33</v>
      </c>
      <c r="B78" s="15"/>
      <c r="C78" s="50"/>
      <c r="D78" s="50"/>
      <c r="E78" s="50"/>
      <c r="F78" s="50"/>
      <c r="G78" s="39"/>
      <c r="H78" s="39"/>
      <c r="I78" s="39"/>
      <c r="J78" s="39"/>
      <c r="K78" s="49"/>
      <c r="L78" s="49"/>
      <c r="M78" s="49"/>
      <c r="N78" s="49"/>
      <c r="O78" s="49"/>
      <c r="P78" s="49"/>
      <c r="Q78" s="49"/>
      <c r="R78" s="49"/>
    </row>
    <row r="79" spans="1:18" x14ac:dyDescent="0.2">
      <c r="A79" s="8">
        <v>34</v>
      </c>
      <c r="B79" s="10" t="s">
        <v>60</v>
      </c>
      <c r="C79" s="52">
        <f t="shared" si="18"/>
        <v>0</v>
      </c>
      <c r="D79" s="52">
        <f t="shared" si="18"/>
        <v>0</v>
      </c>
      <c r="E79" s="52">
        <f t="shared" si="18"/>
        <v>0</v>
      </c>
      <c r="F79" s="52">
        <f t="shared" si="18"/>
        <v>0</v>
      </c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</row>
    <row r="80" spans="1:18" x14ac:dyDescent="0.2">
      <c r="A80" s="8">
        <v>35</v>
      </c>
      <c r="B80" s="10" t="s">
        <v>61</v>
      </c>
      <c r="C80" s="52">
        <f t="shared" si="18"/>
        <v>6</v>
      </c>
      <c r="D80" s="52">
        <f t="shared" si="18"/>
        <v>6</v>
      </c>
      <c r="E80" s="52">
        <f t="shared" si="18"/>
        <v>6</v>
      </c>
      <c r="F80" s="52">
        <f t="shared" si="18"/>
        <v>6</v>
      </c>
      <c r="G80" s="43">
        <v>6</v>
      </c>
      <c r="H80" s="43">
        <v>6</v>
      </c>
      <c r="I80" s="43">
        <v>6</v>
      </c>
      <c r="J80" s="43">
        <v>6</v>
      </c>
      <c r="K80" s="43"/>
      <c r="L80" s="43"/>
      <c r="M80" s="43"/>
      <c r="N80" s="43"/>
      <c r="O80" s="43"/>
      <c r="P80" s="43"/>
      <c r="Q80" s="43"/>
      <c r="R80" s="43"/>
    </row>
    <row r="81" spans="1:18" x14ac:dyDescent="0.2">
      <c r="A81" s="8">
        <v>36</v>
      </c>
      <c r="B81" s="10" t="s">
        <v>62</v>
      </c>
      <c r="C81" s="52">
        <f t="shared" si="18"/>
        <v>0</v>
      </c>
      <c r="D81" s="52">
        <f t="shared" si="18"/>
        <v>0</v>
      </c>
      <c r="E81" s="52">
        <f t="shared" si="18"/>
        <v>0</v>
      </c>
      <c r="F81" s="52">
        <f t="shared" si="18"/>
        <v>0</v>
      </c>
      <c r="G81" s="43">
        <v>0</v>
      </c>
      <c r="H81" s="43"/>
      <c r="I81" s="43">
        <v>0</v>
      </c>
      <c r="J81" s="43"/>
      <c r="K81" s="43">
        <v>0</v>
      </c>
      <c r="L81" s="43"/>
      <c r="M81" s="43">
        <v>0</v>
      </c>
      <c r="N81" s="43"/>
      <c r="O81" s="43">
        <v>0</v>
      </c>
      <c r="P81" s="43"/>
      <c r="Q81" s="43">
        <v>0</v>
      </c>
      <c r="R81" s="43"/>
    </row>
    <row r="82" spans="1:18" x14ac:dyDescent="0.2">
      <c r="A82" s="8">
        <v>37</v>
      </c>
      <c r="B82" s="10" t="s">
        <v>63</v>
      </c>
      <c r="C82" s="52">
        <f t="shared" si="18"/>
        <v>0</v>
      </c>
      <c r="D82" s="52">
        <f t="shared" si="18"/>
        <v>0</v>
      </c>
      <c r="E82" s="52">
        <f t="shared" si="18"/>
        <v>0</v>
      </c>
      <c r="F82" s="52">
        <f t="shared" si="18"/>
        <v>0</v>
      </c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</row>
    <row r="83" spans="1:18" x14ac:dyDescent="0.2">
      <c r="A83" s="8">
        <v>38</v>
      </c>
      <c r="B83" s="10" t="s">
        <v>64</v>
      </c>
      <c r="C83" s="52">
        <f t="shared" si="18"/>
        <v>0</v>
      </c>
      <c r="D83" s="52">
        <f t="shared" si="18"/>
        <v>6</v>
      </c>
      <c r="E83" s="52">
        <f t="shared" si="18"/>
        <v>6</v>
      </c>
      <c r="F83" s="52">
        <f t="shared" si="18"/>
        <v>6</v>
      </c>
      <c r="G83" s="43"/>
      <c r="H83" s="43"/>
      <c r="I83" s="43"/>
      <c r="J83" s="43"/>
      <c r="K83" s="43">
        <v>0</v>
      </c>
      <c r="L83" s="43">
        <v>6</v>
      </c>
      <c r="M83" s="43">
        <v>6</v>
      </c>
      <c r="N83" s="43">
        <v>6</v>
      </c>
      <c r="O83" s="43">
        <v>0</v>
      </c>
      <c r="P83" s="43"/>
      <c r="Q83" s="43">
        <v>0</v>
      </c>
      <c r="R83" s="43">
        <v>0</v>
      </c>
    </row>
    <row r="84" spans="1:18" x14ac:dyDescent="0.2">
      <c r="A84" s="8">
        <v>39</v>
      </c>
      <c r="B84" s="10" t="s">
        <v>65</v>
      </c>
      <c r="C84" s="52">
        <f t="shared" si="18"/>
        <v>0</v>
      </c>
      <c r="D84" s="52">
        <f t="shared" si="18"/>
        <v>0</v>
      </c>
      <c r="E84" s="52">
        <f t="shared" si="18"/>
        <v>0</v>
      </c>
      <c r="F84" s="52">
        <f t="shared" si="18"/>
        <v>0</v>
      </c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</row>
    <row r="85" spans="1:18" x14ac:dyDescent="0.2">
      <c r="A85" s="8">
        <v>40</v>
      </c>
      <c r="B85" s="16" t="s">
        <v>76</v>
      </c>
      <c r="C85" s="52">
        <f t="shared" si="18"/>
        <v>6</v>
      </c>
      <c r="D85" s="52">
        <f t="shared" si="18"/>
        <v>12</v>
      </c>
      <c r="E85" s="52">
        <f t="shared" si="18"/>
        <v>12</v>
      </c>
      <c r="F85" s="52">
        <f t="shared" si="18"/>
        <v>12</v>
      </c>
      <c r="G85" s="43">
        <f t="shared" ref="G85:N85" si="24">SUM(G79:G83)</f>
        <v>6</v>
      </c>
      <c r="H85" s="43">
        <f t="shared" si="24"/>
        <v>6</v>
      </c>
      <c r="I85" s="43">
        <f t="shared" si="24"/>
        <v>6</v>
      </c>
      <c r="J85" s="43">
        <f t="shared" si="24"/>
        <v>6</v>
      </c>
      <c r="K85" s="43">
        <f t="shared" si="24"/>
        <v>0</v>
      </c>
      <c r="L85" s="43">
        <f t="shared" si="24"/>
        <v>6</v>
      </c>
      <c r="M85" s="43">
        <f t="shared" si="24"/>
        <v>6</v>
      </c>
      <c r="N85" s="43">
        <f t="shared" si="24"/>
        <v>6</v>
      </c>
      <c r="O85" s="43">
        <f>SUM(O79:O83)</f>
        <v>0</v>
      </c>
      <c r="P85" s="43"/>
      <c r="Q85" s="43">
        <f>SUM(Q79:Q83)</f>
        <v>0</v>
      </c>
      <c r="R85" s="43">
        <f>SUM(R79:R83)</f>
        <v>0</v>
      </c>
    </row>
  </sheetData>
  <mergeCells count="22">
    <mergeCell ref="S51:U51"/>
    <mergeCell ref="G49:J49"/>
    <mergeCell ref="K49:N49"/>
    <mergeCell ref="O49:R49"/>
    <mergeCell ref="G51:J51"/>
    <mergeCell ref="K51:N51"/>
    <mergeCell ref="O51:R51"/>
    <mergeCell ref="G11:J11"/>
    <mergeCell ref="K11:N11"/>
    <mergeCell ref="O11:R11"/>
    <mergeCell ref="S11:U11"/>
    <mergeCell ref="G47:J47"/>
    <mergeCell ref="K47:N47"/>
    <mergeCell ref="O47:R47"/>
    <mergeCell ref="G7:J7"/>
    <mergeCell ref="K7:N7"/>
    <mergeCell ref="O7:R7"/>
    <mergeCell ref="S7:U7"/>
    <mergeCell ref="G9:J9"/>
    <mergeCell ref="K9:N9"/>
    <mergeCell ref="O9:R9"/>
    <mergeCell ref="S9:U9"/>
  </mergeCells>
  <pageMargins left="0" right="0" top="0.35433070866141736" bottom="0.31496062992125984" header="0.19685039370078741" footer="0.15748031496062992"/>
  <pageSetup paperSize="8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workbookViewId="0">
      <selection activeCell="E4" sqref="E4"/>
    </sheetView>
  </sheetViews>
  <sheetFormatPr defaultRowHeight="12.75" x14ac:dyDescent="0.2"/>
  <cols>
    <col min="1" max="1" width="3.28515625" customWidth="1"/>
    <col min="2" max="2" width="45.42578125" customWidth="1"/>
    <col min="3" max="3" width="10.7109375" style="23" customWidth="1"/>
    <col min="4" max="5" width="10.140625" style="23" customWidth="1"/>
    <col min="6" max="6" width="10.7109375" style="23" customWidth="1"/>
    <col min="7" max="7" width="12" style="23" customWidth="1"/>
    <col min="8" max="8" width="11.7109375" style="23" customWidth="1"/>
    <col min="9" max="10" width="14.28515625" style="44" customWidth="1"/>
    <col min="11" max="11" width="14.42578125" style="44" customWidth="1"/>
    <col min="12" max="12" width="14.28515625" style="44" customWidth="1"/>
    <col min="13" max="13" width="11" style="44" customWidth="1"/>
    <col min="14" max="14" width="11.7109375" style="44" customWidth="1"/>
  </cols>
  <sheetData>
    <row r="1" spans="1:17" x14ac:dyDescent="0.2">
      <c r="B1" t="s">
        <v>79</v>
      </c>
    </row>
    <row r="2" spans="1:17" x14ac:dyDescent="0.2">
      <c r="C2" s="23" t="s">
        <v>81</v>
      </c>
    </row>
    <row r="3" spans="1:17" ht="6.75" customHeight="1" x14ac:dyDescent="0.2">
      <c r="O3" s="4"/>
      <c r="P3" s="4"/>
      <c r="Q3" s="4"/>
    </row>
    <row r="4" spans="1:17" x14ac:dyDescent="0.2">
      <c r="C4" s="23" t="s">
        <v>103</v>
      </c>
      <c r="O4" s="4"/>
      <c r="P4" s="4"/>
      <c r="Q4" s="4"/>
    </row>
    <row r="5" spans="1:17" ht="10.5" customHeight="1" x14ac:dyDescent="0.2">
      <c r="O5" s="4"/>
      <c r="P5" s="4"/>
      <c r="Q5" s="4"/>
    </row>
    <row r="6" spans="1:17" x14ac:dyDescent="0.2">
      <c r="B6" t="s">
        <v>0</v>
      </c>
      <c r="F6" s="23" t="s">
        <v>25</v>
      </c>
      <c r="I6" s="44" t="s">
        <v>85</v>
      </c>
      <c r="L6" s="44" t="s">
        <v>85</v>
      </c>
      <c r="O6" s="4"/>
      <c r="P6" s="4"/>
      <c r="Q6" s="4"/>
    </row>
    <row r="7" spans="1:17" x14ac:dyDescent="0.2">
      <c r="A7" s="1">
        <v>1</v>
      </c>
      <c r="B7" s="1"/>
      <c r="C7" s="24"/>
      <c r="D7" s="25"/>
      <c r="E7" s="25"/>
      <c r="F7" s="54" t="s">
        <v>83</v>
      </c>
      <c r="G7" s="55"/>
      <c r="H7" s="56"/>
      <c r="I7" s="63" t="s">
        <v>83</v>
      </c>
      <c r="J7" s="64"/>
      <c r="K7" s="65"/>
      <c r="L7" s="63" t="s">
        <v>83</v>
      </c>
      <c r="M7" s="64"/>
      <c r="N7" s="65"/>
      <c r="O7" s="66"/>
      <c r="P7" s="66"/>
      <c r="Q7" s="66"/>
    </row>
    <row r="8" spans="1:17" x14ac:dyDescent="0.2">
      <c r="A8" s="1">
        <v>2</v>
      </c>
      <c r="B8" s="2" t="s">
        <v>1</v>
      </c>
      <c r="C8" s="26" t="s">
        <v>2</v>
      </c>
      <c r="D8" s="27"/>
      <c r="E8" s="27"/>
      <c r="F8" s="28" t="s">
        <v>22</v>
      </c>
      <c r="G8" s="29"/>
      <c r="H8" s="30"/>
      <c r="I8" s="43" t="s">
        <v>22</v>
      </c>
      <c r="J8" s="45"/>
      <c r="K8" s="46"/>
      <c r="L8" s="43" t="s">
        <v>22</v>
      </c>
      <c r="M8" s="45"/>
      <c r="N8" s="46"/>
      <c r="O8" s="4"/>
      <c r="P8" s="4"/>
      <c r="Q8" s="4"/>
    </row>
    <row r="9" spans="1:17" x14ac:dyDescent="0.2">
      <c r="A9" s="1">
        <v>3</v>
      </c>
      <c r="B9" s="3"/>
      <c r="C9" s="31"/>
      <c r="D9" s="32"/>
      <c r="E9" s="32"/>
      <c r="F9" s="54" t="s">
        <v>23</v>
      </c>
      <c r="G9" s="55"/>
      <c r="H9" s="56"/>
      <c r="I9" s="63" t="s">
        <v>23</v>
      </c>
      <c r="J9" s="64"/>
      <c r="K9" s="65"/>
      <c r="L9" s="63" t="s">
        <v>23</v>
      </c>
      <c r="M9" s="64"/>
      <c r="N9" s="65"/>
      <c r="O9" s="66"/>
      <c r="P9" s="66"/>
      <c r="Q9" s="66"/>
    </row>
    <row r="10" spans="1:17" x14ac:dyDescent="0.2">
      <c r="A10" s="1">
        <v>4</v>
      </c>
      <c r="B10" s="5"/>
      <c r="C10" s="33"/>
      <c r="D10" s="34"/>
      <c r="E10" s="34"/>
      <c r="F10" s="35" t="s">
        <v>80</v>
      </c>
      <c r="G10" s="29"/>
      <c r="H10" s="30"/>
      <c r="I10" s="47" t="s">
        <v>86</v>
      </c>
      <c r="J10" s="45"/>
      <c r="K10" s="46"/>
      <c r="L10" s="47">
        <v>900020</v>
      </c>
      <c r="M10" s="45"/>
      <c r="N10" s="46"/>
      <c r="O10" s="4"/>
      <c r="P10" s="4"/>
      <c r="Q10" s="4"/>
    </row>
    <row r="11" spans="1:17" x14ac:dyDescent="0.2">
      <c r="A11" s="1">
        <v>5</v>
      </c>
      <c r="B11" s="3"/>
      <c r="C11" s="31"/>
      <c r="D11" s="32"/>
      <c r="E11" s="32"/>
      <c r="F11" s="57" t="s">
        <v>24</v>
      </c>
      <c r="G11" s="58"/>
      <c r="H11" s="59"/>
      <c r="I11" s="60" t="s">
        <v>24</v>
      </c>
      <c r="J11" s="61"/>
      <c r="K11" s="62"/>
      <c r="L11" s="60" t="s">
        <v>24</v>
      </c>
      <c r="M11" s="61"/>
      <c r="N11" s="62"/>
      <c r="O11" s="53"/>
      <c r="P11" s="53"/>
      <c r="Q11" s="53"/>
    </row>
    <row r="12" spans="1:17" x14ac:dyDescent="0.2">
      <c r="A12" s="1">
        <v>6</v>
      </c>
      <c r="B12" s="14" t="s">
        <v>40</v>
      </c>
      <c r="C12" s="36" t="s">
        <v>41</v>
      </c>
      <c r="D12" s="36" t="s">
        <v>43</v>
      </c>
      <c r="E12" s="36" t="s">
        <v>66</v>
      </c>
      <c r="F12" s="36" t="s">
        <v>67</v>
      </c>
      <c r="G12" s="36" t="s">
        <v>88</v>
      </c>
      <c r="H12" s="36" t="s">
        <v>89</v>
      </c>
      <c r="I12" s="48" t="s">
        <v>90</v>
      </c>
      <c r="J12" s="48" t="s">
        <v>92</v>
      </c>
      <c r="K12" s="48" t="s">
        <v>93</v>
      </c>
      <c r="L12" s="48" t="s">
        <v>94</v>
      </c>
      <c r="M12" s="48" t="s">
        <v>96</v>
      </c>
      <c r="N12" s="48" t="s">
        <v>97</v>
      </c>
      <c r="O12" s="18"/>
      <c r="P12" s="18"/>
      <c r="Q12" s="18"/>
    </row>
    <row r="13" spans="1:17" x14ac:dyDescent="0.2">
      <c r="A13" s="1">
        <v>7</v>
      </c>
      <c r="B13" s="6"/>
      <c r="C13" s="36">
        <v>2020</v>
      </c>
      <c r="D13" s="36">
        <v>2020</v>
      </c>
      <c r="E13" s="36">
        <v>2020</v>
      </c>
      <c r="F13" s="36">
        <v>2020</v>
      </c>
      <c r="G13" s="36">
        <v>2020</v>
      </c>
      <c r="H13" s="36">
        <v>2020</v>
      </c>
      <c r="I13" s="36">
        <v>2020</v>
      </c>
      <c r="J13" s="36">
        <v>2020</v>
      </c>
      <c r="K13" s="36">
        <v>2020</v>
      </c>
      <c r="L13" s="36">
        <v>2020</v>
      </c>
      <c r="M13" s="36">
        <v>2020</v>
      </c>
      <c r="N13" s="36">
        <v>2020</v>
      </c>
      <c r="O13" s="18"/>
      <c r="P13" s="18"/>
      <c r="Q13" s="18"/>
    </row>
    <row r="14" spans="1:17" x14ac:dyDescent="0.2">
      <c r="A14" s="1">
        <v>8</v>
      </c>
      <c r="B14" s="5" t="s">
        <v>3</v>
      </c>
      <c r="C14" s="37" t="s">
        <v>4</v>
      </c>
      <c r="D14" s="37" t="s">
        <v>84</v>
      </c>
      <c r="E14" s="37" t="s">
        <v>101</v>
      </c>
      <c r="F14" s="37" t="s">
        <v>4</v>
      </c>
      <c r="G14" s="37" t="s">
        <v>84</v>
      </c>
      <c r="H14" s="37" t="s">
        <v>101</v>
      </c>
      <c r="I14" s="37" t="s">
        <v>4</v>
      </c>
      <c r="J14" s="37" t="s">
        <v>84</v>
      </c>
      <c r="K14" s="37" t="s">
        <v>101</v>
      </c>
      <c r="L14" s="37" t="s">
        <v>4</v>
      </c>
      <c r="M14" s="37" t="s">
        <v>84</v>
      </c>
      <c r="N14" s="37" t="s">
        <v>101</v>
      </c>
      <c r="O14" s="4"/>
      <c r="P14" s="4"/>
      <c r="Q14" s="4"/>
    </row>
    <row r="15" spans="1:17" x14ac:dyDescent="0.2">
      <c r="A15" s="1">
        <v>9</v>
      </c>
      <c r="B15" s="1" t="s">
        <v>5</v>
      </c>
      <c r="C15" s="28">
        <f t="shared" ref="C15:C34" si="0">F15+I15+L15</f>
        <v>0</v>
      </c>
      <c r="D15" s="28">
        <f t="shared" ref="D15:D34" si="1">G15+J15+M15</f>
        <v>0</v>
      </c>
      <c r="E15" s="28">
        <f t="shared" ref="E15:E34" si="2">H15+K15+N15</f>
        <v>0</v>
      </c>
      <c r="F15" s="28"/>
      <c r="G15" s="28"/>
      <c r="H15" s="28"/>
      <c r="I15" s="28"/>
      <c r="J15" s="28"/>
      <c r="K15" s="28"/>
      <c r="L15" s="28"/>
      <c r="M15" s="28"/>
      <c r="N15" s="28"/>
      <c r="O15" s="4"/>
      <c r="P15" s="4"/>
      <c r="Q15" s="4"/>
    </row>
    <row r="16" spans="1:17" x14ac:dyDescent="0.2">
      <c r="A16" s="1">
        <v>10</v>
      </c>
      <c r="B16" s="1" t="s">
        <v>6</v>
      </c>
      <c r="C16" s="28">
        <f t="shared" si="0"/>
        <v>0</v>
      </c>
      <c r="D16" s="28">
        <f t="shared" si="1"/>
        <v>0</v>
      </c>
      <c r="E16" s="28">
        <f t="shared" si="2"/>
        <v>0</v>
      </c>
      <c r="F16" s="28"/>
      <c r="G16" s="28"/>
      <c r="H16" s="28"/>
      <c r="I16" s="28"/>
      <c r="J16" s="28"/>
      <c r="K16" s="28"/>
      <c r="L16" s="28"/>
      <c r="M16" s="28"/>
      <c r="N16" s="28"/>
      <c r="O16" s="4"/>
      <c r="P16" s="4"/>
      <c r="Q16" s="4"/>
    </row>
    <row r="17" spans="1:17" x14ac:dyDescent="0.2">
      <c r="A17" s="1">
        <v>11</v>
      </c>
      <c r="B17" s="1" t="s">
        <v>26</v>
      </c>
      <c r="C17" s="28">
        <f t="shared" si="0"/>
        <v>0</v>
      </c>
      <c r="D17" s="28">
        <f t="shared" si="1"/>
        <v>0</v>
      </c>
      <c r="E17" s="28">
        <f t="shared" si="2"/>
        <v>0</v>
      </c>
      <c r="F17" s="28"/>
      <c r="G17" s="28"/>
      <c r="H17" s="28"/>
      <c r="I17" s="28"/>
      <c r="J17" s="28"/>
      <c r="K17" s="28"/>
      <c r="L17" s="28"/>
      <c r="M17" s="28"/>
      <c r="N17" s="28"/>
      <c r="O17" s="4"/>
      <c r="P17" s="4"/>
      <c r="Q17" s="4"/>
    </row>
    <row r="18" spans="1:17" x14ac:dyDescent="0.2">
      <c r="A18" s="1">
        <v>12</v>
      </c>
      <c r="B18" s="1" t="s">
        <v>7</v>
      </c>
      <c r="C18" s="28">
        <f t="shared" si="0"/>
        <v>0</v>
      </c>
      <c r="D18" s="28">
        <f t="shared" si="1"/>
        <v>0</v>
      </c>
      <c r="E18" s="28">
        <f t="shared" si="2"/>
        <v>0</v>
      </c>
      <c r="F18" s="28"/>
      <c r="G18" s="28"/>
      <c r="H18" s="28"/>
      <c r="I18" s="28"/>
      <c r="J18" s="28"/>
      <c r="K18" s="28"/>
      <c r="L18" s="28"/>
      <c r="M18" s="28"/>
      <c r="N18" s="28"/>
      <c r="O18" s="4"/>
      <c r="P18" s="4"/>
      <c r="Q18" s="4"/>
    </row>
    <row r="19" spans="1:17" x14ac:dyDescent="0.2">
      <c r="A19" s="1">
        <v>13</v>
      </c>
      <c r="B19" s="1" t="s">
        <v>8</v>
      </c>
      <c r="C19" s="28">
        <f t="shared" si="0"/>
        <v>0</v>
      </c>
      <c r="D19" s="28">
        <f t="shared" si="1"/>
        <v>2744</v>
      </c>
      <c r="E19" s="28">
        <f t="shared" si="2"/>
        <v>0</v>
      </c>
      <c r="F19" s="28"/>
      <c r="G19" s="28">
        <v>2744</v>
      </c>
      <c r="H19" s="28"/>
      <c r="I19" s="28"/>
      <c r="J19" s="28"/>
      <c r="K19" s="28"/>
      <c r="L19" s="28"/>
      <c r="M19" s="28"/>
      <c r="N19" s="28"/>
      <c r="O19" s="4"/>
      <c r="P19" s="4"/>
      <c r="Q19" s="4"/>
    </row>
    <row r="20" spans="1:17" x14ac:dyDescent="0.2">
      <c r="A20" s="1">
        <v>14</v>
      </c>
      <c r="B20" s="1" t="s">
        <v>9</v>
      </c>
      <c r="C20" s="28">
        <f t="shared" si="0"/>
        <v>0</v>
      </c>
      <c r="D20" s="28">
        <f t="shared" si="1"/>
        <v>441</v>
      </c>
      <c r="E20" s="28">
        <f t="shared" si="2"/>
        <v>0</v>
      </c>
      <c r="F20" s="28"/>
      <c r="G20" s="28"/>
      <c r="H20" s="28"/>
      <c r="I20" s="28"/>
      <c r="J20" s="28"/>
      <c r="K20" s="28"/>
      <c r="L20" s="28"/>
      <c r="M20" s="28">
        <v>441</v>
      </c>
      <c r="N20" s="28">
        <v>0</v>
      </c>
      <c r="O20" s="19"/>
      <c r="P20" s="19"/>
      <c r="Q20" s="19"/>
    </row>
    <row r="21" spans="1:17" x14ac:dyDescent="0.2">
      <c r="A21" s="1">
        <v>15</v>
      </c>
      <c r="B21" s="1" t="s">
        <v>10</v>
      </c>
      <c r="C21" s="28">
        <f t="shared" si="0"/>
        <v>0</v>
      </c>
      <c r="D21" s="28">
        <f t="shared" si="1"/>
        <v>0</v>
      </c>
      <c r="E21" s="28">
        <f t="shared" si="2"/>
        <v>0</v>
      </c>
      <c r="F21" s="28"/>
      <c r="G21" s="28"/>
      <c r="H21" s="28"/>
      <c r="I21" s="28"/>
      <c r="J21" s="28"/>
      <c r="K21" s="28"/>
      <c r="L21" s="28"/>
      <c r="M21" s="28"/>
      <c r="N21" s="28"/>
      <c r="O21" s="4"/>
      <c r="P21" s="4"/>
      <c r="Q21" s="4"/>
    </row>
    <row r="22" spans="1:17" x14ac:dyDescent="0.2">
      <c r="A22" s="1">
        <v>16</v>
      </c>
      <c r="B22" s="1" t="s">
        <v>11</v>
      </c>
      <c r="C22" s="28">
        <f t="shared" si="0"/>
        <v>0</v>
      </c>
      <c r="D22" s="28">
        <f t="shared" si="1"/>
        <v>0</v>
      </c>
      <c r="E22" s="28">
        <f t="shared" si="2"/>
        <v>0</v>
      </c>
      <c r="F22" s="28"/>
      <c r="G22" s="28"/>
      <c r="H22" s="28"/>
      <c r="I22" s="28"/>
      <c r="J22" s="28"/>
      <c r="K22" s="28"/>
      <c r="L22" s="28"/>
      <c r="M22" s="28"/>
      <c r="N22" s="28"/>
      <c r="O22" s="4"/>
      <c r="P22" s="4"/>
      <c r="Q22" s="4"/>
    </row>
    <row r="23" spans="1:17" x14ac:dyDescent="0.2">
      <c r="A23" s="1">
        <v>17</v>
      </c>
      <c r="B23" s="7" t="s">
        <v>28</v>
      </c>
      <c r="C23" s="38">
        <f t="shared" si="0"/>
        <v>0</v>
      </c>
      <c r="D23" s="38">
        <f t="shared" si="1"/>
        <v>3185</v>
      </c>
      <c r="E23" s="38">
        <f t="shared" si="2"/>
        <v>0</v>
      </c>
      <c r="F23" s="39">
        <f t="shared" ref="F23:K23" si="3">SUM(F15:F22)</f>
        <v>0</v>
      </c>
      <c r="G23" s="39">
        <f t="shared" si="3"/>
        <v>2744</v>
      </c>
      <c r="H23" s="39">
        <f t="shared" si="3"/>
        <v>0</v>
      </c>
      <c r="I23" s="39">
        <f t="shared" si="3"/>
        <v>0</v>
      </c>
      <c r="J23" s="39">
        <f t="shared" si="3"/>
        <v>0</v>
      </c>
      <c r="K23" s="39">
        <f t="shared" si="3"/>
        <v>0</v>
      </c>
      <c r="L23" s="39">
        <f>SUM(L15:L22)</f>
        <v>0</v>
      </c>
      <c r="M23" s="39">
        <f>SUM(M15:M22)</f>
        <v>441</v>
      </c>
      <c r="N23" s="39">
        <f>SUM(N15:N22)</f>
        <v>0</v>
      </c>
      <c r="O23" s="4"/>
      <c r="P23" s="4"/>
      <c r="Q23" s="4"/>
    </row>
    <row r="24" spans="1:17" x14ac:dyDescent="0.2">
      <c r="A24" s="1">
        <v>18</v>
      </c>
      <c r="B24" s="1" t="s">
        <v>29</v>
      </c>
      <c r="C24" s="28">
        <f t="shared" si="0"/>
        <v>0</v>
      </c>
      <c r="D24" s="28">
        <f t="shared" si="1"/>
        <v>0</v>
      </c>
      <c r="E24" s="28">
        <f t="shared" si="2"/>
        <v>0</v>
      </c>
      <c r="F24" s="40"/>
      <c r="G24" s="40"/>
      <c r="H24" s="40"/>
      <c r="I24" s="40"/>
      <c r="J24" s="40"/>
      <c r="K24" s="40"/>
      <c r="L24" s="40"/>
      <c r="M24" s="40"/>
      <c r="N24" s="40"/>
      <c r="O24" s="4"/>
      <c r="P24" s="4"/>
      <c r="Q24" s="4"/>
    </row>
    <row r="25" spans="1:17" x14ac:dyDescent="0.2">
      <c r="A25" s="1">
        <v>19</v>
      </c>
      <c r="B25" s="1" t="s">
        <v>33</v>
      </c>
      <c r="C25" s="28">
        <f t="shared" si="0"/>
        <v>0</v>
      </c>
      <c r="D25" s="28">
        <f t="shared" si="1"/>
        <v>0</v>
      </c>
      <c r="E25" s="28">
        <f t="shared" si="2"/>
        <v>0</v>
      </c>
      <c r="F25" s="40"/>
      <c r="G25" s="40"/>
      <c r="H25" s="40"/>
      <c r="I25" s="40"/>
      <c r="J25" s="40"/>
      <c r="K25" s="40"/>
      <c r="L25" s="40"/>
      <c r="M25" s="40"/>
      <c r="N25" s="40"/>
      <c r="O25" s="4"/>
      <c r="P25" s="4"/>
      <c r="Q25" s="4"/>
    </row>
    <row r="26" spans="1:17" x14ac:dyDescent="0.2">
      <c r="A26" s="1">
        <v>20</v>
      </c>
      <c r="B26" s="1" t="s">
        <v>30</v>
      </c>
      <c r="C26" s="28">
        <f t="shared" si="0"/>
        <v>0</v>
      </c>
      <c r="D26" s="28">
        <f t="shared" si="1"/>
        <v>0</v>
      </c>
      <c r="E26" s="28">
        <f t="shared" si="2"/>
        <v>0</v>
      </c>
      <c r="F26" s="39"/>
      <c r="G26" s="39"/>
      <c r="H26" s="39"/>
      <c r="I26" s="39"/>
      <c r="J26" s="39"/>
      <c r="K26" s="39"/>
      <c r="L26" s="39"/>
      <c r="M26" s="39"/>
      <c r="N26" s="39"/>
      <c r="O26" s="19"/>
      <c r="P26" s="19"/>
      <c r="Q26" s="4"/>
    </row>
    <row r="27" spans="1:17" x14ac:dyDescent="0.2">
      <c r="A27" s="1">
        <v>21</v>
      </c>
      <c r="B27" s="1" t="s">
        <v>31</v>
      </c>
      <c r="C27" s="28">
        <f t="shared" si="0"/>
        <v>0</v>
      </c>
      <c r="D27" s="28">
        <f t="shared" si="1"/>
        <v>0</v>
      </c>
      <c r="E27" s="28">
        <f t="shared" si="2"/>
        <v>0</v>
      </c>
      <c r="F27" s="39"/>
      <c r="G27" s="40"/>
      <c r="H27" s="40"/>
      <c r="I27" s="39"/>
      <c r="J27" s="40"/>
      <c r="K27" s="40"/>
      <c r="L27" s="39"/>
      <c r="M27" s="40"/>
      <c r="N27" s="40"/>
      <c r="O27" s="19"/>
      <c r="P27" s="19"/>
      <c r="Q27" s="4"/>
    </row>
    <row r="28" spans="1:17" x14ac:dyDescent="0.2">
      <c r="A28" s="1">
        <v>22</v>
      </c>
      <c r="B28" s="7" t="s">
        <v>32</v>
      </c>
      <c r="C28" s="38">
        <f t="shared" si="0"/>
        <v>0</v>
      </c>
      <c r="D28" s="38">
        <f t="shared" si="1"/>
        <v>0</v>
      </c>
      <c r="E28" s="38">
        <f t="shared" si="2"/>
        <v>0</v>
      </c>
      <c r="F28" s="39">
        <f t="shared" ref="F28:K28" si="4">SUM(F25:F27)</f>
        <v>0</v>
      </c>
      <c r="G28" s="39">
        <f t="shared" si="4"/>
        <v>0</v>
      </c>
      <c r="H28" s="39">
        <f t="shared" si="4"/>
        <v>0</v>
      </c>
      <c r="I28" s="39">
        <f t="shared" si="4"/>
        <v>0</v>
      </c>
      <c r="J28" s="39">
        <f t="shared" si="4"/>
        <v>0</v>
      </c>
      <c r="K28" s="39">
        <f t="shared" si="4"/>
        <v>0</v>
      </c>
      <c r="L28" s="39">
        <f>SUM(L25:L27)</f>
        <v>0</v>
      </c>
      <c r="M28" s="39">
        <f>SUM(M25:M27)</f>
        <v>0</v>
      </c>
      <c r="N28" s="39">
        <f>SUM(N25:N27)</f>
        <v>0</v>
      </c>
      <c r="O28" s="20"/>
      <c r="P28" s="20"/>
      <c r="Q28" s="20"/>
    </row>
    <row r="29" spans="1:17" x14ac:dyDescent="0.2">
      <c r="A29" s="1">
        <v>23</v>
      </c>
      <c r="B29" s="7" t="s">
        <v>12</v>
      </c>
      <c r="C29" s="38">
        <f t="shared" si="0"/>
        <v>0</v>
      </c>
      <c r="D29" s="38">
        <f t="shared" si="1"/>
        <v>3185</v>
      </c>
      <c r="E29" s="38">
        <f t="shared" si="2"/>
        <v>0</v>
      </c>
      <c r="F29" s="39">
        <f t="shared" ref="F29:K29" si="5">F23+F28</f>
        <v>0</v>
      </c>
      <c r="G29" s="39">
        <f t="shared" si="5"/>
        <v>2744</v>
      </c>
      <c r="H29" s="39">
        <f t="shared" si="5"/>
        <v>0</v>
      </c>
      <c r="I29" s="39">
        <f t="shared" si="5"/>
        <v>0</v>
      </c>
      <c r="J29" s="39">
        <f t="shared" si="5"/>
        <v>0</v>
      </c>
      <c r="K29" s="39">
        <f t="shared" si="5"/>
        <v>0</v>
      </c>
      <c r="L29" s="39">
        <f>L23+L28</f>
        <v>0</v>
      </c>
      <c r="M29" s="39">
        <f>M23+M28</f>
        <v>441</v>
      </c>
      <c r="N29" s="39">
        <f>N23+N28</f>
        <v>0</v>
      </c>
      <c r="O29" s="4"/>
      <c r="P29" s="4"/>
      <c r="Q29" s="4"/>
    </row>
    <row r="30" spans="1:17" x14ac:dyDescent="0.2">
      <c r="A30" s="1">
        <v>24</v>
      </c>
      <c r="B30" s="1" t="s">
        <v>78</v>
      </c>
      <c r="C30" s="51">
        <f t="shared" si="0"/>
        <v>0</v>
      </c>
      <c r="D30" s="51">
        <f t="shared" si="1"/>
        <v>0</v>
      </c>
      <c r="E30" s="51">
        <f t="shared" si="2"/>
        <v>0</v>
      </c>
      <c r="F30" s="39"/>
      <c r="G30" s="39"/>
      <c r="H30" s="39"/>
      <c r="I30" s="39"/>
      <c r="J30" s="39"/>
      <c r="K30" s="39"/>
      <c r="L30" s="39"/>
      <c r="M30" s="39"/>
      <c r="N30" s="39"/>
      <c r="O30" s="21"/>
      <c r="P30" s="21"/>
      <c r="Q30" s="4"/>
    </row>
    <row r="31" spans="1:17" x14ac:dyDescent="0.2">
      <c r="A31" s="1">
        <v>25</v>
      </c>
      <c r="B31" s="1" t="s">
        <v>34</v>
      </c>
      <c r="C31" s="51">
        <f t="shared" si="0"/>
        <v>0</v>
      </c>
      <c r="D31" s="51">
        <f t="shared" si="1"/>
        <v>0</v>
      </c>
      <c r="E31" s="51">
        <f t="shared" si="2"/>
        <v>0</v>
      </c>
      <c r="F31" s="28"/>
      <c r="G31" s="28"/>
      <c r="H31" s="28"/>
      <c r="I31" s="28"/>
      <c r="J31" s="28"/>
      <c r="K31" s="28"/>
      <c r="L31" s="28"/>
      <c r="M31" s="28"/>
      <c r="N31" s="28"/>
      <c r="O31" s="4"/>
      <c r="P31" s="4"/>
      <c r="Q31" s="4"/>
    </row>
    <row r="32" spans="1:17" x14ac:dyDescent="0.2">
      <c r="A32" s="1">
        <v>26</v>
      </c>
      <c r="B32" s="1" t="s">
        <v>35</v>
      </c>
      <c r="C32" s="51">
        <f t="shared" si="0"/>
        <v>0</v>
      </c>
      <c r="D32" s="51">
        <f t="shared" si="1"/>
        <v>0</v>
      </c>
      <c r="E32" s="51">
        <f t="shared" si="2"/>
        <v>0</v>
      </c>
      <c r="F32" s="28"/>
      <c r="G32" s="28"/>
      <c r="H32" s="28"/>
      <c r="I32" s="28"/>
      <c r="J32" s="28"/>
      <c r="K32" s="28"/>
      <c r="L32" s="28"/>
      <c r="M32" s="28"/>
      <c r="N32" s="28"/>
      <c r="O32" s="20"/>
      <c r="P32" s="20"/>
      <c r="Q32" s="20"/>
    </row>
    <row r="33" spans="1:17" x14ac:dyDescent="0.2">
      <c r="A33" s="1">
        <v>27</v>
      </c>
      <c r="B33" s="7" t="s">
        <v>27</v>
      </c>
      <c r="C33" s="38">
        <f t="shared" si="0"/>
        <v>0</v>
      </c>
      <c r="D33" s="38">
        <f t="shared" si="1"/>
        <v>0</v>
      </c>
      <c r="E33" s="38">
        <f t="shared" si="2"/>
        <v>0</v>
      </c>
      <c r="F33" s="39">
        <f t="shared" ref="F33:K33" si="6">SUM(F31:F32)</f>
        <v>0</v>
      </c>
      <c r="G33" s="39">
        <f t="shared" si="6"/>
        <v>0</v>
      </c>
      <c r="H33" s="39">
        <f t="shared" si="6"/>
        <v>0</v>
      </c>
      <c r="I33" s="39">
        <f t="shared" si="6"/>
        <v>0</v>
      </c>
      <c r="J33" s="39">
        <f t="shared" si="6"/>
        <v>0</v>
      </c>
      <c r="K33" s="39">
        <f t="shared" si="6"/>
        <v>0</v>
      </c>
      <c r="L33" s="39">
        <f>SUM(L31:L32)</f>
        <v>0</v>
      </c>
      <c r="M33" s="39">
        <f>SUM(M31:M32)</f>
        <v>0</v>
      </c>
      <c r="N33" s="39">
        <f>SUM(N31:N32)</f>
        <v>0</v>
      </c>
      <c r="O33" s="20"/>
      <c r="P33" s="20"/>
      <c r="Q33" s="20"/>
    </row>
    <row r="34" spans="1:17" x14ac:dyDescent="0.2">
      <c r="A34" s="1">
        <v>29</v>
      </c>
      <c r="B34" s="8" t="s">
        <v>13</v>
      </c>
      <c r="C34" s="38">
        <f t="shared" si="0"/>
        <v>0</v>
      </c>
      <c r="D34" s="38">
        <f t="shared" si="1"/>
        <v>3185</v>
      </c>
      <c r="E34" s="38">
        <f t="shared" si="2"/>
        <v>0</v>
      </c>
      <c r="F34" s="38">
        <f t="shared" ref="F34:K34" si="7">F29+F33</f>
        <v>0</v>
      </c>
      <c r="G34" s="38">
        <f t="shared" si="7"/>
        <v>2744</v>
      </c>
      <c r="H34" s="38">
        <f t="shared" si="7"/>
        <v>0</v>
      </c>
      <c r="I34" s="38">
        <f t="shared" si="7"/>
        <v>0</v>
      </c>
      <c r="J34" s="38">
        <f t="shared" si="7"/>
        <v>0</v>
      </c>
      <c r="K34" s="38">
        <f t="shared" si="7"/>
        <v>0</v>
      </c>
      <c r="L34" s="38">
        <f>L29+L33</f>
        <v>0</v>
      </c>
      <c r="M34" s="38">
        <f>M29+M33</f>
        <v>441</v>
      </c>
      <c r="N34" s="38">
        <f>N29+N33</f>
        <v>0</v>
      </c>
      <c r="O34" s="20"/>
      <c r="P34" s="20"/>
      <c r="Q34" s="4"/>
    </row>
    <row r="35" spans="1:17" x14ac:dyDescent="0.2">
      <c r="A35" s="1">
        <v>30</v>
      </c>
      <c r="B35" s="8" t="s">
        <v>14</v>
      </c>
      <c r="C35" s="28"/>
      <c r="D35" s="28"/>
      <c r="E35" s="28"/>
      <c r="F35" s="38"/>
      <c r="G35" s="38"/>
      <c r="H35" s="38"/>
      <c r="I35" s="38"/>
      <c r="J35" s="38"/>
      <c r="K35" s="38"/>
      <c r="L35" s="38"/>
      <c r="M35" s="38"/>
      <c r="N35" s="38"/>
      <c r="O35" s="20"/>
      <c r="P35" s="20"/>
      <c r="Q35" s="20"/>
    </row>
    <row r="36" spans="1:17" x14ac:dyDescent="0.2">
      <c r="A36" s="1">
        <v>31</v>
      </c>
      <c r="B36" s="1" t="s">
        <v>15</v>
      </c>
      <c r="C36" s="28">
        <f t="shared" ref="C36:C44" si="8">F36+I36+L36</f>
        <v>0</v>
      </c>
      <c r="D36" s="28">
        <f t="shared" ref="D36:D44" si="9">G36+J36+M36</f>
        <v>0</v>
      </c>
      <c r="E36" s="28">
        <f t="shared" ref="E36:E44" si="10">H36+K36+N36</f>
        <v>0</v>
      </c>
      <c r="F36" s="28"/>
      <c r="G36" s="28"/>
      <c r="H36" s="28"/>
      <c r="I36" s="28"/>
      <c r="J36" s="28"/>
      <c r="K36" s="28"/>
      <c r="L36" s="28"/>
      <c r="M36" s="28"/>
      <c r="N36" s="28"/>
      <c r="O36" s="20"/>
      <c r="P36" s="20"/>
      <c r="Q36" s="4"/>
    </row>
    <row r="37" spans="1:17" x14ac:dyDescent="0.2">
      <c r="A37" s="1">
        <v>32</v>
      </c>
      <c r="B37" s="1" t="s">
        <v>16</v>
      </c>
      <c r="C37" s="28">
        <f t="shared" si="8"/>
        <v>0</v>
      </c>
      <c r="D37" s="28">
        <f t="shared" si="9"/>
        <v>7990029</v>
      </c>
      <c r="E37" s="28">
        <f t="shared" si="10"/>
        <v>0</v>
      </c>
      <c r="F37" s="28">
        <v>0</v>
      </c>
      <c r="G37" s="28">
        <v>7990029</v>
      </c>
      <c r="H37" s="28"/>
      <c r="I37" s="28"/>
      <c r="J37" s="28">
        <v>0</v>
      </c>
      <c r="K37" s="28">
        <v>0</v>
      </c>
      <c r="L37" s="28"/>
      <c r="M37" s="28">
        <v>0</v>
      </c>
      <c r="N37" s="28">
        <v>0</v>
      </c>
      <c r="O37" s="20"/>
      <c r="P37" s="20"/>
      <c r="Q37" s="20"/>
    </row>
    <row r="38" spans="1:17" x14ac:dyDescent="0.2">
      <c r="A38" s="1">
        <v>33</v>
      </c>
      <c r="B38" s="1" t="s">
        <v>17</v>
      </c>
      <c r="C38" s="28">
        <f t="shared" si="8"/>
        <v>0</v>
      </c>
      <c r="D38" s="28">
        <f t="shared" si="9"/>
        <v>0</v>
      </c>
      <c r="E38" s="28">
        <f t="shared" si="10"/>
        <v>0</v>
      </c>
      <c r="F38" s="28"/>
      <c r="G38" s="28"/>
      <c r="H38" s="28"/>
      <c r="I38" s="28"/>
      <c r="J38" s="28"/>
      <c r="K38" s="28"/>
      <c r="L38" s="28"/>
      <c r="M38" s="28"/>
      <c r="N38" s="28"/>
      <c r="O38" s="19"/>
      <c r="P38" s="19"/>
      <c r="Q38" s="4"/>
    </row>
    <row r="39" spans="1:17" x14ac:dyDescent="0.2">
      <c r="A39" s="1">
        <v>34</v>
      </c>
      <c r="B39" s="8" t="s">
        <v>18</v>
      </c>
      <c r="C39" s="38">
        <f t="shared" si="8"/>
        <v>0</v>
      </c>
      <c r="D39" s="38">
        <f t="shared" si="9"/>
        <v>7990029</v>
      </c>
      <c r="E39" s="38">
        <f t="shared" si="10"/>
        <v>0</v>
      </c>
      <c r="F39" s="38">
        <f t="shared" ref="F39:K39" si="11">SUM(F37)</f>
        <v>0</v>
      </c>
      <c r="G39" s="38">
        <f t="shared" si="11"/>
        <v>7990029</v>
      </c>
      <c r="H39" s="38">
        <f t="shared" si="11"/>
        <v>0</v>
      </c>
      <c r="I39" s="38">
        <f t="shared" si="11"/>
        <v>0</v>
      </c>
      <c r="J39" s="38">
        <f t="shared" si="11"/>
        <v>0</v>
      </c>
      <c r="K39" s="38">
        <f t="shared" si="11"/>
        <v>0</v>
      </c>
      <c r="L39" s="38">
        <f>SUM(L37)</f>
        <v>0</v>
      </c>
      <c r="M39" s="38">
        <f>SUM(M37)</f>
        <v>0</v>
      </c>
      <c r="N39" s="38">
        <f>SUM(N37)</f>
        <v>0</v>
      </c>
      <c r="O39" s="4"/>
      <c r="P39" s="4"/>
      <c r="Q39" s="4"/>
    </row>
    <row r="40" spans="1:17" x14ac:dyDescent="0.2">
      <c r="A40" s="1">
        <v>35</v>
      </c>
      <c r="B40" s="8" t="s">
        <v>19</v>
      </c>
      <c r="C40" s="38">
        <f t="shared" si="8"/>
        <v>0</v>
      </c>
      <c r="D40" s="38">
        <f t="shared" si="9"/>
        <v>7993214</v>
      </c>
      <c r="E40" s="38">
        <f t="shared" si="10"/>
        <v>0</v>
      </c>
      <c r="F40" s="38">
        <f t="shared" ref="F40:K40" si="12">F34+F39</f>
        <v>0</v>
      </c>
      <c r="G40" s="38">
        <f t="shared" si="12"/>
        <v>7992773</v>
      </c>
      <c r="H40" s="38">
        <f t="shared" si="12"/>
        <v>0</v>
      </c>
      <c r="I40" s="38">
        <f t="shared" si="12"/>
        <v>0</v>
      </c>
      <c r="J40" s="38">
        <f t="shared" si="12"/>
        <v>0</v>
      </c>
      <c r="K40" s="38">
        <f t="shared" si="12"/>
        <v>0</v>
      </c>
      <c r="L40" s="38">
        <f>L34+L39</f>
        <v>0</v>
      </c>
      <c r="M40" s="38">
        <f>M34+M39</f>
        <v>441</v>
      </c>
      <c r="N40" s="38">
        <f>N34+N39</f>
        <v>0</v>
      </c>
      <c r="O40" s="4"/>
      <c r="P40" s="4"/>
      <c r="Q40" s="4"/>
    </row>
    <row r="41" spans="1:17" x14ac:dyDescent="0.2">
      <c r="A41" s="1">
        <v>36</v>
      </c>
      <c r="B41" s="8" t="s">
        <v>20</v>
      </c>
      <c r="C41" s="38">
        <f t="shared" si="8"/>
        <v>0</v>
      </c>
      <c r="D41" s="38">
        <f t="shared" si="9"/>
        <v>7993214</v>
      </c>
      <c r="E41" s="38">
        <f t="shared" si="10"/>
        <v>0</v>
      </c>
      <c r="F41" s="38">
        <f t="shared" ref="F41:K41" si="13">F34+F39</f>
        <v>0</v>
      </c>
      <c r="G41" s="38">
        <f t="shared" si="13"/>
        <v>7992773</v>
      </c>
      <c r="H41" s="38">
        <f t="shared" si="13"/>
        <v>0</v>
      </c>
      <c r="I41" s="38">
        <f t="shared" si="13"/>
        <v>0</v>
      </c>
      <c r="J41" s="38">
        <f t="shared" si="13"/>
        <v>0</v>
      </c>
      <c r="K41" s="38">
        <f t="shared" si="13"/>
        <v>0</v>
      </c>
      <c r="L41" s="38">
        <f>L34+L39</f>
        <v>0</v>
      </c>
      <c r="M41" s="38">
        <f>M34+M39</f>
        <v>441</v>
      </c>
      <c r="N41" s="38">
        <f>N34+N39</f>
        <v>0</v>
      </c>
      <c r="O41" s="4"/>
      <c r="P41" s="4"/>
      <c r="Q41" s="4"/>
    </row>
    <row r="42" spans="1:17" x14ac:dyDescent="0.2">
      <c r="A42" s="1">
        <v>37</v>
      </c>
      <c r="B42" s="8" t="s">
        <v>75</v>
      </c>
      <c r="C42" s="38">
        <f t="shared" si="8"/>
        <v>2500000</v>
      </c>
      <c r="D42" s="38">
        <f t="shared" si="9"/>
        <v>2500000</v>
      </c>
      <c r="E42" s="38">
        <f t="shared" si="10"/>
        <v>0</v>
      </c>
      <c r="F42" s="38">
        <v>2500000</v>
      </c>
      <c r="G42" s="38">
        <v>2500000</v>
      </c>
      <c r="H42" s="38">
        <v>0</v>
      </c>
      <c r="I42" s="38"/>
      <c r="J42" s="38"/>
      <c r="K42" s="38"/>
      <c r="L42" s="38"/>
      <c r="M42" s="38"/>
      <c r="N42" s="38"/>
      <c r="O42" s="4"/>
      <c r="P42" s="4"/>
      <c r="Q42" s="4"/>
    </row>
    <row r="43" spans="1:17" x14ac:dyDescent="0.2">
      <c r="A43" s="1"/>
      <c r="B43" s="8" t="s">
        <v>77</v>
      </c>
      <c r="C43" s="38">
        <f t="shared" si="8"/>
        <v>35425000</v>
      </c>
      <c r="D43" s="38">
        <f t="shared" si="9"/>
        <v>44493275</v>
      </c>
      <c r="E43" s="38">
        <f t="shared" si="10"/>
        <v>0</v>
      </c>
      <c r="F43" s="38">
        <v>35425000</v>
      </c>
      <c r="G43" s="38">
        <f>35425000+8865109+203166</f>
        <v>44493275</v>
      </c>
      <c r="H43" s="38"/>
      <c r="I43" s="38"/>
      <c r="J43" s="38"/>
      <c r="K43" s="38"/>
      <c r="L43" s="38"/>
      <c r="M43" s="38"/>
      <c r="N43" s="38"/>
      <c r="O43" s="4"/>
      <c r="P43" s="4"/>
      <c r="Q43" s="4"/>
    </row>
    <row r="44" spans="1:17" x14ac:dyDescent="0.2">
      <c r="A44" s="1">
        <v>41</v>
      </c>
      <c r="B44" s="8" t="s">
        <v>21</v>
      </c>
      <c r="C44" s="38">
        <f t="shared" si="8"/>
        <v>37925000</v>
      </c>
      <c r="D44" s="38">
        <f t="shared" si="9"/>
        <v>54986489</v>
      </c>
      <c r="E44" s="38">
        <f t="shared" si="10"/>
        <v>0</v>
      </c>
      <c r="F44" s="38">
        <f t="shared" ref="F44:K44" si="14">F34+F39+F42+F43</f>
        <v>37925000</v>
      </c>
      <c r="G44" s="38">
        <f t="shared" si="14"/>
        <v>54986048</v>
      </c>
      <c r="H44" s="38">
        <f t="shared" si="14"/>
        <v>0</v>
      </c>
      <c r="I44" s="38">
        <f t="shared" si="14"/>
        <v>0</v>
      </c>
      <c r="J44" s="38">
        <f t="shared" si="14"/>
        <v>0</v>
      </c>
      <c r="K44" s="38">
        <f t="shared" si="14"/>
        <v>0</v>
      </c>
      <c r="L44" s="38">
        <f>L34+L39+L42+L43</f>
        <v>0</v>
      </c>
      <c r="M44" s="38">
        <f>M34+M39+M42+M43</f>
        <v>441</v>
      </c>
      <c r="N44" s="38">
        <f>N34+N39+N42+N43</f>
        <v>0</v>
      </c>
    </row>
    <row r="45" spans="1:17" ht="11.25" customHeight="1" x14ac:dyDescent="0.2">
      <c r="I45" s="23"/>
      <c r="J45" s="23"/>
      <c r="K45" s="23"/>
      <c r="L45" s="23"/>
      <c r="M45" s="23"/>
      <c r="N45" s="23"/>
    </row>
    <row r="46" spans="1:17" x14ac:dyDescent="0.2">
      <c r="B46" t="s">
        <v>36</v>
      </c>
      <c r="I46" s="23"/>
      <c r="J46" s="23"/>
      <c r="K46" s="23"/>
      <c r="L46" s="23"/>
      <c r="M46" s="23"/>
      <c r="N46" s="23"/>
    </row>
    <row r="47" spans="1:17" x14ac:dyDescent="0.2">
      <c r="A47" s="1">
        <v>1</v>
      </c>
      <c r="B47" s="10" t="s">
        <v>37</v>
      </c>
      <c r="C47" s="29"/>
      <c r="D47" s="29"/>
      <c r="E47" s="29"/>
      <c r="F47" s="54" t="s">
        <v>83</v>
      </c>
      <c r="G47" s="55"/>
      <c r="H47" s="56"/>
      <c r="I47" s="54" t="s">
        <v>83</v>
      </c>
      <c r="J47" s="55"/>
      <c r="K47" s="56"/>
      <c r="L47" s="54" t="s">
        <v>83</v>
      </c>
      <c r="M47" s="55"/>
      <c r="N47" s="56"/>
    </row>
    <row r="48" spans="1:17" x14ac:dyDescent="0.2">
      <c r="A48" s="1">
        <v>2</v>
      </c>
      <c r="B48" s="11" t="s">
        <v>38</v>
      </c>
      <c r="C48" s="26" t="s">
        <v>39</v>
      </c>
      <c r="D48" s="27"/>
      <c r="E48" s="27"/>
      <c r="F48" s="28" t="s">
        <v>22</v>
      </c>
      <c r="G48" s="29"/>
      <c r="H48" s="41"/>
      <c r="I48" s="28" t="s">
        <v>22</v>
      </c>
      <c r="J48" s="29"/>
      <c r="K48" s="41"/>
      <c r="L48" s="28" t="s">
        <v>22</v>
      </c>
      <c r="M48" s="29"/>
      <c r="N48" s="41"/>
    </row>
    <row r="49" spans="1:17" x14ac:dyDescent="0.2">
      <c r="A49" s="1">
        <v>3</v>
      </c>
      <c r="B49" s="12"/>
      <c r="C49" s="31"/>
      <c r="D49" s="32"/>
      <c r="E49" s="32"/>
      <c r="F49" s="54" t="s">
        <v>23</v>
      </c>
      <c r="G49" s="55"/>
      <c r="H49" s="56"/>
      <c r="I49" s="54" t="s">
        <v>23</v>
      </c>
      <c r="J49" s="55"/>
      <c r="K49" s="56"/>
      <c r="L49" s="54" t="s">
        <v>23</v>
      </c>
      <c r="M49" s="55"/>
      <c r="N49" s="56"/>
    </row>
    <row r="50" spans="1:17" x14ac:dyDescent="0.2">
      <c r="A50" s="1">
        <v>4</v>
      </c>
      <c r="B50" s="13"/>
      <c r="C50" s="33"/>
      <c r="D50" s="34"/>
      <c r="E50" s="34"/>
      <c r="F50" s="35" t="s">
        <v>80</v>
      </c>
      <c r="G50" s="29"/>
      <c r="H50" s="30"/>
      <c r="I50" s="47" t="s">
        <v>86</v>
      </c>
      <c r="J50" s="45"/>
      <c r="K50" s="30"/>
      <c r="L50" s="47" t="s">
        <v>87</v>
      </c>
      <c r="M50" s="45"/>
      <c r="N50" s="30"/>
    </row>
    <row r="51" spans="1:17" x14ac:dyDescent="0.2">
      <c r="A51" s="1">
        <v>5</v>
      </c>
      <c r="B51" s="3"/>
      <c r="C51" s="31"/>
      <c r="D51" s="32"/>
      <c r="E51" s="32"/>
      <c r="F51" s="57" t="s">
        <v>24</v>
      </c>
      <c r="G51" s="58"/>
      <c r="H51" s="59"/>
      <c r="I51" s="60" t="s">
        <v>24</v>
      </c>
      <c r="J51" s="61"/>
      <c r="K51" s="62"/>
      <c r="L51" s="60" t="s">
        <v>24</v>
      </c>
      <c r="M51" s="61"/>
      <c r="N51" s="62"/>
      <c r="O51" s="53"/>
      <c r="P51" s="53"/>
      <c r="Q51" s="53"/>
    </row>
    <row r="52" spans="1:17" x14ac:dyDescent="0.2">
      <c r="A52" s="1">
        <v>6</v>
      </c>
      <c r="B52" s="14" t="s">
        <v>40</v>
      </c>
      <c r="C52" s="36" t="s">
        <v>41</v>
      </c>
      <c r="D52" s="36" t="s">
        <v>43</v>
      </c>
      <c r="E52" s="36" t="s">
        <v>66</v>
      </c>
      <c r="F52" s="36" t="s">
        <v>67</v>
      </c>
      <c r="G52" s="36" t="s">
        <v>88</v>
      </c>
      <c r="H52" s="36" t="s">
        <v>89</v>
      </c>
      <c r="I52" s="48" t="s">
        <v>90</v>
      </c>
      <c r="J52" s="48" t="s">
        <v>92</v>
      </c>
      <c r="K52" s="48" t="s">
        <v>93</v>
      </c>
      <c r="L52" s="48" t="s">
        <v>94</v>
      </c>
      <c r="M52" s="48" t="s">
        <v>96</v>
      </c>
      <c r="N52" s="48" t="s">
        <v>97</v>
      </c>
      <c r="O52" s="18"/>
      <c r="P52" s="18"/>
      <c r="Q52" s="18"/>
    </row>
    <row r="53" spans="1:17" x14ac:dyDescent="0.2">
      <c r="A53" s="22">
        <v>7</v>
      </c>
      <c r="B53" s="14"/>
      <c r="C53" s="36">
        <v>2020</v>
      </c>
      <c r="D53" s="36">
        <v>2020</v>
      </c>
      <c r="E53" s="36">
        <v>2020</v>
      </c>
      <c r="F53" s="36">
        <v>2020</v>
      </c>
      <c r="G53" s="36">
        <v>2020</v>
      </c>
      <c r="H53" s="36">
        <v>2020</v>
      </c>
      <c r="I53" s="36">
        <v>2020</v>
      </c>
      <c r="J53" s="36">
        <v>2020</v>
      </c>
      <c r="K53" s="36">
        <v>2020</v>
      </c>
      <c r="L53" s="36">
        <v>2020</v>
      </c>
      <c r="M53" s="36">
        <v>2020</v>
      </c>
      <c r="N53" s="36">
        <v>2020</v>
      </c>
    </row>
    <row r="54" spans="1:17" x14ac:dyDescent="0.2">
      <c r="A54" s="1">
        <v>8</v>
      </c>
      <c r="B54" s="10" t="s">
        <v>44</v>
      </c>
      <c r="C54" s="37" t="s">
        <v>4</v>
      </c>
      <c r="D54" s="37" t="s">
        <v>84</v>
      </c>
      <c r="E54" s="37" t="s">
        <v>101</v>
      </c>
      <c r="F54" s="37" t="s">
        <v>4</v>
      </c>
      <c r="G54" s="37" t="s">
        <v>84</v>
      </c>
      <c r="H54" s="37" t="s">
        <v>101</v>
      </c>
      <c r="I54" s="37" t="s">
        <v>4</v>
      </c>
      <c r="J54" s="37" t="s">
        <v>84</v>
      </c>
      <c r="K54" s="37" t="s">
        <v>101</v>
      </c>
      <c r="L54" s="37" t="s">
        <v>4</v>
      </c>
      <c r="M54" s="37" t="s">
        <v>84</v>
      </c>
      <c r="N54" s="37" t="s">
        <v>101</v>
      </c>
    </row>
    <row r="55" spans="1:17" x14ac:dyDescent="0.2">
      <c r="A55" s="1">
        <v>9</v>
      </c>
      <c r="B55" s="10" t="s">
        <v>45</v>
      </c>
      <c r="C55" s="28">
        <f>F55+I55+L55</f>
        <v>32098981</v>
      </c>
      <c r="D55" s="28">
        <f>G55+J55+M55</f>
        <v>44220937</v>
      </c>
      <c r="E55" s="28">
        <f>H55+K55+N55</f>
        <v>0</v>
      </c>
      <c r="F55" s="28">
        <v>32098981</v>
      </c>
      <c r="G55" s="28">
        <f>32098981+4275927+7846029</f>
        <v>44220937</v>
      </c>
      <c r="H55" s="28"/>
      <c r="I55" s="28"/>
      <c r="J55" s="28"/>
      <c r="K55" s="28"/>
      <c r="L55" s="28"/>
      <c r="M55" s="28"/>
      <c r="N55" s="28"/>
    </row>
    <row r="56" spans="1:17" x14ac:dyDescent="0.2">
      <c r="A56" s="1">
        <v>10</v>
      </c>
      <c r="B56" s="10" t="s">
        <v>46</v>
      </c>
      <c r="C56" s="28">
        <f>F56+I56+L56+O56+R56+X56+AA56</f>
        <v>5380083</v>
      </c>
      <c r="D56" s="28">
        <f t="shared" ref="D56:D67" si="15">G56+J56+M56</f>
        <v>8357493</v>
      </c>
      <c r="E56" s="28">
        <f t="shared" ref="E56:E67" si="16">H56+K56+N56</f>
        <v>0</v>
      </c>
      <c r="F56" s="28">
        <v>5380083</v>
      </c>
      <c r="G56" s="28">
        <f>5380083+1755164+1222246</f>
        <v>8357493</v>
      </c>
      <c r="H56" s="28"/>
      <c r="I56" s="28"/>
      <c r="J56" s="28"/>
      <c r="K56" s="28"/>
      <c r="L56" s="28"/>
      <c r="M56" s="28"/>
      <c r="N56" s="28"/>
    </row>
    <row r="57" spans="1:17" x14ac:dyDescent="0.2">
      <c r="A57" s="1">
        <v>11</v>
      </c>
      <c r="B57" s="10" t="s">
        <v>47</v>
      </c>
      <c r="C57" s="28">
        <f>F57+I57+L57+O57+R57+U57+X57+AA57</f>
        <v>445936</v>
      </c>
      <c r="D57" s="28">
        <f t="shared" si="15"/>
        <v>2408059</v>
      </c>
      <c r="E57" s="28">
        <f t="shared" si="16"/>
        <v>0</v>
      </c>
      <c r="F57" s="28">
        <v>445936</v>
      </c>
      <c r="G57" s="28">
        <f>445936+1958938+3185</f>
        <v>2408059</v>
      </c>
      <c r="H57" s="28"/>
      <c r="I57" s="28"/>
      <c r="J57" s="28"/>
      <c r="K57" s="28"/>
      <c r="L57" s="28"/>
      <c r="M57" s="28"/>
      <c r="N57" s="28"/>
    </row>
    <row r="58" spans="1:17" x14ac:dyDescent="0.2">
      <c r="A58" s="1">
        <v>12</v>
      </c>
      <c r="B58" s="10" t="s">
        <v>69</v>
      </c>
      <c r="C58" s="28">
        <f>F58+I58+L58+O58+R58+U58+X58+AA58</f>
        <v>0</v>
      </c>
      <c r="D58" s="28">
        <f t="shared" si="15"/>
        <v>0</v>
      </c>
      <c r="E58" s="28">
        <f t="shared" si="16"/>
        <v>0</v>
      </c>
      <c r="F58" s="28"/>
      <c r="G58" s="28">
        <v>0</v>
      </c>
      <c r="H58" s="28"/>
      <c r="I58" s="28"/>
      <c r="J58" s="28">
        <v>0</v>
      </c>
      <c r="K58" s="28"/>
      <c r="L58" s="28"/>
      <c r="M58" s="28">
        <v>0</v>
      </c>
      <c r="N58" s="28"/>
    </row>
    <row r="59" spans="1:17" x14ac:dyDescent="0.2">
      <c r="A59" s="1">
        <v>13</v>
      </c>
      <c r="B59" s="10" t="s">
        <v>48</v>
      </c>
      <c r="C59" s="28">
        <f>F59+I59+L59+O59+R59+U59+X59+AA59</f>
        <v>0</v>
      </c>
      <c r="D59" s="28">
        <f t="shared" si="15"/>
        <v>0</v>
      </c>
      <c r="E59" s="28">
        <f t="shared" si="16"/>
        <v>0</v>
      </c>
      <c r="F59" s="28"/>
      <c r="G59" s="28"/>
      <c r="H59" s="28"/>
      <c r="I59" s="28"/>
      <c r="J59" s="28"/>
      <c r="K59" s="28"/>
      <c r="L59" s="28"/>
      <c r="M59" s="28"/>
      <c r="N59" s="28"/>
    </row>
    <row r="60" spans="1:17" x14ac:dyDescent="0.2">
      <c r="A60" s="7">
        <v>14</v>
      </c>
      <c r="B60" s="15" t="s">
        <v>49</v>
      </c>
      <c r="C60" s="50">
        <f t="shared" ref="C60:C67" si="17">F60+I60+L60</f>
        <v>37925000</v>
      </c>
      <c r="D60" s="50">
        <f t="shared" si="15"/>
        <v>54986489</v>
      </c>
      <c r="E60" s="50">
        <f t="shared" si="16"/>
        <v>0</v>
      </c>
      <c r="F60" s="39">
        <f>SUM(F55:F59)</f>
        <v>37925000</v>
      </c>
      <c r="G60" s="39">
        <f>SUM(G55:G59)</f>
        <v>54986489</v>
      </c>
      <c r="H60" s="39">
        <f>SUM(H55:H59)</f>
        <v>0</v>
      </c>
      <c r="I60" s="39">
        <f t="shared" ref="I60:N60" si="18">SUM(I55:I59)</f>
        <v>0</v>
      </c>
      <c r="J60" s="39">
        <f t="shared" si="18"/>
        <v>0</v>
      </c>
      <c r="K60" s="39">
        <f t="shared" si="18"/>
        <v>0</v>
      </c>
      <c r="L60" s="39">
        <f t="shared" si="18"/>
        <v>0</v>
      </c>
      <c r="M60" s="39">
        <f t="shared" si="18"/>
        <v>0</v>
      </c>
      <c r="N60" s="39">
        <f t="shared" si="18"/>
        <v>0</v>
      </c>
    </row>
    <row r="61" spans="1:17" x14ac:dyDescent="0.2">
      <c r="A61" s="1">
        <v>15</v>
      </c>
      <c r="B61" s="10" t="s">
        <v>50</v>
      </c>
      <c r="C61" s="51">
        <f t="shared" si="17"/>
        <v>0</v>
      </c>
      <c r="D61" s="51">
        <f t="shared" si="15"/>
        <v>0</v>
      </c>
      <c r="E61" s="51">
        <f t="shared" si="16"/>
        <v>0</v>
      </c>
      <c r="F61" s="28"/>
      <c r="G61" s="28"/>
      <c r="H61" s="28"/>
      <c r="I61" s="28"/>
      <c r="J61" s="28"/>
      <c r="K61" s="28"/>
      <c r="L61" s="28"/>
      <c r="M61" s="28"/>
      <c r="N61" s="28"/>
    </row>
    <row r="62" spans="1:17" x14ac:dyDescent="0.2">
      <c r="A62" s="1">
        <v>16</v>
      </c>
      <c r="B62" s="10" t="s">
        <v>82</v>
      </c>
      <c r="C62" s="51">
        <f t="shared" si="17"/>
        <v>0</v>
      </c>
      <c r="D62" s="51">
        <f t="shared" si="15"/>
        <v>0</v>
      </c>
      <c r="E62" s="51">
        <f t="shared" si="16"/>
        <v>0</v>
      </c>
      <c r="F62" s="28">
        <v>0</v>
      </c>
      <c r="G62" s="28">
        <v>0</v>
      </c>
      <c r="H62" s="28"/>
      <c r="I62" s="28">
        <v>0</v>
      </c>
      <c r="J62" s="28">
        <v>0</v>
      </c>
      <c r="K62" s="28"/>
      <c r="L62" s="28">
        <v>0</v>
      </c>
      <c r="M62" s="28">
        <v>0</v>
      </c>
      <c r="N62" s="28"/>
    </row>
    <row r="63" spans="1:17" x14ac:dyDescent="0.2">
      <c r="A63" s="1">
        <v>17</v>
      </c>
      <c r="B63" s="10" t="s">
        <v>72</v>
      </c>
      <c r="C63" s="51">
        <f t="shared" si="17"/>
        <v>0</v>
      </c>
      <c r="D63" s="51">
        <f t="shared" si="15"/>
        <v>0</v>
      </c>
      <c r="E63" s="51">
        <f t="shared" si="16"/>
        <v>0</v>
      </c>
      <c r="F63" s="28"/>
      <c r="G63" s="28"/>
      <c r="H63" s="28"/>
      <c r="I63" s="28"/>
      <c r="J63" s="28"/>
      <c r="K63" s="28"/>
      <c r="L63" s="28"/>
      <c r="M63" s="28"/>
      <c r="N63" s="28"/>
    </row>
    <row r="64" spans="1:17" x14ac:dyDescent="0.2">
      <c r="A64" s="1">
        <v>18</v>
      </c>
      <c r="B64" s="10" t="s">
        <v>70</v>
      </c>
      <c r="C64" s="51">
        <f t="shared" si="17"/>
        <v>0</v>
      </c>
      <c r="D64" s="51">
        <f t="shared" si="15"/>
        <v>0</v>
      </c>
      <c r="E64" s="51">
        <f t="shared" si="16"/>
        <v>0</v>
      </c>
      <c r="F64" s="28"/>
      <c r="G64" s="28"/>
      <c r="H64" s="28"/>
      <c r="I64" s="28"/>
      <c r="J64" s="28"/>
      <c r="K64" s="28"/>
      <c r="L64" s="28"/>
      <c r="M64" s="28"/>
      <c r="N64" s="28"/>
    </row>
    <row r="65" spans="1:14" x14ac:dyDescent="0.2">
      <c r="A65" s="1">
        <v>19</v>
      </c>
      <c r="B65" s="10" t="s">
        <v>71</v>
      </c>
      <c r="C65" s="51">
        <f t="shared" si="17"/>
        <v>0</v>
      </c>
      <c r="D65" s="51">
        <f t="shared" si="15"/>
        <v>0</v>
      </c>
      <c r="E65" s="51">
        <f t="shared" si="16"/>
        <v>0</v>
      </c>
      <c r="F65" s="28"/>
      <c r="G65" s="28"/>
      <c r="H65" s="28"/>
      <c r="I65" s="28"/>
      <c r="J65" s="28"/>
      <c r="K65" s="28"/>
      <c r="L65" s="28"/>
      <c r="M65" s="28"/>
      <c r="N65" s="28"/>
    </row>
    <row r="66" spans="1:14" x14ac:dyDescent="0.2">
      <c r="A66" s="7">
        <v>20</v>
      </c>
      <c r="B66" s="15" t="s">
        <v>51</v>
      </c>
      <c r="C66" s="50">
        <f t="shared" si="17"/>
        <v>0</v>
      </c>
      <c r="D66" s="50">
        <f t="shared" si="15"/>
        <v>0</v>
      </c>
      <c r="E66" s="50">
        <f t="shared" si="16"/>
        <v>0</v>
      </c>
      <c r="F66" s="39">
        <f t="shared" ref="F66:K66" si="19">SUM(F62:F65)</f>
        <v>0</v>
      </c>
      <c r="G66" s="39">
        <f t="shared" si="19"/>
        <v>0</v>
      </c>
      <c r="H66" s="39">
        <f t="shared" si="19"/>
        <v>0</v>
      </c>
      <c r="I66" s="39">
        <f t="shared" si="19"/>
        <v>0</v>
      </c>
      <c r="J66" s="39">
        <f t="shared" si="19"/>
        <v>0</v>
      </c>
      <c r="K66" s="39">
        <f t="shared" si="19"/>
        <v>0</v>
      </c>
      <c r="L66" s="39">
        <f>SUM(L62:L65)</f>
        <v>0</v>
      </c>
      <c r="M66" s="39">
        <f>SUM(M62:M65)</f>
        <v>0</v>
      </c>
      <c r="N66" s="39">
        <f>SUM(N62:N65)</f>
        <v>0</v>
      </c>
    </row>
    <row r="67" spans="1:14" x14ac:dyDescent="0.2">
      <c r="A67" s="8">
        <v>22</v>
      </c>
      <c r="B67" s="16" t="s">
        <v>52</v>
      </c>
      <c r="C67" s="50">
        <f t="shared" si="17"/>
        <v>37925000</v>
      </c>
      <c r="D67" s="50">
        <f t="shared" si="15"/>
        <v>54986489</v>
      </c>
      <c r="E67" s="50">
        <f t="shared" si="16"/>
        <v>0</v>
      </c>
      <c r="F67" s="38">
        <f>F60+F66</f>
        <v>37925000</v>
      </c>
      <c r="G67" s="38">
        <f>G60+G66</f>
        <v>54986489</v>
      </c>
      <c r="H67" s="38">
        <f>H60+H66</f>
        <v>0</v>
      </c>
      <c r="I67" s="38">
        <f t="shared" ref="I67:N67" si="20">I60+I66</f>
        <v>0</v>
      </c>
      <c r="J67" s="38">
        <f t="shared" si="20"/>
        <v>0</v>
      </c>
      <c r="K67" s="38">
        <f t="shared" si="20"/>
        <v>0</v>
      </c>
      <c r="L67" s="38">
        <f t="shared" si="20"/>
        <v>0</v>
      </c>
      <c r="M67" s="38">
        <f t="shared" si="20"/>
        <v>0</v>
      </c>
      <c r="N67" s="38">
        <f t="shared" si="20"/>
        <v>0</v>
      </c>
    </row>
    <row r="68" spans="1:14" x14ac:dyDescent="0.2">
      <c r="A68" s="1">
        <v>23</v>
      </c>
      <c r="B68" s="10" t="s">
        <v>73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x14ac:dyDescent="0.2">
      <c r="A69" s="9">
        <v>24</v>
      </c>
      <c r="B69" s="17" t="s">
        <v>53</v>
      </c>
      <c r="C69" s="40">
        <f t="shared" ref="C69:C77" si="21">F69+I69+L69</f>
        <v>0</v>
      </c>
      <c r="D69" s="40">
        <f t="shared" ref="D69:D77" si="22">G69+J69+M69</f>
        <v>0</v>
      </c>
      <c r="E69" s="40">
        <f t="shared" ref="E69:E77" si="23">H69+K69+N69</f>
        <v>0</v>
      </c>
      <c r="F69" s="40">
        <v>0</v>
      </c>
      <c r="G69" s="40">
        <v>0</v>
      </c>
      <c r="H69" s="40"/>
      <c r="I69" s="40">
        <v>0</v>
      </c>
      <c r="J69" s="40">
        <v>0</v>
      </c>
      <c r="K69" s="40"/>
      <c r="L69" s="40">
        <v>0</v>
      </c>
      <c r="M69" s="40">
        <v>0</v>
      </c>
      <c r="N69" s="40"/>
    </row>
    <row r="70" spans="1:14" x14ac:dyDescent="0.2">
      <c r="A70" s="9">
        <v>25</v>
      </c>
      <c r="B70" s="10" t="s">
        <v>54</v>
      </c>
      <c r="C70" s="40">
        <f t="shared" si="21"/>
        <v>0</v>
      </c>
      <c r="D70" s="40">
        <f t="shared" si="22"/>
        <v>0</v>
      </c>
      <c r="E70" s="40">
        <f t="shared" si="23"/>
        <v>0</v>
      </c>
      <c r="F70" s="28"/>
      <c r="G70" s="28"/>
      <c r="H70" s="28"/>
      <c r="I70" s="28"/>
      <c r="J70" s="28"/>
      <c r="K70" s="28"/>
      <c r="L70" s="28"/>
      <c r="M70" s="28"/>
      <c r="N70" s="28"/>
    </row>
    <row r="71" spans="1:14" x14ac:dyDescent="0.2">
      <c r="A71" s="8">
        <v>26</v>
      </c>
      <c r="B71" s="16" t="s">
        <v>55</v>
      </c>
      <c r="C71" s="50">
        <f t="shared" si="21"/>
        <v>0</v>
      </c>
      <c r="D71" s="50">
        <f t="shared" si="22"/>
        <v>0</v>
      </c>
      <c r="E71" s="50">
        <f t="shared" si="23"/>
        <v>0</v>
      </c>
      <c r="F71" s="38">
        <f t="shared" ref="F71:K71" si="24">SUM(F69:F70)</f>
        <v>0</v>
      </c>
      <c r="G71" s="38">
        <f t="shared" si="24"/>
        <v>0</v>
      </c>
      <c r="H71" s="38">
        <f t="shared" si="24"/>
        <v>0</v>
      </c>
      <c r="I71" s="38">
        <f t="shared" si="24"/>
        <v>0</v>
      </c>
      <c r="J71" s="38">
        <f t="shared" si="24"/>
        <v>0</v>
      </c>
      <c r="K71" s="38">
        <f t="shared" si="24"/>
        <v>0</v>
      </c>
      <c r="L71" s="38">
        <f>SUM(L69:L70)</f>
        <v>0</v>
      </c>
      <c r="M71" s="38">
        <f>SUM(M69:M70)</f>
        <v>0</v>
      </c>
      <c r="N71" s="38">
        <f>SUM(N69:N70)</f>
        <v>0</v>
      </c>
    </row>
    <row r="72" spans="1:14" x14ac:dyDescent="0.2">
      <c r="A72" s="8">
        <v>27</v>
      </c>
      <c r="B72" s="16" t="s">
        <v>56</v>
      </c>
      <c r="C72" s="50">
        <f t="shared" si="21"/>
        <v>37925000</v>
      </c>
      <c r="D72" s="50">
        <f t="shared" si="22"/>
        <v>54986489</v>
      </c>
      <c r="E72" s="50">
        <f t="shared" si="23"/>
        <v>0</v>
      </c>
      <c r="F72" s="38">
        <f>F71+F67</f>
        <v>37925000</v>
      </c>
      <c r="G72" s="38">
        <f>G71+G67</f>
        <v>54986489</v>
      </c>
      <c r="H72" s="38">
        <f>H71+H67</f>
        <v>0</v>
      </c>
      <c r="I72" s="38">
        <f t="shared" ref="I72:N72" si="25">I71+I67</f>
        <v>0</v>
      </c>
      <c r="J72" s="38">
        <f t="shared" si="25"/>
        <v>0</v>
      </c>
      <c r="K72" s="38">
        <f t="shared" si="25"/>
        <v>0</v>
      </c>
      <c r="L72" s="38">
        <f t="shared" si="25"/>
        <v>0</v>
      </c>
      <c r="M72" s="38">
        <f t="shared" si="25"/>
        <v>0</v>
      </c>
      <c r="N72" s="38">
        <f t="shared" si="25"/>
        <v>0</v>
      </c>
    </row>
    <row r="73" spans="1:14" x14ac:dyDescent="0.2">
      <c r="A73" s="9">
        <v>28</v>
      </c>
      <c r="B73" s="17" t="s">
        <v>74</v>
      </c>
      <c r="C73" s="40">
        <f t="shared" si="21"/>
        <v>0</v>
      </c>
      <c r="D73" s="40">
        <f t="shared" si="22"/>
        <v>0</v>
      </c>
      <c r="E73" s="40">
        <f t="shared" si="23"/>
        <v>0</v>
      </c>
      <c r="F73" s="42"/>
      <c r="G73" s="42"/>
      <c r="H73" s="42"/>
      <c r="I73" s="42"/>
      <c r="J73" s="42"/>
      <c r="K73" s="42"/>
      <c r="L73" s="42"/>
      <c r="M73" s="42"/>
      <c r="N73" s="42"/>
    </row>
    <row r="74" spans="1:14" x14ac:dyDescent="0.2">
      <c r="A74" s="8">
        <v>29</v>
      </c>
      <c r="B74" s="16" t="s">
        <v>57</v>
      </c>
      <c r="C74" s="50">
        <f t="shared" si="21"/>
        <v>0</v>
      </c>
      <c r="D74" s="50">
        <f t="shared" si="22"/>
        <v>0</v>
      </c>
      <c r="E74" s="50">
        <f t="shared" si="23"/>
        <v>0</v>
      </c>
      <c r="F74" s="38">
        <f>SUM(F73)</f>
        <v>0</v>
      </c>
      <c r="G74" s="38">
        <f>SUM(G73)</f>
        <v>0</v>
      </c>
      <c r="H74" s="38">
        <f>SUM(H73)</f>
        <v>0</v>
      </c>
      <c r="I74" s="38">
        <f t="shared" ref="I74:N74" si="26">SUM(I73)</f>
        <v>0</v>
      </c>
      <c r="J74" s="38">
        <f t="shared" si="26"/>
        <v>0</v>
      </c>
      <c r="K74" s="38">
        <f t="shared" si="26"/>
        <v>0</v>
      </c>
      <c r="L74" s="38">
        <f t="shared" si="26"/>
        <v>0</v>
      </c>
      <c r="M74" s="38">
        <f t="shared" si="26"/>
        <v>0</v>
      </c>
      <c r="N74" s="38">
        <f t="shared" si="26"/>
        <v>0</v>
      </c>
    </row>
    <row r="75" spans="1:14" x14ac:dyDescent="0.2">
      <c r="A75" s="8">
        <v>30</v>
      </c>
      <c r="B75" s="16" t="s">
        <v>58</v>
      </c>
      <c r="C75" s="50">
        <f t="shared" si="21"/>
        <v>37925000</v>
      </c>
      <c r="D75" s="50">
        <f t="shared" si="22"/>
        <v>54986489</v>
      </c>
      <c r="E75" s="50">
        <f t="shared" si="23"/>
        <v>0</v>
      </c>
      <c r="F75" s="38">
        <f t="shared" ref="F75:K75" si="27">F67+F71</f>
        <v>37925000</v>
      </c>
      <c r="G75" s="38">
        <f t="shared" si="27"/>
        <v>54986489</v>
      </c>
      <c r="H75" s="38">
        <f t="shared" si="27"/>
        <v>0</v>
      </c>
      <c r="I75" s="38">
        <f t="shared" si="27"/>
        <v>0</v>
      </c>
      <c r="J75" s="38">
        <f t="shared" si="27"/>
        <v>0</v>
      </c>
      <c r="K75" s="38">
        <f t="shared" si="27"/>
        <v>0</v>
      </c>
      <c r="L75" s="38">
        <f>L67+L71</f>
        <v>0</v>
      </c>
      <c r="M75" s="38">
        <f>M67+M71</f>
        <v>0</v>
      </c>
      <c r="N75" s="38">
        <f>N67+N71</f>
        <v>0</v>
      </c>
    </row>
    <row r="76" spans="1:14" x14ac:dyDescent="0.2">
      <c r="A76" s="8">
        <v>31</v>
      </c>
      <c r="B76" s="16" t="s">
        <v>59</v>
      </c>
      <c r="C76" s="50">
        <f t="shared" si="21"/>
        <v>0</v>
      </c>
      <c r="D76" s="50">
        <f t="shared" si="22"/>
        <v>0</v>
      </c>
      <c r="E76" s="50">
        <f t="shared" si="23"/>
        <v>0</v>
      </c>
      <c r="F76" s="38"/>
      <c r="G76" s="38">
        <v>0</v>
      </c>
      <c r="H76" s="38"/>
      <c r="I76" s="38"/>
      <c r="J76" s="38">
        <v>0</v>
      </c>
      <c r="K76" s="38"/>
      <c r="L76" s="38"/>
      <c r="M76" s="38">
        <v>0</v>
      </c>
      <c r="N76" s="38"/>
    </row>
    <row r="77" spans="1:14" x14ac:dyDescent="0.2">
      <c r="A77" s="8">
        <v>32</v>
      </c>
      <c r="B77" s="16" t="s">
        <v>58</v>
      </c>
      <c r="C77" s="50">
        <f t="shared" si="21"/>
        <v>37925000</v>
      </c>
      <c r="D77" s="50">
        <f t="shared" si="22"/>
        <v>54986489</v>
      </c>
      <c r="E77" s="50">
        <f t="shared" si="23"/>
        <v>0</v>
      </c>
      <c r="F77" s="38">
        <f t="shared" ref="F77:K77" si="28">SUM(F75:F76)</f>
        <v>37925000</v>
      </c>
      <c r="G77" s="38">
        <f t="shared" si="28"/>
        <v>54986489</v>
      </c>
      <c r="H77" s="38">
        <f t="shared" si="28"/>
        <v>0</v>
      </c>
      <c r="I77" s="38">
        <f t="shared" si="28"/>
        <v>0</v>
      </c>
      <c r="J77" s="38">
        <f t="shared" si="28"/>
        <v>0</v>
      </c>
      <c r="K77" s="38">
        <f t="shared" si="28"/>
        <v>0</v>
      </c>
      <c r="L77" s="38">
        <f>SUM(L75:L76)</f>
        <v>0</v>
      </c>
      <c r="M77" s="38">
        <f>SUM(M75:M76)</f>
        <v>0</v>
      </c>
      <c r="N77" s="38">
        <f>SUM(N75:N76)</f>
        <v>0</v>
      </c>
    </row>
    <row r="78" spans="1:14" x14ac:dyDescent="0.2">
      <c r="A78" s="8">
        <v>33</v>
      </c>
      <c r="B78" s="15"/>
      <c r="C78" s="50"/>
      <c r="D78" s="50"/>
      <c r="E78" s="50"/>
      <c r="F78" s="39"/>
      <c r="G78" s="39"/>
      <c r="H78" s="39"/>
      <c r="I78" s="49"/>
      <c r="J78" s="49"/>
      <c r="K78" s="49"/>
      <c r="L78" s="49"/>
      <c r="M78" s="49"/>
      <c r="N78" s="49"/>
    </row>
    <row r="79" spans="1:14" x14ac:dyDescent="0.2">
      <c r="A79" s="8">
        <v>34</v>
      </c>
      <c r="B79" s="10" t="s">
        <v>60</v>
      </c>
      <c r="C79" s="52">
        <f t="shared" ref="C79:E85" si="29">F79+I79+L79</f>
        <v>0</v>
      </c>
      <c r="D79" s="52">
        <f t="shared" si="29"/>
        <v>0</v>
      </c>
      <c r="E79" s="52">
        <f t="shared" si="29"/>
        <v>0</v>
      </c>
      <c r="F79" s="43"/>
      <c r="G79" s="43"/>
      <c r="H79" s="43"/>
      <c r="I79" s="43"/>
      <c r="J79" s="43"/>
      <c r="K79" s="43"/>
      <c r="L79" s="43"/>
      <c r="M79" s="43"/>
      <c r="N79" s="43"/>
    </row>
    <row r="80" spans="1:14" x14ac:dyDescent="0.2">
      <c r="A80" s="8">
        <v>35</v>
      </c>
      <c r="B80" s="10" t="s">
        <v>61</v>
      </c>
      <c r="C80" s="52">
        <f t="shared" si="29"/>
        <v>6</v>
      </c>
      <c r="D80" s="52">
        <f t="shared" si="29"/>
        <v>6.5</v>
      </c>
      <c r="E80" s="52">
        <f t="shared" si="29"/>
        <v>6</v>
      </c>
      <c r="F80" s="43">
        <v>6</v>
      </c>
      <c r="G80" s="43">
        <v>6.5</v>
      </c>
      <c r="H80" s="43">
        <v>6</v>
      </c>
      <c r="I80" s="43"/>
      <c r="J80" s="43"/>
      <c r="K80" s="43"/>
      <c r="L80" s="43"/>
      <c r="M80" s="43"/>
      <c r="N80" s="43"/>
    </row>
    <row r="81" spans="1:14" x14ac:dyDescent="0.2">
      <c r="A81" s="8">
        <v>36</v>
      </c>
      <c r="B81" s="10" t="s">
        <v>62</v>
      </c>
      <c r="C81" s="52">
        <f t="shared" si="29"/>
        <v>0</v>
      </c>
      <c r="D81" s="52">
        <f t="shared" si="29"/>
        <v>0</v>
      </c>
      <c r="E81" s="52">
        <f t="shared" si="29"/>
        <v>0</v>
      </c>
      <c r="F81" s="43">
        <v>0</v>
      </c>
      <c r="G81" s="43">
        <v>0</v>
      </c>
      <c r="H81" s="43"/>
      <c r="I81" s="43">
        <v>0</v>
      </c>
      <c r="J81" s="43">
        <v>0</v>
      </c>
      <c r="K81" s="43"/>
      <c r="L81" s="43">
        <v>0</v>
      </c>
      <c r="M81" s="43">
        <v>0</v>
      </c>
      <c r="N81" s="43"/>
    </row>
    <row r="82" spans="1:14" x14ac:dyDescent="0.2">
      <c r="A82" s="8">
        <v>37</v>
      </c>
      <c r="B82" s="10" t="s">
        <v>63</v>
      </c>
      <c r="C82" s="52">
        <f t="shared" si="29"/>
        <v>0</v>
      </c>
      <c r="D82" s="52">
        <f t="shared" si="29"/>
        <v>0</v>
      </c>
      <c r="E82" s="52">
        <f t="shared" si="29"/>
        <v>0</v>
      </c>
      <c r="F82" s="43"/>
      <c r="G82" s="43"/>
      <c r="H82" s="43"/>
      <c r="I82" s="43"/>
      <c r="J82" s="43"/>
      <c r="K82" s="43"/>
      <c r="L82" s="43"/>
      <c r="M82" s="43"/>
      <c r="N82" s="43"/>
    </row>
    <row r="83" spans="1:14" x14ac:dyDescent="0.2">
      <c r="A83" s="8">
        <v>38</v>
      </c>
      <c r="B83" s="10" t="s">
        <v>64</v>
      </c>
      <c r="C83" s="52">
        <f t="shared" si="29"/>
        <v>0</v>
      </c>
      <c r="D83" s="52">
        <f t="shared" si="29"/>
        <v>6</v>
      </c>
      <c r="E83" s="52">
        <f t="shared" si="29"/>
        <v>6</v>
      </c>
      <c r="F83" s="43"/>
      <c r="G83" s="43"/>
      <c r="H83" s="43"/>
      <c r="I83" s="43">
        <v>0</v>
      </c>
      <c r="J83" s="43">
        <v>6</v>
      </c>
      <c r="K83" s="43">
        <v>6</v>
      </c>
      <c r="L83" s="43">
        <v>0</v>
      </c>
      <c r="M83" s="43">
        <v>0</v>
      </c>
      <c r="N83" s="43">
        <v>0</v>
      </c>
    </row>
    <row r="84" spans="1:14" x14ac:dyDescent="0.2">
      <c r="A84" s="8">
        <v>39</v>
      </c>
      <c r="B84" s="10" t="s">
        <v>65</v>
      </c>
      <c r="C84" s="52">
        <f t="shared" si="29"/>
        <v>0</v>
      </c>
      <c r="D84" s="52">
        <f t="shared" si="29"/>
        <v>0</v>
      </c>
      <c r="E84" s="52">
        <f t="shared" si="29"/>
        <v>0</v>
      </c>
      <c r="F84" s="43"/>
      <c r="G84" s="43"/>
      <c r="H84" s="43"/>
      <c r="I84" s="43"/>
      <c r="J84" s="43"/>
      <c r="K84" s="43"/>
      <c r="L84" s="43"/>
      <c r="M84" s="43"/>
      <c r="N84" s="43"/>
    </row>
    <row r="85" spans="1:14" x14ac:dyDescent="0.2">
      <c r="A85" s="8">
        <v>40</v>
      </c>
      <c r="B85" s="16" t="s">
        <v>76</v>
      </c>
      <c r="C85" s="52">
        <f t="shared" si="29"/>
        <v>6</v>
      </c>
      <c r="D85" s="52">
        <f t="shared" si="29"/>
        <v>12.5</v>
      </c>
      <c r="E85" s="52">
        <f t="shared" si="29"/>
        <v>12</v>
      </c>
      <c r="F85" s="43">
        <f t="shared" ref="F85:K85" si="30">SUM(F79:F83)</f>
        <v>6</v>
      </c>
      <c r="G85" s="43">
        <f t="shared" si="30"/>
        <v>6.5</v>
      </c>
      <c r="H85" s="43">
        <f t="shared" si="30"/>
        <v>6</v>
      </c>
      <c r="I85" s="43">
        <f t="shared" si="30"/>
        <v>0</v>
      </c>
      <c r="J85" s="43">
        <f t="shared" si="30"/>
        <v>6</v>
      </c>
      <c r="K85" s="43">
        <f t="shared" si="30"/>
        <v>6</v>
      </c>
      <c r="L85" s="43">
        <f>SUM(L79:L83)</f>
        <v>0</v>
      </c>
      <c r="M85" s="43">
        <f>SUM(M79:M83)</f>
        <v>0</v>
      </c>
      <c r="N85" s="43">
        <f>SUM(N79:N83)</f>
        <v>0</v>
      </c>
    </row>
  </sheetData>
  <mergeCells count="22">
    <mergeCell ref="O51:Q51"/>
    <mergeCell ref="F49:H49"/>
    <mergeCell ref="I49:K49"/>
    <mergeCell ref="L49:N49"/>
    <mergeCell ref="F51:H51"/>
    <mergeCell ref="I51:K51"/>
    <mergeCell ref="L51:N51"/>
    <mergeCell ref="F11:H11"/>
    <mergeCell ref="I11:K11"/>
    <mergeCell ref="L11:N11"/>
    <mergeCell ref="O11:Q11"/>
    <mergeCell ref="F47:H47"/>
    <mergeCell ref="I47:K47"/>
    <mergeCell ref="L47:N47"/>
    <mergeCell ref="F7:H7"/>
    <mergeCell ref="I7:K7"/>
    <mergeCell ref="L7:N7"/>
    <mergeCell ref="O7:Q7"/>
    <mergeCell ref="F9:H9"/>
    <mergeCell ref="I9:K9"/>
    <mergeCell ref="L9:N9"/>
    <mergeCell ref="O9:Q9"/>
  </mergeCells>
  <pageMargins left="0" right="0" top="0.35433070866141736" bottom="0.31496062992125984" header="0.19685039370078741" footer="0.15748031496062992"/>
  <pageSetup paperSize="8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workbookViewId="0">
      <selection activeCell="D3" sqref="D3"/>
    </sheetView>
  </sheetViews>
  <sheetFormatPr defaultRowHeight="12.75" x14ac:dyDescent="0.2"/>
  <cols>
    <col min="1" max="1" width="3.28515625" customWidth="1"/>
    <col min="2" max="2" width="45.42578125" customWidth="1"/>
    <col min="3" max="3" width="10.7109375" style="23" customWidth="1"/>
    <col min="4" max="5" width="10.140625" style="23" customWidth="1"/>
    <col min="6" max="6" width="10.7109375" style="23" customWidth="1"/>
    <col min="7" max="7" width="12" style="23" customWidth="1"/>
    <col min="8" max="8" width="11.7109375" style="23" customWidth="1"/>
    <col min="9" max="10" width="14.28515625" style="44" customWidth="1"/>
    <col min="11" max="11" width="14.42578125" style="44" customWidth="1"/>
    <col min="12" max="12" width="14.28515625" style="44" customWidth="1"/>
    <col min="13" max="13" width="11" style="44" customWidth="1"/>
    <col min="14" max="14" width="11.7109375" style="44" customWidth="1"/>
  </cols>
  <sheetData>
    <row r="1" spans="1:17" x14ac:dyDescent="0.2">
      <c r="B1" t="s">
        <v>79</v>
      </c>
    </row>
    <row r="2" spans="1:17" x14ac:dyDescent="0.2">
      <c r="C2" s="23" t="s">
        <v>81</v>
      </c>
    </row>
    <row r="3" spans="1:17" ht="6.75" customHeight="1" x14ac:dyDescent="0.2">
      <c r="O3" s="4"/>
      <c r="P3" s="4"/>
      <c r="Q3" s="4"/>
    </row>
    <row r="4" spans="1:17" x14ac:dyDescent="0.2">
      <c r="C4" s="23" t="s">
        <v>105</v>
      </c>
      <c r="O4" s="4"/>
      <c r="P4" s="4"/>
      <c r="Q4" s="4"/>
    </row>
    <row r="5" spans="1:17" ht="10.5" customHeight="1" x14ac:dyDescent="0.2">
      <c r="O5" s="4"/>
      <c r="P5" s="4"/>
      <c r="Q5" s="4"/>
    </row>
    <row r="6" spans="1:17" x14ac:dyDescent="0.2">
      <c r="B6" t="s">
        <v>0</v>
      </c>
      <c r="F6" s="23" t="s">
        <v>25</v>
      </c>
      <c r="I6" s="44" t="s">
        <v>85</v>
      </c>
      <c r="L6" s="44" t="s">
        <v>85</v>
      </c>
      <c r="O6" s="4"/>
      <c r="P6" s="4"/>
      <c r="Q6" s="4"/>
    </row>
    <row r="7" spans="1:17" x14ac:dyDescent="0.2">
      <c r="A7" s="1">
        <v>1</v>
      </c>
      <c r="B7" s="1"/>
      <c r="C7" s="24"/>
      <c r="D7" s="25"/>
      <c r="E7" s="25"/>
      <c r="F7" s="54" t="s">
        <v>83</v>
      </c>
      <c r="G7" s="55"/>
      <c r="H7" s="56"/>
      <c r="I7" s="63" t="s">
        <v>83</v>
      </c>
      <c r="J7" s="64"/>
      <c r="K7" s="65"/>
      <c r="L7" s="63" t="s">
        <v>83</v>
      </c>
      <c r="M7" s="64"/>
      <c r="N7" s="65"/>
      <c r="O7" s="66"/>
      <c r="P7" s="66"/>
      <c r="Q7" s="66"/>
    </row>
    <row r="8" spans="1:17" x14ac:dyDescent="0.2">
      <c r="A8" s="1">
        <v>2</v>
      </c>
      <c r="B8" s="2" t="s">
        <v>1</v>
      </c>
      <c r="C8" s="26" t="s">
        <v>2</v>
      </c>
      <c r="D8" s="27"/>
      <c r="E8" s="27"/>
      <c r="F8" s="28" t="s">
        <v>22</v>
      </c>
      <c r="G8" s="29"/>
      <c r="H8" s="30"/>
      <c r="I8" s="43" t="s">
        <v>22</v>
      </c>
      <c r="J8" s="45"/>
      <c r="K8" s="46"/>
      <c r="L8" s="43" t="s">
        <v>22</v>
      </c>
      <c r="M8" s="45"/>
      <c r="N8" s="46"/>
      <c r="O8" s="4"/>
      <c r="P8" s="4"/>
      <c r="Q8" s="4"/>
    </row>
    <row r="9" spans="1:17" x14ac:dyDescent="0.2">
      <c r="A9" s="1">
        <v>3</v>
      </c>
      <c r="B9" s="3"/>
      <c r="C9" s="31"/>
      <c r="D9" s="32"/>
      <c r="E9" s="32"/>
      <c r="F9" s="54" t="s">
        <v>23</v>
      </c>
      <c r="G9" s="55"/>
      <c r="H9" s="56"/>
      <c r="I9" s="63" t="s">
        <v>23</v>
      </c>
      <c r="J9" s="64"/>
      <c r="K9" s="65"/>
      <c r="L9" s="63" t="s">
        <v>23</v>
      </c>
      <c r="M9" s="64"/>
      <c r="N9" s="65"/>
      <c r="O9" s="66"/>
      <c r="P9" s="66"/>
      <c r="Q9" s="66"/>
    </row>
    <row r="10" spans="1:17" x14ac:dyDescent="0.2">
      <c r="A10" s="1">
        <v>4</v>
      </c>
      <c r="B10" s="5"/>
      <c r="C10" s="33"/>
      <c r="D10" s="34"/>
      <c r="E10" s="34"/>
      <c r="F10" s="35" t="s">
        <v>80</v>
      </c>
      <c r="G10" s="29"/>
      <c r="H10" s="30"/>
      <c r="I10" s="47" t="s">
        <v>86</v>
      </c>
      <c r="J10" s="45"/>
      <c r="K10" s="46"/>
      <c r="L10" s="47">
        <v>900020</v>
      </c>
      <c r="M10" s="45"/>
      <c r="N10" s="46"/>
      <c r="O10" s="4"/>
      <c r="P10" s="4"/>
      <c r="Q10" s="4"/>
    </row>
    <row r="11" spans="1:17" x14ac:dyDescent="0.2">
      <c r="A11" s="1">
        <v>5</v>
      </c>
      <c r="B11" s="3"/>
      <c r="C11" s="31"/>
      <c r="D11" s="32"/>
      <c r="E11" s="32"/>
      <c r="F11" s="57" t="s">
        <v>24</v>
      </c>
      <c r="G11" s="58"/>
      <c r="H11" s="59"/>
      <c r="I11" s="60" t="s">
        <v>24</v>
      </c>
      <c r="J11" s="61"/>
      <c r="K11" s="62"/>
      <c r="L11" s="60" t="s">
        <v>24</v>
      </c>
      <c r="M11" s="61"/>
      <c r="N11" s="62"/>
      <c r="O11" s="53"/>
      <c r="P11" s="53"/>
      <c r="Q11" s="53"/>
    </row>
    <row r="12" spans="1:17" x14ac:dyDescent="0.2">
      <c r="A12" s="1">
        <v>6</v>
      </c>
      <c r="B12" s="14" t="s">
        <v>40</v>
      </c>
      <c r="C12" s="36" t="s">
        <v>41</v>
      </c>
      <c r="D12" s="36" t="s">
        <v>42</v>
      </c>
      <c r="E12" s="36" t="s">
        <v>43</v>
      </c>
      <c r="F12" s="36" t="s">
        <v>66</v>
      </c>
      <c r="G12" s="36" t="s">
        <v>67</v>
      </c>
      <c r="H12" s="36" t="s">
        <v>68</v>
      </c>
      <c r="I12" s="48" t="s">
        <v>88</v>
      </c>
      <c r="J12" s="48" t="s">
        <v>89</v>
      </c>
      <c r="K12" s="48" t="s">
        <v>90</v>
      </c>
      <c r="L12" s="48" t="s">
        <v>91</v>
      </c>
      <c r="M12" s="48" t="s">
        <v>92</v>
      </c>
      <c r="N12" s="48" t="s">
        <v>93</v>
      </c>
      <c r="O12" s="18"/>
      <c r="P12" s="18"/>
      <c r="Q12" s="18"/>
    </row>
    <row r="13" spans="1:17" x14ac:dyDescent="0.2">
      <c r="A13" s="1">
        <v>7</v>
      </c>
      <c r="B13" s="6"/>
      <c r="C13" s="36">
        <v>2020</v>
      </c>
      <c r="D13" s="36">
        <v>2020</v>
      </c>
      <c r="E13" s="36">
        <v>2020</v>
      </c>
      <c r="F13" s="36">
        <v>2020</v>
      </c>
      <c r="G13" s="36">
        <v>2020</v>
      </c>
      <c r="H13" s="36">
        <v>2020</v>
      </c>
      <c r="I13" s="36">
        <v>2020</v>
      </c>
      <c r="J13" s="36">
        <v>2020</v>
      </c>
      <c r="K13" s="36">
        <v>2020</v>
      </c>
      <c r="L13" s="36">
        <v>2020</v>
      </c>
      <c r="M13" s="36">
        <v>2020</v>
      </c>
      <c r="N13" s="36">
        <v>2020</v>
      </c>
      <c r="O13" s="18"/>
      <c r="P13" s="18"/>
      <c r="Q13" s="18"/>
    </row>
    <row r="14" spans="1:17" x14ac:dyDescent="0.2">
      <c r="A14" s="1">
        <v>8</v>
      </c>
      <c r="B14" s="5" t="s">
        <v>3</v>
      </c>
      <c r="C14" s="37" t="s">
        <v>4</v>
      </c>
      <c r="D14" s="37" t="s">
        <v>84</v>
      </c>
      <c r="E14" s="37" t="s">
        <v>100</v>
      </c>
      <c r="F14" s="37" t="s">
        <v>4</v>
      </c>
      <c r="G14" s="37" t="s">
        <v>84</v>
      </c>
      <c r="H14" s="37" t="s">
        <v>100</v>
      </c>
      <c r="I14" s="37" t="s">
        <v>4</v>
      </c>
      <c r="J14" s="37" t="s">
        <v>84</v>
      </c>
      <c r="K14" s="37" t="s">
        <v>100</v>
      </c>
      <c r="L14" s="37" t="s">
        <v>4</v>
      </c>
      <c r="M14" s="37" t="s">
        <v>84</v>
      </c>
      <c r="N14" s="37" t="s">
        <v>100</v>
      </c>
      <c r="O14" s="4"/>
      <c r="P14" s="4"/>
      <c r="Q14" s="4"/>
    </row>
    <row r="15" spans="1:17" x14ac:dyDescent="0.2">
      <c r="A15" s="1">
        <v>9</v>
      </c>
      <c r="B15" s="1" t="s">
        <v>5</v>
      </c>
      <c r="C15" s="28">
        <f t="shared" ref="C15:E34" si="0">F15+I15+L15</f>
        <v>0</v>
      </c>
      <c r="D15" s="28">
        <f t="shared" si="0"/>
        <v>0</v>
      </c>
      <c r="E15" s="28">
        <f t="shared" si="0"/>
        <v>0</v>
      </c>
      <c r="F15" s="28"/>
      <c r="G15" s="28"/>
      <c r="H15" s="28"/>
      <c r="I15" s="28"/>
      <c r="J15" s="28"/>
      <c r="K15" s="28"/>
      <c r="L15" s="28"/>
      <c r="M15" s="28"/>
      <c r="N15" s="28"/>
      <c r="O15" s="4"/>
      <c r="P15" s="4"/>
      <c r="Q15" s="4"/>
    </row>
    <row r="16" spans="1:17" x14ac:dyDescent="0.2">
      <c r="A16" s="1">
        <v>10</v>
      </c>
      <c r="B16" s="1" t="s">
        <v>6</v>
      </c>
      <c r="C16" s="28">
        <f t="shared" si="0"/>
        <v>0</v>
      </c>
      <c r="D16" s="28">
        <f t="shared" si="0"/>
        <v>0</v>
      </c>
      <c r="E16" s="28">
        <f t="shared" si="0"/>
        <v>0</v>
      </c>
      <c r="F16" s="28"/>
      <c r="G16" s="28"/>
      <c r="H16" s="28"/>
      <c r="I16" s="28"/>
      <c r="J16" s="28"/>
      <c r="K16" s="28"/>
      <c r="L16" s="28"/>
      <c r="M16" s="28"/>
      <c r="N16" s="28"/>
      <c r="O16" s="4"/>
      <c r="P16" s="4"/>
      <c r="Q16" s="4"/>
    </row>
    <row r="17" spans="1:17" x14ac:dyDescent="0.2">
      <c r="A17" s="1">
        <v>11</v>
      </c>
      <c r="B17" s="1" t="s">
        <v>26</v>
      </c>
      <c r="C17" s="28">
        <f t="shared" si="0"/>
        <v>0</v>
      </c>
      <c r="D17" s="28">
        <f t="shared" si="0"/>
        <v>0</v>
      </c>
      <c r="E17" s="28">
        <f t="shared" si="0"/>
        <v>0</v>
      </c>
      <c r="F17" s="28"/>
      <c r="G17" s="28"/>
      <c r="H17" s="28"/>
      <c r="I17" s="28"/>
      <c r="J17" s="28"/>
      <c r="K17" s="28"/>
      <c r="L17" s="28"/>
      <c r="M17" s="28"/>
      <c r="N17" s="28"/>
      <c r="O17" s="4"/>
      <c r="P17" s="4"/>
      <c r="Q17" s="4"/>
    </row>
    <row r="18" spans="1:17" x14ac:dyDescent="0.2">
      <c r="A18" s="1">
        <v>12</v>
      </c>
      <c r="B18" s="1" t="s">
        <v>7</v>
      </c>
      <c r="C18" s="28">
        <f t="shared" si="0"/>
        <v>0</v>
      </c>
      <c r="D18" s="28">
        <f t="shared" si="0"/>
        <v>0</v>
      </c>
      <c r="E18" s="28">
        <f t="shared" si="0"/>
        <v>0</v>
      </c>
      <c r="F18" s="28"/>
      <c r="G18" s="28"/>
      <c r="H18" s="28"/>
      <c r="I18" s="28"/>
      <c r="J18" s="28"/>
      <c r="K18" s="28"/>
      <c r="L18" s="28"/>
      <c r="M18" s="28"/>
      <c r="N18" s="28"/>
      <c r="O18" s="4"/>
      <c r="P18" s="4"/>
      <c r="Q18" s="4"/>
    </row>
    <row r="19" spans="1:17" x14ac:dyDescent="0.2">
      <c r="A19" s="1">
        <v>13</v>
      </c>
      <c r="B19" s="1" t="s">
        <v>8</v>
      </c>
      <c r="C19" s="28">
        <f t="shared" si="0"/>
        <v>0</v>
      </c>
      <c r="D19" s="28">
        <f t="shared" si="0"/>
        <v>3908</v>
      </c>
      <c r="E19" s="28">
        <f t="shared" si="0"/>
        <v>3908</v>
      </c>
      <c r="F19" s="28"/>
      <c r="G19" s="28">
        <v>3908</v>
      </c>
      <c r="H19" s="28">
        <v>3908</v>
      </c>
      <c r="I19" s="28"/>
      <c r="J19" s="28"/>
      <c r="K19" s="28"/>
      <c r="L19" s="28"/>
      <c r="M19" s="28"/>
      <c r="N19" s="28"/>
      <c r="O19" s="4"/>
      <c r="P19" s="4"/>
      <c r="Q19" s="4"/>
    </row>
    <row r="20" spans="1:17" x14ac:dyDescent="0.2">
      <c r="A20" s="1">
        <v>14</v>
      </c>
      <c r="B20" s="1" t="s">
        <v>9</v>
      </c>
      <c r="C20" s="28">
        <f t="shared" si="0"/>
        <v>0</v>
      </c>
      <c r="D20" s="28">
        <f t="shared" si="0"/>
        <v>631</v>
      </c>
      <c r="E20" s="28">
        <f t="shared" si="0"/>
        <v>631</v>
      </c>
      <c r="F20" s="28"/>
      <c r="G20" s="28"/>
      <c r="H20" s="28"/>
      <c r="I20" s="28"/>
      <c r="J20" s="28"/>
      <c r="K20" s="28"/>
      <c r="L20" s="28"/>
      <c r="M20" s="28">
        <v>631</v>
      </c>
      <c r="N20" s="28">
        <v>631</v>
      </c>
      <c r="O20" s="19"/>
      <c r="P20" s="19"/>
      <c r="Q20" s="19"/>
    </row>
    <row r="21" spans="1:17" x14ac:dyDescent="0.2">
      <c r="A21" s="1">
        <v>15</v>
      </c>
      <c r="B21" s="1" t="s">
        <v>10</v>
      </c>
      <c r="C21" s="28">
        <f t="shared" si="0"/>
        <v>0</v>
      </c>
      <c r="D21" s="28">
        <f t="shared" si="0"/>
        <v>0</v>
      </c>
      <c r="E21" s="28">
        <f t="shared" si="0"/>
        <v>0</v>
      </c>
      <c r="F21" s="28"/>
      <c r="G21" s="28"/>
      <c r="H21" s="28"/>
      <c r="I21" s="28"/>
      <c r="J21" s="28"/>
      <c r="K21" s="28"/>
      <c r="L21" s="28"/>
      <c r="M21" s="28"/>
      <c r="N21" s="28"/>
      <c r="O21" s="4"/>
      <c r="P21" s="4"/>
      <c r="Q21" s="4"/>
    </row>
    <row r="22" spans="1:17" x14ac:dyDescent="0.2">
      <c r="A22" s="1">
        <v>16</v>
      </c>
      <c r="B22" s="1" t="s">
        <v>11</v>
      </c>
      <c r="C22" s="28">
        <f t="shared" si="0"/>
        <v>0</v>
      </c>
      <c r="D22" s="28">
        <f t="shared" si="0"/>
        <v>0</v>
      </c>
      <c r="E22" s="28">
        <f t="shared" si="0"/>
        <v>0</v>
      </c>
      <c r="F22" s="28"/>
      <c r="G22" s="28"/>
      <c r="H22" s="28"/>
      <c r="I22" s="28"/>
      <c r="J22" s="28"/>
      <c r="K22" s="28"/>
      <c r="L22" s="28"/>
      <c r="M22" s="28"/>
      <c r="N22" s="28"/>
      <c r="O22" s="4"/>
      <c r="P22" s="4"/>
      <c r="Q22" s="4"/>
    </row>
    <row r="23" spans="1:17" x14ac:dyDescent="0.2">
      <c r="A23" s="1">
        <v>17</v>
      </c>
      <c r="B23" s="7" t="s">
        <v>28</v>
      </c>
      <c r="C23" s="38">
        <f t="shared" si="0"/>
        <v>0</v>
      </c>
      <c r="D23" s="38">
        <f t="shared" si="0"/>
        <v>4539</v>
      </c>
      <c r="E23" s="38">
        <f t="shared" si="0"/>
        <v>4539</v>
      </c>
      <c r="F23" s="39">
        <f t="shared" ref="F23:K23" si="1">SUM(F15:F22)</f>
        <v>0</v>
      </c>
      <c r="G23" s="39">
        <f t="shared" si="1"/>
        <v>3908</v>
      </c>
      <c r="H23" s="39">
        <f t="shared" si="1"/>
        <v>3908</v>
      </c>
      <c r="I23" s="39">
        <f t="shared" si="1"/>
        <v>0</v>
      </c>
      <c r="J23" s="39">
        <f t="shared" si="1"/>
        <v>0</v>
      </c>
      <c r="K23" s="39">
        <f t="shared" si="1"/>
        <v>0</v>
      </c>
      <c r="L23" s="39">
        <f>SUM(L15:L22)</f>
        <v>0</v>
      </c>
      <c r="M23" s="39">
        <f>SUM(M15:M22)</f>
        <v>631</v>
      </c>
      <c r="N23" s="39">
        <f>SUM(N15:N22)</f>
        <v>631</v>
      </c>
      <c r="O23" s="4"/>
      <c r="P23" s="4"/>
      <c r="Q23" s="4"/>
    </row>
    <row r="24" spans="1:17" x14ac:dyDescent="0.2">
      <c r="A24" s="1">
        <v>18</v>
      </c>
      <c r="B24" s="1" t="s">
        <v>29</v>
      </c>
      <c r="C24" s="28">
        <f t="shared" si="0"/>
        <v>0</v>
      </c>
      <c r="D24" s="28">
        <f t="shared" si="0"/>
        <v>0</v>
      </c>
      <c r="E24" s="28">
        <f t="shared" si="0"/>
        <v>0</v>
      </c>
      <c r="F24" s="40"/>
      <c r="G24" s="40"/>
      <c r="H24" s="40"/>
      <c r="I24" s="40"/>
      <c r="J24" s="40"/>
      <c r="K24" s="40"/>
      <c r="L24" s="40"/>
      <c r="M24" s="40"/>
      <c r="N24" s="40"/>
      <c r="O24" s="4"/>
      <c r="P24" s="4"/>
      <c r="Q24" s="4"/>
    </row>
    <row r="25" spans="1:17" x14ac:dyDescent="0.2">
      <c r="A25" s="1">
        <v>19</v>
      </c>
      <c r="B25" s="1" t="s">
        <v>33</v>
      </c>
      <c r="C25" s="28">
        <f t="shared" si="0"/>
        <v>0</v>
      </c>
      <c r="D25" s="28">
        <f t="shared" si="0"/>
        <v>0</v>
      </c>
      <c r="E25" s="28">
        <f t="shared" si="0"/>
        <v>0</v>
      </c>
      <c r="F25" s="40"/>
      <c r="G25" s="40"/>
      <c r="H25" s="40"/>
      <c r="I25" s="40"/>
      <c r="J25" s="40"/>
      <c r="K25" s="40"/>
      <c r="L25" s="40"/>
      <c r="M25" s="40"/>
      <c r="N25" s="40"/>
      <c r="O25" s="4"/>
      <c r="P25" s="4"/>
      <c r="Q25" s="4"/>
    </row>
    <row r="26" spans="1:17" x14ac:dyDescent="0.2">
      <c r="A26" s="1">
        <v>20</v>
      </c>
      <c r="B26" s="1" t="s">
        <v>30</v>
      </c>
      <c r="C26" s="28">
        <f t="shared" si="0"/>
        <v>0</v>
      </c>
      <c r="D26" s="28">
        <f t="shared" si="0"/>
        <v>0</v>
      </c>
      <c r="E26" s="28">
        <f t="shared" si="0"/>
        <v>0</v>
      </c>
      <c r="F26" s="39"/>
      <c r="G26" s="39"/>
      <c r="H26" s="39"/>
      <c r="I26" s="39"/>
      <c r="J26" s="39"/>
      <c r="K26" s="39"/>
      <c r="L26" s="39"/>
      <c r="M26" s="39"/>
      <c r="N26" s="39"/>
      <c r="O26" s="19"/>
      <c r="P26" s="19"/>
      <c r="Q26" s="4"/>
    </row>
    <row r="27" spans="1:17" x14ac:dyDescent="0.2">
      <c r="A27" s="1">
        <v>21</v>
      </c>
      <c r="B27" s="1" t="s">
        <v>31</v>
      </c>
      <c r="C27" s="28">
        <f t="shared" si="0"/>
        <v>0</v>
      </c>
      <c r="D27" s="28">
        <f t="shared" si="0"/>
        <v>0</v>
      </c>
      <c r="E27" s="28">
        <f t="shared" si="0"/>
        <v>0</v>
      </c>
      <c r="F27" s="39"/>
      <c r="G27" s="40"/>
      <c r="H27" s="40"/>
      <c r="I27" s="39"/>
      <c r="J27" s="40"/>
      <c r="K27" s="40"/>
      <c r="L27" s="39"/>
      <c r="M27" s="40"/>
      <c r="N27" s="40"/>
      <c r="O27" s="19"/>
      <c r="P27" s="19"/>
      <c r="Q27" s="4"/>
    </row>
    <row r="28" spans="1:17" x14ac:dyDescent="0.2">
      <c r="A28" s="1">
        <v>22</v>
      </c>
      <c r="B28" s="7" t="s">
        <v>32</v>
      </c>
      <c r="C28" s="38">
        <f t="shared" si="0"/>
        <v>0</v>
      </c>
      <c r="D28" s="38">
        <f t="shared" si="0"/>
        <v>0</v>
      </c>
      <c r="E28" s="38">
        <f t="shared" si="0"/>
        <v>0</v>
      </c>
      <c r="F28" s="39">
        <f t="shared" ref="F28:K28" si="2">SUM(F25:F27)</f>
        <v>0</v>
      </c>
      <c r="G28" s="39">
        <f t="shared" si="2"/>
        <v>0</v>
      </c>
      <c r="H28" s="39">
        <f t="shared" si="2"/>
        <v>0</v>
      </c>
      <c r="I28" s="39">
        <f t="shared" si="2"/>
        <v>0</v>
      </c>
      <c r="J28" s="39">
        <f t="shared" si="2"/>
        <v>0</v>
      </c>
      <c r="K28" s="39">
        <f t="shared" si="2"/>
        <v>0</v>
      </c>
      <c r="L28" s="39">
        <f>SUM(L25:L27)</f>
        <v>0</v>
      </c>
      <c r="M28" s="39">
        <f>SUM(M25:M27)</f>
        <v>0</v>
      </c>
      <c r="N28" s="39">
        <f>SUM(N25:N27)</f>
        <v>0</v>
      </c>
      <c r="O28" s="20"/>
      <c r="P28" s="20"/>
      <c r="Q28" s="20"/>
    </row>
    <row r="29" spans="1:17" x14ac:dyDescent="0.2">
      <c r="A29" s="1">
        <v>23</v>
      </c>
      <c r="B29" s="7" t="s">
        <v>12</v>
      </c>
      <c r="C29" s="38">
        <f t="shared" si="0"/>
        <v>0</v>
      </c>
      <c r="D29" s="38">
        <f t="shared" si="0"/>
        <v>4539</v>
      </c>
      <c r="E29" s="38">
        <f t="shared" si="0"/>
        <v>4539</v>
      </c>
      <c r="F29" s="39">
        <f t="shared" ref="F29:K29" si="3">F23+F28</f>
        <v>0</v>
      </c>
      <c r="G29" s="39">
        <f t="shared" si="3"/>
        <v>3908</v>
      </c>
      <c r="H29" s="39">
        <f t="shared" si="3"/>
        <v>3908</v>
      </c>
      <c r="I29" s="39">
        <f t="shared" si="3"/>
        <v>0</v>
      </c>
      <c r="J29" s="39">
        <f t="shared" si="3"/>
        <v>0</v>
      </c>
      <c r="K29" s="39">
        <f t="shared" si="3"/>
        <v>0</v>
      </c>
      <c r="L29" s="39">
        <f>L23+L28</f>
        <v>0</v>
      </c>
      <c r="M29" s="39">
        <f>M23+M28</f>
        <v>631</v>
      </c>
      <c r="N29" s="39">
        <f>N23+N28</f>
        <v>631</v>
      </c>
      <c r="O29" s="4"/>
      <c r="P29" s="4"/>
      <c r="Q29" s="4"/>
    </row>
    <row r="30" spans="1:17" x14ac:dyDescent="0.2">
      <c r="A30" s="1">
        <v>24</v>
      </c>
      <c r="B30" s="1" t="s">
        <v>78</v>
      </c>
      <c r="C30" s="51">
        <f t="shared" si="0"/>
        <v>0</v>
      </c>
      <c r="D30" s="51">
        <f t="shared" si="0"/>
        <v>0</v>
      </c>
      <c r="E30" s="51">
        <f t="shared" si="0"/>
        <v>0</v>
      </c>
      <c r="F30" s="39"/>
      <c r="G30" s="39"/>
      <c r="H30" s="39"/>
      <c r="I30" s="39"/>
      <c r="J30" s="39"/>
      <c r="K30" s="39"/>
      <c r="L30" s="39"/>
      <c r="M30" s="39"/>
      <c r="N30" s="39"/>
      <c r="O30" s="21"/>
      <c r="P30" s="21"/>
      <c r="Q30" s="4"/>
    </row>
    <row r="31" spans="1:17" x14ac:dyDescent="0.2">
      <c r="A31" s="1">
        <v>25</v>
      </c>
      <c r="B31" s="1" t="s">
        <v>34</v>
      </c>
      <c r="C31" s="51">
        <f t="shared" si="0"/>
        <v>0</v>
      </c>
      <c r="D31" s="51">
        <f t="shared" si="0"/>
        <v>0</v>
      </c>
      <c r="E31" s="51">
        <f t="shared" si="0"/>
        <v>0</v>
      </c>
      <c r="F31" s="28"/>
      <c r="G31" s="28"/>
      <c r="H31" s="28"/>
      <c r="I31" s="28"/>
      <c r="J31" s="28"/>
      <c r="K31" s="28"/>
      <c r="L31" s="28"/>
      <c r="M31" s="28"/>
      <c r="N31" s="28"/>
      <c r="O31" s="4"/>
      <c r="P31" s="4"/>
      <c r="Q31" s="4"/>
    </row>
    <row r="32" spans="1:17" x14ac:dyDescent="0.2">
      <c r="A32" s="1">
        <v>26</v>
      </c>
      <c r="B32" s="1" t="s">
        <v>35</v>
      </c>
      <c r="C32" s="51">
        <f t="shared" si="0"/>
        <v>0</v>
      </c>
      <c r="D32" s="51">
        <f t="shared" si="0"/>
        <v>0</v>
      </c>
      <c r="E32" s="51">
        <f t="shared" si="0"/>
        <v>0</v>
      </c>
      <c r="F32" s="28"/>
      <c r="G32" s="28"/>
      <c r="H32" s="28"/>
      <c r="I32" s="28"/>
      <c r="J32" s="28"/>
      <c r="K32" s="28"/>
      <c r="L32" s="28"/>
      <c r="M32" s="28"/>
      <c r="N32" s="28"/>
      <c r="O32" s="20"/>
      <c r="P32" s="20"/>
      <c r="Q32" s="20"/>
    </row>
    <row r="33" spans="1:17" x14ac:dyDescent="0.2">
      <c r="A33" s="1">
        <v>27</v>
      </c>
      <c r="B33" s="7" t="s">
        <v>27</v>
      </c>
      <c r="C33" s="38">
        <f t="shared" si="0"/>
        <v>0</v>
      </c>
      <c r="D33" s="38">
        <f t="shared" si="0"/>
        <v>0</v>
      </c>
      <c r="E33" s="38">
        <f t="shared" si="0"/>
        <v>0</v>
      </c>
      <c r="F33" s="39">
        <f t="shared" ref="F33:K33" si="4">SUM(F31:F32)</f>
        <v>0</v>
      </c>
      <c r="G33" s="39">
        <f t="shared" si="4"/>
        <v>0</v>
      </c>
      <c r="H33" s="39">
        <f t="shared" si="4"/>
        <v>0</v>
      </c>
      <c r="I33" s="39">
        <f t="shared" si="4"/>
        <v>0</v>
      </c>
      <c r="J33" s="39">
        <f t="shared" si="4"/>
        <v>0</v>
      </c>
      <c r="K33" s="39">
        <f t="shared" si="4"/>
        <v>0</v>
      </c>
      <c r="L33" s="39">
        <f>SUM(L31:L32)</f>
        <v>0</v>
      </c>
      <c r="M33" s="39">
        <f>SUM(M31:M32)</f>
        <v>0</v>
      </c>
      <c r="N33" s="39">
        <f>SUM(N31:N32)</f>
        <v>0</v>
      </c>
      <c r="O33" s="20"/>
      <c r="P33" s="20"/>
      <c r="Q33" s="20"/>
    </row>
    <row r="34" spans="1:17" x14ac:dyDescent="0.2">
      <c r="A34" s="1">
        <v>29</v>
      </c>
      <c r="B34" s="8" t="s">
        <v>13</v>
      </c>
      <c r="C34" s="38">
        <f t="shared" si="0"/>
        <v>0</v>
      </c>
      <c r="D34" s="38">
        <f t="shared" si="0"/>
        <v>4539</v>
      </c>
      <c r="E34" s="38">
        <f t="shared" si="0"/>
        <v>4539</v>
      </c>
      <c r="F34" s="38">
        <f t="shared" ref="F34:K34" si="5">F29+F33</f>
        <v>0</v>
      </c>
      <c r="G34" s="38">
        <f t="shared" si="5"/>
        <v>3908</v>
      </c>
      <c r="H34" s="38">
        <f t="shared" si="5"/>
        <v>3908</v>
      </c>
      <c r="I34" s="38">
        <f t="shared" si="5"/>
        <v>0</v>
      </c>
      <c r="J34" s="38">
        <f t="shared" si="5"/>
        <v>0</v>
      </c>
      <c r="K34" s="38">
        <f t="shared" si="5"/>
        <v>0</v>
      </c>
      <c r="L34" s="38">
        <f>L29+L33</f>
        <v>0</v>
      </c>
      <c r="M34" s="38">
        <f>M29+M33</f>
        <v>631</v>
      </c>
      <c r="N34" s="38">
        <f>N29+N33</f>
        <v>631</v>
      </c>
      <c r="O34" s="20"/>
      <c r="P34" s="20"/>
      <c r="Q34" s="4"/>
    </row>
    <row r="35" spans="1:17" x14ac:dyDescent="0.2">
      <c r="A35" s="1">
        <v>30</v>
      </c>
      <c r="B35" s="8" t="s">
        <v>14</v>
      </c>
      <c r="C35" s="28"/>
      <c r="D35" s="28"/>
      <c r="E35" s="28"/>
      <c r="F35" s="38"/>
      <c r="G35" s="38"/>
      <c r="H35" s="38"/>
      <c r="I35" s="38"/>
      <c r="J35" s="38"/>
      <c r="K35" s="38"/>
      <c r="L35" s="38"/>
      <c r="M35" s="38"/>
      <c r="N35" s="38"/>
      <c r="O35" s="20"/>
      <c r="P35" s="20"/>
      <c r="Q35" s="20"/>
    </row>
    <row r="36" spans="1:17" x14ac:dyDescent="0.2">
      <c r="A36" s="1">
        <v>31</v>
      </c>
      <c r="B36" s="1" t="s">
        <v>15</v>
      </c>
      <c r="C36" s="28">
        <f t="shared" ref="C36:E44" si="6">F36+I36+L36</f>
        <v>0</v>
      </c>
      <c r="D36" s="28">
        <f t="shared" si="6"/>
        <v>0</v>
      </c>
      <c r="E36" s="28">
        <f t="shared" si="6"/>
        <v>0</v>
      </c>
      <c r="F36" s="28"/>
      <c r="G36" s="28"/>
      <c r="H36" s="28"/>
      <c r="I36" s="28"/>
      <c r="J36" s="28"/>
      <c r="K36" s="28"/>
      <c r="L36" s="28"/>
      <c r="M36" s="28"/>
      <c r="N36" s="28"/>
      <c r="O36" s="20"/>
      <c r="P36" s="20"/>
      <c r="Q36" s="4"/>
    </row>
    <row r="37" spans="1:17" x14ac:dyDescent="0.2">
      <c r="A37" s="1">
        <v>32</v>
      </c>
      <c r="B37" s="1" t="s">
        <v>16</v>
      </c>
      <c r="C37" s="28">
        <f t="shared" si="6"/>
        <v>0</v>
      </c>
      <c r="D37" s="28">
        <f t="shared" si="6"/>
        <v>7990029</v>
      </c>
      <c r="E37" s="28">
        <f t="shared" si="6"/>
        <v>7990029</v>
      </c>
      <c r="F37" s="28">
        <v>0</v>
      </c>
      <c r="G37" s="28">
        <v>7990029</v>
      </c>
      <c r="H37" s="28">
        <v>7990029</v>
      </c>
      <c r="I37" s="28"/>
      <c r="J37" s="28">
        <v>0</v>
      </c>
      <c r="K37" s="28">
        <v>0</v>
      </c>
      <c r="L37" s="28"/>
      <c r="M37" s="28">
        <v>0</v>
      </c>
      <c r="N37" s="28">
        <v>0</v>
      </c>
      <c r="O37" s="20"/>
      <c r="P37" s="20"/>
      <c r="Q37" s="20"/>
    </row>
    <row r="38" spans="1:17" x14ac:dyDescent="0.2">
      <c r="A38" s="1">
        <v>33</v>
      </c>
      <c r="B38" s="1" t="s">
        <v>17</v>
      </c>
      <c r="C38" s="28">
        <f t="shared" si="6"/>
        <v>0</v>
      </c>
      <c r="D38" s="28">
        <f t="shared" si="6"/>
        <v>0</v>
      </c>
      <c r="E38" s="28">
        <f t="shared" si="6"/>
        <v>0</v>
      </c>
      <c r="F38" s="28"/>
      <c r="G38" s="28"/>
      <c r="H38" s="28"/>
      <c r="I38" s="28"/>
      <c r="J38" s="28"/>
      <c r="K38" s="28"/>
      <c r="L38" s="28"/>
      <c r="M38" s="28"/>
      <c r="N38" s="28"/>
      <c r="O38" s="19"/>
      <c r="P38" s="19"/>
      <c r="Q38" s="4"/>
    </row>
    <row r="39" spans="1:17" x14ac:dyDescent="0.2">
      <c r="A39" s="1">
        <v>34</v>
      </c>
      <c r="B39" s="8" t="s">
        <v>18</v>
      </c>
      <c r="C39" s="38">
        <f t="shared" si="6"/>
        <v>0</v>
      </c>
      <c r="D39" s="38">
        <f t="shared" si="6"/>
        <v>7990029</v>
      </c>
      <c r="E39" s="38">
        <f t="shared" si="6"/>
        <v>7990029</v>
      </c>
      <c r="F39" s="38">
        <f t="shared" ref="F39:K39" si="7">SUM(F37)</f>
        <v>0</v>
      </c>
      <c r="G39" s="38">
        <f t="shared" si="7"/>
        <v>7990029</v>
      </c>
      <c r="H39" s="38">
        <f t="shared" si="7"/>
        <v>7990029</v>
      </c>
      <c r="I39" s="38">
        <f t="shared" si="7"/>
        <v>0</v>
      </c>
      <c r="J39" s="38">
        <f t="shared" si="7"/>
        <v>0</v>
      </c>
      <c r="K39" s="38">
        <f t="shared" si="7"/>
        <v>0</v>
      </c>
      <c r="L39" s="38">
        <f>SUM(L37)</f>
        <v>0</v>
      </c>
      <c r="M39" s="38">
        <f>SUM(M37)</f>
        <v>0</v>
      </c>
      <c r="N39" s="38">
        <f>SUM(N37)</f>
        <v>0</v>
      </c>
      <c r="O39" s="4"/>
      <c r="P39" s="4"/>
      <c r="Q39" s="4"/>
    </row>
    <row r="40" spans="1:17" x14ac:dyDescent="0.2">
      <c r="A40" s="1">
        <v>35</v>
      </c>
      <c r="B40" s="8" t="s">
        <v>19</v>
      </c>
      <c r="C40" s="38">
        <f t="shared" si="6"/>
        <v>0</v>
      </c>
      <c r="D40" s="38">
        <f t="shared" si="6"/>
        <v>7994568</v>
      </c>
      <c r="E40" s="38">
        <f t="shared" si="6"/>
        <v>7994568</v>
      </c>
      <c r="F40" s="38">
        <f t="shared" ref="F40:K40" si="8">F34+F39</f>
        <v>0</v>
      </c>
      <c r="G40" s="38">
        <f t="shared" si="8"/>
        <v>7993937</v>
      </c>
      <c r="H40" s="38">
        <f t="shared" si="8"/>
        <v>7993937</v>
      </c>
      <c r="I40" s="38">
        <f t="shared" si="8"/>
        <v>0</v>
      </c>
      <c r="J40" s="38">
        <f t="shared" si="8"/>
        <v>0</v>
      </c>
      <c r="K40" s="38">
        <f t="shared" si="8"/>
        <v>0</v>
      </c>
      <c r="L40" s="38">
        <f>L34+L39</f>
        <v>0</v>
      </c>
      <c r="M40" s="38">
        <f>M34+M39</f>
        <v>631</v>
      </c>
      <c r="N40" s="38">
        <f>N34+N39</f>
        <v>631</v>
      </c>
      <c r="O40" s="4"/>
      <c r="P40" s="4"/>
      <c r="Q40" s="4"/>
    </row>
    <row r="41" spans="1:17" x14ac:dyDescent="0.2">
      <c r="A41" s="1">
        <v>36</v>
      </c>
      <c r="B41" s="8" t="s">
        <v>20</v>
      </c>
      <c r="C41" s="38">
        <f t="shared" si="6"/>
        <v>0</v>
      </c>
      <c r="D41" s="38">
        <f t="shared" si="6"/>
        <v>7994568</v>
      </c>
      <c r="E41" s="38">
        <f t="shared" si="6"/>
        <v>7994568</v>
      </c>
      <c r="F41" s="38">
        <f t="shared" ref="F41:K41" si="9">F34+F39</f>
        <v>0</v>
      </c>
      <c r="G41" s="38">
        <f t="shared" si="9"/>
        <v>7993937</v>
      </c>
      <c r="H41" s="38">
        <f t="shared" si="9"/>
        <v>7993937</v>
      </c>
      <c r="I41" s="38">
        <f t="shared" si="9"/>
        <v>0</v>
      </c>
      <c r="J41" s="38">
        <f t="shared" si="9"/>
        <v>0</v>
      </c>
      <c r="K41" s="38">
        <f t="shared" si="9"/>
        <v>0</v>
      </c>
      <c r="L41" s="38">
        <f>L34+L39</f>
        <v>0</v>
      </c>
      <c r="M41" s="38">
        <f>M34+M39</f>
        <v>631</v>
      </c>
      <c r="N41" s="38">
        <f>N34+N39</f>
        <v>631</v>
      </c>
      <c r="O41" s="4"/>
      <c r="P41" s="4"/>
      <c r="Q41" s="4"/>
    </row>
    <row r="42" spans="1:17" x14ac:dyDescent="0.2">
      <c r="A42" s="1">
        <v>37</v>
      </c>
      <c r="B42" s="8" t="s">
        <v>75</v>
      </c>
      <c r="C42" s="38">
        <f t="shared" si="6"/>
        <v>2500000</v>
      </c>
      <c r="D42" s="38">
        <f t="shared" si="6"/>
        <v>2500000</v>
      </c>
      <c r="E42" s="38">
        <f t="shared" si="6"/>
        <v>2500000</v>
      </c>
      <c r="F42" s="38">
        <v>2500000</v>
      </c>
      <c r="G42" s="38">
        <v>2500000</v>
      </c>
      <c r="H42" s="38">
        <v>2500000</v>
      </c>
      <c r="I42" s="38"/>
      <c r="J42" s="38"/>
      <c r="K42" s="38"/>
      <c r="L42" s="38"/>
      <c r="M42" s="38"/>
      <c r="N42" s="38"/>
      <c r="O42" s="4"/>
      <c r="P42" s="4"/>
      <c r="Q42" s="4"/>
    </row>
    <row r="43" spans="1:17" x14ac:dyDescent="0.2">
      <c r="A43" s="1"/>
      <c r="B43" s="8" t="s">
        <v>77</v>
      </c>
      <c r="C43" s="38">
        <f t="shared" si="6"/>
        <v>35425000</v>
      </c>
      <c r="D43" s="38">
        <f t="shared" si="6"/>
        <v>44493275</v>
      </c>
      <c r="E43" s="38">
        <f t="shared" si="6"/>
        <v>44493275</v>
      </c>
      <c r="F43" s="38">
        <v>35425000</v>
      </c>
      <c r="G43" s="38">
        <f>35425000+8865109+203166</f>
        <v>44493275</v>
      </c>
      <c r="H43" s="38">
        <v>44493275</v>
      </c>
      <c r="I43" s="38"/>
      <c r="J43" s="38"/>
      <c r="K43" s="38"/>
      <c r="L43" s="38"/>
      <c r="M43" s="38"/>
      <c r="N43" s="38"/>
      <c r="O43" s="4"/>
      <c r="P43" s="4"/>
      <c r="Q43" s="4"/>
    </row>
    <row r="44" spans="1:17" x14ac:dyDescent="0.2">
      <c r="A44" s="1">
        <v>41</v>
      </c>
      <c r="B44" s="8" t="s">
        <v>21</v>
      </c>
      <c r="C44" s="38">
        <f t="shared" si="6"/>
        <v>37925000</v>
      </c>
      <c r="D44" s="38">
        <f t="shared" si="6"/>
        <v>54987843</v>
      </c>
      <c r="E44" s="38">
        <f t="shared" si="6"/>
        <v>54987843</v>
      </c>
      <c r="F44" s="38">
        <f t="shared" ref="F44:K44" si="10">F34+F39+F42+F43</f>
        <v>37925000</v>
      </c>
      <c r="G44" s="38">
        <f t="shared" si="10"/>
        <v>54987212</v>
      </c>
      <c r="H44" s="38">
        <f t="shared" si="10"/>
        <v>54987212</v>
      </c>
      <c r="I44" s="38">
        <f t="shared" si="10"/>
        <v>0</v>
      </c>
      <c r="J44" s="38">
        <f t="shared" si="10"/>
        <v>0</v>
      </c>
      <c r="K44" s="38">
        <f t="shared" si="10"/>
        <v>0</v>
      </c>
      <c r="L44" s="38">
        <f>L34+L39+L42+L43</f>
        <v>0</v>
      </c>
      <c r="M44" s="38">
        <f>M34+M39+M42+M43</f>
        <v>631</v>
      </c>
      <c r="N44" s="38">
        <f>N34+N39+N42+N43</f>
        <v>631</v>
      </c>
    </row>
    <row r="45" spans="1:17" ht="11.25" customHeight="1" x14ac:dyDescent="0.2">
      <c r="I45" s="23"/>
      <c r="J45" s="23"/>
      <c r="K45" s="23"/>
      <c r="L45" s="23"/>
      <c r="M45" s="23"/>
      <c r="N45" s="23"/>
    </row>
    <row r="46" spans="1:17" x14ac:dyDescent="0.2">
      <c r="B46" t="s">
        <v>36</v>
      </c>
      <c r="I46" s="23"/>
      <c r="J46" s="23"/>
      <c r="K46" s="23"/>
      <c r="L46" s="23"/>
      <c r="M46" s="23"/>
      <c r="N46" s="23"/>
    </row>
    <row r="47" spans="1:17" x14ac:dyDescent="0.2">
      <c r="A47" s="1">
        <v>1</v>
      </c>
      <c r="B47" s="10" t="s">
        <v>37</v>
      </c>
      <c r="C47" s="29"/>
      <c r="D47" s="29"/>
      <c r="E47" s="29"/>
      <c r="F47" s="54" t="s">
        <v>83</v>
      </c>
      <c r="G47" s="55"/>
      <c r="H47" s="56"/>
      <c r="I47" s="54" t="s">
        <v>83</v>
      </c>
      <c r="J47" s="55"/>
      <c r="K47" s="56"/>
      <c r="L47" s="54" t="s">
        <v>83</v>
      </c>
      <c r="M47" s="55"/>
      <c r="N47" s="56"/>
    </row>
    <row r="48" spans="1:17" x14ac:dyDescent="0.2">
      <c r="A48" s="1">
        <v>2</v>
      </c>
      <c r="B48" s="11" t="s">
        <v>38</v>
      </c>
      <c r="C48" s="26" t="s">
        <v>39</v>
      </c>
      <c r="D48" s="27"/>
      <c r="E48" s="27"/>
      <c r="F48" s="28" t="s">
        <v>22</v>
      </c>
      <c r="G48" s="29"/>
      <c r="H48" s="41"/>
      <c r="I48" s="28" t="s">
        <v>22</v>
      </c>
      <c r="J48" s="29"/>
      <c r="K48" s="41"/>
      <c r="L48" s="28" t="s">
        <v>22</v>
      </c>
      <c r="M48" s="29"/>
      <c r="N48" s="41"/>
    </row>
    <row r="49" spans="1:17" x14ac:dyDescent="0.2">
      <c r="A49" s="1">
        <v>3</v>
      </c>
      <c r="B49" s="12"/>
      <c r="C49" s="31"/>
      <c r="D49" s="32"/>
      <c r="E49" s="32"/>
      <c r="F49" s="54" t="s">
        <v>23</v>
      </c>
      <c r="G49" s="55"/>
      <c r="H49" s="56"/>
      <c r="I49" s="54" t="s">
        <v>23</v>
      </c>
      <c r="J49" s="55"/>
      <c r="K49" s="56"/>
      <c r="L49" s="54" t="s">
        <v>23</v>
      </c>
      <c r="M49" s="55"/>
      <c r="N49" s="56"/>
    </row>
    <row r="50" spans="1:17" x14ac:dyDescent="0.2">
      <c r="A50" s="1">
        <v>4</v>
      </c>
      <c r="B50" s="13"/>
      <c r="C50" s="33"/>
      <c r="D50" s="34"/>
      <c r="E50" s="34"/>
      <c r="F50" s="35" t="s">
        <v>80</v>
      </c>
      <c r="G50" s="29"/>
      <c r="H50" s="30"/>
      <c r="I50" s="47" t="s">
        <v>86</v>
      </c>
      <c r="J50" s="45"/>
      <c r="K50" s="30"/>
      <c r="L50" s="47" t="s">
        <v>87</v>
      </c>
      <c r="M50" s="45"/>
      <c r="N50" s="30"/>
    </row>
    <row r="51" spans="1:17" x14ac:dyDescent="0.2">
      <c r="A51" s="1">
        <v>5</v>
      </c>
      <c r="B51" s="3"/>
      <c r="C51" s="31"/>
      <c r="D51" s="32"/>
      <c r="E51" s="32"/>
      <c r="F51" s="57" t="s">
        <v>24</v>
      </c>
      <c r="G51" s="58"/>
      <c r="H51" s="59"/>
      <c r="I51" s="60" t="s">
        <v>24</v>
      </c>
      <c r="J51" s="61"/>
      <c r="K51" s="62"/>
      <c r="L51" s="60" t="s">
        <v>24</v>
      </c>
      <c r="M51" s="61"/>
      <c r="N51" s="62"/>
      <c r="O51" s="53"/>
      <c r="P51" s="53"/>
      <c r="Q51" s="53"/>
    </row>
    <row r="52" spans="1:17" x14ac:dyDescent="0.2">
      <c r="A52" s="1">
        <v>6</v>
      </c>
      <c r="B52" s="14" t="s">
        <v>40</v>
      </c>
      <c r="C52" s="36" t="s">
        <v>41</v>
      </c>
      <c r="D52" s="36" t="s">
        <v>42</v>
      </c>
      <c r="E52" s="36" t="s">
        <v>43</v>
      </c>
      <c r="F52" s="36" t="s">
        <v>66</v>
      </c>
      <c r="G52" s="36" t="s">
        <v>67</v>
      </c>
      <c r="H52" s="36" t="s">
        <v>68</v>
      </c>
      <c r="I52" s="48" t="s">
        <v>88</v>
      </c>
      <c r="J52" s="48" t="s">
        <v>89</v>
      </c>
      <c r="K52" s="48" t="s">
        <v>90</v>
      </c>
      <c r="L52" s="48" t="s">
        <v>91</v>
      </c>
      <c r="M52" s="48" t="s">
        <v>92</v>
      </c>
      <c r="N52" s="48" t="s">
        <v>93</v>
      </c>
      <c r="O52" s="18"/>
      <c r="P52" s="18"/>
      <c r="Q52" s="18"/>
    </row>
    <row r="53" spans="1:17" x14ac:dyDescent="0.2">
      <c r="A53" s="22">
        <v>7</v>
      </c>
      <c r="B53" s="14"/>
      <c r="C53" s="36">
        <v>2020</v>
      </c>
      <c r="D53" s="36">
        <v>2020</v>
      </c>
      <c r="E53" s="36">
        <v>2020</v>
      </c>
      <c r="F53" s="36">
        <v>2020</v>
      </c>
      <c r="G53" s="36">
        <v>2020</v>
      </c>
      <c r="H53" s="36">
        <v>2020</v>
      </c>
      <c r="I53" s="36">
        <v>2020</v>
      </c>
      <c r="J53" s="36">
        <v>2020</v>
      </c>
      <c r="K53" s="36">
        <v>2020</v>
      </c>
      <c r="L53" s="36">
        <v>2020</v>
      </c>
      <c r="M53" s="36">
        <v>2020</v>
      </c>
      <c r="N53" s="36">
        <v>2020</v>
      </c>
    </row>
    <row r="54" spans="1:17" x14ac:dyDescent="0.2">
      <c r="A54" s="1">
        <v>8</v>
      </c>
      <c r="B54" s="10" t="s">
        <v>44</v>
      </c>
      <c r="C54" s="37" t="s">
        <v>4</v>
      </c>
      <c r="D54" s="37" t="s">
        <v>84</v>
      </c>
      <c r="E54" s="37" t="s">
        <v>100</v>
      </c>
      <c r="F54" s="37" t="s">
        <v>4</v>
      </c>
      <c r="G54" s="37" t="s">
        <v>84</v>
      </c>
      <c r="H54" s="37" t="s">
        <v>100</v>
      </c>
      <c r="I54" s="37" t="s">
        <v>4</v>
      </c>
      <c r="J54" s="37" t="s">
        <v>84</v>
      </c>
      <c r="K54" s="37" t="s">
        <v>100</v>
      </c>
      <c r="L54" s="37" t="s">
        <v>4</v>
      </c>
      <c r="M54" s="37" t="s">
        <v>84</v>
      </c>
      <c r="N54" s="37" t="s">
        <v>100</v>
      </c>
    </row>
    <row r="55" spans="1:17" x14ac:dyDescent="0.2">
      <c r="A55" s="1">
        <v>9</v>
      </c>
      <c r="B55" s="10" t="s">
        <v>45</v>
      </c>
      <c r="C55" s="28">
        <f>F55+I55+L55</f>
        <v>32098981</v>
      </c>
      <c r="D55" s="28">
        <f>G55+J55+M55</f>
        <v>44220937</v>
      </c>
      <c r="E55" s="28">
        <f>H55+K55+N55</f>
        <v>30623939</v>
      </c>
      <c r="F55" s="28">
        <v>32098981</v>
      </c>
      <c r="G55" s="28">
        <f>32098981+4275927+7846029</f>
        <v>44220937</v>
      </c>
      <c r="H55" s="28">
        <v>30623939</v>
      </c>
      <c r="I55" s="28"/>
      <c r="J55" s="28"/>
      <c r="K55" s="28"/>
      <c r="L55" s="28"/>
      <c r="M55" s="28"/>
      <c r="N55" s="28"/>
    </row>
    <row r="56" spans="1:17" x14ac:dyDescent="0.2">
      <c r="A56" s="1">
        <v>10</v>
      </c>
      <c r="B56" s="10" t="s">
        <v>46</v>
      </c>
      <c r="C56" s="28">
        <f>F56+I56+L56+O56+R56+X56+AA56</f>
        <v>5380083</v>
      </c>
      <c r="D56" s="28">
        <f t="shared" ref="D56:E67" si="11">G56+J56+M56</f>
        <v>8357493</v>
      </c>
      <c r="E56" s="28">
        <f t="shared" si="11"/>
        <v>5435985</v>
      </c>
      <c r="F56" s="28">
        <v>5380083</v>
      </c>
      <c r="G56" s="28">
        <f>5380083+1755164+1222246</f>
        <v>8357493</v>
      </c>
      <c r="H56" s="28">
        <v>5435985</v>
      </c>
      <c r="I56" s="28"/>
      <c r="J56" s="28"/>
      <c r="K56" s="28"/>
      <c r="L56" s="28"/>
      <c r="M56" s="28"/>
      <c r="N56" s="28"/>
    </row>
    <row r="57" spans="1:17" x14ac:dyDescent="0.2">
      <c r="A57" s="1">
        <v>11</v>
      </c>
      <c r="B57" s="10" t="s">
        <v>47</v>
      </c>
      <c r="C57" s="28">
        <f>F57+I57+L57+O57+R57+U57+X57+AA57</f>
        <v>445936</v>
      </c>
      <c r="D57" s="28">
        <f t="shared" si="11"/>
        <v>2409413</v>
      </c>
      <c r="E57" s="28">
        <f t="shared" si="11"/>
        <v>1595795</v>
      </c>
      <c r="F57" s="28">
        <v>445936</v>
      </c>
      <c r="G57" s="28">
        <f>445936+1958938+3185+1354</f>
        <v>2409413</v>
      </c>
      <c r="H57" s="28">
        <v>1595795</v>
      </c>
      <c r="I57" s="28"/>
      <c r="J57" s="28"/>
      <c r="K57" s="28"/>
      <c r="L57" s="28"/>
      <c r="M57" s="28"/>
      <c r="N57" s="28"/>
    </row>
    <row r="58" spans="1:17" x14ac:dyDescent="0.2">
      <c r="A58" s="1">
        <v>12</v>
      </c>
      <c r="B58" s="10" t="s">
        <v>69</v>
      </c>
      <c r="C58" s="28">
        <f>F58+I58+L58+O58+R58+U58+X58+AA58</f>
        <v>0</v>
      </c>
      <c r="D58" s="28">
        <f t="shared" si="11"/>
        <v>0</v>
      </c>
      <c r="E58" s="28">
        <f t="shared" si="11"/>
        <v>0</v>
      </c>
      <c r="F58" s="28"/>
      <c r="G58" s="28">
        <v>0</v>
      </c>
      <c r="H58" s="28"/>
      <c r="I58" s="28"/>
      <c r="J58" s="28">
        <v>0</v>
      </c>
      <c r="K58" s="28"/>
      <c r="L58" s="28"/>
      <c r="M58" s="28">
        <v>0</v>
      </c>
      <c r="N58" s="28"/>
    </row>
    <row r="59" spans="1:17" x14ac:dyDescent="0.2">
      <c r="A59" s="1">
        <v>13</v>
      </c>
      <c r="B59" s="10" t="s">
        <v>48</v>
      </c>
      <c r="C59" s="28">
        <f>F59+I59+L59+O59+R59+U59+X59+AA59</f>
        <v>0</v>
      </c>
      <c r="D59" s="28">
        <f t="shared" si="11"/>
        <v>0</v>
      </c>
      <c r="E59" s="28">
        <f t="shared" si="11"/>
        <v>0</v>
      </c>
      <c r="F59" s="28"/>
      <c r="G59" s="28"/>
      <c r="H59" s="28"/>
      <c r="I59" s="28"/>
      <c r="J59" s="28"/>
      <c r="K59" s="28"/>
      <c r="L59" s="28"/>
      <c r="M59" s="28"/>
      <c r="N59" s="28"/>
    </row>
    <row r="60" spans="1:17" x14ac:dyDescent="0.2">
      <c r="A60" s="7">
        <v>14</v>
      </c>
      <c r="B60" s="15" t="s">
        <v>49</v>
      </c>
      <c r="C60" s="50">
        <f t="shared" ref="C60:C67" si="12">F60+I60+L60</f>
        <v>37925000</v>
      </c>
      <c r="D60" s="50">
        <f t="shared" si="11"/>
        <v>54987843</v>
      </c>
      <c r="E60" s="50">
        <f t="shared" si="11"/>
        <v>37655719</v>
      </c>
      <c r="F60" s="39">
        <f>SUM(F55:F59)</f>
        <v>37925000</v>
      </c>
      <c r="G60" s="39">
        <f>SUM(G55:G59)</f>
        <v>54987843</v>
      </c>
      <c r="H60" s="39">
        <f>SUM(H55:H59)</f>
        <v>37655719</v>
      </c>
      <c r="I60" s="39">
        <f t="shared" ref="I60:N60" si="13">SUM(I55:I59)</f>
        <v>0</v>
      </c>
      <c r="J60" s="39">
        <f t="shared" si="13"/>
        <v>0</v>
      </c>
      <c r="K60" s="39">
        <f t="shared" si="13"/>
        <v>0</v>
      </c>
      <c r="L60" s="39">
        <f t="shared" si="13"/>
        <v>0</v>
      </c>
      <c r="M60" s="39">
        <f t="shared" si="13"/>
        <v>0</v>
      </c>
      <c r="N60" s="39">
        <f t="shared" si="13"/>
        <v>0</v>
      </c>
    </row>
    <row r="61" spans="1:17" x14ac:dyDescent="0.2">
      <c r="A61" s="1">
        <v>15</v>
      </c>
      <c r="B61" s="10" t="s">
        <v>50</v>
      </c>
      <c r="C61" s="51">
        <f t="shared" si="12"/>
        <v>0</v>
      </c>
      <c r="D61" s="51">
        <f t="shared" si="11"/>
        <v>0</v>
      </c>
      <c r="E61" s="51">
        <f t="shared" si="11"/>
        <v>0</v>
      </c>
      <c r="F61" s="28"/>
      <c r="G61" s="28"/>
      <c r="H61" s="28"/>
      <c r="I61" s="28"/>
      <c r="J61" s="28"/>
      <c r="K61" s="28"/>
      <c r="L61" s="28"/>
      <c r="M61" s="28"/>
      <c r="N61" s="28"/>
    </row>
    <row r="62" spans="1:17" x14ac:dyDescent="0.2">
      <c r="A62" s="1">
        <v>16</v>
      </c>
      <c r="B62" s="10" t="s">
        <v>82</v>
      </c>
      <c r="C62" s="51">
        <f t="shared" si="12"/>
        <v>0</v>
      </c>
      <c r="D62" s="51">
        <f t="shared" si="11"/>
        <v>0</v>
      </c>
      <c r="E62" s="51">
        <f t="shared" si="11"/>
        <v>0</v>
      </c>
      <c r="F62" s="28">
        <v>0</v>
      </c>
      <c r="G62" s="28">
        <v>0</v>
      </c>
      <c r="H62" s="28"/>
      <c r="I62" s="28">
        <v>0</v>
      </c>
      <c r="J62" s="28">
        <v>0</v>
      </c>
      <c r="K62" s="28"/>
      <c r="L62" s="28">
        <v>0</v>
      </c>
      <c r="M62" s="28">
        <v>0</v>
      </c>
      <c r="N62" s="28"/>
    </row>
    <row r="63" spans="1:17" x14ac:dyDescent="0.2">
      <c r="A63" s="1">
        <v>17</v>
      </c>
      <c r="B63" s="10" t="s">
        <v>72</v>
      </c>
      <c r="C63" s="51">
        <f t="shared" si="12"/>
        <v>0</v>
      </c>
      <c r="D63" s="51">
        <f t="shared" si="11"/>
        <v>0</v>
      </c>
      <c r="E63" s="51">
        <f t="shared" si="11"/>
        <v>0</v>
      </c>
      <c r="F63" s="28"/>
      <c r="G63" s="28"/>
      <c r="H63" s="28"/>
      <c r="I63" s="28"/>
      <c r="J63" s="28"/>
      <c r="K63" s="28"/>
      <c r="L63" s="28"/>
      <c r="M63" s="28"/>
      <c r="N63" s="28"/>
    </row>
    <row r="64" spans="1:17" x14ac:dyDescent="0.2">
      <c r="A64" s="1">
        <v>18</v>
      </c>
      <c r="B64" s="10" t="s">
        <v>70</v>
      </c>
      <c r="C64" s="51">
        <f t="shared" si="12"/>
        <v>0</v>
      </c>
      <c r="D64" s="51">
        <f t="shared" si="11"/>
        <v>0</v>
      </c>
      <c r="E64" s="51">
        <f t="shared" si="11"/>
        <v>0</v>
      </c>
      <c r="F64" s="28"/>
      <c r="G64" s="28"/>
      <c r="H64" s="28"/>
      <c r="I64" s="28"/>
      <c r="J64" s="28"/>
      <c r="K64" s="28"/>
      <c r="L64" s="28"/>
      <c r="M64" s="28"/>
      <c r="N64" s="28"/>
    </row>
    <row r="65" spans="1:14" x14ac:dyDescent="0.2">
      <c r="A65" s="1">
        <v>19</v>
      </c>
      <c r="B65" s="10" t="s">
        <v>71</v>
      </c>
      <c r="C65" s="51">
        <f t="shared" si="12"/>
        <v>0</v>
      </c>
      <c r="D65" s="51">
        <f t="shared" si="11"/>
        <v>0</v>
      </c>
      <c r="E65" s="51">
        <f t="shared" si="11"/>
        <v>0</v>
      </c>
      <c r="F65" s="28"/>
      <c r="G65" s="28"/>
      <c r="H65" s="28"/>
      <c r="I65" s="28"/>
      <c r="J65" s="28"/>
      <c r="K65" s="28"/>
      <c r="L65" s="28"/>
      <c r="M65" s="28"/>
      <c r="N65" s="28"/>
    </row>
    <row r="66" spans="1:14" x14ac:dyDescent="0.2">
      <c r="A66" s="7">
        <v>20</v>
      </c>
      <c r="B66" s="15" t="s">
        <v>51</v>
      </c>
      <c r="C66" s="50">
        <f t="shared" si="12"/>
        <v>0</v>
      </c>
      <c r="D66" s="50">
        <f t="shared" si="11"/>
        <v>0</v>
      </c>
      <c r="E66" s="50">
        <f t="shared" si="11"/>
        <v>0</v>
      </c>
      <c r="F66" s="39">
        <f t="shared" ref="F66:K66" si="14">SUM(F62:F65)</f>
        <v>0</v>
      </c>
      <c r="G66" s="39">
        <f t="shared" si="14"/>
        <v>0</v>
      </c>
      <c r="H66" s="39">
        <f t="shared" si="14"/>
        <v>0</v>
      </c>
      <c r="I66" s="39">
        <f t="shared" si="14"/>
        <v>0</v>
      </c>
      <c r="J66" s="39">
        <f t="shared" si="14"/>
        <v>0</v>
      </c>
      <c r="K66" s="39">
        <f t="shared" si="14"/>
        <v>0</v>
      </c>
      <c r="L66" s="39">
        <f>SUM(L62:L65)</f>
        <v>0</v>
      </c>
      <c r="M66" s="39">
        <f>SUM(M62:M65)</f>
        <v>0</v>
      </c>
      <c r="N66" s="39">
        <f>SUM(N62:N65)</f>
        <v>0</v>
      </c>
    </row>
    <row r="67" spans="1:14" x14ac:dyDescent="0.2">
      <c r="A67" s="8">
        <v>22</v>
      </c>
      <c r="B67" s="16" t="s">
        <v>52</v>
      </c>
      <c r="C67" s="50">
        <f t="shared" si="12"/>
        <v>37925000</v>
      </c>
      <c r="D67" s="50">
        <f t="shared" si="11"/>
        <v>54987843</v>
      </c>
      <c r="E67" s="50">
        <f t="shared" si="11"/>
        <v>37655719</v>
      </c>
      <c r="F67" s="38">
        <f>F60+F66</f>
        <v>37925000</v>
      </c>
      <c r="G67" s="38">
        <f>G60+G66</f>
        <v>54987843</v>
      </c>
      <c r="H67" s="38">
        <f>H60+H66</f>
        <v>37655719</v>
      </c>
      <c r="I67" s="38">
        <f t="shared" ref="I67:N67" si="15">I60+I66</f>
        <v>0</v>
      </c>
      <c r="J67" s="38">
        <f t="shared" si="15"/>
        <v>0</v>
      </c>
      <c r="K67" s="38">
        <f t="shared" si="15"/>
        <v>0</v>
      </c>
      <c r="L67" s="38">
        <f t="shared" si="15"/>
        <v>0</v>
      </c>
      <c r="M67" s="38">
        <f t="shared" si="15"/>
        <v>0</v>
      </c>
      <c r="N67" s="38">
        <f t="shared" si="15"/>
        <v>0</v>
      </c>
    </row>
    <row r="68" spans="1:14" x14ac:dyDescent="0.2">
      <c r="A68" s="1">
        <v>23</v>
      </c>
      <c r="B68" s="10" t="s">
        <v>73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x14ac:dyDescent="0.2">
      <c r="A69" s="9">
        <v>24</v>
      </c>
      <c r="B69" s="17" t="s">
        <v>53</v>
      </c>
      <c r="C69" s="40">
        <f t="shared" ref="C69:E77" si="16">F69+I69+L69</f>
        <v>0</v>
      </c>
      <c r="D69" s="40">
        <f t="shared" si="16"/>
        <v>0</v>
      </c>
      <c r="E69" s="40">
        <f t="shared" si="16"/>
        <v>0</v>
      </c>
      <c r="F69" s="40">
        <v>0</v>
      </c>
      <c r="G69" s="40">
        <v>0</v>
      </c>
      <c r="H69" s="40"/>
      <c r="I69" s="40">
        <v>0</v>
      </c>
      <c r="J69" s="40">
        <v>0</v>
      </c>
      <c r="K69" s="40"/>
      <c r="L69" s="40">
        <v>0</v>
      </c>
      <c r="M69" s="40">
        <v>0</v>
      </c>
      <c r="N69" s="40"/>
    </row>
    <row r="70" spans="1:14" x14ac:dyDescent="0.2">
      <c r="A70" s="9">
        <v>25</v>
      </c>
      <c r="B70" s="10" t="s">
        <v>54</v>
      </c>
      <c r="C70" s="40">
        <f t="shared" si="16"/>
        <v>0</v>
      </c>
      <c r="D70" s="40">
        <f t="shared" si="16"/>
        <v>0</v>
      </c>
      <c r="E70" s="40">
        <f t="shared" si="16"/>
        <v>0</v>
      </c>
      <c r="F70" s="28"/>
      <c r="G70" s="28"/>
      <c r="H70" s="28"/>
      <c r="I70" s="28"/>
      <c r="J70" s="28"/>
      <c r="K70" s="28"/>
      <c r="L70" s="28"/>
      <c r="M70" s="28"/>
      <c r="N70" s="28"/>
    </row>
    <row r="71" spans="1:14" x14ac:dyDescent="0.2">
      <c r="A71" s="8">
        <v>26</v>
      </c>
      <c r="B71" s="16" t="s">
        <v>55</v>
      </c>
      <c r="C71" s="50">
        <f t="shared" si="16"/>
        <v>0</v>
      </c>
      <c r="D71" s="50">
        <f t="shared" si="16"/>
        <v>0</v>
      </c>
      <c r="E71" s="50">
        <f t="shared" si="16"/>
        <v>0</v>
      </c>
      <c r="F71" s="38">
        <f t="shared" ref="F71:K71" si="17">SUM(F69:F70)</f>
        <v>0</v>
      </c>
      <c r="G71" s="38">
        <f t="shared" si="17"/>
        <v>0</v>
      </c>
      <c r="H71" s="38">
        <f t="shared" si="17"/>
        <v>0</v>
      </c>
      <c r="I71" s="38">
        <f t="shared" si="17"/>
        <v>0</v>
      </c>
      <c r="J71" s="38">
        <f t="shared" si="17"/>
        <v>0</v>
      </c>
      <c r="K71" s="38">
        <f t="shared" si="17"/>
        <v>0</v>
      </c>
      <c r="L71" s="38">
        <f>SUM(L69:L70)</f>
        <v>0</v>
      </c>
      <c r="M71" s="38">
        <f>SUM(M69:M70)</f>
        <v>0</v>
      </c>
      <c r="N71" s="38">
        <f>SUM(N69:N70)</f>
        <v>0</v>
      </c>
    </row>
    <row r="72" spans="1:14" x14ac:dyDescent="0.2">
      <c r="A72" s="8">
        <v>27</v>
      </c>
      <c r="B72" s="16" t="s">
        <v>56</v>
      </c>
      <c r="C72" s="50">
        <f t="shared" si="16"/>
        <v>37925000</v>
      </c>
      <c r="D72" s="50">
        <f t="shared" si="16"/>
        <v>54987843</v>
      </c>
      <c r="E72" s="50">
        <f t="shared" si="16"/>
        <v>37655719</v>
      </c>
      <c r="F72" s="38">
        <f>F71+F67</f>
        <v>37925000</v>
      </c>
      <c r="G72" s="38">
        <f>G71+G67</f>
        <v>54987843</v>
      </c>
      <c r="H72" s="38">
        <f>H71+H67</f>
        <v>37655719</v>
      </c>
      <c r="I72" s="38">
        <f t="shared" ref="I72:N72" si="18">I71+I67</f>
        <v>0</v>
      </c>
      <c r="J72" s="38">
        <f t="shared" si="18"/>
        <v>0</v>
      </c>
      <c r="K72" s="38">
        <f t="shared" si="18"/>
        <v>0</v>
      </c>
      <c r="L72" s="38">
        <f t="shared" si="18"/>
        <v>0</v>
      </c>
      <c r="M72" s="38">
        <f t="shared" si="18"/>
        <v>0</v>
      </c>
      <c r="N72" s="38">
        <f t="shared" si="18"/>
        <v>0</v>
      </c>
    </row>
    <row r="73" spans="1:14" x14ac:dyDescent="0.2">
      <c r="A73" s="9">
        <v>28</v>
      </c>
      <c r="B73" s="17" t="s">
        <v>74</v>
      </c>
      <c r="C73" s="40">
        <f t="shared" si="16"/>
        <v>0</v>
      </c>
      <c r="D73" s="40">
        <f t="shared" si="16"/>
        <v>0</v>
      </c>
      <c r="E73" s="40">
        <f t="shared" si="16"/>
        <v>0</v>
      </c>
      <c r="F73" s="42"/>
      <c r="G73" s="42"/>
      <c r="H73" s="42"/>
      <c r="I73" s="42"/>
      <c r="J73" s="42"/>
      <c r="K73" s="42"/>
      <c r="L73" s="42"/>
      <c r="M73" s="42"/>
      <c r="N73" s="42"/>
    </row>
    <row r="74" spans="1:14" x14ac:dyDescent="0.2">
      <c r="A74" s="8">
        <v>29</v>
      </c>
      <c r="B74" s="16" t="s">
        <v>57</v>
      </c>
      <c r="C74" s="50">
        <f t="shared" si="16"/>
        <v>0</v>
      </c>
      <c r="D74" s="50">
        <f t="shared" si="16"/>
        <v>0</v>
      </c>
      <c r="E74" s="50">
        <f t="shared" si="16"/>
        <v>0</v>
      </c>
      <c r="F74" s="38">
        <f>SUM(F73)</f>
        <v>0</v>
      </c>
      <c r="G74" s="38">
        <f>SUM(G73)</f>
        <v>0</v>
      </c>
      <c r="H74" s="38">
        <f>SUM(H73)</f>
        <v>0</v>
      </c>
      <c r="I74" s="38">
        <f t="shared" ref="I74:N74" si="19">SUM(I73)</f>
        <v>0</v>
      </c>
      <c r="J74" s="38">
        <f t="shared" si="19"/>
        <v>0</v>
      </c>
      <c r="K74" s="38">
        <f t="shared" si="19"/>
        <v>0</v>
      </c>
      <c r="L74" s="38">
        <f t="shared" si="19"/>
        <v>0</v>
      </c>
      <c r="M74" s="38">
        <f t="shared" si="19"/>
        <v>0</v>
      </c>
      <c r="N74" s="38">
        <f t="shared" si="19"/>
        <v>0</v>
      </c>
    </row>
    <row r="75" spans="1:14" x14ac:dyDescent="0.2">
      <c r="A75" s="8">
        <v>30</v>
      </c>
      <c r="B75" s="16" t="s">
        <v>58</v>
      </c>
      <c r="C75" s="50">
        <f t="shared" si="16"/>
        <v>37925000</v>
      </c>
      <c r="D75" s="50">
        <f t="shared" si="16"/>
        <v>54987843</v>
      </c>
      <c r="E75" s="50">
        <f t="shared" si="16"/>
        <v>37655719</v>
      </c>
      <c r="F75" s="38">
        <f t="shared" ref="F75:K75" si="20">F67+F71</f>
        <v>37925000</v>
      </c>
      <c r="G75" s="38">
        <f t="shared" si="20"/>
        <v>54987843</v>
      </c>
      <c r="H75" s="38">
        <f t="shared" si="20"/>
        <v>37655719</v>
      </c>
      <c r="I75" s="38">
        <f t="shared" si="20"/>
        <v>0</v>
      </c>
      <c r="J75" s="38">
        <f t="shared" si="20"/>
        <v>0</v>
      </c>
      <c r="K75" s="38">
        <f t="shared" si="20"/>
        <v>0</v>
      </c>
      <c r="L75" s="38">
        <f>L67+L71</f>
        <v>0</v>
      </c>
      <c r="M75" s="38">
        <f>M67+M71</f>
        <v>0</v>
      </c>
      <c r="N75" s="38">
        <f>N67+N71</f>
        <v>0</v>
      </c>
    </row>
    <row r="76" spans="1:14" x14ac:dyDescent="0.2">
      <c r="A76" s="8">
        <v>31</v>
      </c>
      <c r="B76" s="16" t="s">
        <v>59</v>
      </c>
      <c r="C76" s="50">
        <f t="shared" si="16"/>
        <v>0</v>
      </c>
      <c r="D76" s="50">
        <f t="shared" si="16"/>
        <v>0</v>
      </c>
      <c r="E76" s="50">
        <f t="shared" si="16"/>
        <v>0</v>
      </c>
      <c r="F76" s="38"/>
      <c r="G76" s="38">
        <v>0</v>
      </c>
      <c r="H76" s="38"/>
      <c r="I76" s="38"/>
      <c r="J76" s="38">
        <v>0</v>
      </c>
      <c r="K76" s="38"/>
      <c r="L76" s="38"/>
      <c r="M76" s="38">
        <v>0</v>
      </c>
      <c r="N76" s="38"/>
    </row>
    <row r="77" spans="1:14" x14ac:dyDescent="0.2">
      <c r="A77" s="8">
        <v>32</v>
      </c>
      <c r="B77" s="16" t="s">
        <v>58</v>
      </c>
      <c r="C77" s="50">
        <f t="shared" si="16"/>
        <v>37925000</v>
      </c>
      <c r="D77" s="50">
        <f t="shared" si="16"/>
        <v>54987843</v>
      </c>
      <c r="E77" s="50">
        <f t="shared" si="16"/>
        <v>37655719</v>
      </c>
      <c r="F77" s="38">
        <f t="shared" ref="F77:K77" si="21">SUM(F75:F76)</f>
        <v>37925000</v>
      </c>
      <c r="G77" s="38">
        <f t="shared" si="21"/>
        <v>54987843</v>
      </c>
      <c r="H77" s="38">
        <f t="shared" si="21"/>
        <v>37655719</v>
      </c>
      <c r="I77" s="38">
        <f t="shared" si="21"/>
        <v>0</v>
      </c>
      <c r="J77" s="38">
        <f t="shared" si="21"/>
        <v>0</v>
      </c>
      <c r="K77" s="38">
        <f t="shared" si="21"/>
        <v>0</v>
      </c>
      <c r="L77" s="38">
        <f>SUM(L75:L76)</f>
        <v>0</v>
      </c>
      <c r="M77" s="38">
        <f>SUM(M75:M76)</f>
        <v>0</v>
      </c>
      <c r="N77" s="38">
        <f>SUM(N75:N76)</f>
        <v>0</v>
      </c>
    </row>
    <row r="78" spans="1:14" x14ac:dyDescent="0.2">
      <c r="A78" s="8">
        <v>33</v>
      </c>
      <c r="B78" s="15"/>
      <c r="C78" s="50"/>
      <c r="D78" s="50"/>
      <c r="E78" s="50"/>
      <c r="F78" s="39"/>
      <c r="G78" s="39"/>
      <c r="H78" s="39"/>
      <c r="I78" s="49"/>
      <c r="J78" s="49"/>
      <c r="K78" s="49"/>
      <c r="L78" s="49"/>
      <c r="M78" s="49"/>
      <c r="N78" s="49"/>
    </row>
    <row r="79" spans="1:14" x14ac:dyDescent="0.2">
      <c r="A79" s="8">
        <v>34</v>
      </c>
      <c r="B79" s="10" t="s">
        <v>60</v>
      </c>
      <c r="C79" s="52">
        <f t="shared" ref="C79:E85" si="22">F79+I79+L79</f>
        <v>0</v>
      </c>
      <c r="D79" s="52">
        <f t="shared" si="22"/>
        <v>0</v>
      </c>
      <c r="E79" s="52">
        <f t="shared" si="22"/>
        <v>0</v>
      </c>
      <c r="F79" s="43"/>
      <c r="G79" s="43"/>
      <c r="H79" s="43"/>
      <c r="I79" s="43"/>
      <c r="J79" s="43"/>
      <c r="K79" s="43"/>
      <c r="L79" s="43"/>
      <c r="M79" s="43"/>
      <c r="N79" s="43"/>
    </row>
    <row r="80" spans="1:14" x14ac:dyDescent="0.2">
      <c r="A80" s="8">
        <v>35</v>
      </c>
      <c r="B80" s="10" t="s">
        <v>61</v>
      </c>
      <c r="C80" s="52">
        <f t="shared" si="22"/>
        <v>6</v>
      </c>
      <c r="D80" s="52">
        <f t="shared" si="22"/>
        <v>6.5</v>
      </c>
      <c r="E80" s="52">
        <f t="shared" si="22"/>
        <v>6</v>
      </c>
      <c r="F80" s="43">
        <v>6</v>
      </c>
      <c r="G80" s="43">
        <v>6.5</v>
      </c>
      <c r="H80" s="43">
        <v>6</v>
      </c>
      <c r="I80" s="43"/>
      <c r="J80" s="43"/>
      <c r="K80" s="43"/>
      <c r="L80" s="43"/>
      <c r="M80" s="43"/>
      <c r="N80" s="43"/>
    </row>
    <row r="81" spans="1:14" x14ac:dyDescent="0.2">
      <c r="A81" s="8">
        <v>36</v>
      </c>
      <c r="B81" s="10" t="s">
        <v>62</v>
      </c>
      <c r="C81" s="52">
        <f t="shared" si="22"/>
        <v>0</v>
      </c>
      <c r="D81" s="52">
        <f t="shared" si="22"/>
        <v>0</v>
      </c>
      <c r="E81" s="52">
        <f t="shared" si="22"/>
        <v>0</v>
      </c>
      <c r="F81" s="43">
        <v>0</v>
      </c>
      <c r="G81" s="43">
        <v>0</v>
      </c>
      <c r="H81" s="43"/>
      <c r="I81" s="43">
        <v>0</v>
      </c>
      <c r="J81" s="43">
        <v>0</v>
      </c>
      <c r="K81" s="43"/>
      <c r="L81" s="43">
        <v>0</v>
      </c>
      <c r="M81" s="43">
        <v>0</v>
      </c>
      <c r="N81" s="43"/>
    </row>
    <row r="82" spans="1:14" x14ac:dyDescent="0.2">
      <c r="A82" s="8">
        <v>37</v>
      </c>
      <c r="B82" s="10" t="s">
        <v>63</v>
      </c>
      <c r="C82" s="52">
        <f t="shared" si="22"/>
        <v>0</v>
      </c>
      <c r="D82" s="52">
        <f t="shared" si="22"/>
        <v>0</v>
      </c>
      <c r="E82" s="52">
        <f t="shared" si="22"/>
        <v>0</v>
      </c>
      <c r="F82" s="43"/>
      <c r="G82" s="43"/>
      <c r="H82" s="43"/>
      <c r="I82" s="43"/>
      <c r="J82" s="43"/>
      <c r="K82" s="43"/>
      <c r="L82" s="43"/>
      <c r="M82" s="43"/>
      <c r="N82" s="43"/>
    </row>
    <row r="83" spans="1:14" x14ac:dyDescent="0.2">
      <c r="A83" s="8">
        <v>38</v>
      </c>
      <c r="B83" s="10" t="s">
        <v>64</v>
      </c>
      <c r="C83" s="52">
        <f t="shared" si="22"/>
        <v>0</v>
      </c>
      <c r="D83" s="52">
        <f t="shared" si="22"/>
        <v>0</v>
      </c>
      <c r="E83" s="52">
        <f t="shared" si="22"/>
        <v>0</v>
      </c>
      <c r="F83" s="43"/>
      <c r="G83" s="43"/>
      <c r="H83" s="43"/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</row>
    <row r="84" spans="1:14" x14ac:dyDescent="0.2">
      <c r="A84" s="8">
        <v>39</v>
      </c>
      <c r="B84" s="10" t="s">
        <v>65</v>
      </c>
      <c r="C84" s="52">
        <f t="shared" si="22"/>
        <v>0</v>
      </c>
      <c r="D84" s="52">
        <f t="shared" si="22"/>
        <v>0</v>
      </c>
      <c r="E84" s="52">
        <f t="shared" si="22"/>
        <v>0</v>
      </c>
      <c r="F84" s="43"/>
      <c r="G84" s="43"/>
      <c r="H84" s="43"/>
      <c r="I84" s="43"/>
      <c r="J84" s="43"/>
      <c r="K84" s="43"/>
      <c r="L84" s="43"/>
      <c r="M84" s="43"/>
      <c r="N84" s="43"/>
    </row>
    <row r="85" spans="1:14" x14ac:dyDescent="0.2">
      <c r="A85" s="8">
        <v>40</v>
      </c>
      <c r="B85" s="16" t="s">
        <v>76</v>
      </c>
      <c r="C85" s="52">
        <f t="shared" si="22"/>
        <v>6</v>
      </c>
      <c r="D85" s="52">
        <f t="shared" si="22"/>
        <v>6.5</v>
      </c>
      <c r="E85" s="52">
        <f t="shared" si="22"/>
        <v>6</v>
      </c>
      <c r="F85" s="43">
        <f t="shared" ref="F85:K85" si="23">SUM(F79:F83)</f>
        <v>6</v>
      </c>
      <c r="G85" s="43">
        <f t="shared" si="23"/>
        <v>6.5</v>
      </c>
      <c r="H85" s="43">
        <f t="shared" si="23"/>
        <v>6</v>
      </c>
      <c r="I85" s="43">
        <f t="shared" si="23"/>
        <v>0</v>
      </c>
      <c r="J85" s="43">
        <f t="shared" si="23"/>
        <v>0</v>
      </c>
      <c r="K85" s="43">
        <f t="shared" si="23"/>
        <v>0</v>
      </c>
      <c r="L85" s="43">
        <f>SUM(L79:L83)</f>
        <v>0</v>
      </c>
      <c r="M85" s="43">
        <f>SUM(M79:M83)</f>
        <v>0</v>
      </c>
      <c r="N85" s="43">
        <f>SUM(N79:N83)</f>
        <v>0</v>
      </c>
    </row>
  </sheetData>
  <mergeCells count="22">
    <mergeCell ref="F7:H7"/>
    <mergeCell ref="I7:K7"/>
    <mergeCell ref="L7:N7"/>
    <mergeCell ref="O7:Q7"/>
    <mergeCell ref="F9:H9"/>
    <mergeCell ref="I9:K9"/>
    <mergeCell ref="L9:N9"/>
    <mergeCell ref="O9:Q9"/>
    <mergeCell ref="F11:H11"/>
    <mergeCell ref="I11:K11"/>
    <mergeCell ref="L11:N11"/>
    <mergeCell ref="O11:Q11"/>
    <mergeCell ref="F47:H47"/>
    <mergeCell ref="I47:K47"/>
    <mergeCell ref="L47:N47"/>
    <mergeCell ref="O51:Q51"/>
    <mergeCell ref="F49:H49"/>
    <mergeCell ref="I49:K49"/>
    <mergeCell ref="L49:N49"/>
    <mergeCell ref="F51:H51"/>
    <mergeCell ref="I51:K51"/>
    <mergeCell ref="L51:N51"/>
  </mergeCells>
  <pageMargins left="0" right="0" top="0.35433070866141736" bottom="0.31496062992125984" header="0.19685039370078741" footer="0.15748031496062992"/>
  <pageSetup paperSize="8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workbookViewId="0">
      <selection activeCell="N54" sqref="N54"/>
    </sheetView>
  </sheetViews>
  <sheetFormatPr defaultRowHeight="12.75" x14ac:dyDescent="0.2"/>
  <cols>
    <col min="1" max="1" width="3.28515625" customWidth="1"/>
    <col min="2" max="2" width="45.42578125" customWidth="1"/>
    <col min="3" max="3" width="10.7109375" style="23" customWidth="1"/>
    <col min="4" max="5" width="10.140625" style="23" customWidth="1"/>
    <col min="6" max="6" width="10.7109375" style="23" customWidth="1"/>
    <col min="7" max="7" width="12" style="23" customWidth="1"/>
    <col min="8" max="8" width="11.7109375" style="23" customWidth="1"/>
    <col min="9" max="10" width="14.28515625" style="44" customWidth="1"/>
    <col min="11" max="11" width="14.42578125" style="44" customWidth="1"/>
    <col min="12" max="12" width="14.28515625" style="44" customWidth="1"/>
    <col min="13" max="13" width="11" style="44" customWidth="1"/>
    <col min="14" max="14" width="11.7109375" style="44" customWidth="1"/>
  </cols>
  <sheetData>
    <row r="1" spans="1:17" x14ac:dyDescent="0.2">
      <c r="B1" t="s">
        <v>79</v>
      </c>
    </row>
    <row r="2" spans="1:17" x14ac:dyDescent="0.2">
      <c r="C2" s="23" t="s">
        <v>81</v>
      </c>
    </row>
    <row r="3" spans="1:17" ht="6.75" customHeight="1" x14ac:dyDescent="0.2">
      <c r="O3" s="4"/>
      <c r="P3" s="4"/>
      <c r="Q3" s="4"/>
    </row>
    <row r="4" spans="1:17" x14ac:dyDescent="0.2">
      <c r="C4" s="23" t="s">
        <v>104</v>
      </c>
      <c r="O4" s="4"/>
      <c r="P4" s="4"/>
      <c r="Q4" s="4"/>
    </row>
    <row r="5" spans="1:17" ht="10.5" customHeight="1" x14ac:dyDescent="0.2">
      <c r="O5" s="4"/>
      <c r="P5" s="4"/>
      <c r="Q5" s="4"/>
    </row>
    <row r="6" spans="1:17" x14ac:dyDescent="0.2">
      <c r="B6" t="s">
        <v>0</v>
      </c>
      <c r="F6" s="23" t="s">
        <v>25</v>
      </c>
      <c r="I6" s="44" t="s">
        <v>85</v>
      </c>
      <c r="L6" s="44" t="s">
        <v>85</v>
      </c>
      <c r="O6" s="4"/>
      <c r="P6" s="4"/>
      <c r="Q6" s="4"/>
    </row>
    <row r="7" spans="1:17" x14ac:dyDescent="0.2">
      <c r="A7" s="1">
        <v>1</v>
      </c>
      <c r="B7" s="1"/>
      <c r="C7" s="24"/>
      <c r="D7" s="25"/>
      <c r="E7" s="25"/>
      <c r="F7" s="54" t="s">
        <v>83</v>
      </c>
      <c r="G7" s="55"/>
      <c r="H7" s="56"/>
      <c r="I7" s="63" t="s">
        <v>83</v>
      </c>
      <c r="J7" s="64"/>
      <c r="K7" s="65"/>
      <c r="L7" s="63" t="s">
        <v>83</v>
      </c>
      <c r="M7" s="64"/>
      <c r="N7" s="65"/>
      <c r="O7" s="66"/>
      <c r="P7" s="66"/>
      <c r="Q7" s="66"/>
    </row>
    <row r="8" spans="1:17" x14ac:dyDescent="0.2">
      <c r="A8" s="1">
        <v>2</v>
      </c>
      <c r="B8" s="2" t="s">
        <v>1</v>
      </c>
      <c r="C8" s="26" t="s">
        <v>2</v>
      </c>
      <c r="D8" s="27"/>
      <c r="E8" s="27"/>
      <c r="F8" s="28" t="s">
        <v>22</v>
      </c>
      <c r="G8" s="29"/>
      <c r="H8" s="30"/>
      <c r="I8" s="43" t="s">
        <v>22</v>
      </c>
      <c r="J8" s="45"/>
      <c r="K8" s="46"/>
      <c r="L8" s="43" t="s">
        <v>22</v>
      </c>
      <c r="M8" s="45"/>
      <c r="N8" s="46"/>
      <c r="O8" s="4"/>
      <c r="P8" s="4"/>
      <c r="Q8" s="4"/>
    </row>
    <row r="9" spans="1:17" x14ac:dyDescent="0.2">
      <c r="A9" s="1">
        <v>3</v>
      </c>
      <c r="B9" s="3"/>
      <c r="C9" s="31"/>
      <c r="D9" s="32"/>
      <c r="E9" s="32"/>
      <c r="F9" s="54" t="s">
        <v>23</v>
      </c>
      <c r="G9" s="55"/>
      <c r="H9" s="56"/>
      <c r="I9" s="63" t="s">
        <v>23</v>
      </c>
      <c r="J9" s="64"/>
      <c r="K9" s="65"/>
      <c r="L9" s="63" t="s">
        <v>23</v>
      </c>
      <c r="M9" s="64"/>
      <c r="N9" s="65"/>
      <c r="O9" s="66"/>
      <c r="P9" s="66"/>
      <c r="Q9" s="66"/>
    </row>
    <row r="10" spans="1:17" x14ac:dyDescent="0.2">
      <c r="A10" s="1">
        <v>4</v>
      </c>
      <c r="B10" s="5"/>
      <c r="C10" s="33"/>
      <c r="D10" s="34"/>
      <c r="E10" s="34"/>
      <c r="F10" s="35" t="s">
        <v>80</v>
      </c>
      <c r="G10" s="29"/>
      <c r="H10" s="30"/>
      <c r="I10" s="47" t="s">
        <v>86</v>
      </c>
      <c r="J10" s="45"/>
      <c r="K10" s="46"/>
      <c r="L10" s="47">
        <v>900020</v>
      </c>
      <c r="M10" s="45"/>
      <c r="N10" s="46"/>
      <c r="O10" s="4"/>
      <c r="P10" s="4"/>
      <c r="Q10" s="4"/>
    </row>
    <row r="11" spans="1:17" x14ac:dyDescent="0.2">
      <c r="A11" s="1">
        <v>5</v>
      </c>
      <c r="B11" s="3"/>
      <c r="C11" s="31"/>
      <c r="D11" s="32"/>
      <c r="E11" s="32"/>
      <c r="F11" s="57" t="s">
        <v>24</v>
      </c>
      <c r="G11" s="58"/>
      <c r="H11" s="59"/>
      <c r="I11" s="60" t="s">
        <v>24</v>
      </c>
      <c r="J11" s="61"/>
      <c r="K11" s="62"/>
      <c r="L11" s="60" t="s">
        <v>24</v>
      </c>
      <c r="M11" s="61"/>
      <c r="N11" s="62"/>
      <c r="O11" s="53"/>
      <c r="P11" s="53"/>
      <c r="Q11" s="53"/>
    </row>
    <row r="12" spans="1:17" x14ac:dyDescent="0.2">
      <c r="A12" s="1">
        <v>6</v>
      </c>
      <c r="B12" s="14" t="s">
        <v>40</v>
      </c>
      <c r="C12" s="36" t="s">
        <v>41</v>
      </c>
      <c r="D12" s="36" t="s">
        <v>42</v>
      </c>
      <c r="E12" s="36" t="s">
        <v>43</v>
      </c>
      <c r="F12" s="36" t="s">
        <v>66</v>
      </c>
      <c r="G12" s="36" t="s">
        <v>67</v>
      </c>
      <c r="H12" s="36" t="s">
        <v>68</v>
      </c>
      <c r="I12" s="48" t="s">
        <v>88</v>
      </c>
      <c r="J12" s="48" t="s">
        <v>89</v>
      </c>
      <c r="K12" s="48" t="s">
        <v>90</v>
      </c>
      <c r="L12" s="48" t="s">
        <v>91</v>
      </c>
      <c r="M12" s="48" t="s">
        <v>92</v>
      </c>
      <c r="N12" s="48" t="s">
        <v>93</v>
      </c>
      <c r="O12" s="18"/>
      <c r="P12" s="18"/>
      <c r="Q12" s="18"/>
    </row>
    <row r="13" spans="1:17" x14ac:dyDescent="0.2">
      <c r="A13" s="1">
        <v>7</v>
      </c>
      <c r="B13" s="6"/>
      <c r="C13" s="36">
        <v>2020</v>
      </c>
      <c r="D13" s="36">
        <v>2020</v>
      </c>
      <c r="E13" s="36">
        <v>2020</v>
      </c>
      <c r="F13" s="36">
        <v>2020</v>
      </c>
      <c r="G13" s="36">
        <v>2020</v>
      </c>
      <c r="H13" s="36">
        <v>2020</v>
      </c>
      <c r="I13" s="36">
        <v>2020</v>
      </c>
      <c r="J13" s="36">
        <v>2020</v>
      </c>
      <c r="K13" s="36">
        <v>2020</v>
      </c>
      <c r="L13" s="36">
        <v>2020</v>
      </c>
      <c r="M13" s="36">
        <v>2020</v>
      </c>
      <c r="N13" s="36">
        <v>2020</v>
      </c>
      <c r="O13" s="18"/>
      <c r="P13" s="18"/>
      <c r="Q13" s="18"/>
    </row>
    <row r="14" spans="1:17" x14ac:dyDescent="0.2">
      <c r="A14" s="1">
        <v>8</v>
      </c>
      <c r="B14" s="5" t="s">
        <v>3</v>
      </c>
      <c r="C14" s="37" t="s">
        <v>4</v>
      </c>
      <c r="D14" s="37" t="s">
        <v>84</v>
      </c>
      <c r="E14" s="37" t="s">
        <v>106</v>
      </c>
      <c r="F14" s="37" t="s">
        <v>4</v>
      </c>
      <c r="G14" s="37" t="s">
        <v>84</v>
      </c>
      <c r="H14" s="37" t="s">
        <v>106</v>
      </c>
      <c r="I14" s="37" t="s">
        <v>4</v>
      </c>
      <c r="J14" s="37" t="s">
        <v>84</v>
      </c>
      <c r="K14" s="37" t="s">
        <v>106</v>
      </c>
      <c r="L14" s="37" t="s">
        <v>4</v>
      </c>
      <c r="M14" s="37" t="s">
        <v>84</v>
      </c>
      <c r="N14" s="37" t="s">
        <v>106</v>
      </c>
      <c r="O14" s="4"/>
      <c r="P14" s="4"/>
      <c r="Q14" s="4"/>
    </row>
    <row r="15" spans="1:17" x14ac:dyDescent="0.2">
      <c r="A15" s="1">
        <v>9</v>
      </c>
      <c r="B15" s="1" t="s">
        <v>5</v>
      </c>
      <c r="C15" s="28">
        <f t="shared" ref="C15:E34" si="0">F15+I15+L15</f>
        <v>0</v>
      </c>
      <c r="D15" s="28">
        <f t="shared" si="0"/>
        <v>0</v>
      </c>
      <c r="E15" s="28">
        <f t="shared" si="0"/>
        <v>0</v>
      </c>
      <c r="F15" s="28"/>
      <c r="G15" s="28"/>
      <c r="H15" s="28"/>
      <c r="I15" s="28"/>
      <c r="J15" s="28"/>
      <c r="K15" s="28"/>
      <c r="L15" s="28"/>
      <c r="M15" s="28"/>
      <c r="N15" s="28"/>
      <c r="O15" s="4"/>
      <c r="P15" s="4"/>
      <c r="Q15" s="4"/>
    </row>
    <row r="16" spans="1:17" x14ac:dyDescent="0.2">
      <c r="A16" s="1">
        <v>10</v>
      </c>
      <c r="B16" s="1" t="s">
        <v>6</v>
      </c>
      <c r="C16" s="28">
        <f t="shared" si="0"/>
        <v>0</v>
      </c>
      <c r="D16" s="28">
        <f t="shared" si="0"/>
        <v>0</v>
      </c>
      <c r="E16" s="28">
        <f t="shared" si="0"/>
        <v>0</v>
      </c>
      <c r="F16" s="28"/>
      <c r="G16" s="28"/>
      <c r="H16" s="28"/>
      <c r="I16" s="28"/>
      <c r="J16" s="28"/>
      <c r="K16" s="28"/>
      <c r="L16" s="28"/>
      <c r="M16" s="28"/>
      <c r="N16" s="28"/>
      <c r="O16" s="4"/>
      <c r="P16" s="4"/>
      <c r="Q16" s="4"/>
    </row>
    <row r="17" spans="1:17" x14ac:dyDescent="0.2">
      <c r="A17" s="1">
        <v>11</v>
      </c>
      <c r="B17" s="1" t="s">
        <v>26</v>
      </c>
      <c r="C17" s="28">
        <f t="shared" si="0"/>
        <v>0</v>
      </c>
      <c r="D17" s="28">
        <f t="shared" si="0"/>
        <v>0</v>
      </c>
      <c r="E17" s="28">
        <f t="shared" si="0"/>
        <v>0</v>
      </c>
      <c r="F17" s="28"/>
      <c r="G17" s="28"/>
      <c r="H17" s="28"/>
      <c r="I17" s="28"/>
      <c r="J17" s="28"/>
      <c r="K17" s="28"/>
      <c r="L17" s="28"/>
      <c r="M17" s="28"/>
      <c r="N17" s="28"/>
      <c r="O17" s="4"/>
      <c r="P17" s="4"/>
      <c r="Q17" s="4"/>
    </row>
    <row r="18" spans="1:17" x14ac:dyDescent="0.2">
      <c r="A18" s="1">
        <v>12</v>
      </c>
      <c r="B18" s="1" t="s">
        <v>7</v>
      </c>
      <c r="C18" s="28">
        <f t="shared" si="0"/>
        <v>0</v>
      </c>
      <c r="D18" s="28">
        <f t="shared" si="0"/>
        <v>0</v>
      </c>
      <c r="E18" s="28">
        <f t="shared" si="0"/>
        <v>0</v>
      </c>
      <c r="F18" s="28"/>
      <c r="G18" s="28"/>
      <c r="H18" s="28"/>
      <c r="I18" s="28"/>
      <c r="J18" s="28"/>
      <c r="K18" s="28"/>
      <c r="L18" s="28"/>
      <c r="M18" s="28"/>
      <c r="N18" s="28"/>
      <c r="O18" s="4"/>
      <c r="P18" s="4"/>
      <c r="Q18" s="4"/>
    </row>
    <row r="19" spans="1:17" x14ac:dyDescent="0.2">
      <c r="A19" s="1">
        <v>13</v>
      </c>
      <c r="B19" s="1" t="s">
        <v>8</v>
      </c>
      <c r="C19" s="28">
        <f t="shared" si="0"/>
        <v>0</v>
      </c>
      <c r="D19" s="28">
        <f t="shared" si="0"/>
        <v>3908</v>
      </c>
      <c r="E19" s="28">
        <f t="shared" si="0"/>
        <v>3908</v>
      </c>
      <c r="F19" s="28"/>
      <c r="G19" s="28">
        <v>3908</v>
      </c>
      <c r="H19" s="28">
        <v>3908</v>
      </c>
      <c r="I19" s="28"/>
      <c r="J19" s="28"/>
      <c r="K19" s="28"/>
      <c r="L19" s="28"/>
      <c r="M19" s="28"/>
      <c r="N19" s="28"/>
      <c r="O19" s="4"/>
      <c r="P19" s="4"/>
      <c r="Q19" s="4"/>
    </row>
    <row r="20" spans="1:17" x14ac:dyDescent="0.2">
      <c r="A20" s="1">
        <v>14</v>
      </c>
      <c r="B20" s="1" t="s">
        <v>9</v>
      </c>
      <c r="C20" s="28">
        <f t="shared" si="0"/>
        <v>0</v>
      </c>
      <c r="D20" s="28">
        <f t="shared" si="0"/>
        <v>631</v>
      </c>
      <c r="E20" s="28">
        <f t="shared" si="0"/>
        <v>631</v>
      </c>
      <c r="F20" s="28"/>
      <c r="G20" s="28"/>
      <c r="H20" s="28"/>
      <c r="I20" s="28"/>
      <c r="J20" s="28"/>
      <c r="K20" s="28"/>
      <c r="L20" s="28"/>
      <c r="M20" s="28">
        <v>631</v>
      </c>
      <c r="N20" s="28">
        <v>631</v>
      </c>
      <c r="O20" s="19"/>
      <c r="P20" s="19"/>
      <c r="Q20" s="19"/>
    </row>
    <row r="21" spans="1:17" x14ac:dyDescent="0.2">
      <c r="A21" s="1">
        <v>15</v>
      </c>
      <c r="B21" s="1" t="s">
        <v>10</v>
      </c>
      <c r="C21" s="28">
        <f t="shared" si="0"/>
        <v>0</v>
      </c>
      <c r="D21" s="28">
        <f t="shared" si="0"/>
        <v>0</v>
      </c>
      <c r="E21" s="28">
        <f t="shared" si="0"/>
        <v>0</v>
      </c>
      <c r="F21" s="28"/>
      <c r="G21" s="28"/>
      <c r="H21" s="28"/>
      <c r="I21" s="28"/>
      <c r="J21" s="28"/>
      <c r="K21" s="28"/>
      <c r="L21" s="28"/>
      <c r="M21" s="28"/>
      <c r="N21" s="28"/>
      <c r="O21" s="4"/>
      <c r="P21" s="4"/>
      <c r="Q21" s="4"/>
    </row>
    <row r="22" spans="1:17" x14ac:dyDescent="0.2">
      <c r="A22" s="1">
        <v>16</v>
      </c>
      <c r="B22" s="1" t="s">
        <v>11</v>
      </c>
      <c r="C22" s="28">
        <f t="shared" si="0"/>
        <v>0</v>
      </c>
      <c r="D22" s="28">
        <f t="shared" si="0"/>
        <v>0</v>
      </c>
      <c r="E22" s="28">
        <f t="shared" si="0"/>
        <v>0</v>
      </c>
      <c r="F22" s="28"/>
      <c r="G22" s="28"/>
      <c r="H22" s="28"/>
      <c r="I22" s="28"/>
      <c r="J22" s="28"/>
      <c r="K22" s="28"/>
      <c r="L22" s="28"/>
      <c r="M22" s="28"/>
      <c r="N22" s="28"/>
      <c r="O22" s="4"/>
      <c r="P22" s="4"/>
      <c r="Q22" s="4"/>
    </row>
    <row r="23" spans="1:17" x14ac:dyDescent="0.2">
      <c r="A23" s="1">
        <v>17</v>
      </c>
      <c r="B23" s="7" t="s">
        <v>28</v>
      </c>
      <c r="C23" s="38">
        <f t="shared" si="0"/>
        <v>0</v>
      </c>
      <c r="D23" s="38">
        <f t="shared" si="0"/>
        <v>4539</v>
      </c>
      <c r="E23" s="38">
        <f t="shared" si="0"/>
        <v>4539</v>
      </c>
      <c r="F23" s="39">
        <f t="shared" ref="F23:K23" si="1">SUM(F15:F22)</f>
        <v>0</v>
      </c>
      <c r="G23" s="39">
        <f t="shared" si="1"/>
        <v>3908</v>
      </c>
      <c r="H23" s="39">
        <f t="shared" si="1"/>
        <v>3908</v>
      </c>
      <c r="I23" s="39">
        <f t="shared" si="1"/>
        <v>0</v>
      </c>
      <c r="J23" s="39">
        <f t="shared" si="1"/>
        <v>0</v>
      </c>
      <c r="K23" s="39">
        <f t="shared" si="1"/>
        <v>0</v>
      </c>
      <c r="L23" s="39">
        <f>SUM(L15:L22)</f>
        <v>0</v>
      </c>
      <c r="M23" s="39">
        <f>SUM(M15:M22)</f>
        <v>631</v>
      </c>
      <c r="N23" s="39">
        <f>SUM(N15:N22)</f>
        <v>631</v>
      </c>
      <c r="O23" s="4"/>
      <c r="P23" s="4"/>
      <c r="Q23" s="4"/>
    </row>
    <row r="24" spans="1:17" x14ac:dyDescent="0.2">
      <c r="A24" s="1">
        <v>18</v>
      </c>
      <c r="B24" s="1" t="s">
        <v>29</v>
      </c>
      <c r="C24" s="28">
        <f t="shared" si="0"/>
        <v>0</v>
      </c>
      <c r="D24" s="28">
        <f t="shared" si="0"/>
        <v>0</v>
      </c>
      <c r="E24" s="28">
        <f t="shared" si="0"/>
        <v>0</v>
      </c>
      <c r="F24" s="40"/>
      <c r="G24" s="40"/>
      <c r="H24" s="40"/>
      <c r="I24" s="40"/>
      <c r="J24" s="40"/>
      <c r="K24" s="40"/>
      <c r="L24" s="40"/>
      <c r="M24" s="40"/>
      <c r="N24" s="40"/>
      <c r="O24" s="4"/>
      <c r="P24" s="4"/>
      <c r="Q24" s="4"/>
    </row>
    <row r="25" spans="1:17" x14ac:dyDescent="0.2">
      <c r="A25" s="1">
        <v>19</v>
      </c>
      <c r="B25" s="1" t="s">
        <v>33</v>
      </c>
      <c r="C25" s="28">
        <f t="shared" si="0"/>
        <v>0</v>
      </c>
      <c r="D25" s="28">
        <f t="shared" si="0"/>
        <v>0</v>
      </c>
      <c r="E25" s="28">
        <f t="shared" si="0"/>
        <v>0</v>
      </c>
      <c r="F25" s="40"/>
      <c r="G25" s="40"/>
      <c r="H25" s="40"/>
      <c r="I25" s="40"/>
      <c r="J25" s="40"/>
      <c r="K25" s="40"/>
      <c r="L25" s="40"/>
      <c r="M25" s="40"/>
      <c r="N25" s="40"/>
      <c r="O25" s="4"/>
      <c r="P25" s="4"/>
      <c r="Q25" s="4"/>
    </row>
    <row r="26" spans="1:17" x14ac:dyDescent="0.2">
      <c r="A26" s="1">
        <v>20</v>
      </c>
      <c r="B26" s="1" t="s">
        <v>30</v>
      </c>
      <c r="C26" s="28">
        <f t="shared" si="0"/>
        <v>0</v>
      </c>
      <c r="D26" s="28">
        <f t="shared" si="0"/>
        <v>0</v>
      </c>
      <c r="E26" s="28">
        <f t="shared" si="0"/>
        <v>0</v>
      </c>
      <c r="F26" s="39"/>
      <c r="G26" s="39"/>
      <c r="H26" s="39"/>
      <c r="I26" s="39"/>
      <c r="J26" s="39"/>
      <c r="K26" s="39"/>
      <c r="L26" s="39"/>
      <c r="M26" s="39"/>
      <c r="N26" s="39"/>
      <c r="O26" s="19"/>
      <c r="P26" s="19"/>
      <c r="Q26" s="4"/>
    </row>
    <row r="27" spans="1:17" x14ac:dyDescent="0.2">
      <c r="A27" s="1">
        <v>21</v>
      </c>
      <c r="B27" s="1" t="s">
        <v>31</v>
      </c>
      <c r="C27" s="28">
        <f t="shared" si="0"/>
        <v>0</v>
      </c>
      <c r="D27" s="28">
        <f t="shared" si="0"/>
        <v>0</v>
      </c>
      <c r="E27" s="28">
        <f t="shared" si="0"/>
        <v>0</v>
      </c>
      <c r="F27" s="39"/>
      <c r="G27" s="40"/>
      <c r="H27" s="40"/>
      <c r="I27" s="39"/>
      <c r="J27" s="40"/>
      <c r="K27" s="40"/>
      <c r="L27" s="39"/>
      <c r="M27" s="40"/>
      <c r="N27" s="40"/>
      <c r="O27" s="19"/>
      <c r="P27" s="19"/>
      <c r="Q27" s="4"/>
    </row>
    <row r="28" spans="1:17" x14ac:dyDescent="0.2">
      <c r="A28" s="1">
        <v>22</v>
      </c>
      <c r="B28" s="7" t="s">
        <v>32</v>
      </c>
      <c r="C28" s="38">
        <f t="shared" si="0"/>
        <v>0</v>
      </c>
      <c r="D28" s="38">
        <f t="shared" si="0"/>
        <v>0</v>
      </c>
      <c r="E28" s="38">
        <f t="shared" si="0"/>
        <v>0</v>
      </c>
      <c r="F28" s="39">
        <f t="shared" ref="F28:K28" si="2">SUM(F25:F27)</f>
        <v>0</v>
      </c>
      <c r="G28" s="39">
        <f t="shared" si="2"/>
        <v>0</v>
      </c>
      <c r="H28" s="39">
        <f t="shared" si="2"/>
        <v>0</v>
      </c>
      <c r="I28" s="39">
        <f t="shared" si="2"/>
        <v>0</v>
      </c>
      <c r="J28" s="39">
        <f t="shared" si="2"/>
        <v>0</v>
      </c>
      <c r="K28" s="39">
        <f t="shared" si="2"/>
        <v>0</v>
      </c>
      <c r="L28" s="39">
        <f>SUM(L25:L27)</f>
        <v>0</v>
      </c>
      <c r="M28" s="39">
        <f>SUM(M25:M27)</f>
        <v>0</v>
      </c>
      <c r="N28" s="39">
        <f>SUM(N25:N27)</f>
        <v>0</v>
      </c>
      <c r="O28" s="20"/>
      <c r="P28" s="20"/>
      <c r="Q28" s="20"/>
    </row>
    <row r="29" spans="1:17" x14ac:dyDescent="0.2">
      <c r="A29" s="1">
        <v>23</v>
      </c>
      <c r="B29" s="7" t="s">
        <v>12</v>
      </c>
      <c r="C29" s="38">
        <f t="shared" si="0"/>
        <v>0</v>
      </c>
      <c r="D29" s="38">
        <f t="shared" si="0"/>
        <v>4539</v>
      </c>
      <c r="E29" s="38">
        <f t="shared" si="0"/>
        <v>4539</v>
      </c>
      <c r="F29" s="39">
        <f t="shared" ref="F29:K29" si="3">F23+F28</f>
        <v>0</v>
      </c>
      <c r="G29" s="39">
        <f t="shared" si="3"/>
        <v>3908</v>
      </c>
      <c r="H29" s="39">
        <f t="shared" si="3"/>
        <v>3908</v>
      </c>
      <c r="I29" s="39">
        <f t="shared" si="3"/>
        <v>0</v>
      </c>
      <c r="J29" s="39">
        <f t="shared" si="3"/>
        <v>0</v>
      </c>
      <c r="K29" s="39">
        <f t="shared" si="3"/>
        <v>0</v>
      </c>
      <c r="L29" s="39">
        <f>L23+L28</f>
        <v>0</v>
      </c>
      <c r="M29" s="39">
        <f>M23+M28</f>
        <v>631</v>
      </c>
      <c r="N29" s="39">
        <f>N23+N28</f>
        <v>631</v>
      </c>
      <c r="O29" s="4"/>
      <c r="P29" s="4"/>
      <c r="Q29" s="4"/>
    </row>
    <row r="30" spans="1:17" x14ac:dyDescent="0.2">
      <c r="A30" s="1">
        <v>24</v>
      </c>
      <c r="B30" s="1" t="s">
        <v>78</v>
      </c>
      <c r="C30" s="51">
        <f t="shared" si="0"/>
        <v>0</v>
      </c>
      <c r="D30" s="51">
        <f t="shared" si="0"/>
        <v>0</v>
      </c>
      <c r="E30" s="51">
        <f t="shared" si="0"/>
        <v>0</v>
      </c>
      <c r="F30" s="39"/>
      <c r="G30" s="39"/>
      <c r="H30" s="39"/>
      <c r="I30" s="39"/>
      <c r="J30" s="39"/>
      <c r="K30" s="39"/>
      <c r="L30" s="39"/>
      <c r="M30" s="39"/>
      <c r="N30" s="39"/>
      <c r="O30" s="21"/>
      <c r="P30" s="21"/>
      <c r="Q30" s="4"/>
    </row>
    <row r="31" spans="1:17" x14ac:dyDescent="0.2">
      <c r="A31" s="1">
        <v>25</v>
      </c>
      <c r="B31" s="1" t="s">
        <v>34</v>
      </c>
      <c r="C31" s="51">
        <f t="shared" si="0"/>
        <v>0</v>
      </c>
      <c r="D31" s="51">
        <f t="shared" si="0"/>
        <v>0</v>
      </c>
      <c r="E31" s="51">
        <f t="shared" si="0"/>
        <v>0</v>
      </c>
      <c r="F31" s="28"/>
      <c r="G31" s="28"/>
      <c r="H31" s="28"/>
      <c r="I31" s="28"/>
      <c r="J31" s="28"/>
      <c r="K31" s="28"/>
      <c r="L31" s="28"/>
      <c r="M31" s="28"/>
      <c r="N31" s="28"/>
      <c r="O31" s="4"/>
      <c r="P31" s="4"/>
      <c r="Q31" s="4"/>
    </row>
    <row r="32" spans="1:17" x14ac:dyDescent="0.2">
      <c r="A32" s="1">
        <v>26</v>
      </c>
      <c r="B32" s="1" t="s">
        <v>35</v>
      </c>
      <c r="C32" s="51">
        <f t="shared" si="0"/>
        <v>0</v>
      </c>
      <c r="D32" s="51">
        <f t="shared" si="0"/>
        <v>0</v>
      </c>
      <c r="E32" s="51">
        <f t="shared" si="0"/>
        <v>0</v>
      </c>
      <c r="F32" s="28"/>
      <c r="G32" s="28"/>
      <c r="H32" s="28"/>
      <c r="I32" s="28"/>
      <c r="J32" s="28"/>
      <c r="K32" s="28"/>
      <c r="L32" s="28"/>
      <c r="M32" s="28"/>
      <c r="N32" s="28"/>
      <c r="O32" s="20"/>
      <c r="P32" s="20"/>
      <c r="Q32" s="20"/>
    </row>
    <row r="33" spans="1:17" x14ac:dyDescent="0.2">
      <c r="A33" s="1">
        <v>27</v>
      </c>
      <c r="B33" s="7" t="s">
        <v>27</v>
      </c>
      <c r="C33" s="38">
        <f t="shared" si="0"/>
        <v>0</v>
      </c>
      <c r="D33" s="38">
        <f t="shared" si="0"/>
        <v>0</v>
      </c>
      <c r="E33" s="38">
        <f t="shared" si="0"/>
        <v>0</v>
      </c>
      <c r="F33" s="39">
        <f t="shared" ref="F33:K33" si="4">SUM(F31:F32)</f>
        <v>0</v>
      </c>
      <c r="G33" s="39">
        <f t="shared" si="4"/>
        <v>0</v>
      </c>
      <c r="H33" s="39">
        <f t="shared" si="4"/>
        <v>0</v>
      </c>
      <c r="I33" s="39">
        <f t="shared" si="4"/>
        <v>0</v>
      </c>
      <c r="J33" s="39">
        <f t="shared" si="4"/>
        <v>0</v>
      </c>
      <c r="K33" s="39">
        <f t="shared" si="4"/>
        <v>0</v>
      </c>
      <c r="L33" s="39">
        <f>SUM(L31:L32)</f>
        <v>0</v>
      </c>
      <c r="M33" s="39">
        <f>SUM(M31:M32)</f>
        <v>0</v>
      </c>
      <c r="N33" s="39">
        <f>SUM(N31:N32)</f>
        <v>0</v>
      </c>
      <c r="O33" s="20"/>
      <c r="P33" s="20"/>
      <c r="Q33" s="20"/>
    </row>
    <row r="34" spans="1:17" x14ac:dyDescent="0.2">
      <c r="A34" s="1">
        <v>29</v>
      </c>
      <c r="B34" s="8" t="s">
        <v>13</v>
      </c>
      <c r="C34" s="38">
        <f t="shared" si="0"/>
        <v>0</v>
      </c>
      <c r="D34" s="38">
        <f t="shared" si="0"/>
        <v>4539</v>
      </c>
      <c r="E34" s="38">
        <f t="shared" si="0"/>
        <v>4539</v>
      </c>
      <c r="F34" s="38">
        <f t="shared" ref="F34:K34" si="5">F29+F33</f>
        <v>0</v>
      </c>
      <c r="G34" s="38">
        <f t="shared" si="5"/>
        <v>3908</v>
      </c>
      <c r="H34" s="38">
        <f t="shared" si="5"/>
        <v>3908</v>
      </c>
      <c r="I34" s="38">
        <f t="shared" si="5"/>
        <v>0</v>
      </c>
      <c r="J34" s="38">
        <f t="shared" si="5"/>
        <v>0</v>
      </c>
      <c r="K34" s="38">
        <f t="shared" si="5"/>
        <v>0</v>
      </c>
      <c r="L34" s="38">
        <f>L29+L33</f>
        <v>0</v>
      </c>
      <c r="M34" s="38">
        <f>M29+M33</f>
        <v>631</v>
      </c>
      <c r="N34" s="38">
        <f>N29+N33</f>
        <v>631</v>
      </c>
      <c r="O34" s="20"/>
      <c r="P34" s="20"/>
      <c r="Q34" s="4"/>
    </row>
    <row r="35" spans="1:17" x14ac:dyDescent="0.2">
      <c r="A35" s="1">
        <v>30</v>
      </c>
      <c r="B35" s="8" t="s">
        <v>14</v>
      </c>
      <c r="C35" s="28"/>
      <c r="D35" s="28"/>
      <c r="E35" s="28"/>
      <c r="F35" s="38"/>
      <c r="G35" s="38"/>
      <c r="H35" s="38"/>
      <c r="I35" s="38"/>
      <c r="J35" s="38"/>
      <c r="K35" s="38"/>
      <c r="L35" s="38"/>
      <c r="M35" s="38"/>
      <c r="N35" s="38"/>
      <c r="O35" s="20"/>
      <c r="P35" s="20"/>
      <c r="Q35" s="20"/>
    </row>
    <row r="36" spans="1:17" x14ac:dyDescent="0.2">
      <c r="A36" s="1">
        <v>31</v>
      </c>
      <c r="B36" s="1" t="s">
        <v>15</v>
      </c>
      <c r="C36" s="28">
        <f t="shared" ref="C36:E44" si="6">F36+I36+L36</f>
        <v>0</v>
      </c>
      <c r="D36" s="28">
        <f t="shared" si="6"/>
        <v>0</v>
      </c>
      <c r="E36" s="28">
        <f t="shared" si="6"/>
        <v>0</v>
      </c>
      <c r="F36" s="28"/>
      <c r="G36" s="28"/>
      <c r="H36" s="28"/>
      <c r="I36" s="28"/>
      <c r="J36" s="28"/>
      <c r="K36" s="28"/>
      <c r="L36" s="28"/>
      <c r="M36" s="28"/>
      <c r="N36" s="28"/>
      <c r="O36" s="20"/>
      <c r="P36" s="20"/>
      <c r="Q36" s="4"/>
    </row>
    <row r="37" spans="1:17" x14ac:dyDescent="0.2">
      <c r="A37" s="1">
        <v>32</v>
      </c>
      <c r="B37" s="1" t="s">
        <v>16</v>
      </c>
      <c r="C37" s="28">
        <f t="shared" si="6"/>
        <v>0</v>
      </c>
      <c r="D37" s="28">
        <f t="shared" si="6"/>
        <v>7990029</v>
      </c>
      <c r="E37" s="28">
        <f t="shared" si="6"/>
        <v>7990029</v>
      </c>
      <c r="F37" s="28">
        <v>0</v>
      </c>
      <c r="G37" s="28">
        <v>7990029</v>
      </c>
      <c r="H37" s="28">
        <v>7990029</v>
      </c>
      <c r="I37" s="28"/>
      <c r="J37" s="28">
        <v>0</v>
      </c>
      <c r="K37" s="28">
        <v>0</v>
      </c>
      <c r="L37" s="28"/>
      <c r="M37" s="28">
        <v>0</v>
      </c>
      <c r="N37" s="28">
        <v>0</v>
      </c>
      <c r="O37" s="20"/>
      <c r="P37" s="20"/>
      <c r="Q37" s="20"/>
    </row>
    <row r="38" spans="1:17" x14ac:dyDescent="0.2">
      <c r="A38" s="1">
        <v>33</v>
      </c>
      <c r="B38" s="1" t="s">
        <v>17</v>
      </c>
      <c r="C38" s="28">
        <f t="shared" si="6"/>
        <v>0</v>
      </c>
      <c r="D38" s="28">
        <f t="shared" si="6"/>
        <v>0</v>
      </c>
      <c r="E38" s="28">
        <f t="shared" si="6"/>
        <v>0</v>
      </c>
      <c r="F38" s="28"/>
      <c r="G38" s="28"/>
      <c r="H38" s="28"/>
      <c r="I38" s="28"/>
      <c r="J38" s="28"/>
      <c r="K38" s="28"/>
      <c r="L38" s="28"/>
      <c r="M38" s="28"/>
      <c r="N38" s="28"/>
      <c r="O38" s="19"/>
      <c r="P38" s="19"/>
      <c r="Q38" s="4"/>
    </row>
    <row r="39" spans="1:17" x14ac:dyDescent="0.2">
      <c r="A39" s="1">
        <v>34</v>
      </c>
      <c r="B39" s="8" t="s">
        <v>18</v>
      </c>
      <c r="C39" s="38">
        <f t="shared" si="6"/>
        <v>0</v>
      </c>
      <c r="D39" s="38">
        <f t="shared" si="6"/>
        <v>7990029</v>
      </c>
      <c r="E39" s="38">
        <f t="shared" si="6"/>
        <v>7990029</v>
      </c>
      <c r="F39" s="38">
        <f t="shared" ref="F39:K39" si="7">SUM(F37)</f>
        <v>0</v>
      </c>
      <c r="G39" s="38">
        <f t="shared" si="7"/>
        <v>7990029</v>
      </c>
      <c r="H39" s="38">
        <f t="shared" si="7"/>
        <v>7990029</v>
      </c>
      <c r="I39" s="38">
        <f t="shared" si="7"/>
        <v>0</v>
      </c>
      <c r="J39" s="38">
        <f t="shared" si="7"/>
        <v>0</v>
      </c>
      <c r="K39" s="38">
        <f t="shared" si="7"/>
        <v>0</v>
      </c>
      <c r="L39" s="38">
        <f>SUM(L37)</f>
        <v>0</v>
      </c>
      <c r="M39" s="38">
        <f>SUM(M37)</f>
        <v>0</v>
      </c>
      <c r="N39" s="38">
        <f>SUM(N37)</f>
        <v>0</v>
      </c>
      <c r="O39" s="4"/>
      <c r="P39" s="4"/>
      <c r="Q39" s="4"/>
    </row>
    <row r="40" spans="1:17" x14ac:dyDescent="0.2">
      <c r="A40" s="1">
        <v>35</v>
      </c>
      <c r="B40" s="8" t="s">
        <v>19</v>
      </c>
      <c r="C40" s="38">
        <f t="shared" si="6"/>
        <v>0</v>
      </c>
      <c r="D40" s="38">
        <f t="shared" si="6"/>
        <v>7994568</v>
      </c>
      <c r="E40" s="38">
        <f t="shared" si="6"/>
        <v>7994568</v>
      </c>
      <c r="F40" s="38">
        <f t="shared" ref="F40:K40" si="8">F34+F39</f>
        <v>0</v>
      </c>
      <c r="G40" s="38">
        <f t="shared" si="8"/>
        <v>7993937</v>
      </c>
      <c r="H40" s="38">
        <f t="shared" si="8"/>
        <v>7993937</v>
      </c>
      <c r="I40" s="38">
        <f t="shared" si="8"/>
        <v>0</v>
      </c>
      <c r="J40" s="38">
        <f t="shared" si="8"/>
        <v>0</v>
      </c>
      <c r="K40" s="38">
        <f t="shared" si="8"/>
        <v>0</v>
      </c>
      <c r="L40" s="38">
        <f>L34+L39</f>
        <v>0</v>
      </c>
      <c r="M40" s="38">
        <f>M34+M39</f>
        <v>631</v>
      </c>
      <c r="N40" s="38">
        <f>N34+N39</f>
        <v>631</v>
      </c>
      <c r="O40" s="4"/>
      <c r="P40" s="4"/>
      <c r="Q40" s="4"/>
    </row>
    <row r="41" spans="1:17" x14ac:dyDescent="0.2">
      <c r="A41" s="1">
        <v>36</v>
      </c>
      <c r="B41" s="8" t="s">
        <v>20</v>
      </c>
      <c r="C41" s="38">
        <f t="shared" si="6"/>
        <v>0</v>
      </c>
      <c r="D41" s="38">
        <f t="shared" si="6"/>
        <v>7994568</v>
      </c>
      <c r="E41" s="38">
        <f t="shared" si="6"/>
        <v>7994568</v>
      </c>
      <c r="F41" s="38">
        <f t="shared" ref="F41:K41" si="9">F34+F39</f>
        <v>0</v>
      </c>
      <c r="G41" s="38">
        <f t="shared" si="9"/>
        <v>7993937</v>
      </c>
      <c r="H41" s="38">
        <f t="shared" si="9"/>
        <v>7993937</v>
      </c>
      <c r="I41" s="38">
        <f t="shared" si="9"/>
        <v>0</v>
      </c>
      <c r="J41" s="38">
        <f t="shared" si="9"/>
        <v>0</v>
      </c>
      <c r="K41" s="38">
        <f t="shared" si="9"/>
        <v>0</v>
      </c>
      <c r="L41" s="38">
        <f>L34+L39</f>
        <v>0</v>
      </c>
      <c r="M41" s="38">
        <f>M34+M39</f>
        <v>631</v>
      </c>
      <c r="N41" s="38">
        <f>N34+N39</f>
        <v>631</v>
      </c>
      <c r="O41" s="4"/>
      <c r="P41" s="4"/>
      <c r="Q41" s="4"/>
    </row>
    <row r="42" spans="1:17" x14ac:dyDescent="0.2">
      <c r="A42" s="1">
        <v>37</v>
      </c>
      <c r="B42" s="8" t="s">
        <v>75</v>
      </c>
      <c r="C42" s="38">
        <f t="shared" si="6"/>
        <v>2500000</v>
      </c>
      <c r="D42" s="38">
        <f t="shared" si="6"/>
        <v>2500000</v>
      </c>
      <c r="E42" s="38">
        <f t="shared" si="6"/>
        <v>2500000</v>
      </c>
      <c r="F42" s="38">
        <v>2500000</v>
      </c>
      <c r="G42" s="38">
        <v>2500000</v>
      </c>
      <c r="H42" s="38">
        <v>2500000</v>
      </c>
      <c r="I42" s="38"/>
      <c r="J42" s="38"/>
      <c r="K42" s="38"/>
      <c r="L42" s="38"/>
      <c r="M42" s="38"/>
      <c r="N42" s="38"/>
      <c r="O42" s="4"/>
      <c r="P42" s="4"/>
      <c r="Q42" s="4"/>
    </row>
    <row r="43" spans="1:17" x14ac:dyDescent="0.2">
      <c r="A43" s="1"/>
      <c r="B43" s="8" t="s">
        <v>77</v>
      </c>
      <c r="C43" s="38">
        <f t="shared" si="6"/>
        <v>35425000</v>
      </c>
      <c r="D43" s="38">
        <f t="shared" si="6"/>
        <v>44493275</v>
      </c>
      <c r="E43" s="38">
        <f t="shared" si="6"/>
        <v>44493275</v>
      </c>
      <c r="F43" s="38">
        <v>35425000</v>
      </c>
      <c r="G43" s="38">
        <f>35425000+8865109+203166</f>
        <v>44493275</v>
      </c>
      <c r="H43" s="38">
        <v>44493275</v>
      </c>
      <c r="I43" s="38"/>
      <c r="J43" s="38"/>
      <c r="K43" s="38"/>
      <c r="L43" s="38"/>
      <c r="M43" s="38"/>
      <c r="N43" s="38"/>
      <c r="O43" s="4"/>
      <c r="P43" s="4"/>
      <c r="Q43" s="4"/>
    </row>
    <row r="44" spans="1:17" x14ac:dyDescent="0.2">
      <c r="A44" s="1">
        <v>41</v>
      </c>
      <c r="B44" s="8" t="s">
        <v>21</v>
      </c>
      <c r="C44" s="38">
        <f t="shared" si="6"/>
        <v>37925000</v>
      </c>
      <c r="D44" s="38">
        <f t="shared" si="6"/>
        <v>54987843</v>
      </c>
      <c r="E44" s="38">
        <f t="shared" si="6"/>
        <v>54987843</v>
      </c>
      <c r="F44" s="38">
        <f t="shared" ref="F44:K44" si="10">F34+F39+F42+F43</f>
        <v>37925000</v>
      </c>
      <c r="G44" s="38">
        <f t="shared" si="10"/>
        <v>54987212</v>
      </c>
      <c r="H44" s="38">
        <f t="shared" si="10"/>
        <v>54987212</v>
      </c>
      <c r="I44" s="38">
        <f t="shared" si="10"/>
        <v>0</v>
      </c>
      <c r="J44" s="38">
        <f t="shared" si="10"/>
        <v>0</v>
      </c>
      <c r="K44" s="38">
        <f t="shared" si="10"/>
        <v>0</v>
      </c>
      <c r="L44" s="38">
        <f>L34+L39+L42+L43</f>
        <v>0</v>
      </c>
      <c r="M44" s="38">
        <f>M34+M39+M42+M43</f>
        <v>631</v>
      </c>
      <c r="N44" s="38">
        <f>N34+N39+N42+N43</f>
        <v>631</v>
      </c>
    </row>
    <row r="45" spans="1:17" ht="11.25" customHeight="1" x14ac:dyDescent="0.2">
      <c r="I45" s="23"/>
      <c r="J45" s="23"/>
      <c r="K45" s="23"/>
      <c r="L45" s="23"/>
      <c r="M45" s="23"/>
      <c r="N45" s="23"/>
    </row>
    <row r="46" spans="1:17" x14ac:dyDescent="0.2">
      <c r="B46" t="s">
        <v>36</v>
      </c>
      <c r="I46" s="23"/>
      <c r="J46" s="23"/>
      <c r="K46" s="23"/>
      <c r="L46" s="23"/>
      <c r="M46" s="23"/>
      <c r="N46" s="23"/>
    </row>
    <row r="47" spans="1:17" x14ac:dyDescent="0.2">
      <c r="A47" s="1">
        <v>1</v>
      </c>
      <c r="B47" s="10" t="s">
        <v>37</v>
      </c>
      <c r="C47" s="29"/>
      <c r="D47" s="29"/>
      <c r="E47" s="29"/>
      <c r="F47" s="54" t="s">
        <v>83</v>
      </c>
      <c r="G47" s="55"/>
      <c r="H47" s="56"/>
      <c r="I47" s="54" t="s">
        <v>83</v>
      </c>
      <c r="J47" s="55"/>
      <c r="K47" s="56"/>
      <c r="L47" s="54" t="s">
        <v>83</v>
      </c>
      <c r="M47" s="55"/>
      <c r="N47" s="56"/>
    </row>
    <row r="48" spans="1:17" x14ac:dyDescent="0.2">
      <c r="A48" s="1">
        <v>2</v>
      </c>
      <c r="B48" s="11" t="s">
        <v>38</v>
      </c>
      <c r="C48" s="26" t="s">
        <v>39</v>
      </c>
      <c r="D48" s="27"/>
      <c r="E48" s="27"/>
      <c r="F48" s="28" t="s">
        <v>22</v>
      </c>
      <c r="G48" s="29"/>
      <c r="H48" s="41"/>
      <c r="I48" s="28" t="s">
        <v>22</v>
      </c>
      <c r="J48" s="29"/>
      <c r="K48" s="41"/>
      <c r="L48" s="28" t="s">
        <v>22</v>
      </c>
      <c r="M48" s="29"/>
      <c r="N48" s="41"/>
    </row>
    <row r="49" spans="1:17" x14ac:dyDescent="0.2">
      <c r="A49" s="1">
        <v>3</v>
      </c>
      <c r="B49" s="12"/>
      <c r="C49" s="31"/>
      <c r="D49" s="32"/>
      <c r="E49" s="32"/>
      <c r="F49" s="54" t="s">
        <v>23</v>
      </c>
      <c r="G49" s="55"/>
      <c r="H49" s="56"/>
      <c r="I49" s="54" t="s">
        <v>23</v>
      </c>
      <c r="J49" s="55"/>
      <c r="K49" s="56"/>
      <c r="L49" s="54" t="s">
        <v>23</v>
      </c>
      <c r="M49" s="55"/>
      <c r="N49" s="56"/>
    </row>
    <row r="50" spans="1:17" x14ac:dyDescent="0.2">
      <c r="A50" s="1">
        <v>4</v>
      </c>
      <c r="B50" s="13"/>
      <c r="C50" s="33"/>
      <c r="D50" s="34"/>
      <c r="E50" s="34"/>
      <c r="F50" s="35" t="s">
        <v>80</v>
      </c>
      <c r="G50" s="29"/>
      <c r="H50" s="30"/>
      <c r="I50" s="47" t="s">
        <v>86</v>
      </c>
      <c r="J50" s="45"/>
      <c r="K50" s="30"/>
      <c r="L50" s="47" t="s">
        <v>87</v>
      </c>
      <c r="M50" s="45"/>
      <c r="N50" s="30"/>
    </row>
    <row r="51" spans="1:17" x14ac:dyDescent="0.2">
      <c r="A51" s="1">
        <v>5</v>
      </c>
      <c r="B51" s="3"/>
      <c r="C51" s="31"/>
      <c r="D51" s="32"/>
      <c r="E51" s="32"/>
      <c r="F51" s="57" t="s">
        <v>24</v>
      </c>
      <c r="G51" s="58"/>
      <c r="H51" s="59"/>
      <c r="I51" s="60" t="s">
        <v>24</v>
      </c>
      <c r="J51" s="61"/>
      <c r="K51" s="62"/>
      <c r="L51" s="60" t="s">
        <v>24</v>
      </c>
      <c r="M51" s="61"/>
      <c r="N51" s="62"/>
      <c r="O51" s="53"/>
      <c r="P51" s="53"/>
      <c r="Q51" s="53"/>
    </row>
    <row r="52" spans="1:17" x14ac:dyDescent="0.2">
      <c r="A52" s="1">
        <v>6</v>
      </c>
      <c r="B52" s="14" t="s">
        <v>40</v>
      </c>
      <c r="C52" s="36" t="s">
        <v>41</v>
      </c>
      <c r="D52" s="36" t="s">
        <v>42</v>
      </c>
      <c r="E52" s="36" t="s">
        <v>43</v>
      </c>
      <c r="F52" s="36" t="s">
        <v>66</v>
      </c>
      <c r="G52" s="36" t="s">
        <v>67</v>
      </c>
      <c r="H52" s="36" t="s">
        <v>68</v>
      </c>
      <c r="I52" s="48" t="s">
        <v>88</v>
      </c>
      <c r="J52" s="48" t="s">
        <v>89</v>
      </c>
      <c r="K52" s="48" t="s">
        <v>90</v>
      </c>
      <c r="L52" s="48" t="s">
        <v>91</v>
      </c>
      <c r="M52" s="48" t="s">
        <v>92</v>
      </c>
      <c r="N52" s="48" t="s">
        <v>93</v>
      </c>
      <c r="O52" s="18"/>
      <c r="P52" s="18"/>
      <c r="Q52" s="18"/>
    </row>
    <row r="53" spans="1:17" x14ac:dyDescent="0.2">
      <c r="A53" s="22">
        <v>7</v>
      </c>
      <c r="B53" s="14"/>
      <c r="C53" s="36">
        <v>2020</v>
      </c>
      <c r="D53" s="36">
        <v>2020</v>
      </c>
      <c r="E53" s="36">
        <v>2020</v>
      </c>
      <c r="F53" s="36">
        <v>2020</v>
      </c>
      <c r="G53" s="36">
        <v>2020</v>
      </c>
      <c r="H53" s="36">
        <v>2020</v>
      </c>
      <c r="I53" s="36">
        <v>2020</v>
      </c>
      <c r="J53" s="36">
        <v>2020</v>
      </c>
      <c r="K53" s="36">
        <v>2020</v>
      </c>
      <c r="L53" s="36">
        <v>2020</v>
      </c>
      <c r="M53" s="36">
        <v>2020</v>
      </c>
      <c r="N53" s="36">
        <v>2020</v>
      </c>
    </row>
    <row r="54" spans="1:17" x14ac:dyDescent="0.2">
      <c r="A54" s="1">
        <v>8</v>
      </c>
      <c r="B54" s="10" t="s">
        <v>44</v>
      </c>
      <c r="C54" s="37" t="s">
        <v>4</v>
      </c>
      <c r="D54" s="37" t="s">
        <v>84</v>
      </c>
      <c r="E54" s="37" t="s">
        <v>106</v>
      </c>
      <c r="F54" s="37" t="s">
        <v>4</v>
      </c>
      <c r="G54" s="37" t="s">
        <v>84</v>
      </c>
      <c r="H54" s="37" t="s">
        <v>106</v>
      </c>
      <c r="I54" s="37" t="s">
        <v>4</v>
      </c>
      <c r="J54" s="37" t="s">
        <v>84</v>
      </c>
      <c r="K54" s="37" t="s">
        <v>106</v>
      </c>
      <c r="L54" s="37" t="s">
        <v>4</v>
      </c>
      <c r="M54" s="37" t="s">
        <v>84</v>
      </c>
      <c r="N54" s="37" t="s">
        <v>106</v>
      </c>
    </row>
    <row r="55" spans="1:17" x14ac:dyDescent="0.2">
      <c r="A55" s="1">
        <v>9</v>
      </c>
      <c r="B55" s="10" t="s">
        <v>45</v>
      </c>
      <c r="C55" s="28">
        <f>F55+I55+L55</f>
        <v>32098981</v>
      </c>
      <c r="D55" s="28">
        <f>G55+J55+M55</f>
        <v>44220937</v>
      </c>
      <c r="E55" s="28">
        <f>H55+K55+N55</f>
        <v>30623939</v>
      </c>
      <c r="F55" s="28">
        <v>32098981</v>
      </c>
      <c r="G55" s="28">
        <f>32098981+4275927+7846029</f>
        <v>44220937</v>
      </c>
      <c r="H55" s="28">
        <v>30623939</v>
      </c>
      <c r="I55" s="28"/>
      <c r="J55" s="28"/>
      <c r="K55" s="28"/>
      <c r="L55" s="28"/>
      <c r="M55" s="28"/>
      <c r="N55" s="28"/>
    </row>
    <row r="56" spans="1:17" x14ac:dyDescent="0.2">
      <c r="A56" s="1">
        <v>10</v>
      </c>
      <c r="B56" s="10" t="s">
        <v>46</v>
      </c>
      <c r="C56" s="28">
        <f>F56+I56+L56+O56+R56+X56+AA56</f>
        <v>5380083</v>
      </c>
      <c r="D56" s="28">
        <f t="shared" ref="D56:E67" si="11">G56+J56+M56</f>
        <v>8357493</v>
      </c>
      <c r="E56" s="28">
        <f t="shared" si="11"/>
        <v>5435985</v>
      </c>
      <c r="F56" s="28">
        <v>5380083</v>
      </c>
      <c r="G56" s="28">
        <f>5380083+1755164+1222246</f>
        <v>8357493</v>
      </c>
      <c r="H56" s="28">
        <v>5435985</v>
      </c>
      <c r="I56" s="28"/>
      <c r="J56" s="28"/>
      <c r="K56" s="28"/>
      <c r="L56" s="28"/>
      <c r="M56" s="28"/>
      <c r="N56" s="28"/>
    </row>
    <row r="57" spans="1:17" x14ac:dyDescent="0.2">
      <c r="A57" s="1">
        <v>11</v>
      </c>
      <c r="B57" s="10" t="s">
        <v>47</v>
      </c>
      <c r="C57" s="28">
        <f>F57+I57+L57+O57+R57+U57+X57+AA57</f>
        <v>445936</v>
      </c>
      <c r="D57" s="28">
        <f t="shared" si="11"/>
        <v>2409413</v>
      </c>
      <c r="E57" s="28">
        <f t="shared" si="11"/>
        <v>1595795</v>
      </c>
      <c r="F57" s="28">
        <v>445936</v>
      </c>
      <c r="G57" s="28">
        <f>445936+1958938+3185+1354</f>
        <v>2409413</v>
      </c>
      <c r="H57" s="28">
        <v>1595795</v>
      </c>
      <c r="I57" s="28"/>
      <c r="J57" s="28"/>
      <c r="K57" s="28"/>
      <c r="L57" s="28"/>
      <c r="M57" s="28"/>
      <c r="N57" s="28"/>
    </row>
    <row r="58" spans="1:17" x14ac:dyDescent="0.2">
      <c r="A58" s="1">
        <v>12</v>
      </c>
      <c r="B58" s="10" t="s">
        <v>69</v>
      </c>
      <c r="C58" s="28">
        <f>F58+I58+L58+O58+R58+U58+X58+AA58</f>
        <v>0</v>
      </c>
      <c r="D58" s="28">
        <f t="shared" si="11"/>
        <v>0</v>
      </c>
      <c r="E58" s="28">
        <f t="shared" si="11"/>
        <v>0</v>
      </c>
      <c r="F58" s="28"/>
      <c r="G58" s="28">
        <v>0</v>
      </c>
      <c r="H58" s="28"/>
      <c r="I58" s="28"/>
      <c r="J58" s="28">
        <v>0</v>
      </c>
      <c r="K58" s="28"/>
      <c r="L58" s="28"/>
      <c r="M58" s="28">
        <v>0</v>
      </c>
      <c r="N58" s="28"/>
    </row>
    <row r="59" spans="1:17" x14ac:dyDescent="0.2">
      <c r="A59" s="1">
        <v>13</v>
      </c>
      <c r="B59" s="10" t="s">
        <v>48</v>
      </c>
      <c r="C59" s="28">
        <f>F59+I59+L59+O59+R59+U59+X59+AA59</f>
        <v>0</v>
      </c>
      <c r="D59" s="28">
        <f t="shared" si="11"/>
        <v>0</v>
      </c>
      <c r="E59" s="28">
        <f t="shared" si="11"/>
        <v>0</v>
      </c>
      <c r="F59" s="28"/>
      <c r="G59" s="28"/>
      <c r="H59" s="28"/>
      <c r="I59" s="28"/>
      <c r="J59" s="28"/>
      <c r="K59" s="28"/>
      <c r="L59" s="28"/>
      <c r="M59" s="28"/>
      <c r="N59" s="28"/>
    </row>
    <row r="60" spans="1:17" x14ac:dyDescent="0.2">
      <c r="A60" s="7">
        <v>14</v>
      </c>
      <c r="B60" s="15" t="s">
        <v>49</v>
      </c>
      <c r="C60" s="50">
        <f t="shared" ref="C60:C67" si="12">F60+I60+L60</f>
        <v>37925000</v>
      </c>
      <c r="D60" s="50">
        <f t="shared" si="11"/>
        <v>54987843</v>
      </c>
      <c r="E60" s="50">
        <f t="shared" si="11"/>
        <v>37655719</v>
      </c>
      <c r="F60" s="39">
        <f>SUM(F55:F59)</f>
        <v>37925000</v>
      </c>
      <c r="G60" s="39">
        <f>SUM(G55:G59)</f>
        <v>54987843</v>
      </c>
      <c r="H60" s="39">
        <f>SUM(H55:H59)</f>
        <v>37655719</v>
      </c>
      <c r="I60" s="39">
        <f t="shared" ref="I60:N60" si="13">SUM(I55:I59)</f>
        <v>0</v>
      </c>
      <c r="J60" s="39">
        <f t="shared" si="13"/>
        <v>0</v>
      </c>
      <c r="K60" s="39">
        <f t="shared" si="13"/>
        <v>0</v>
      </c>
      <c r="L60" s="39">
        <f t="shared" si="13"/>
        <v>0</v>
      </c>
      <c r="M60" s="39">
        <f t="shared" si="13"/>
        <v>0</v>
      </c>
      <c r="N60" s="39">
        <f t="shared" si="13"/>
        <v>0</v>
      </c>
    </row>
    <row r="61" spans="1:17" x14ac:dyDescent="0.2">
      <c r="A61" s="1">
        <v>15</v>
      </c>
      <c r="B61" s="10" t="s">
        <v>50</v>
      </c>
      <c r="C61" s="51">
        <f t="shared" si="12"/>
        <v>0</v>
      </c>
      <c r="D61" s="51">
        <f t="shared" si="11"/>
        <v>0</v>
      </c>
      <c r="E61" s="51">
        <f t="shared" si="11"/>
        <v>0</v>
      </c>
      <c r="F61" s="28"/>
      <c r="G61" s="28"/>
      <c r="H61" s="28"/>
      <c r="I61" s="28"/>
      <c r="J61" s="28"/>
      <c r="K61" s="28"/>
      <c r="L61" s="28"/>
      <c r="M61" s="28"/>
      <c r="N61" s="28"/>
    </row>
    <row r="62" spans="1:17" x14ac:dyDescent="0.2">
      <c r="A62" s="1">
        <v>16</v>
      </c>
      <c r="B62" s="10" t="s">
        <v>82</v>
      </c>
      <c r="C62" s="51">
        <f t="shared" si="12"/>
        <v>0</v>
      </c>
      <c r="D62" s="51">
        <f t="shared" si="11"/>
        <v>0</v>
      </c>
      <c r="E62" s="51">
        <f t="shared" si="11"/>
        <v>0</v>
      </c>
      <c r="F62" s="28">
        <v>0</v>
      </c>
      <c r="G62" s="28">
        <v>0</v>
      </c>
      <c r="H62" s="28"/>
      <c r="I62" s="28">
        <v>0</v>
      </c>
      <c r="J62" s="28">
        <v>0</v>
      </c>
      <c r="K62" s="28"/>
      <c r="L62" s="28">
        <v>0</v>
      </c>
      <c r="M62" s="28">
        <v>0</v>
      </c>
      <c r="N62" s="28"/>
    </row>
    <row r="63" spans="1:17" x14ac:dyDescent="0.2">
      <c r="A63" s="1">
        <v>17</v>
      </c>
      <c r="B63" s="10" t="s">
        <v>72</v>
      </c>
      <c r="C63" s="51">
        <f t="shared" si="12"/>
        <v>0</v>
      </c>
      <c r="D63" s="51">
        <f t="shared" si="11"/>
        <v>0</v>
      </c>
      <c r="E63" s="51">
        <f t="shared" si="11"/>
        <v>0</v>
      </c>
      <c r="F63" s="28"/>
      <c r="G63" s="28"/>
      <c r="H63" s="28"/>
      <c r="I63" s="28"/>
      <c r="J63" s="28"/>
      <c r="K63" s="28"/>
      <c r="L63" s="28"/>
      <c r="M63" s="28"/>
      <c r="N63" s="28"/>
    </row>
    <row r="64" spans="1:17" x14ac:dyDescent="0.2">
      <c r="A64" s="1">
        <v>18</v>
      </c>
      <c r="B64" s="10" t="s">
        <v>70</v>
      </c>
      <c r="C64" s="51">
        <f t="shared" si="12"/>
        <v>0</v>
      </c>
      <c r="D64" s="51">
        <f t="shared" si="11"/>
        <v>0</v>
      </c>
      <c r="E64" s="51">
        <f t="shared" si="11"/>
        <v>0</v>
      </c>
      <c r="F64" s="28"/>
      <c r="G64" s="28"/>
      <c r="H64" s="28"/>
      <c r="I64" s="28"/>
      <c r="J64" s="28"/>
      <c r="K64" s="28"/>
      <c r="L64" s="28"/>
      <c r="M64" s="28"/>
      <c r="N64" s="28"/>
    </row>
    <row r="65" spans="1:14" x14ac:dyDescent="0.2">
      <c r="A65" s="1">
        <v>19</v>
      </c>
      <c r="B65" s="10" t="s">
        <v>71</v>
      </c>
      <c r="C65" s="51">
        <f t="shared" si="12"/>
        <v>0</v>
      </c>
      <c r="D65" s="51">
        <f t="shared" si="11"/>
        <v>0</v>
      </c>
      <c r="E65" s="51">
        <f t="shared" si="11"/>
        <v>0</v>
      </c>
      <c r="F65" s="28"/>
      <c r="G65" s="28"/>
      <c r="H65" s="28"/>
      <c r="I65" s="28"/>
      <c r="J65" s="28"/>
      <c r="K65" s="28"/>
      <c r="L65" s="28"/>
      <c r="M65" s="28"/>
      <c r="N65" s="28"/>
    </row>
    <row r="66" spans="1:14" x14ac:dyDescent="0.2">
      <c r="A66" s="7">
        <v>20</v>
      </c>
      <c r="B66" s="15" t="s">
        <v>51</v>
      </c>
      <c r="C66" s="50">
        <f t="shared" si="12"/>
        <v>0</v>
      </c>
      <c r="D66" s="50">
        <f t="shared" si="11"/>
        <v>0</v>
      </c>
      <c r="E66" s="50">
        <f t="shared" si="11"/>
        <v>0</v>
      </c>
      <c r="F66" s="39">
        <f t="shared" ref="F66:K66" si="14">SUM(F62:F65)</f>
        <v>0</v>
      </c>
      <c r="G66" s="39">
        <f t="shared" si="14"/>
        <v>0</v>
      </c>
      <c r="H66" s="39">
        <f t="shared" si="14"/>
        <v>0</v>
      </c>
      <c r="I66" s="39">
        <f t="shared" si="14"/>
        <v>0</v>
      </c>
      <c r="J66" s="39">
        <f t="shared" si="14"/>
        <v>0</v>
      </c>
      <c r="K66" s="39">
        <f t="shared" si="14"/>
        <v>0</v>
      </c>
      <c r="L66" s="39">
        <f>SUM(L62:L65)</f>
        <v>0</v>
      </c>
      <c r="M66" s="39">
        <f>SUM(M62:M65)</f>
        <v>0</v>
      </c>
      <c r="N66" s="39">
        <f>SUM(N62:N65)</f>
        <v>0</v>
      </c>
    </row>
    <row r="67" spans="1:14" x14ac:dyDescent="0.2">
      <c r="A67" s="8">
        <v>22</v>
      </c>
      <c r="B67" s="16" t="s">
        <v>52</v>
      </c>
      <c r="C67" s="50">
        <f t="shared" si="12"/>
        <v>37925000</v>
      </c>
      <c r="D67" s="50">
        <f t="shared" si="11"/>
        <v>54987843</v>
      </c>
      <c r="E67" s="50">
        <f t="shared" si="11"/>
        <v>37655719</v>
      </c>
      <c r="F67" s="38">
        <f>F60+F66</f>
        <v>37925000</v>
      </c>
      <c r="G67" s="38">
        <f>G60+G66</f>
        <v>54987843</v>
      </c>
      <c r="H67" s="38">
        <f>H60+H66</f>
        <v>37655719</v>
      </c>
      <c r="I67" s="38">
        <f t="shared" ref="I67:N67" si="15">I60+I66</f>
        <v>0</v>
      </c>
      <c r="J67" s="38">
        <f t="shared" si="15"/>
        <v>0</v>
      </c>
      <c r="K67" s="38">
        <f t="shared" si="15"/>
        <v>0</v>
      </c>
      <c r="L67" s="38">
        <f t="shared" si="15"/>
        <v>0</v>
      </c>
      <c r="M67" s="38">
        <f t="shared" si="15"/>
        <v>0</v>
      </c>
      <c r="N67" s="38">
        <f t="shared" si="15"/>
        <v>0</v>
      </c>
    </row>
    <row r="68" spans="1:14" x14ac:dyDescent="0.2">
      <c r="A68" s="1">
        <v>23</v>
      </c>
      <c r="B68" s="10" t="s">
        <v>73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 x14ac:dyDescent="0.2">
      <c r="A69" s="9">
        <v>24</v>
      </c>
      <c r="B69" s="17" t="s">
        <v>53</v>
      </c>
      <c r="C69" s="40">
        <f t="shared" ref="C69:E77" si="16">F69+I69+L69</f>
        <v>0</v>
      </c>
      <c r="D69" s="40">
        <f t="shared" si="16"/>
        <v>0</v>
      </c>
      <c r="E69" s="40">
        <f t="shared" si="16"/>
        <v>0</v>
      </c>
      <c r="F69" s="40">
        <v>0</v>
      </c>
      <c r="G69" s="40">
        <v>0</v>
      </c>
      <c r="H69" s="40"/>
      <c r="I69" s="40">
        <v>0</v>
      </c>
      <c r="J69" s="40">
        <v>0</v>
      </c>
      <c r="K69" s="40"/>
      <c r="L69" s="40">
        <v>0</v>
      </c>
      <c r="M69" s="40">
        <v>0</v>
      </c>
      <c r="N69" s="40"/>
    </row>
    <row r="70" spans="1:14" x14ac:dyDescent="0.2">
      <c r="A70" s="9">
        <v>25</v>
      </c>
      <c r="B70" s="10" t="s">
        <v>54</v>
      </c>
      <c r="C70" s="40">
        <f t="shared" si="16"/>
        <v>0</v>
      </c>
      <c r="D70" s="40">
        <f t="shared" si="16"/>
        <v>0</v>
      </c>
      <c r="E70" s="40">
        <f t="shared" si="16"/>
        <v>0</v>
      </c>
      <c r="F70" s="28"/>
      <c r="G70" s="28"/>
      <c r="H70" s="28"/>
      <c r="I70" s="28"/>
      <c r="J70" s="28"/>
      <c r="K70" s="28"/>
      <c r="L70" s="28"/>
      <c r="M70" s="28"/>
      <c r="N70" s="28"/>
    </row>
    <row r="71" spans="1:14" x14ac:dyDescent="0.2">
      <c r="A71" s="8">
        <v>26</v>
      </c>
      <c r="B71" s="16" t="s">
        <v>55</v>
      </c>
      <c r="C71" s="50">
        <f t="shared" si="16"/>
        <v>0</v>
      </c>
      <c r="D71" s="50">
        <f t="shared" si="16"/>
        <v>0</v>
      </c>
      <c r="E71" s="50">
        <f t="shared" si="16"/>
        <v>0</v>
      </c>
      <c r="F71" s="38">
        <f t="shared" ref="F71:K71" si="17">SUM(F69:F70)</f>
        <v>0</v>
      </c>
      <c r="G71" s="38">
        <f t="shared" si="17"/>
        <v>0</v>
      </c>
      <c r="H71" s="38">
        <f t="shared" si="17"/>
        <v>0</v>
      </c>
      <c r="I71" s="38">
        <f t="shared" si="17"/>
        <v>0</v>
      </c>
      <c r="J71" s="38">
        <f t="shared" si="17"/>
        <v>0</v>
      </c>
      <c r="K71" s="38">
        <f t="shared" si="17"/>
        <v>0</v>
      </c>
      <c r="L71" s="38">
        <f>SUM(L69:L70)</f>
        <v>0</v>
      </c>
      <c r="M71" s="38">
        <f>SUM(M69:M70)</f>
        <v>0</v>
      </c>
      <c r="N71" s="38">
        <f>SUM(N69:N70)</f>
        <v>0</v>
      </c>
    </row>
    <row r="72" spans="1:14" x14ac:dyDescent="0.2">
      <c r="A72" s="8">
        <v>27</v>
      </c>
      <c r="B72" s="16" t="s">
        <v>56</v>
      </c>
      <c r="C72" s="50">
        <f t="shared" si="16"/>
        <v>37925000</v>
      </c>
      <c r="D72" s="50">
        <f t="shared" si="16"/>
        <v>54987843</v>
      </c>
      <c r="E72" s="50">
        <f t="shared" si="16"/>
        <v>37655719</v>
      </c>
      <c r="F72" s="38">
        <f>F71+F67</f>
        <v>37925000</v>
      </c>
      <c r="G72" s="38">
        <f>G71+G67</f>
        <v>54987843</v>
      </c>
      <c r="H72" s="38">
        <f>H71+H67</f>
        <v>37655719</v>
      </c>
      <c r="I72" s="38">
        <f t="shared" ref="I72:N72" si="18">I71+I67</f>
        <v>0</v>
      </c>
      <c r="J72" s="38">
        <f t="shared" si="18"/>
        <v>0</v>
      </c>
      <c r="K72" s="38">
        <f t="shared" si="18"/>
        <v>0</v>
      </c>
      <c r="L72" s="38">
        <f t="shared" si="18"/>
        <v>0</v>
      </c>
      <c r="M72" s="38">
        <f t="shared" si="18"/>
        <v>0</v>
      </c>
      <c r="N72" s="38">
        <f t="shared" si="18"/>
        <v>0</v>
      </c>
    </row>
    <row r="73" spans="1:14" x14ac:dyDescent="0.2">
      <c r="A73" s="9">
        <v>28</v>
      </c>
      <c r="B73" s="17" t="s">
        <v>74</v>
      </c>
      <c r="C73" s="40">
        <f t="shared" si="16"/>
        <v>0</v>
      </c>
      <c r="D73" s="40">
        <f t="shared" si="16"/>
        <v>0</v>
      </c>
      <c r="E73" s="40">
        <f t="shared" si="16"/>
        <v>0</v>
      </c>
      <c r="F73" s="42"/>
      <c r="G73" s="42"/>
      <c r="H73" s="42"/>
      <c r="I73" s="42"/>
      <c r="J73" s="42"/>
      <c r="K73" s="42"/>
      <c r="L73" s="42"/>
      <c r="M73" s="42"/>
      <c r="N73" s="42"/>
    </row>
    <row r="74" spans="1:14" x14ac:dyDescent="0.2">
      <c r="A74" s="8">
        <v>29</v>
      </c>
      <c r="B74" s="16" t="s">
        <v>57</v>
      </c>
      <c r="C74" s="50">
        <f t="shared" si="16"/>
        <v>0</v>
      </c>
      <c r="D74" s="50">
        <f t="shared" si="16"/>
        <v>0</v>
      </c>
      <c r="E74" s="50">
        <f t="shared" si="16"/>
        <v>0</v>
      </c>
      <c r="F74" s="38">
        <f>SUM(F73)</f>
        <v>0</v>
      </c>
      <c r="G74" s="38">
        <f>SUM(G73)</f>
        <v>0</v>
      </c>
      <c r="H74" s="38">
        <f>SUM(H73)</f>
        <v>0</v>
      </c>
      <c r="I74" s="38">
        <f t="shared" ref="I74:N74" si="19">SUM(I73)</f>
        <v>0</v>
      </c>
      <c r="J74" s="38">
        <f t="shared" si="19"/>
        <v>0</v>
      </c>
      <c r="K74" s="38">
        <f t="shared" si="19"/>
        <v>0</v>
      </c>
      <c r="L74" s="38">
        <f t="shared" si="19"/>
        <v>0</v>
      </c>
      <c r="M74" s="38">
        <f t="shared" si="19"/>
        <v>0</v>
      </c>
      <c r="N74" s="38">
        <f t="shared" si="19"/>
        <v>0</v>
      </c>
    </row>
    <row r="75" spans="1:14" x14ac:dyDescent="0.2">
      <c r="A75" s="8">
        <v>30</v>
      </c>
      <c r="B75" s="16" t="s">
        <v>58</v>
      </c>
      <c r="C75" s="50">
        <f t="shared" si="16"/>
        <v>37925000</v>
      </c>
      <c r="D75" s="50">
        <f t="shared" si="16"/>
        <v>54987843</v>
      </c>
      <c r="E75" s="50">
        <f t="shared" si="16"/>
        <v>37655719</v>
      </c>
      <c r="F75" s="38">
        <f t="shared" ref="F75:K75" si="20">F67+F71</f>
        <v>37925000</v>
      </c>
      <c r="G75" s="38">
        <f t="shared" si="20"/>
        <v>54987843</v>
      </c>
      <c r="H75" s="38">
        <f t="shared" si="20"/>
        <v>37655719</v>
      </c>
      <c r="I75" s="38">
        <f t="shared" si="20"/>
        <v>0</v>
      </c>
      <c r="J75" s="38">
        <f t="shared" si="20"/>
        <v>0</v>
      </c>
      <c r="K75" s="38">
        <f t="shared" si="20"/>
        <v>0</v>
      </c>
      <c r="L75" s="38">
        <f>L67+L71</f>
        <v>0</v>
      </c>
      <c r="M75" s="38">
        <f>M67+M71</f>
        <v>0</v>
      </c>
      <c r="N75" s="38">
        <f>N67+N71</f>
        <v>0</v>
      </c>
    </row>
    <row r="76" spans="1:14" x14ac:dyDescent="0.2">
      <c r="A76" s="8">
        <v>31</v>
      </c>
      <c r="B76" s="16" t="s">
        <v>59</v>
      </c>
      <c r="C76" s="50">
        <f t="shared" si="16"/>
        <v>0</v>
      </c>
      <c r="D76" s="50">
        <f t="shared" si="16"/>
        <v>0</v>
      </c>
      <c r="E76" s="50">
        <f t="shared" si="16"/>
        <v>0</v>
      </c>
      <c r="F76" s="38"/>
      <c r="G76" s="38">
        <v>0</v>
      </c>
      <c r="H76" s="38"/>
      <c r="I76" s="38"/>
      <c r="J76" s="38">
        <v>0</v>
      </c>
      <c r="K76" s="38"/>
      <c r="L76" s="38"/>
      <c r="M76" s="38">
        <v>0</v>
      </c>
      <c r="N76" s="38"/>
    </row>
    <row r="77" spans="1:14" x14ac:dyDescent="0.2">
      <c r="A77" s="8">
        <v>32</v>
      </c>
      <c r="B77" s="16" t="s">
        <v>58</v>
      </c>
      <c r="C77" s="50">
        <f t="shared" si="16"/>
        <v>37925000</v>
      </c>
      <c r="D77" s="50">
        <f t="shared" si="16"/>
        <v>54987843</v>
      </c>
      <c r="E77" s="50">
        <f t="shared" si="16"/>
        <v>37655719</v>
      </c>
      <c r="F77" s="38">
        <f t="shared" ref="F77:K77" si="21">SUM(F75:F76)</f>
        <v>37925000</v>
      </c>
      <c r="G77" s="38">
        <f t="shared" si="21"/>
        <v>54987843</v>
      </c>
      <c r="H77" s="38">
        <f t="shared" si="21"/>
        <v>37655719</v>
      </c>
      <c r="I77" s="38">
        <f t="shared" si="21"/>
        <v>0</v>
      </c>
      <c r="J77" s="38">
        <f t="shared" si="21"/>
        <v>0</v>
      </c>
      <c r="K77" s="38">
        <f t="shared" si="21"/>
        <v>0</v>
      </c>
      <c r="L77" s="38">
        <f>SUM(L75:L76)</f>
        <v>0</v>
      </c>
      <c r="M77" s="38">
        <f>SUM(M75:M76)</f>
        <v>0</v>
      </c>
      <c r="N77" s="38">
        <f>SUM(N75:N76)</f>
        <v>0</v>
      </c>
    </row>
    <row r="78" spans="1:14" x14ac:dyDescent="0.2">
      <c r="A78" s="8">
        <v>33</v>
      </c>
      <c r="B78" s="15"/>
      <c r="C78" s="50"/>
      <c r="D78" s="50"/>
      <c r="E78" s="50"/>
      <c r="F78" s="39"/>
      <c r="G78" s="39"/>
      <c r="H78" s="39"/>
      <c r="I78" s="49"/>
      <c r="J78" s="49"/>
      <c r="K78" s="49"/>
      <c r="L78" s="49"/>
      <c r="M78" s="49"/>
      <c r="N78" s="49"/>
    </row>
    <row r="79" spans="1:14" x14ac:dyDescent="0.2">
      <c r="A79" s="8">
        <v>34</v>
      </c>
      <c r="B79" s="10" t="s">
        <v>60</v>
      </c>
      <c r="C79" s="52">
        <f t="shared" ref="C79:E85" si="22">F79+I79+L79</f>
        <v>0</v>
      </c>
      <c r="D79" s="52">
        <f t="shared" si="22"/>
        <v>0</v>
      </c>
      <c r="E79" s="52">
        <f t="shared" si="22"/>
        <v>0</v>
      </c>
      <c r="F79" s="43"/>
      <c r="G79" s="43"/>
      <c r="H79" s="43"/>
      <c r="I79" s="43"/>
      <c r="J79" s="43"/>
      <c r="K79" s="43"/>
      <c r="L79" s="43"/>
      <c r="M79" s="43"/>
      <c r="N79" s="43"/>
    </row>
    <row r="80" spans="1:14" x14ac:dyDescent="0.2">
      <c r="A80" s="8">
        <v>35</v>
      </c>
      <c r="B80" s="10" t="s">
        <v>61</v>
      </c>
      <c r="C80" s="52">
        <f t="shared" si="22"/>
        <v>6</v>
      </c>
      <c r="D80" s="52">
        <f t="shared" si="22"/>
        <v>6.5</v>
      </c>
      <c r="E80" s="52">
        <f t="shared" si="22"/>
        <v>6</v>
      </c>
      <c r="F80" s="43">
        <v>6</v>
      </c>
      <c r="G80" s="43">
        <v>6.5</v>
      </c>
      <c r="H80" s="43">
        <v>6</v>
      </c>
      <c r="I80" s="43"/>
      <c r="J80" s="43"/>
      <c r="K80" s="43"/>
      <c r="L80" s="43"/>
      <c r="M80" s="43"/>
      <c r="N80" s="43"/>
    </row>
    <row r="81" spans="1:14" x14ac:dyDescent="0.2">
      <c r="A81" s="8">
        <v>36</v>
      </c>
      <c r="B81" s="10" t="s">
        <v>62</v>
      </c>
      <c r="C81" s="52">
        <f t="shared" si="22"/>
        <v>0</v>
      </c>
      <c r="D81" s="52">
        <f t="shared" si="22"/>
        <v>0</v>
      </c>
      <c r="E81" s="52">
        <f t="shared" si="22"/>
        <v>0</v>
      </c>
      <c r="F81" s="43">
        <v>0</v>
      </c>
      <c r="G81" s="43">
        <v>0</v>
      </c>
      <c r="H81" s="43"/>
      <c r="I81" s="43">
        <v>0</v>
      </c>
      <c r="J81" s="43">
        <v>0</v>
      </c>
      <c r="K81" s="43"/>
      <c r="L81" s="43">
        <v>0</v>
      </c>
      <c r="M81" s="43">
        <v>0</v>
      </c>
      <c r="N81" s="43"/>
    </row>
    <row r="82" spans="1:14" x14ac:dyDescent="0.2">
      <c r="A82" s="8">
        <v>37</v>
      </c>
      <c r="B82" s="10" t="s">
        <v>63</v>
      </c>
      <c r="C82" s="52">
        <f t="shared" si="22"/>
        <v>0</v>
      </c>
      <c r="D82" s="52">
        <f t="shared" si="22"/>
        <v>0</v>
      </c>
      <c r="E82" s="52">
        <f t="shared" si="22"/>
        <v>0</v>
      </c>
      <c r="F82" s="43"/>
      <c r="G82" s="43"/>
      <c r="H82" s="43"/>
      <c r="I82" s="43"/>
      <c r="J82" s="43"/>
      <c r="K82" s="43"/>
      <c r="L82" s="43"/>
      <c r="M82" s="43"/>
      <c r="N82" s="43"/>
    </row>
    <row r="83" spans="1:14" x14ac:dyDescent="0.2">
      <c r="A83" s="8">
        <v>38</v>
      </c>
      <c r="B83" s="10" t="s">
        <v>64</v>
      </c>
      <c r="C83" s="52">
        <f t="shared" si="22"/>
        <v>0</v>
      </c>
      <c r="D83" s="52">
        <f t="shared" si="22"/>
        <v>0</v>
      </c>
      <c r="E83" s="52">
        <f t="shared" si="22"/>
        <v>0</v>
      </c>
      <c r="F83" s="43"/>
      <c r="G83" s="43"/>
      <c r="H83" s="43"/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</row>
    <row r="84" spans="1:14" x14ac:dyDescent="0.2">
      <c r="A84" s="8">
        <v>39</v>
      </c>
      <c r="B84" s="10" t="s">
        <v>65</v>
      </c>
      <c r="C84" s="52">
        <f t="shared" si="22"/>
        <v>0</v>
      </c>
      <c r="D84" s="52">
        <f t="shared" si="22"/>
        <v>0</v>
      </c>
      <c r="E84" s="52">
        <f t="shared" si="22"/>
        <v>0</v>
      </c>
      <c r="F84" s="43"/>
      <c r="G84" s="43"/>
      <c r="H84" s="43"/>
      <c r="I84" s="43"/>
      <c r="J84" s="43"/>
      <c r="K84" s="43"/>
      <c r="L84" s="43"/>
      <c r="M84" s="43"/>
      <c r="N84" s="43"/>
    </row>
    <row r="85" spans="1:14" x14ac:dyDescent="0.2">
      <c r="A85" s="8">
        <v>40</v>
      </c>
      <c r="B85" s="16" t="s">
        <v>76</v>
      </c>
      <c r="C85" s="52">
        <f t="shared" si="22"/>
        <v>6</v>
      </c>
      <c r="D85" s="52">
        <f t="shared" si="22"/>
        <v>6.5</v>
      </c>
      <c r="E85" s="52">
        <f t="shared" si="22"/>
        <v>6</v>
      </c>
      <c r="F85" s="43">
        <f t="shared" ref="F85:K85" si="23">SUM(F79:F83)</f>
        <v>6</v>
      </c>
      <c r="G85" s="43">
        <f t="shared" si="23"/>
        <v>6.5</v>
      </c>
      <c r="H85" s="43">
        <f t="shared" si="23"/>
        <v>6</v>
      </c>
      <c r="I85" s="43">
        <f t="shared" si="23"/>
        <v>0</v>
      </c>
      <c r="J85" s="43">
        <f t="shared" si="23"/>
        <v>0</v>
      </c>
      <c r="K85" s="43">
        <f t="shared" si="23"/>
        <v>0</v>
      </c>
      <c r="L85" s="43">
        <f>SUM(L79:L83)</f>
        <v>0</v>
      </c>
      <c r="M85" s="43">
        <f>SUM(M79:M83)</f>
        <v>0</v>
      </c>
      <c r="N85" s="43">
        <f>SUM(N79:N83)</f>
        <v>0</v>
      </c>
    </row>
  </sheetData>
  <mergeCells count="22">
    <mergeCell ref="F7:H7"/>
    <mergeCell ref="I7:K7"/>
    <mergeCell ref="L7:N7"/>
    <mergeCell ref="O7:Q7"/>
    <mergeCell ref="F9:H9"/>
    <mergeCell ref="I9:K9"/>
    <mergeCell ref="L9:N9"/>
    <mergeCell ref="O9:Q9"/>
    <mergeCell ref="F11:H11"/>
    <mergeCell ref="I11:K11"/>
    <mergeCell ref="L11:N11"/>
    <mergeCell ref="O11:Q11"/>
    <mergeCell ref="F47:H47"/>
    <mergeCell ref="I47:K47"/>
    <mergeCell ref="L47:N47"/>
    <mergeCell ref="O51:Q51"/>
    <mergeCell ref="F49:H49"/>
    <mergeCell ref="I49:K49"/>
    <mergeCell ref="L49:N49"/>
    <mergeCell ref="F51:H51"/>
    <mergeCell ref="I51:K51"/>
    <mergeCell ref="L51:N51"/>
  </mergeCells>
  <pageMargins left="0" right="0" top="0.35433070866141736" bottom="0.31496062992125984" header="0.19685039370078741" footer="0.15748031496062992"/>
  <pageSetup paperSize="8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2020.évi koncepció</vt:lpstr>
      <vt:lpstr>2020.évi kv.</vt:lpstr>
      <vt:lpstr>2020.évi i.mód I.</vt:lpstr>
      <vt:lpstr>2020.évi i.mód II. </vt:lpstr>
      <vt:lpstr>2020.évi beszámoló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Jegyzőititkárság</cp:lastModifiedBy>
  <cp:lastPrinted>2019-02-07T06:55:54Z</cp:lastPrinted>
  <dcterms:created xsi:type="dcterms:W3CDTF">1997-01-17T14:02:09Z</dcterms:created>
  <dcterms:modified xsi:type="dcterms:W3CDTF">2021-05-31T07:30:44Z</dcterms:modified>
</cp:coreProperties>
</file>