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sztal\márianosztra\2020.évi zárszámadás.loclex\"/>
    </mc:Choice>
  </mc:AlternateContent>
  <bookViews>
    <workbookView xWindow="0" yWindow="0" windowWidth="19200" windowHeight="6730"/>
  </bookViews>
  <sheets>
    <sheet name="15. melléklet" sheetId="3" r:id="rId1"/>
  </sheets>
  <calcPr calcId="152511"/>
</workbook>
</file>

<file path=xl/calcChain.xml><?xml version="1.0" encoding="utf-8"?>
<calcChain xmlns="http://schemas.openxmlformats.org/spreadsheetml/2006/main">
  <c r="N29" i="3" l="1"/>
  <c r="N33" i="3"/>
  <c r="B26" i="3"/>
  <c r="O26" i="3"/>
  <c r="O29" i="3"/>
  <c r="O33" i="3"/>
  <c r="O16" i="3"/>
  <c r="R16" i="3"/>
  <c r="P16" i="3"/>
  <c r="P29" i="3"/>
  <c r="P33" i="3"/>
  <c r="N16" i="3"/>
  <c r="B16" i="3"/>
  <c r="O9" i="3"/>
  <c r="L32" i="3"/>
  <c r="L26" i="3"/>
  <c r="L22" i="3"/>
  <c r="L16" i="3"/>
  <c r="L9" i="3"/>
  <c r="B9" i="3"/>
  <c r="G9" i="3"/>
  <c r="H9" i="3"/>
  <c r="C9" i="3"/>
  <c r="D9" i="3"/>
  <c r="E9" i="3"/>
  <c r="Z9" i="3"/>
  <c r="F9" i="3"/>
  <c r="K9" i="3"/>
  <c r="K29" i="3"/>
  <c r="K33" i="3"/>
  <c r="K26" i="3"/>
  <c r="J9" i="3"/>
  <c r="D22" i="3"/>
  <c r="D26" i="3"/>
  <c r="D16" i="3"/>
  <c r="D29" i="3"/>
  <c r="D33" i="3"/>
  <c r="Y26" i="3"/>
  <c r="X26" i="3"/>
  <c r="W26" i="3"/>
  <c r="V26" i="3"/>
  <c r="Y16" i="3"/>
  <c r="X16" i="3"/>
  <c r="W16" i="3"/>
  <c r="W29" i="3"/>
  <c r="W33" i="3"/>
  <c r="Y9" i="3"/>
  <c r="X9" i="3"/>
  <c r="V9" i="3"/>
  <c r="Y22" i="3"/>
  <c r="Y29" i="3"/>
  <c r="Y33" i="3"/>
  <c r="X22" i="3"/>
  <c r="V22" i="3"/>
  <c r="U22" i="3"/>
  <c r="T22" i="3"/>
  <c r="S22" i="3"/>
  <c r="R22" i="3"/>
  <c r="R29" i="3"/>
  <c r="R33" i="3"/>
  <c r="Q22" i="3"/>
  <c r="P22" i="3"/>
  <c r="M22" i="3"/>
  <c r="J22" i="3"/>
  <c r="I22" i="3"/>
  <c r="H22" i="3"/>
  <c r="H29" i="3"/>
  <c r="H33" i="3"/>
  <c r="G22" i="3"/>
  <c r="F22" i="3"/>
  <c r="E22" i="3"/>
  <c r="E29" i="3"/>
  <c r="E33" i="3"/>
  <c r="C22" i="3"/>
  <c r="U26" i="3"/>
  <c r="T26" i="3"/>
  <c r="S26" i="3"/>
  <c r="R26" i="3"/>
  <c r="Q26" i="3"/>
  <c r="P26" i="3"/>
  <c r="M26" i="3"/>
  <c r="J26" i="3"/>
  <c r="I26" i="3"/>
  <c r="H26" i="3"/>
  <c r="G26" i="3"/>
  <c r="F26" i="3"/>
  <c r="E26" i="3"/>
  <c r="C26" i="3"/>
  <c r="Z26" i="3"/>
  <c r="V16" i="3"/>
  <c r="U16" i="3"/>
  <c r="T16" i="3"/>
  <c r="S16" i="3"/>
  <c r="S29" i="3"/>
  <c r="S33" i="3"/>
  <c r="Q16" i="3"/>
  <c r="Q29" i="3"/>
  <c r="Q33" i="3"/>
  <c r="M16" i="3"/>
  <c r="J16" i="3"/>
  <c r="I16" i="3"/>
  <c r="H16" i="3"/>
  <c r="G16" i="3"/>
  <c r="F16" i="3"/>
  <c r="F29" i="3"/>
  <c r="F33" i="3"/>
  <c r="Z28" i="3"/>
  <c r="Q32" i="3"/>
  <c r="Q9" i="3"/>
  <c r="B32" i="3"/>
  <c r="Z32" i="3"/>
  <c r="B22" i="3"/>
  <c r="Z27" i="3"/>
  <c r="Z31" i="3"/>
  <c r="Y32" i="3"/>
  <c r="X32" i="3"/>
  <c r="U32" i="3"/>
  <c r="T32" i="3"/>
  <c r="S32" i="3"/>
  <c r="R32" i="3"/>
  <c r="P32" i="3"/>
  <c r="M32" i="3"/>
  <c r="H32" i="3"/>
  <c r="F32" i="3"/>
  <c r="E32" i="3"/>
  <c r="C32" i="3"/>
  <c r="C16" i="3"/>
  <c r="E16" i="3"/>
  <c r="M9" i="3"/>
  <c r="M29" i="3"/>
  <c r="M33" i="3"/>
  <c r="P9" i="3"/>
  <c r="R9" i="3"/>
  <c r="S9" i="3"/>
  <c r="T9" i="3"/>
  <c r="U9" i="3"/>
  <c r="Z21" i="3"/>
  <c r="Z20" i="3"/>
  <c r="Z19" i="3"/>
  <c r="Z25" i="3"/>
  <c r="Z24" i="3"/>
  <c r="Z23" i="3"/>
  <c r="Z17" i="3"/>
  <c r="Z14" i="3"/>
  <c r="Z13" i="3"/>
  <c r="Z12" i="3"/>
  <c r="Z11" i="3"/>
  <c r="Z10" i="3"/>
  <c r="Z8" i="3"/>
  <c r="Z7" i="3"/>
  <c r="Z15" i="3"/>
  <c r="I29" i="3"/>
  <c r="I33" i="3"/>
  <c r="J29" i="3"/>
  <c r="J33" i="3"/>
  <c r="L29" i="3"/>
  <c r="L33" i="3"/>
  <c r="Z18" i="3"/>
  <c r="T29" i="3"/>
  <c r="T33" i="3"/>
  <c r="V29" i="3"/>
  <c r="V33" i="3"/>
  <c r="Z30" i="3"/>
  <c r="B29" i="3"/>
  <c r="U29" i="3"/>
  <c r="U33" i="3"/>
  <c r="G29" i="3"/>
  <c r="G33" i="3"/>
  <c r="Z22" i="3"/>
  <c r="X29" i="3"/>
  <c r="X33" i="3"/>
  <c r="B33" i="3"/>
  <c r="Z16" i="3"/>
  <c r="C29" i="3"/>
  <c r="Z29" i="3"/>
  <c r="C33" i="3"/>
  <c r="Z33" i="3"/>
</calcChain>
</file>

<file path=xl/sharedStrings.xml><?xml version="1.0" encoding="utf-8"?>
<sst xmlns="http://schemas.openxmlformats.org/spreadsheetml/2006/main" count="81" uniqueCount="81">
  <si>
    <t>Megnevezés</t>
  </si>
  <si>
    <t>011130</t>
  </si>
  <si>
    <t>013320</t>
  </si>
  <si>
    <t>013350</t>
  </si>
  <si>
    <t>018010</t>
  </si>
  <si>
    <t>041233</t>
  </si>
  <si>
    <t>064010</t>
  </si>
  <si>
    <t>066020</t>
  </si>
  <si>
    <t>072111</t>
  </si>
  <si>
    <t>082042</t>
  </si>
  <si>
    <t>082044</t>
  </si>
  <si>
    <t>Külső személyi juttatások</t>
  </si>
  <si>
    <t>Személyi juttatások</t>
  </si>
  <si>
    <t>Foglalkozta-tottak személyi juttatásai</t>
  </si>
  <si>
    <t>Szolgáltatási kiadások</t>
  </si>
  <si>
    <t>Különféle befizetések és egyéb dologi kiadások</t>
  </si>
  <si>
    <t>Kiküldetések, reklám- és propagandaki-adások</t>
  </si>
  <si>
    <t>Dologi kiadások</t>
  </si>
  <si>
    <t>Ellátottak pénzbeli juttatásai</t>
  </si>
  <si>
    <t>Egyéb működési célú kiadások</t>
  </si>
  <si>
    <t>Egyéb tárgyi eszközök beszezése, létesítése</t>
  </si>
  <si>
    <t>Beruházási célú előzetesen felszámított ÁFA</t>
  </si>
  <si>
    <t>Költség-vetési kiadások</t>
  </si>
  <si>
    <t>Belföldi finanszírozás kiadásai</t>
  </si>
  <si>
    <t>Kiadások összesen</t>
  </si>
  <si>
    <t>Összesen</t>
  </si>
  <si>
    <t>Beruházá-sok</t>
  </si>
  <si>
    <t>018030</t>
  </si>
  <si>
    <t>Közte-mető-fenn-tartás és -működtetés</t>
  </si>
  <si>
    <t>Közvi-lágítás</t>
  </si>
  <si>
    <t>Házi-orvosi alapel-látás</t>
  </si>
  <si>
    <t>Hosz-szabb időtar-tamú közfoglal-koztatás</t>
  </si>
  <si>
    <t>Könyv-tári ál-lomány gyara-pítása, nyilvántartása</t>
  </si>
  <si>
    <t>Könyv-tári szolgál-tatások</t>
  </si>
  <si>
    <t>Támo-gatási célú finan-szíro-zási művel-etek</t>
  </si>
  <si>
    <t>Önkormány-zatok elszá-molásai a közpon-ti költségvetés-sel</t>
  </si>
  <si>
    <t>074031</t>
  </si>
  <si>
    <t>Család és nővé-delmi egész-ségügyi gondo-zás</t>
  </si>
  <si>
    <t>081030</t>
  </si>
  <si>
    <t>Sport-létesítmé-nyek, edzőtáborok működ-tetése és fejlesz-tése</t>
  </si>
  <si>
    <t>096015</t>
  </si>
  <si>
    <t xml:space="preserve">107060 </t>
  </si>
  <si>
    <t>Egyéb szociális pénzbeli és természetbeni ellátások, tűmogatások</t>
  </si>
  <si>
    <t>Elvonások és befizetések</t>
  </si>
  <si>
    <t>Egyéb működési célú támogatások áht-n belülre</t>
  </si>
  <si>
    <t>ÁHT-n belüli megelőlegezések visszafizetése</t>
  </si>
  <si>
    <t>Központi, irányító szervi támogatások folyósítása</t>
  </si>
  <si>
    <t>Gyer-mekét-keztetés közne-velési intéz-mény-ben</t>
  </si>
  <si>
    <t>Önkor-mányzatok és önkor-mányzati hivatalok jogalkotó és általános igazgatási tevékeny-sége</t>
  </si>
  <si>
    <t>Márianosztra Község Önkormányzata</t>
  </si>
  <si>
    <t>2629 Márianosztra, Rákóczi u. 2.</t>
  </si>
  <si>
    <t>Felhalmozási célú támogatás</t>
  </si>
  <si>
    <t>Felújítások+Áfa</t>
  </si>
  <si>
    <t>072112</t>
  </si>
  <si>
    <t>Háziorvosi ügyeleti ellátás</t>
  </si>
  <si>
    <t>041232</t>
  </si>
  <si>
    <t>Start-munka program-Téli közfoglalkoztatás</t>
  </si>
  <si>
    <t>045120</t>
  </si>
  <si>
    <t>Út, autópálya építés</t>
  </si>
  <si>
    <t>045160</t>
  </si>
  <si>
    <t>Közutak hidak alagutak építése</t>
  </si>
  <si>
    <t>082092</t>
  </si>
  <si>
    <t>091140</t>
  </si>
  <si>
    <t>Kommunikáiós szol gáltatások</t>
  </si>
  <si>
    <t>Közművelődés hagyományos közösségi kulturális értékek gond.</t>
  </si>
  <si>
    <t>Óvodai nevelési ellátás működési feladatai</t>
  </si>
  <si>
    <t>Munkaadókat terhelő járulékok és szoc.hj. adó</t>
  </si>
  <si>
    <t>Készletbeszerzés</t>
  </si>
  <si>
    <t>Önkorm.vagyonnal való gazd.kapcs.feladatok</t>
  </si>
  <si>
    <t>061030</t>
  </si>
  <si>
    <t>Lakáshoz jutást segítő támogatás</t>
  </si>
  <si>
    <t>Egyéb nem intézményi ellátások</t>
  </si>
  <si>
    <t>062020</t>
  </si>
  <si>
    <t>Ingatlanok beszerzése, létesítése</t>
  </si>
  <si>
    <t>Településfejlesztési projektek és támogatásuk</t>
  </si>
  <si>
    <t>066010</t>
  </si>
  <si>
    <t>Zöldterület kezelés</t>
  </si>
  <si>
    <t>Város-, községgazdálkodási egyéb szolgáltatások</t>
  </si>
  <si>
    <t>Egyéb működési célú támogatások áht-n kívülre</t>
  </si>
  <si>
    <t>15. melléklet</t>
  </si>
  <si>
    <t>Kimutatás a 2020. évi teljesített kiadásokról kormányzati funkciónként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</si>
</sst>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workbookViewId="0">
      <selection activeCell="A2" sqref="A2:H2"/>
    </sheetView>
  </sheetViews>
  <sheetFormatPr defaultColWidth="8.81640625" defaultRowHeight="13" x14ac:dyDescent="0.25"/>
  <cols>
    <col min="1" max="1" width="13.26953125" style="1" bestFit="1" customWidth="1"/>
    <col min="2" max="2" width="9.81640625" style="2" bestFit="1" customWidth="1"/>
    <col min="3" max="3" width="7.81640625" style="2" bestFit="1" customWidth="1"/>
    <col min="4" max="5" width="8.81640625" style="2" bestFit="1" customWidth="1"/>
    <col min="6" max="6" width="10.81640625" style="2" bestFit="1" customWidth="1"/>
    <col min="7" max="7" width="9.81640625" style="2" bestFit="1" customWidth="1"/>
    <col min="8" max="8" width="8.81640625" style="2" bestFit="1" customWidth="1"/>
    <col min="9" max="9" width="7.453125" style="2" customWidth="1"/>
    <col min="10" max="10" width="8.81640625" style="2" bestFit="1" customWidth="1"/>
    <col min="11" max="11" width="8.7265625" style="2" customWidth="1"/>
    <col min="12" max="12" width="9.81640625" style="2" bestFit="1" customWidth="1"/>
    <col min="13" max="13" width="8.81640625" style="2" bestFit="1" customWidth="1"/>
    <col min="14" max="15" width="8.81640625" style="2" customWidth="1"/>
    <col min="16" max="16" width="7.81640625" style="2" bestFit="1" customWidth="1"/>
    <col min="17" max="17" width="8.81640625" style="2" bestFit="1" customWidth="1"/>
    <col min="18" max="20" width="7.81640625" style="2" bestFit="1" customWidth="1"/>
    <col min="21" max="21" width="8.81640625" style="2" bestFit="1" customWidth="1"/>
    <col min="22" max="23" width="7.81640625" style="2" bestFit="1" customWidth="1"/>
    <col min="24" max="25" width="8.81640625" style="2" bestFit="1" customWidth="1"/>
    <col min="26" max="26" width="10.81640625" style="2" bestFit="1" customWidth="1"/>
    <col min="27" max="16384" width="8.81640625" style="2"/>
  </cols>
  <sheetData>
    <row r="1" spans="1:27" x14ac:dyDescent="0.25">
      <c r="A1" s="34" t="s">
        <v>49</v>
      </c>
      <c r="B1" s="34"/>
      <c r="C1" s="34"/>
      <c r="D1" s="34"/>
      <c r="E1" s="34"/>
      <c r="F1" s="34"/>
      <c r="G1" s="34"/>
      <c r="H1" s="34"/>
      <c r="I1" s="24"/>
      <c r="J1" s="24"/>
      <c r="K1" s="24"/>
      <c r="X1" s="1"/>
      <c r="Y1" s="28"/>
      <c r="Z1" s="28"/>
      <c r="AA1" s="28"/>
    </row>
    <row r="2" spans="1:27" ht="14" x14ac:dyDescent="0.25">
      <c r="A2" s="34" t="s">
        <v>50</v>
      </c>
      <c r="B2" s="34"/>
      <c r="C2" s="34"/>
      <c r="D2" s="34"/>
      <c r="E2" s="34"/>
      <c r="F2" s="34"/>
      <c r="G2" s="34"/>
      <c r="H2" s="34"/>
      <c r="I2" s="24"/>
      <c r="J2" s="24"/>
      <c r="K2" s="24"/>
      <c r="X2" s="36" t="s">
        <v>79</v>
      </c>
      <c r="Y2" s="36"/>
      <c r="Z2" s="36"/>
    </row>
    <row r="3" spans="1:27" ht="18" customHeight="1" x14ac:dyDescent="0.25">
      <c r="A3" s="35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7" ht="13.15" customHeight="1" thickBot="1" x14ac:dyDescent="0.3">
      <c r="B4" s="1"/>
      <c r="C4" s="1"/>
      <c r="D4" s="1"/>
      <c r="E4" s="33"/>
      <c r="F4" s="33"/>
      <c r="G4" s="1"/>
      <c r="Z4" s="1"/>
    </row>
    <row r="5" spans="1:27" s="32" customFormat="1" ht="15.5" thickTop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27</v>
      </c>
      <c r="G5" s="30" t="s">
        <v>55</v>
      </c>
      <c r="H5" s="30" t="s">
        <v>5</v>
      </c>
      <c r="I5" s="30" t="s">
        <v>57</v>
      </c>
      <c r="J5" s="30" t="s">
        <v>59</v>
      </c>
      <c r="K5" s="30" t="s">
        <v>69</v>
      </c>
      <c r="L5" s="30" t="s">
        <v>72</v>
      </c>
      <c r="M5" s="30" t="s">
        <v>6</v>
      </c>
      <c r="N5" s="30" t="s">
        <v>75</v>
      </c>
      <c r="O5" s="30" t="s">
        <v>7</v>
      </c>
      <c r="P5" s="30" t="s">
        <v>8</v>
      </c>
      <c r="Q5" s="30" t="s">
        <v>53</v>
      </c>
      <c r="R5" s="30" t="s">
        <v>36</v>
      </c>
      <c r="S5" s="30" t="s">
        <v>38</v>
      </c>
      <c r="T5" s="30" t="s">
        <v>9</v>
      </c>
      <c r="U5" s="30" t="s">
        <v>10</v>
      </c>
      <c r="V5" s="30" t="s">
        <v>61</v>
      </c>
      <c r="W5" s="30" t="s">
        <v>62</v>
      </c>
      <c r="X5" s="30" t="s">
        <v>40</v>
      </c>
      <c r="Y5" s="30" t="s">
        <v>41</v>
      </c>
      <c r="Z5" s="31" t="s">
        <v>25</v>
      </c>
    </row>
    <row r="6" spans="1:27" s="3" customFormat="1" ht="129.75" customHeight="1" x14ac:dyDescent="0.25">
      <c r="A6" s="18"/>
      <c r="B6" s="20" t="s">
        <v>48</v>
      </c>
      <c r="C6" s="20" t="s">
        <v>28</v>
      </c>
      <c r="D6" s="20" t="s">
        <v>68</v>
      </c>
      <c r="E6" s="20" t="s">
        <v>35</v>
      </c>
      <c r="F6" s="20" t="s">
        <v>34</v>
      </c>
      <c r="G6" s="20" t="s">
        <v>56</v>
      </c>
      <c r="H6" s="20" t="s">
        <v>31</v>
      </c>
      <c r="I6" s="20" t="s">
        <v>58</v>
      </c>
      <c r="J6" s="20" t="s">
        <v>60</v>
      </c>
      <c r="K6" s="20" t="s">
        <v>70</v>
      </c>
      <c r="L6" s="20" t="s">
        <v>74</v>
      </c>
      <c r="M6" s="20" t="s">
        <v>29</v>
      </c>
      <c r="N6" s="20" t="s">
        <v>76</v>
      </c>
      <c r="O6" s="20" t="s">
        <v>77</v>
      </c>
      <c r="P6" s="20" t="s">
        <v>30</v>
      </c>
      <c r="Q6" s="20" t="s">
        <v>54</v>
      </c>
      <c r="R6" s="20" t="s">
        <v>37</v>
      </c>
      <c r="S6" s="20" t="s">
        <v>39</v>
      </c>
      <c r="T6" s="20" t="s">
        <v>32</v>
      </c>
      <c r="U6" s="20" t="s">
        <v>33</v>
      </c>
      <c r="V6" s="20" t="s">
        <v>64</v>
      </c>
      <c r="W6" s="20" t="s">
        <v>65</v>
      </c>
      <c r="X6" s="20" t="s">
        <v>47</v>
      </c>
      <c r="Y6" s="20" t="s">
        <v>42</v>
      </c>
      <c r="Z6" s="19"/>
    </row>
    <row r="7" spans="1:27" ht="21" x14ac:dyDescent="0.25">
      <c r="A7" s="27" t="s">
        <v>13</v>
      </c>
      <c r="B7" s="4">
        <v>763</v>
      </c>
      <c r="C7" s="4"/>
      <c r="D7" s="4"/>
      <c r="E7" s="4"/>
      <c r="F7" s="4"/>
      <c r="G7" s="4">
        <v>8185</v>
      </c>
      <c r="H7" s="4">
        <v>2517</v>
      </c>
      <c r="I7" s="4"/>
      <c r="J7" s="4"/>
      <c r="K7" s="4"/>
      <c r="L7" s="4"/>
      <c r="M7" s="4"/>
      <c r="N7" s="4"/>
      <c r="O7" s="4">
        <v>5454</v>
      </c>
      <c r="P7" s="4"/>
      <c r="Q7" s="4"/>
      <c r="R7" s="4"/>
      <c r="S7" s="4"/>
      <c r="T7" s="4"/>
      <c r="U7" s="4">
        <v>2023</v>
      </c>
      <c r="V7" s="4"/>
      <c r="W7" s="4"/>
      <c r="X7" s="4">
        <v>1178</v>
      </c>
      <c r="Y7" s="8"/>
      <c r="Z7" s="12">
        <f t="shared" ref="Z7:Z32" si="0">SUM(B7:Y7)</f>
        <v>20120</v>
      </c>
    </row>
    <row r="8" spans="1:27" ht="21" x14ac:dyDescent="0.25">
      <c r="A8" s="27" t="s">
        <v>11</v>
      </c>
      <c r="B8" s="4">
        <v>9072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2">
        <f t="shared" si="0"/>
        <v>9072</v>
      </c>
    </row>
    <row r="9" spans="1:27" s="1" customFormat="1" ht="24.75" customHeight="1" x14ac:dyDescent="0.25">
      <c r="A9" s="5" t="s">
        <v>12</v>
      </c>
      <c r="B9" s="6">
        <f>B7+B8</f>
        <v>9835</v>
      </c>
      <c r="C9" s="6">
        <f>C7+C8</f>
        <v>0</v>
      </c>
      <c r="D9" s="6">
        <f>D7+D8</f>
        <v>0</v>
      </c>
      <c r="E9" s="6">
        <f>E7+E8</f>
        <v>0</v>
      </c>
      <c r="F9" s="6">
        <f>F7+F8</f>
        <v>0</v>
      </c>
      <c r="G9" s="6">
        <f t="shared" ref="G9:Y9" si="1">G7+G8</f>
        <v>8185</v>
      </c>
      <c r="H9" s="6">
        <f t="shared" si="1"/>
        <v>2517</v>
      </c>
      <c r="I9" s="6">
        <v>0</v>
      </c>
      <c r="J9" s="6">
        <f t="shared" si="1"/>
        <v>0</v>
      </c>
      <c r="K9" s="6">
        <f t="shared" si="1"/>
        <v>0</v>
      </c>
      <c r="L9" s="6">
        <f>L7+L8</f>
        <v>0</v>
      </c>
      <c r="M9" s="6">
        <f t="shared" si="1"/>
        <v>0</v>
      </c>
      <c r="N9" s="6"/>
      <c r="O9" s="6">
        <f>O7+O8</f>
        <v>5454</v>
      </c>
      <c r="P9" s="6">
        <f t="shared" si="1"/>
        <v>0</v>
      </c>
      <c r="Q9" s="6">
        <f>Q7+Q8</f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2023</v>
      </c>
      <c r="V9" s="6">
        <f t="shared" si="1"/>
        <v>0</v>
      </c>
      <c r="W9" s="6"/>
      <c r="X9" s="6">
        <f t="shared" si="1"/>
        <v>1178</v>
      </c>
      <c r="Y9" s="6">
        <f t="shared" si="1"/>
        <v>0</v>
      </c>
      <c r="Z9" s="13">
        <f t="shared" si="0"/>
        <v>29192</v>
      </c>
    </row>
    <row r="10" spans="1:27" s="1" customFormat="1" ht="67.5" customHeight="1" x14ac:dyDescent="0.25">
      <c r="A10" s="5" t="s">
        <v>66</v>
      </c>
      <c r="B10" s="6">
        <v>1545</v>
      </c>
      <c r="C10" s="6"/>
      <c r="D10" s="6"/>
      <c r="E10" s="6"/>
      <c r="F10" s="6"/>
      <c r="G10" s="6">
        <v>752</v>
      </c>
      <c r="H10" s="6">
        <v>236</v>
      </c>
      <c r="I10" s="6"/>
      <c r="J10" s="6"/>
      <c r="K10" s="6"/>
      <c r="L10" s="6"/>
      <c r="M10" s="6"/>
      <c r="N10" s="6"/>
      <c r="O10" s="6">
        <v>968</v>
      </c>
      <c r="P10" s="6"/>
      <c r="Q10" s="6"/>
      <c r="R10" s="6"/>
      <c r="S10" s="6"/>
      <c r="T10" s="6"/>
      <c r="U10" s="6">
        <v>337</v>
      </c>
      <c r="V10" s="6"/>
      <c r="W10" s="6"/>
      <c r="X10" s="6">
        <v>197</v>
      </c>
      <c r="Y10" s="6"/>
      <c r="Z10" s="13">
        <f t="shared" si="0"/>
        <v>4035</v>
      </c>
    </row>
    <row r="11" spans="1:27" ht="23.25" customHeight="1" x14ac:dyDescent="0.25">
      <c r="A11" s="27" t="s">
        <v>67</v>
      </c>
      <c r="B11" s="4">
        <v>401</v>
      </c>
      <c r="C11" s="4"/>
      <c r="D11" s="4">
        <v>129</v>
      </c>
      <c r="E11" s="4"/>
      <c r="F11" s="4"/>
      <c r="G11" s="4">
        <v>2766</v>
      </c>
      <c r="H11" s="4"/>
      <c r="I11" s="4"/>
      <c r="J11" s="4"/>
      <c r="K11" s="4"/>
      <c r="L11" s="4"/>
      <c r="M11" s="4"/>
      <c r="N11" s="4">
        <v>60</v>
      </c>
      <c r="O11" s="4">
        <v>706</v>
      </c>
      <c r="P11" s="4">
        <v>15</v>
      </c>
      <c r="Q11" s="4"/>
      <c r="R11" s="4">
        <v>26</v>
      </c>
      <c r="S11" s="4">
        <v>18</v>
      </c>
      <c r="T11" s="4"/>
      <c r="U11" s="4">
        <v>37</v>
      </c>
      <c r="V11" s="4"/>
      <c r="W11" s="4"/>
      <c r="X11" s="4">
        <v>84</v>
      </c>
      <c r="Y11" s="4">
        <v>1587</v>
      </c>
      <c r="Z11" s="12">
        <f t="shared" si="0"/>
        <v>5829</v>
      </c>
    </row>
    <row r="12" spans="1:27" ht="21" x14ac:dyDescent="0.25">
      <c r="A12" s="27" t="s">
        <v>63</v>
      </c>
      <c r="B12" s="4">
        <v>244</v>
      </c>
      <c r="C12" s="4"/>
      <c r="D12" s="4">
        <v>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72</v>
      </c>
      <c r="P12" s="4">
        <v>149</v>
      </c>
      <c r="Q12" s="4"/>
      <c r="R12" s="4"/>
      <c r="S12" s="4"/>
      <c r="T12" s="4"/>
      <c r="U12" s="4"/>
      <c r="V12" s="4"/>
      <c r="W12" s="4"/>
      <c r="X12" s="4"/>
      <c r="Y12" s="4"/>
      <c r="Z12" s="12">
        <f t="shared" si="0"/>
        <v>473</v>
      </c>
    </row>
    <row r="13" spans="1:27" x14ac:dyDescent="0.25">
      <c r="A13" s="27" t="s">
        <v>14</v>
      </c>
      <c r="B13" s="4">
        <v>4646</v>
      </c>
      <c r="C13" s="4">
        <v>228</v>
      </c>
      <c r="D13" s="4">
        <v>729</v>
      </c>
      <c r="E13" s="4"/>
      <c r="F13" s="4">
        <v>139</v>
      </c>
      <c r="G13" s="4">
        <v>818</v>
      </c>
      <c r="H13" s="4"/>
      <c r="I13" s="4"/>
      <c r="J13" s="4">
        <v>190</v>
      </c>
      <c r="K13" s="4"/>
      <c r="L13" s="4"/>
      <c r="M13" s="4">
        <v>2782</v>
      </c>
      <c r="N13" s="4">
        <v>219</v>
      </c>
      <c r="O13" s="4">
        <v>1284</v>
      </c>
      <c r="P13" s="4">
        <v>217</v>
      </c>
      <c r="Q13" s="4">
        <v>1712</v>
      </c>
      <c r="R13" s="4">
        <v>2</v>
      </c>
      <c r="S13" s="4">
        <v>45</v>
      </c>
      <c r="T13" s="4"/>
      <c r="U13" s="4">
        <v>101</v>
      </c>
      <c r="V13" s="4"/>
      <c r="W13" s="4">
        <v>5</v>
      </c>
      <c r="X13" s="4">
        <v>1885</v>
      </c>
      <c r="Y13" s="4"/>
      <c r="Z13" s="12">
        <f t="shared" si="0"/>
        <v>15002</v>
      </c>
    </row>
    <row r="14" spans="1:27" ht="31.5" x14ac:dyDescent="0.25">
      <c r="A14" s="27" t="s">
        <v>16</v>
      </c>
      <c r="B14" s="4">
        <v>0</v>
      </c>
      <c r="C14" s="4"/>
      <c r="D14" s="4"/>
      <c r="E14" s="4"/>
      <c r="F14" s="4"/>
      <c r="G14" s="4"/>
      <c r="H14" s="4"/>
      <c r="I14" s="4"/>
      <c r="J14" s="4"/>
      <c r="K14" s="4"/>
      <c r="L14" s="4">
        <v>10</v>
      </c>
      <c r="M14" s="4"/>
      <c r="N14" s="4"/>
      <c r="O14" s="4"/>
      <c r="P14" s="4"/>
      <c r="Q14" s="4"/>
      <c r="R14" s="4"/>
      <c r="S14" s="4"/>
      <c r="T14" s="4"/>
      <c r="U14" s="4">
        <v>1</v>
      </c>
      <c r="V14" s="4"/>
      <c r="W14" s="4"/>
      <c r="X14" s="4"/>
      <c r="Y14" s="4"/>
      <c r="Z14" s="12">
        <f t="shared" si="0"/>
        <v>11</v>
      </c>
    </row>
    <row r="15" spans="1:27" ht="31.5" x14ac:dyDescent="0.25">
      <c r="A15" s="27" t="s">
        <v>15</v>
      </c>
      <c r="B15" s="4">
        <v>889</v>
      </c>
      <c r="C15" s="4">
        <v>48</v>
      </c>
      <c r="D15" s="4">
        <v>220</v>
      </c>
      <c r="E15" s="4">
        <v>70</v>
      </c>
      <c r="F15" s="4">
        <v>4</v>
      </c>
      <c r="G15" s="4">
        <v>850</v>
      </c>
      <c r="H15" s="4"/>
      <c r="I15" s="4"/>
      <c r="J15" s="4"/>
      <c r="K15" s="4"/>
      <c r="L15" s="4">
        <v>257</v>
      </c>
      <c r="M15" s="4">
        <v>651</v>
      </c>
      <c r="N15" s="4">
        <v>75</v>
      </c>
      <c r="O15" s="4">
        <v>510</v>
      </c>
      <c r="P15" s="4">
        <v>80</v>
      </c>
      <c r="Q15" s="4"/>
      <c r="R15" s="4">
        <v>8</v>
      </c>
      <c r="S15" s="4">
        <v>16</v>
      </c>
      <c r="T15" s="4"/>
      <c r="U15" s="4">
        <v>34</v>
      </c>
      <c r="V15" s="4"/>
      <c r="W15" s="4">
        <v>1</v>
      </c>
      <c r="X15" s="4">
        <v>339</v>
      </c>
      <c r="Y15" s="4">
        <v>303</v>
      </c>
      <c r="Z15" s="12">
        <f t="shared" si="0"/>
        <v>4355</v>
      </c>
    </row>
    <row r="16" spans="1:27" s="1" customFormat="1" ht="28" x14ac:dyDescent="0.25">
      <c r="A16" s="7" t="s">
        <v>17</v>
      </c>
      <c r="B16" s="6">
        <f>SUM(B11:B15)</f>
        <v>6180</v>
      </c>
      <c r="C16" s="6">
        <f t="shared" ref="C16:Y16" si="2">SUM(C11:C15)</f>
        <v>276</v>
      </c>
      <c r="D16" s="6">
        <f t="shared" si="2"/>
        <v>1086</v>
      </c>
      <c r="E16" s="6">
        <f t="shared" si="2"/>
        <v>70</v>
      </c>
      <c r="F16" s="6">
        <f t="shared" si="2"/>
        <v>143</v>
      </c>
      <c r="G16" s="6">
        <f t="shared" si="2"/>
        <v>4434</v>
      </c>
      <c r="H16" s="6">
        <f t="shared" si="2"/>
        <v>0</v>
      </c>
      <c r="I16" s="6">
        <f t="shared" si="2"/>
        <v>0</v>
      </c>
      <c r="J16" s="6">
        <f t="shared" si="2"/>
        <v>190</v>
      </c>
      <c r="K16" s="6"/>
      <c r="L16" s="6">
        <f>SUM(L11:L15)</f>
        <v>267</v>
      </c>
      <c r="M16" s="6">
        <f t="shared" si="2"/>
        <v>3433</v>
      </c>
      <c r="N16" s="6">
        <f>SUM(N11:N15)</f>
        <v>354</v>
      </c>
      <c r="O16" s="6">
        <f>SUM(O11:O15)</f>
        <v>2572</v>
      </c>
      <c r="P16" s="6">
        <f>SUM(P11:P15)</f>
        <v>461</v>
      </c>
      <c r="Q16" s="6">
        <f t="shared" si="2"/>
        <v>1712</v>
      </c>
      <c r="R16" s="6">
        <f t="shared" si="2"/>
        <v>36</v>
      </c>
      <c r="S16" s="6">
        <f t="shared" si="2"/>
        <v>79</v>
      </c>
      <c r="T16" s="6">
        <f t="shared" si="2"/>
        <v>0</v>
      </c>
      <c r="U16" s="6">
        <f t="shared" si="2"/>
        <v>173</v>
      </c>
      <c r="V16" s="6">
        <f t="shared" si="2"/>
        <v>0</v>
      </c>
      <c r="W16" s="6">
        <f t="shared" si="2"/>
        <v>6</v>
      </c>
      <c r="X16" s="6">
        <f t="shared" si="2"/>
        <v>2308</v>
      </c>
      <c r="Y16" s="6">
        <f t="shared" si="2"/>
        <v>1890</v>
      </c>
      <c r="Z16" s="13">
        <f t="shared" si="0"/>
        <v>25670</v>
      </c>
    </row>
    <row r="17" spans="1:26" ht="21" x14ac:dyDescent="0.25">
      <c r="A17" s="27" t="s">
        <v>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2409</v>
      </c>
      <c r="Z17" s="12">
        <f t="shared" si="0"/>
        <v>2409</v>
      </c>
    </row>
    <row r="18" spans="1:26" s="1" customFormat="1" ht="34.5" x14ac:dyDescent="0.25">
      <c r="A18" s="5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2409</v>
      </c>
      <c r="Z18" s="13">
        <f t="shared" si="0"/>
        <v>2409</v>
      </c>
    </row>
    <row r="19" spans="1:26" ht="21" x14ac:dyDescent="0.25">
      <c r="A19" s="27" t="s">
        <v>43</v>
      </c>
      <c r="B19" s="4"/>
      <c r="C19" s="4"/>
      <c r="D19" s="4"/>
      <c r="E19" s="4">
        <v>3766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2">
        <f t="shared" si="0"/>
        <v>3766</v>
      </c>
    </row>
    <row r="20" spans="1:26" ht="31.5" x14ac:dyDescent="0.25">
      <c r="A20" s="27" t="s">
        <v>44</v>
      </c>
      <c r="B20" s="4"/>
      <c r="C20" s="4"/>
      <c r="D20" s="4"/>
      <c r="E20" s="4"/>
      <c r="F20" s="4">
        <v>766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25</v>
      </c>
      <c r="Z20" s="12">
        <f t="shared" si="0"/>
        <v>791</v>
      </c>
    </row>
    <row r="21" spans="1:26" ht="31.5" x14ac:dyDescent="0.25">
      <c r="A21" s="27" t="s">
        <v>78</v>
      </c>
      <c r="B21" s="4">
        <v>4</v>
      </c>
      <c r="C21" s="4"/>
      <c r="D21" s="4"/>
      <c r="E21" s="4"/>
      <c r="F21" s="4">
        <v>241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2">
        <f t="shared" si="0"/>
        <v>245</v>
      </c>
    </row>
    <row r="22" spans="1:26" s="1" customFormat="1" ht="23" x14ac:dyDescent="0.25">
      <c r="A22" s="5" t="s">
        <v>19</v>
      </c>
      <c r="B22" s="6">
        <f t="shared" ref="B22:Y22" si="3">SUM(B19:B21)</f>
        <v>4</v>
      </c>
      <c r="C22" s="6">
        <f t="shared" si="3"/>
        <v>0</v>
      </c>
      <c r="D22" s="6">
        <f t="shared" si="3"/>
        <v>0</v>
      </c>
      <c r="E22" s="6">
        <f t="shared" si="3"/>
        <v>3766</v>
      </c>
      <c r="F22" s="6">
        <f t="shared" si="3"/>
        <v>1007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/>
      <c r="L22" s="6">
        <f>SUM(L19:L21)</f>
        <v>0</v>
      </c>
      <c r="M22" s="6">
        <f t="shared" si="3"/>
        <v>0</v>
      </c>
      <c r="N22" s="6"/>
      <c r="O22" s="6"/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6"/>
      <c r="X22" s="6">
        <f t="shared" si="3"/>
        <v>0</v>
      </c>
      <c r="Y22" s="6">
        <f t="shared" si="3"/>
        <v>25</v>
      </c>
      <c r="Z22" s="13">
        <f t="shared" si="0"/>
        <v>4802</v>
      </c>
    </row>
    <row r="23" spans="1:26" ht="21" x14ac:dyDescent="0.25">
      <c r="A23" s="27" t="s">
        <v>73</v>
      </c>
      <c r="B23" s="4">
        <v>104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2">
        <f t="shared" si="0"/>
        <v>104</v>
      </c>
    </row>
    <row r="24" spans="1:26" ht="21" x14ac:dyDescent="0.25">
      <c r="A24" s="27" t="s">
        <v>20</v>
      </c>
      <c r="B24" s="4">
        <v>217</v>
      </c>
      <c r="C24" s="4"/>
      <c r="D24" s="4">
        <v>215</v>
      </c>
      <c r="E24" s="4"/>
      <c r="F24" s="4"/>
      <c r="G24" s="4">
        <v>1423</v>
      </c>
      <c r="H24" s="4"/>
      <c r="I24" s="4"/>
      <c r="J24" s="4"/>
      <c r="K24" s="4"/>
      <c r="L24" s="4">
        <v>9160</v>
      </c>
      <c r="M24" s="4"/>
      <c r="N24" s="4"/>
      <c r="O24" s="4">
        <v>479</v>
      </c>
      <c r="P24" s="4">
        <v>57</v>
      </c>
      <c r="Q24" s="4"/>
      <c r="R24" s="4">
        <v>10</v>
      </c>
      <c r="S24" s="4"/>
      <c r="T24" s="4">
        <v>206</v>
      </c>
      <c r="U24" s="4">
        <v>466</v>
      </c>
      <c r="V24" s="4"/>
      <c r="W24" s="4">
        <v>523</v>
      </c>
      <c r="X24" s="4">
        <v>249</v>
      </c>
      <c r="Y24" s="4"/>
      <c r="Z24" s="12">
        <f t="shared" si="0"/>
        <v>13005</v>
      </c>
    </row>
    <row r="25" spans="1:26" ht="51" customHeight="1" x14ac:dyDescent="0.25">
      <c r="A25" s="27" t="s">
        <v>21</v>
      </c>
      <c r="B25" s="4">
        <v>58</v>
      </c>
      <c r="C25" s="4"/>
      <c r="D25" s="4">
        <v>58</v>
      </c>
      <c r="E25" s="4"/>
      <c r="F25" s="4"/>
      <c r="G25" s="4">
        <v>372</v>
      </c>
      <c r="H25" s="4"/>
      <c r="I25" s="4"/>
      <c r="J25" s="4"/>
      <c r="K25" s="4"/>
      <c r="L25" s="4">
        <v>2473</v>
      </c>
      <c r="M25" s="4"/>
      <c r="N25" s="4"/>
      <c r="O25" s="4">
        <v>129</v>
      </c>
      <c r="P25" s="4">
        <v>15</v>
      </c>
      <c r="Q25" s="4"/>
      <c r="R25" s="4">
        <v>3</v>
      </c>
      <c r="S25" s="4"/>
      <c r="T25" s="4">
        <v>11</v>
      </c>
      <c r="U25" s="4">
        <v>10</v>
      </c>
      <c r="V25" s="4"/>
      <c r="W25" s="4">
        <v>141</v>
      </c>
      <c r="X25" s="4">
        <v>67</v>
      </c>
      <c r="Y25" s="4"/>
      <c r="Z25" s="12">
        <f t="shared" si="0"/>
        <v>3337</v>
      </c>
    </row>
    <row r="26" spans="1:26" s="1" customFormat="1" x14ac:dyDescent="0.25">
      <c r="A26" s="5" t="s">
        <v>26</v>
      </c>
      <c r="B26" s="6">
        <f>SUM(B23:B25)</f>
        <v>379</v>
      </c>
      <c r="C26" s="6">
        <f t="shared" ref="C26:M26" si="4">SUM(C23:C25)</f>
        <v>0</v>
      </c>
      <c r="D26" s="6">
        <f t="shared" si="4"/>
        <v>273</v>
      </c>
      <c r="E26" s="6">
        <f t="shared" si="4"/>
        <v>0</v>
      </c>
      <c r="F26" s="6">
        <f t="shared" si="4"/>
        <v>0</v>
      </c>
      <c r="G26" s="6">
        <f t="shared" si="4"/>
        <v>1795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4"/>
        <v>0</v>
      </c>
      <c r="L26" s="6">
        <f t="shared" si="4"/>
        <v>11633</v>
      </c>
      <c r="M26" s="6">
        <f t="shared" si="4"/>
        <v>0</v>
      </c>
      <c r="N26" s="6"/>
      <c r="O26" s="6">
        <f>SUM(O24:O25)</f>
        <v>608</v>
      </c>
      <c r="P26" s="6">
        <f t="shared" ref="P26:Y26" si="5">SUM(P23:P25)</f>
        <v>72</v>
      </c>
      <c r="Q26" s="6">
        <f t="shared" si="5"/>
        <v>0</v>
      </c>
      <c r="R26" s="6">
        <f t="shared" si="5"/>
        <v>13</v>
      </c>
      <c r="S26" s="6">
        <f t="shared" si="5"/>
        <v>0</v>
      </c>
      <c r="T26" s="6">
        <f t="shared" si="5"/>
        <v>217</v>
      </c>
      <c r="U26" s="6">
        <f t="shared" si="5"/>
        <v>476</v>
      </c>
      <c r="V26" s="6">
        <f t="shared" si="5"/>
        <v>0</v>
      </c>
      <c r="W26" s="6">
        <f t="shared" si="5"/>
        <v>664</v>
      </c>
      <c r="X26" s="6">
        <f t="shared" si="5"/>
        <v>316</v>
      </c>
      <c r="Y26" s="6">
        <f t="shared" si="5"/>
        <v>0</v>
      </c>
      <c r="Z26" s="13">
        <f t="shared" si="0"/>
        <v>16446</v>
      </c>
    </row>
    <row r="27" spans="1:26" s="1" customFormat="1" x14ac:dyDescent="0.25">
      <c r="A27" s="5" t="s">
        <v>52</v>
      </c>
      <c r="B27" s="6"/>
      <c r="C27" s="6"/>
      <c r="D27" s="6">
        <v>158</v>
      </c>
      <c r="E27" s="6"/>
      <c r="F27" s="6"/>
      <c r="G27" s="6"/>
      <c r="H27" s="6"/>
      <c r="I27" s="6"/>
      <c r="J27" s="6">
        <v>1334</v>
      </c>
      <c r="K27" s="6"/>
      <c r="L27" s="6"/>
      <c r="M27" s="6"/>
      <c r="N27" s="6"/>
      <c r="O27" s="6"/>
      <c r="P27" s="6"/>
      <c r="Q27" s="6"/>
      <c r="R27" s="6"/>
      <c r="S27" s="6">
        <v>150</v>
      </c>
      <c r="T27" s="6"/>
      <c r="U27" s="6"/>
      <c r="V27" s="6"/>
      <c r="W27" s="6"/>
      <c r="X27" s="6"/>
      <c r="Y27" s="6"/>
      <c r="Z27" s="13">
        <f t="shared" si="0"/>
        <v>1642</v>
      </c>
    </row>
    <row r="28" spans="1:26" s="1" customFormat="1" ht="33.75" customHeight="1" x14ac:dyDescent="0.25">
      <c r="A28" s="5" t="s">
        <v>51</v>
      </c>
      <c r="B28" s="6"/>
      <c r="C28" s="6"/>
      <c r="D28" s="6"/>
      <c r="E28" s="6"/>
      <c r="F28" s="6"/>
      <c r="G28" s="6"/>
      <c r="H28" s="6"/>
      <c r="I28" s="6"/>
      <c r="J28" s="6"/>
      <c r="K28" s="6">
        <v>450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>
        <f t="shared" si="0"/>
        <v>450</v>
      </c>
    </row>
    <row r="29" spans="1:26" s="1" customFormat="1" ht="28.5" thickBot="1" x14ac:dyDescent="0.3">
      <c r="A29" s="23" t="s">
        <v>22</v>
      </c>
      <c r="B29" s="22">
        <f>SUM(B9+B10+B16+B22+B26+B18+B27+B28)</f>
        <v>17943</v>
      </c>
      <c r="C29" s="22">
        <f t="shared" ref="C29:H29" si="6">SUM(C16+C22+C26+C9+C10+C18)</f>
        <v>276</v>
      </c>
      <c r="D29" s="22">
        <f>SUM(D16+D22+D27+D26+D9+D10+D18)</f>
        <v>1517</v>
      </c>
      <c r="E29" s="22">
        <f t="shared" si="6"/>
        <v>3836</v>
      </c>
      <c r="F29" s="22">
        <f t="shared" si="6"/>
        <v>1150</v>
      </c>
      <c r="G29" s="22">
        <f t="shared" si="6"/>
        <v>15166</v>
      </c>
      <c r="H29" s="22">
        <f t="shared" si="6"/>
        <v>2753</v>
      </c>
      <c r="I29" s="22">
        <f>SUM(I9+I10+I16+I22+I26+I18+I27+I28)</f>
        <v>0</v>
      </c>
      <c r="J29" s="22">
        <f>SUM(J9+J10+J16+J22+J26+J18+J27+J28)</f>
        <v>1524</v>
      </c>
      <c r="K29" s="22">
        <f>SUM(K9+K10+K16+K22+K26+K18+K27+K28)</f>
        <v>450</v>
      </c>
      <c r="L29" s="22">
        <f>SUM(L9+L10+L16+L22+L26+L18+L27+L28)</f>
        <v>11900</v>
      </c>
      <c r="M29" s="22">
        <f>SUM(M9+M10+M16+M22+M26+M18+M27+M28)</f>
        <v>3433</v>
      </c>
      <c r="N29" s="22">
        <f>SUM(N16:N28)</f>
        <v>354</v>
      </c>
      <c r="O29" s="22">
        <f>SUM(O26+O10+O16+O9)</f>
        <v>9602</v>
      </c>
      <c r="P29" s="22">
        <f>SUM(P16+P22+P26+P9+P10+P18)</f>
        <v>533</v>
      </c>
      <c r="Q29" s="22">
        <f>SUM(Q16+Q22+Q26+Q9+Q10+Q18+Q27)</f>
        <v>1712</v>
      </c>
      <c r="R29" s="22">
        <f>SUM(R16+R22+R26+R9+R10+R18)</f>
        <v>49</v>
      </c>
      <c r="S29" s="22">
        <f>SUM(S16+S22+S26+S9+S10+S18+S27)</f>
        <v>229</v>
      </c>
      <c r="T29" s="22">
        <f t="shared" ref="T29:Y29" si="7">SUM(T16+T22+T26+T9+T10+T18)</f>
        <v>217</v>
      </c>
      <c r="U29" s="22">
        <f t="shared" si="7"/>
        <v>3009</v>
      </c>
      <c r="V29" s="22">
        <f t="shared" si="7"/>
        <v>0</v>
      </c>
      <c r="W29" s="22">
        <f t="shared" si="7"/>
        <v>670</v>
      </c>
      <c r="X29" s="22">
        <f t="shared" si="7"/>
        <v>3999</v>
      </c>
      <c r="Y29" s="22">
        <f t="shared" si="7"/>
        <v>4324</v>
      </c>
      <c r="Z29" s="13">
        <f t="shared" si="0"/>
        <v>84646</v>
      </c>
    </row>
    <row r="30" spans="1:26" ht="67.5" customHeight="1" x14ac:dyDescent="0.25">
      <c r="A30" s="25" t="s">
        <v>45</v>
      </c>
      <c r="B30" s="11"/>
      <c r="C30" s="11"/>
      <c r="D30" s="11"/>
      <c r="E30" s="11">
        <v>3843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2">
        <f t="shared" si="0"/>
        <v>3843</v>
      </c>
    </row>
    <row r="31" spans="1:26" ht="31.5" x14ac:dyDescent="0.25">
      <c r="A31" s="26" t="s">
        <v>46</v>
      </c>
      <c r="B31" s="4"/>
      <c r="C31" s="4"/>
      <c r="D31" s="4"/>
      <c r="E31" s="4"/>
      <c r="F31" s="21">
        <v>102681</v>
      </c>
      <c r="G31" s="2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2">
        <f t="shared" si="0"/>
        <v>102681</v>
      </c>
    </row>
    <row r="32" spans="1:26" s="1" customFormat="1" ht="35" thickBot="1" x14ac:dyDescent="0.3">
      <c r="A32" s="9" t="s">
        <v>23</v>
      </c>
      <c r="B32" s="10">
        <f>SUM(B30:B31)</f>
        <v>0</v>
      </c>
      <c r="C32" s="10">
        <f t="shared" ref="C32:Y32" si="8">SUM(C30:C31)</f>
        <v>0</v>
      </c>
      <c r="D32" s="10"/>
      <c r="E32" s="10">
        <f t="shared" si="8"/>
        <v>3843</v>
      </c>
      <c r="F32" s="10">
        <f t="shared" si="8"/>
        <v>102681</v>
      </c>
      <c r="G32" s="10">
        <v>0</v>
      </c>
      <c r="H32" s="10">
        <f t="shared" si="8"/>
        <v>0</v>
      </c>
      <c r="I32" s="10">
        <v>0</v>
      </c>
      <c r="J32" s="10">
        <v>0</v>
      </c>
      <c r="K32" s="10"/>
      <c r="L32" s="10">
        <f>SUM(L30:L31)</f>
        <v>0</v>
      </c>
      <c r="M32" s="10">
        <f t="shared" si="8"/>
        <v>0</v>
      </c>
      <c r="N32" s="10"/>
      <c r="O32" s="10"/>
      <c r="P32" s="10">
        <f t="shared" si="8"/>
        <v>0</v>
      </c>
      <c r="Q32" s="10">
        <f>SUM(Q30:Q31)</f>
        <v>0</v>
      </c>
      <c r="R32" s="10">
        <f t="shared" si="8"/>
        <v>0</v>
      </c>
      <c r="S32" s="10">
        <f t="shared" si="8"/>
        <v>0</v>
      </c>
      <c r="T32" s="10">
        <f t="shared" si="8"/>
        <v>0</v>
      </c>
      <c r="U32" s="10">
        <f t="shared" si="8"/>
        <v>0</v>
      </c>
      <c r="V32" s="10">
        <v>0</v>
      </c>
      <c r="W32" s="10"/>
      <c r="X32" s="10">
        <f t="shared" si="8"/>
        <v>0</v>
      </c>
      <c r="Y32" s="10">
        <f t="shared" si="8"/>
        <v>0</v>
      </c>
      <c r="Z32" s="14">
        <f t="shared" si="0"/>
        <v>106524</v>
      </c>
    </row>
    <row r="33" spans="1:26" s="1" customFormat="1" ht="29" thickTop="1" thickBot="1" x14ac:dyDescent="0.3">
      <c r="A33" s="17" t="s">
        <v>24</v>
      </c>
      <c r="B33" s="16">
        <f>SUM(B29+B32)</f>
        <v>17943</v>
      </c>
      <c r="C33" s="16">
        <f t="shared" ref="C33:Y33" si="9">SUM(C29+C32)</f>
        <v>276</v>
      </c>
      <c r="D33" s="16">
        <f t="shared" si="9"/>
        <v>1517</v>
      </c>
      <c r="E33" s="16">
        <f t="shared" si="9"/>
        <v>7679</v>
      </c>
      <c r="F33" s="16">
        <f t="shared" si="9"/>
        <v>103831</v>
      </c>
      <c r="G33" s="16">
        <f t="shared" si="9"/>
        <v>15166</v>
      </c>
      <c r="H33" s="16">
        <f t="shared" si="9"/>
        <v>2753</v>
      </c>
      <c r="I33" s="16">
        <f t="shared" si="9"/>
        <v>0</v>
      </c>
      <c r="J33" s="16">
        <f t="shared" si="9"/>
        <v>1524</v>
      </c>
      <c r="K33" s="16">
        <f t="shared" si="9"/>
        <v>450</v>
      </c>
      <c r="L33" s="16">
        <f>SUM(L29+L32)</f>
        <v>11900</v>
      </c>
      <c r="M33" s="16">
        <f t="shared" si="9"/>
        <v>3433</v>
      </c>
      <c r="N33" s="16">
        <f>SUM(N29:N32)</f>
        <v>354</v>
      </c>
      <c r="O33" s="16">
        <f>SUM(O29:O32)</f>
        <v>9602</v>
      </c>
      <c r="P33" s="16">
        <f t="shared" si="9"/>
        <v>533</v>
      </c>
      <c r="Q33" s="16">
        <f>SUM(Q29+Q32)</f>
        <v>1712</v>
      </c>
      <c r="R33" s="16">
        <f t="shared" si="9"/>
        <v>49</v>
      </c>
      <c r="S33" s="16">
        <f t="shared" si="9"/>
        <v>229</v>
      </c>
      <c r="T33" s="16">
        <f t="shared" si="9"/>
        <v>217</v>
      </c>
      <c r="U33" s="16">
        <f t="shared" si="9"/>
        <v>3009</v>
      </c>
      <c r="V33" s="16">
        <f t="shared" si="9"/>
        <v>0</v>
      </c>
      <c r="W33" s="16">
        <f t="shared" si="9"/>
        <v>670</v>
      </c>
      <c r="X33" s="16">
        <f t="shared" si="9"/>
        <v>3999</v>
      </c>
      <c r="Y33" s="16">
        <f t="shared" si="9"/>
        <v>4324</v>
      </c>
      <c r="Z33" s="15">
        <f>SUM(B33:Y33)</f>
        <v>191170</v>
      </c>
    </row>
    <row r="34" spans="1:26" ht="13.5" thickTop="1" x14ac:dyDescent="0.25">
      <c r="A34" s="3"/>
    </row>
    <row r="35" spans="1:26" x14ac:dyDescent="0.25">
      <c r="A35" s="3"/>
    </row>
    <row r="36" spans="1:26" x14ac:dyDescent="0.25">
      <c r="A36" s="3"/>
    </row>
    <row r="37" spans="1:26" x14ac:dyDescent="0.25">
      <c r="A37" s="3"/>
    </row>
    <row r="38" spans="1:26" x14ac:dyDescent="0.25">
      <c r="A38" s="3"/>
    </row>
    <row r="39" spans="1:26" x14ac:dyDescent="0.25">
      <c r="A39" s="3"/>
    </row>
    <row r="40" spans="1:26" x14ac:dyDescent="0.25">
      <c r="A40" s="3"/>
    </row>
    <row r="41" spans="1:26" x14ac:dyDescent="0.25">
      <c r="A41" s="3"/>
    </row>
    <row r="42" spans="1:26" x14ac:dyDescent="0.25">
      <c r="A42" s="3"/>
    </row>
    <row r="43" spans="1:26" x14ac:dyDescent="0.25">
      <c r="A43" s="3"/>
    </row>
    <row r="44" spans="1:26" x14ac:dyDescent="0.25">
      <c r="A44" s="3"/>
    </row>
    <row r="45" spans="1:26" x14ac:dyDescent="0.25">
      <c r="A45" s="3"/>
    </row>
    <row r="46" spans="1:26" x14ac:dyDescent="0.25">
      <c r="A46" s="3"/>
    </row>
    <row r="47" spans="1:26" x14ac:dyDescent="0.25">
      <c r="A47" s="3"/>
    </row>
    <row r="48" spans="1:26" x14ac:dyDescent="0.25">
      <c r="A48" s="3"/>
    </row>
    <row r="49" spans="1:1" x14ac:dyDescent="0.25">
      <c r="A49" s="3"/>
    </row>
    <row r="50" spans="1:1" x14ac:dyDescent="0.25">
      <c r="A50" s="3"/>
    </row>
  </sheetData>
  <mergeCells count="5">
    <mergeCell ref="E4:F4"/>
    <mergeCell ref="A1:H1"/>
    <mergeCell ref="A2:H2"/>
    <mergeCell ref="A3:Z3"/>
    <mergeCell ref="X2:Z2"/>
  </mergeCells>
  <phoneticPr fontId="1" type="noConversion"/>
  <pageMargins left="0.75" right="0.75" top="1" bottom="1" header="0.5" footer="0.5"/>
  <pageSetup paperSize="8" scale="50" orientation="portrait" r:id="rId1"/>
  <headerFooter alignWithMargins="0"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aaa</cp:lastModifiedBy>
  <cp:lastPrinted>2019-10-24T06:49:22Z</cp:lastPrinted>
  <dcterms:created xsi:type="dcterms:W3CDTF">2016-04-18T05:38:17Z</dcterms:created>
  <dcterms:modified xsi:type="dcterms:W3CDTF">2021-05-26T09:56:18Z</dcterms:modified>
</cp:coreProperties>
</file>