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ztal\márianosztra\2020.évi költségvetés.nosztra\ktgv.2.módosítás\"/>
    </mc:Choice>
  </mc:AlternateContent>
  <bookViews>
    <workbookView xWindow="0" yWindow="0" windowWidth="19200" windowHeight="6730" firstSheet="10" activeTab="15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7" r:id="rId6"/>
    <sheet name="7. melléklet" sheetId="13" r:id="rId7"/>
    <sheet name="8. melléklet" sheetId="14" r:id="rId8"/>
    <sheet name="9A. melléklet" sheetId="8" r:id="rId9"/>
    <sheet name="9B. melléklet" sheetId="9" r:id="rId10"/>
    <sheet name="9C. melléklet" sheetId="15" r:id="rId11"/>
    <sheet name="10A. melléklet" sheetId="10" r:id="rId12"/>
    <sheet name="10B. melléklet" sheetId="11" r:id="rId13"/>
    <sheet name="10C. melléklet" sheetId="16" r:id="rId14"/>
    <sheet name="11. melléklet" sheetId="17" r:id="rId15"/>
    <sheet name="12. melléklet" sheetId="18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8" l="1"/>
  <c r="G20" i="18"/>
  <c r="D20" i="18"/>
  <c r="H10" i="18"/>
  <c r="G10" i="18"/>
  <c r="D10" i="18"/>
  <c r="N16" i="16"/>
  <c r="J16" i="16"/>
  <c r="F16" i="16"/>
  <c r="P15" i="16"/>
  <c r="O15" i="16"/>
  <c r="O16" i="16" s="1"/>
  <c r="N15" i="16"/>
  <c r="M15" i="16"/>
  <c r="L15" i="16"/>
  <c r="K15" i="16"/>
  <c r="K16" i="16" s="1"/>
  <c r="J15" i="16"/>
  <c r="I15" i="16"/>
  <c r="H15" i="16"/>
  <c r="G15" i="16"/>
  <c r="G16" i="16" s="1"/>
  <c r="F15" i="16"/>
  <c r="E15" i="16"/>
  <c r="Q14" i="16"/>
  <c r="Q13" i="16"/>
  <c r="Q12" i="16"/>
  <c r="Q11" i="16"/>
  <c r="Q15" i="16" s="1"/>
  <c r="P8" i="16"/>
  <c r="P16" i="16" s="1"/>
  <c r="O8" i="16"/>
  <c r="N8" i="16"/>
  <c r="M8" i="16"/>
  <c r="M16" i="16" s="1"/>
  <c r="L8" i="16"/>
  <c r="L16" i="16" s="1"/>
  <c r="K8" i="16"/>
  <c r="J8" i="16"/>
  <c r="I8" i="16"/>
  <c r="I16" i="16" s="1"/>
  <c r="H8" i="16"/>
  <c r="H16" i="16" s="1"/>
  <c r="G8" i="16"/>
  <c r="F8" i="16"/>
  <c r="E8" i="16"/>
  <c r="E16" i="16" s="1"/>
  <c r="Q7" i="16"/>
  <c r="Q8" i="16" s="1"/>
  <c r="Q16" i="16" s="1"/>
  <c r="Q6" i="16"/>
  <c r="Q5" i="16"/>
  <c r="N19" i="15"/>
  <c r="J19" i="15"/>
  <c r="F19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Q17" i="15"/>
  <c r="Q16" i="15"/>
  <c r="Q15" i="15"/>
  <c r="Q14" i="15"/>
  <c r="Q13" i="15"/>
  <c r="Q18" i="15" s="1"/>
  <c r="Q9" i="15"/>
  <c r="P9" i="15"/>
  <c r="P19" i="15" s="1"/>
  <c r="O9" i="15"/>
  <c r="O19" i="15" s="1"/>
  <c r="N9" i="15"/>
  <c r="M9" i="15"/>
  <c r="M19" i="15" s="1"/>
  <c r="L9" i="15"/>
  <c r="L19" i="15" s="1"/>
  <c r="K9" i="15"/>
  <c r="K19" i="15" s="1"/>
  <c r="J9" i="15"/>
  <c r="I9" i="15"/>
  <c r="I19" i="15" s="1"/>
  <c r="H9" i="15"/>
  <c r="H19" i="15" s="1"/>
  <c r="G9" i="15"/>
  <c r="G19" i="15" s="1"/>
  <c r="F9" i="15"/>
  <c r="E9" i="15"/>
  <c r="E19" i="15" s="1"/>
  <c r="Q8" i="15"/>
  <c r="Q7" i="15"/>
  <c r="Q6" i="15"/>
  <c r="H26" i="13"/>
  <c r="Q19" i="15" l="1"/>
  <c r="J45" i="11" l="1"/>
  <c r="I45" i="11" s="1"/>
  <c r="H45" i="11"/>
  <c r="G45" i="11"/>
  <c r="I44" i="11"/>
  <c r="I43" i="11"/>
  <c r="I42" i="11"/>
  <c r="J41" i="11"/>
  <c r="I41" i="11"/>
  <c r="H41" i="11"/>
  <c r="G41" i="11"/>
  <c r="I40" i="11"/>
  <c r="I39" i="11"/>
  <c r="I38" i="11"/>
  <c r="I37" i="11"/>
  <c r="I36" i="11"/>
  <c r="I35" i="11"/>
  <c r="I34" i="11"/>
  <c r="I33" i="11"/>
  <c r="I32" i="11"/>
  <c r="I31" i="11"/>
  <c r="I30" i="11"/>
  <c r="H29" i="11"/>
  <c r="H46" i="11" s="1"/>
  <c r="I28" i="11"/>
  <c r="J27" i="11"/>
  <c r="J29" i="11" s="1"/>
  <c r="I27" i="11"/>
  <c r="H27" i="11"/>
  <c r="G27" i="11"/>
  <c r="G29" i="11" s="1"/>
  <c r="G46" i="11" s="1"/>
  <c r="G47" i="11" s="1"/>
  <c r="I26" i="11"/>
  <c r="I25" i="11"/>
  <c r="I24" i="11"/>
  <c r="I23" i="11"/>
  <c r="I22" i="11"/>
  <c r="I21" i="11"/>
  <c r="I20" i="11"/>
  <c r="I19" i="11"/>
  <c r="I18" i="11"/>
  <c r="I17" i="11"/>
  <c r="I16" i="11"/>
  <c r="J15" i="11"/>
  <c r="H15" i="11"/>
  <c r="I15" i="11" s="1"/>
  <c r="G15" i="11"/>
  <c r="I14" i="11"/>
  <c r="I13" i="11"/>
  <c r="I12" i="11"/>
  <c r="I11" i="11"/>
  <c r="I10" i="11"/>
  <c r="I9" i="11"/>
  <c r="I29" i="11" l="1"/>
  <c r="J46" i="11"/>
  <c r="I46" i="11" s="1"/>
  <c r="H50" i="9" l="1"/>
  <c r="I49" i="9"/>
  <c r="H49" i="9"/>
  <c r="H48" i="9"/>
  <c r="H47" i="9"/>
  <c r="I46" i="9"/>
  <c r="H46" i="9"/>
  <c r="G46" i="9"/>
  <c r="F46" i="9"/>
  <c r="H45" i="9"/>
  <c r="H44" i="9"/>
  <c r="H43" i="9"/>
  <c r="H42" i="9"/>
  <c r="I41" i="9"/>
  <c r="H41" i="9"/>
  <c r="G41" i="9"/>
  <c r="F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I25" i="9"/>
  <c r="H25" i="9" s="1"/>
  <c r="G25" i="9"/>
  <c r="G51" i="9" s="1"/>
  <c r="H24" i="9"/>
  <c r="I23" i="9"/>
  <c r="H23" i="9"/>
  <c r="G23" i="9"/>
  <c r="F23" i="9"/>
  <c r="F25" i="9" s="1"/>
  <c r="F51" i="9" s="1"/>
  <c r="H22" i="9"/>
  <c r="H21" i="9"/>
  <c r="H20" i="9"/>
  <c r="H19" i="9"/>
  <c r="H18" i="9"/>
  <c r="H17" i="9"/>
  <c r="H16" i="9"/>
  <c r="H15" i="9"/>
  <c r="H14" i="9"/>
  <c r="I13" i="9"/>
  <c r="H13" i="9" s="1"/>
  <c r="G13" i="9"/>
  <c r="F13" i="9"/>
  <c r="H12" i="9"/>
  <c r="H11" i="9"/>
  <c r="H10" i="9"/>
  <c r="H9" i="9"/>
  <c r="H8" i="9"/>
  <c r="I51" i="9" l="1"/>
  <c r="H51" i="9" s="1"/>
  <c r="P25" i="7" l="1"/>
  <c r="L25" i="7"/>
  <c r="H25" i="7"/>
  <c r="P24" i="7"/>
  <c r="O24" i="7"/>
  <c r="N24" i="7"/>
  <c r="N25" i="7" s="1"/>
  <c r="M24" i="7"/>
  <c r="M25" i="7" s="1"/>
  <c r="L24" i="7"/>
  <c r="K24" i="7"/>
  <c r="J24" i="7"/>
  <c r="J25" i="7" s="1"/>
  <c r="I24" i="7"/>
  <c r="I25" i="7" s="1"/>
  <c r="H24" i="7"/>
  <c r="G24" i="7"/>
  <c r="F24" i="7"/>
  <c r="F25" i="7" s="1"/>
  <c r="E24" i="7"/>
  <c r="E25" i="7" s="1"/>
  <c r="Q23" i="7"/>
  <c r="Q22" i="7"/>
  <c r="Q21" i="7"/>
  <c r="Q20" i="7"/>
  <c r="Q19" i="7"/>
  <c r="Q18" i="7"/>
  <c r="Q17" i="7"/>
  <c r="Q16" i="7"/>
  <c r="Q24" i="7" s="1"/>
  <c r="Q15" i="7"/>
  <c r="P12" i="7"/>
  <c r="O12" i="7"/>
  <c r="O25" i="7" s="1"/>
  <c r="N12" i="7"/>
  <c r="M12" i="7"/>
  <c r="L12" i="7"/>
  <c r="K12" i="7"/>
  <c r="K25" i="7" s="1"/>
  <c r="J12" i="7"/>
  <c r="I12" i="7"/>
  <c r="H12" i="7"/>
  <c r="G12" i="7"/>
  <c r="G25" i="7" s="1"/>
  <c r="F12" i="7"/>
  <c r="E12" i="7"/>
  <c r="Q11" i="7"/>
  <c r="Q10" i="7"/>
  <c r="Q9" i="7"/>
  <c r="Q8" i="7"/>
  <c r="Q7" i="7"/>
  <c r="Q6" i="7"/>
  <c r="Q12" i="7" s="1"/>
  <c r="Q5" i="7"/>
  <c r="K25" i="5"/>
  <c r="K22" i="5"/>
  <c r="K15" i="5"/>
  <c r="E15" i="5"/>
  <c r="E25" i="5" s="1"/>
  <c r="Q25" i="7" l="1"/>
  <c r="H48" i="4"/>
  <c r="H49" i="4" s="1"/>
  <c r="G48" i="4"/>
  <c r="F48" i="4"/>
  <c r="E48" i="4"/>
  <c r="E49" i="4" s="1"/>
  <c r="G47" i="4"/>
  <c r="G46" i="4"/>
  <c r="G44" i="4"/>
  <c r="H43" i="4"/>
  <c r="G43" i="4" s="1"/>
  <c r="F43" i="4"/>
  <c r="E43" i="4"/>
  <c r="G42" i="4"/>
  <c r="G41" i="4"/>
  <c r="H40" i="4"/>
  <c r="G40" i="4" s="1"/>
  <c r="F40" i="4"/>
  <c r="E40" i="4"/>
  <c r="G39" i="4"/>
  <c r="G38" i="4"/>
  <c r="G37" i="4"/>
  <c r="H36" i="4"/>
  <c r="G36" i="4"/>
  <c r="F36" i="4"/>
  <c r="E36" i="4"/>
  <c r="G35" i="4"/>
  <c r="G34" i="4"/>
  <c r="G33" i="4"/>
  <c r="G32" i="4"/>
  <c r="G31" i="4"/>
  <c r="H30" i="4"/>
  <c r="G30" i="4" s="1"/>
  <c r="F30" i="4"/>
  <c r="E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E14" i="4"/>
  <c r="G13" i="4"/>
  <c r="H12" i="4"/>
  <c r="G12" i="4" s="1"/>
  <c r="F12" i="4"/>
  <c r="F14" i="4" s="1"/>
  <c r="F45" i="4" s="1"/>
  <c r="E12" i="4"/>
  <c r="G11" i="4"/>
  <c r="G10" i="4"/>
  <c r="G9" i="4"/>
  <c r="G8" i="4"/>
  <c r="G7" i="4"/>
  <c r="G6" i="4"/>
  <c r="G5" i="4"/>
  <c r="I32" i="3"/>
  <c r="H32" i="3"/>
  <c r="G32" i="3"/>
  <c r="F32" i="3"/>
  <c r="H31" i="3"/>
  <c r="H29" i="3"/>
  <c r="H28" i="3"/>
  <c r="H27" i="3"/>
  <c r="H26" i="3"/>
  <c r="H25" i="3"/>
  <c r="H24" i="3"/>
  <c r="H23" i="3"/>
  <c r="H22" i="3"/>
  <c r="H21" i="3"/>
  <c r="I20" i="3"/>
  <c r="G20" i="3"/>
  <c r="H20" i="3" s="1"/>
  <c r="F20" i="3"/>
  <c r="F30" i="3" s="1"/>
  <c r="F33" i="3" s="1"/>
  <c r="H19" i="3"/>
  <c r="H18" i="3"/>
  <c r="H17" i="3"/>
  <c r="H16" i="3"/>
  <c r="H15" i="3"/>
  <c r="F14" i="3"/>
  <c r="H13" i="3"/>
  <c r="G12" i="3"/>
  <c r="G30" i="3" s="1"/>
  <c r="G33" i="3" s="1"/>
  <c r="F12" i="3"/>
  <c r="H11" i="3"/>
  <c r="H10" i="3"/>
  <c r="H9" i="3"/>
  <c r="H8" i="3"/>
  <c r="I7" i="3"/>
  <c r="I12" i="3" s="1"/>
  <c r="H7" i="3"/>
  <c r="H6" i="3"/>
  <c r="H5" i="3"/>
  <c r="F49" i="4" l="1"/>
  <c r="G49" i="4" s="1"/>
  <c r="G45" i="4"/>
  <c r="H14" i="4"/>
  <c r="G14" i="4" s="1"/>
  <c r="I30" i="3"/>
  <c r="I33" i="3" s="1"/>
  <c r="H33" i="3" s="1"/>
  <c r="I14" i="3"/>
  <c r="H12" i="3"/>
  <c r="H30" i="3" s="1"/>
  <c r="G14" i="3"/>
  <c r="J56" i="2" l="1"/>
  <c r="H56" i="2"/>
  <c r="G56" i="2"/>
  <c r="M56" i="2" s="1"/>
  <c r="F56" i="2"/>
  <c r="L56" i="2" s="1"/>
  <c r="M55" i="2"/>
  <c r="L55" i="2"/>
  <c r="M54" i="2"/>
  <c r="L54" i="2"/>
  <c r="M52" i="2"/>
  <c r="L52" i="2"/>
  <c r="M51" i="2"/>
  <c r="L51" i="2"/>
  <c r="K50" i="2"/>
  <c r="J50" i="2"/>
  <c r="I50" i="2"/>
  <c r="M50" i="2" s="1"/>
  <c r="H50" i="2"/>
  <c r="L50" i="2" s="1"/>
  <c r="G50" i="2"/>
  <c r="F50" i="2"/>
  <c r="M49" i="2"/>
  <c r="L49" i="2"/>
  <c r="M48" i="2"/>
  <c r="L48" i="2"/>
  <c r="K47" i="2"/>
  <c r="J47" i="2"/>
  <c r="I47" i="2"/>
  <c r="M47" i="2" s="1"/>
  <c r="H47" i="2"/>
  <c r="L47" i="2" s="1"/>
  <c r="G47" i="2"/>
  <c r="F47" i="2"/>
  <c r="M46" i="2"/>
  <c r="L46" i="2"/>
  <c r="M45" i="2"/>
  <c r="L45" i="2"/>
  <c r="M44" i="2"/>
  <c r="L44" i="2"/>
  <c r="K43" i="2"/>
  <c r="J43" i="2"/>
  <c r="I43" i="2"/>
  <c r="H43" i="2"/>
  <c r="G43" i="2"/>
  <c r="M43" i="2" s="1"/>
  <c r="F43" i="2"/>
  <c r="L43" i="2" s="1"/>
  <c r="M42" i="2"/>
  <c r="L42" i="2"/>
  <c r="M41" i="2"/>
  <c r="L41" i="2"/>
  <c r="M40" i="2"/>
  <c r="L40" i="2"/>
  <c r="M39" i="2"/>
  <c r="L39" i="2"/>
  <c r="M38" i="2"/>
  <c r="L38" i="2"/>
  <c r="K37" i="2"/>
  <c r="J37" i="2"/>
  <c r="I37" i="2"/>
  <c r="M37" i="2" s="1"/>
  <c r="H37" i="2"/>
  <c r="L37" i="2" s="1"/>
  <c r="G37" i="2"/>
  <c r="F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I20" i="2"/>
  <c r="I53" i="2" s="1"/>
  <c r="I57" i="2" s="1"/>
  <c r="H20" i="2"/>
  <c r="H53" i="2" s="1"/>
  <c r="H57" i="2" s="1"/>
  <c r="M19" i="2"/>
  <c r="L19" i="2"/>
  <c r="K18" i="2"/>
  <c r="K20" i="2" s="1"/>
  <c r="K53" i="2" s="1"/>
  <c r="K57" i="2" s="1"/>
  <c r="J18" i="2"/>
  <c r="J20" i="2" s="1"/>
  <c r="J53" i="2" s="1"/>
  <c r="J57" i="2" s="1"/>
  <c r="I18" i="2"/>
  <c r="H18" i="2"/>
  <c r="G18" i="2"/>
  <c r="G20" i="2" s="1"/>
  <c r="F18" i="2"/>
  <c r="F20" i="2" s="1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39" i="1"/>
  <c r="L39" i="1"/>
  <c r="K38" i="1"/>
  <c r="J38" i="1"/>
  <c r="I38" i="1"/>
  <c r="H38" i="1"/>
  <c r="L38" i="1" s="1"/>
  <c r="G38" i="1"/>
  <c r="M38" i="1" s="1"/>
  <c r="F38" i="1"/>
  <c r="M37" i="1"/>
  <c r="L37" i="1"/>
  <c r="M36" i="1"/>
  <c r="L36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J25" i="1"/>
  <c r="H25" i="1"/>
  <c r="G25" i="1"/>
  <c r="M25" i="1" s="1"/>
  <c r="F25" i="1"/>
  <c r="L25" i="1" s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K14" i="1"/>
  <c r="K35" i="1" s="1"/>
  <c r="K40" i="1" s="1"/>
  <c r="J14" i="1"/>
  <c r="J35" i="1" s="1"/>
  <c r="J40" i="1" s="1"/>
  <c r="I14" i="1"/>
  <c r="I35" i="1" s="1"/>
  <c r="I40" i="1" s="1"/>
  <c r="H14" i="1"/>
  <c r="H35" i="1" s="1"/>
  <c r="H40" i="1" s="1"/>
  <c r="G14" i="1"/>
  <c r="G35" i="1" s="1"/>
  <c r="F14" i="1"/>
  <c r="F35" i="1" s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F53" i="2" l="1"/>
  <c r="L20" i="2"/>
  <c r="G53" i="2"/>
  <c r="M20" i="2"/>
  <c r="L18" i="2"/>
  <c r="M18" i="2"/>
  <c r="F40" i="1"/>
  <c r="L40" i="1" s="1"/>
  <c r="L35" i="1"/>
  <c r="G40" i="1"/>
  <c r="M40" i="1" s="1"/>
  <c r="M35" i="1"/>
  <c r="L14" i="1"/>
  <c r="M14" i="1"/>
  <c r="G57" i="2" l="1"/>
  <c r="M57" i="2" s="1"/>
  <c r="M53" i="2"/>
  <c r="F57" i="2"/>
  <c r="L57" i="2" s="1"/>
  <c r="L53" i="2"/>
</calcChain>
</file>

<file path=xl/sharedStrings.xml><?xml version="1.0" encoding="utf-8"?>
<sst xmlns="http://schemas.openxmlformats.org/spreadsheetml/2006/main" count="804" uniqueCount="474">
  <si>
    <t>Márianosztra Község Önkormányzatának 2020.évi összevont ktgvetési bevételek módosítása</t>
  </si>
  <si>
    <t>Adatok Ft-ban</t>
  </si>
  <si>
    <t>2020.évi</t>
  </si>
  <si>
    <t>Eredeti EI</t>
  </si>
  <si>
    <t>Mód. EI</t>
  </si>
  <si>
    <t>Mód EI</t>
  </si>
  <si>
    <t>Mód.EI</t>
  </si>
  <si>
    <t>Nosztra</t>
  </si>
  <si>
    <t>Ovi</t>
  </si>
  <si>
    <t>Közös</t>
  </si>
  <si>
    <t>Összesen</t>
  </si>
  <si>
    <t>Összesen:</t>
  </si>
  <si>
    <t>B111</t>
  </si>
  <si>
    <t>Települési önkorm.működési támogatása</t>
  </si>
  <si>
    <t>B112</t>
  </si>
  <si>
    <t>Köznevelési feladatok támogatása</t>
  </si>
  <si>
    <t>B113</t>
  </si>
  <si>
    <t>Szoc. és gyermekétkezés</t>
  </si>
  <si>
    <t>ebből szociális feladatokra</t>
  </si>
  <si>
    <t>ebből gyétkezésre</t>
  </si>
  <si>
    <t>B114</t>
  </si>
  <si>
    <t>Kulturális feladatokra</t>
  </si>
  <si>
    <t>B115</t>
  </si>
  <si>
    <t>Működési célú ktgv.tám.kieg.tám.</t>
  </si>
  <si>
    <t>B11</t>
  </si>
  <si>
    <t>Működési támogatás összesen:</t>
  </si>
  <si>
    <t>B16</t>
  </si>
  <si>
    <t>Működési célú tám áhn belülről</t>
  </si>
  <si>
    <t>ebből TB-től</t>
  </si>
  <si>
    <t>ebből elk.állami pénzalapok</t>
  </si>
  <si>
    <t>B2</t>
  </si>
  <si>
    <t>Felhalmozási célú önk.támog.</t>
  </si>
  <si>
    <t>B34</t>
  </si>
  <si>
    <t>Vagyoni típusú adók</t>
  </si>
  <si>
    <t>ebből építményadó</t>
  </si>
  <si>
    <t>ebből komm.adó</t>
  </si>
  <si>
    <t>B351</t>
  </si>
  <si>
    <t>Értékesítési és forg.adó (iparűzési)</t>
  </si>
  <si>
    <t>B354</t>
  </si>
  <si>
    <t>Gépjárműadó</t>
  </si>
  <si>
    <t>B36</t>
  </si>
  <si>
    <t>Egyéb közhatalmi bevétel</t>
  </si>
  <si>
    <t>Közhatalmi bevételek összesen:</t>
  </si>
  <si>
    <t>B401</t>
  </si>
  <si>
    <t>Készletértékesités ellenértéke</t>
  </si>
  <si>
    <t>B402</t>
  </si>
  <si>
    <t>Szolgáltatások ellenértéke</t>
  </si>
  <si>
    <t>B403</t>
  </si>
  <si>
    <t>Közvetített szolgáltatás</t>
  </si>
  <si>
    <t>B404</t>
  </si>
  <si>
    <t>Tulajdonosi bevétel (osztalék)</t>
  </si>
  <si>
    <t>B405</t>
  </si>
  <si>
    <t>Ellátási díjak</t>
  </si>
  <si>
    <t>B406</t>
  </si>
  <si>
    <t>Kiszámlázott áfa</t>
  </si>
  <si>
    <t>B408</t>
  </si>
  <si>
    <t>Kamatbevételek</t>
  </si>
  <si>
    <t>B411</t>
  </si>
  <si>
    <t>Egyéb működési bevétel</t>
  </si>
  <si>
    <t>B6</t>
  </si>
  <si>
    <t>Működési célú átvett pe.</t>
  </si>
  <si>
    <t>Bevételek összesen:</t>
  </si>
  <si>
    <t>B814</t>
  </si>
  <si>
    <t>Előző évi ktgvetési maradvány igénybevét.</t>
  </si>
  <si>
    <t>B816</t>
  </si>
  <si>
    <t>Központi irányítószervi bevétel</t>
  </si>
  <si>
    <t>Finanszírozási bevételek összesen:</t>
  </si>
  <si>
    <t>Költségvetési bevételek mindösszesen</t>
  </si>
  <si>
    <t>Márianosztra Község Önkormányzatának 2020. évi összevont ktgvetési kiadások módosítása</t>
  </si>
  <si>
    <t>Közös Hivatal</t>
  </si>
  <si>
    <t>összesen:</t>
  </si>
  <si>
    <t>K1101</t>
  </si>
  <si>
    <t>Törvény szerinti illetmények</t>
  </si>
  <si>
    <t>K1102</t>
  </si>
  <si>
    <t>Normatív jutalmak</t>
  </si>
  <si>
    <t>K1103</t>
  </si>
  <si>
    <t>Céljuttatás</t>
  </si>
  <si>
    <t>K1104</t>
  </si>
  <si>
    <t>Túlóra díj</t>
  </si>
  <si>
    <t>K1106</t>
  </si>
  <si>
    <t>Jubileumi jutalom</t>
  </si>
  <si>
    <t>K1107</t>
  </si>
  <si>
    <t>Béren kívüli juttatás</t>
  </si>
  <si>
    <t>K1109</t>
  </si>
  <si>
    <t>Közlekedési költségtérítés</t>
  </si>
  <si>
    <t>K1113</t>
  </si>
  <si>
    <t>Egyéb szem. Juttatás</t>
  </si>
  <si>
    <t>K121</t>
  </si>
  <si>
    <t>Választott tisztviselők juttatásai</t>
  </si>
  <si>
    <t>K122</t>
  </si>
  <si>
    <t>Munkavégzésre irányuló egyéb jogv.</t>
  </si>
  <si>
    <t>K123</t>
  </si>
  <si>
    <t>Egyéb külső szem.juttatások</t>
  </si>
  <si>
    <t>Személyi juttatások összesen:</t>
  </si>
  <si>
    <t>K2</t>
  </si>
  <si>
    <t>Munkaadókat terhelő jár.</t>
  </si>
  <si>
    <t>Személyi juttatások mindösszesen:</t>
  </si>
  <si>
    <t>K311</t>
  </si>
  <si>
    <t>Szakmai anyag beszerzés</t>
  </si>
  <si>
    <t>K312</t>
  </si>
  <si>
    <t>Üzemeltetési anyag</t>
  </si>
  <si>
    <t>K321</t>
  </si>
  <si>
    <t>Informatikai szolgáltatás</t>
  </si>
  <si>
    <t>K322</t>
  </si>
  <si>
    <t>Egyéb kommunikációs szolgáltatás</t>
  </si>
  <si>
    <t>K331</t>
  </si>
  <si>
    <t>Közüzemi díjak</t>
  </si>
  <si>
    <t>K332</t>
  </si>
  <si>
    <t>Vásárolt élelem</t>
  </si>
  <si>
    <t>K333</t>
  </si>
  <si>
    <t>Bérleti és lízingdíj</t>
  </si>
  <si>
    <t>K334</t>
  </si>
  <si>
    <t>Karbantartási,kisjavítási szolgáltatás</t>
  </si>
  <si>
    <t>K335</t>
  </si>
  <si>
    <t>K336</t>
  </si>
  <si>
    <t>Szakmai szolgáltatás</t>
  </si>
  <si>
    <t>K337</t>
  </si>
  <si>
    <t>Egyéb szolgáltatás</t>
  </si>
  <si>
    <t>K341</t>
  </si>
  <si>
    <t>Kiküldetés</t>
  </si>
  <si>
    <t>K342</t>
  </si>
  <si>
    <t>Eklám kiadások</t>
  </si>
  <si>
    <t>K351</t>
  </si>
  <si>
    <t>Műk célú áfa kiadás</t>
  </si>
  <si>
    <t>K353</t>
  </si>
  <si>
    <t>Kamatkiadás</t>
  </si>
  <si>
    <t>K355</t>
  </si>
  <si>
    <t>Egyéb dologi kiadások</t>
  </si>
  <si>
    <t>Dologi kiadások összesen:</t>
  </si>
  <si>
    <t>K4</t>
  </si>
  <si>
    <t>Ellátottak pénzbeli juttatásai</t>
  </si>
  <si>
    <t>K502</t>
  </si>
  <si>
    <t>Előző évi elszámolásból sz. kiadás</t>
  </si>
  <si>
    <t>K506</t>
  </si>
  <si>
    <t>Műk. Célú pe.átadás</t>
  </si>
  <si>
    <t>K512</t>
  </si>
  <si>
    <t>Civil szervezetnek átadás</t>
  </si>
  <si>
    <t>K513</t>
  </si>
  <si>
    <t>Tartalék</t>
  </si>
  <si>
    <t>Működési kiadások</t>
  </si>
  <si>
    <t>K62</t>
  </si>
  <si>
    <t>Ingatlan beszerzés</t>
  </si>
  <si>
    <t>K64</t>
  </si>
  <si>
    <t>Egyéb tárgyi eszköz beszerzés</t>
  </si>
  <si>
    <t>K67</t>
  </si>
  <si>
    <t>Beruházási célú áfa kiadás</t>
  </si>
  <si>
    <t>K6</t>
  </si>
  <si>
    <t>Beruházások összesen</t>
  </si>
  <si>
    <t>K71</t>
  </si>
  <si>
    <t>Ingatlan felújítás</t>
  </si>
  <si>
    <t>K74</t>
  </si>
  <si>
    <t>Felújítás áfája</t>
  </si>
  <si>
    <t>K7</t>
  </si>
  <si>
    <t>Felújítások összesen</t>
  </si>
  <si>
    <t>K84</t>
  </si>
  <si>
    <t>Felhalmozási támogatás</t>
  </si>
  <si>
    <t>K87</t>
  </si>
  <si>
    <t>Lakástámogatás</t>
  </si>
  <si>
    <t>Költségvetési kiadások összesen:</t>
  </si>
  <si>
    <t>K914</t>
  </si>
  <si>
    <t>Áht-n belüli megelőlegezés visszafizetése</t>
  </si>
  <si>
    <t>K915</t>
  </si>
  <si>
    <t>Központi irányítószervi átadás</t>
  </si>
  <si>
    <t>Finanszírozási kiadások összesen:</t>
  </si>
  <si>
    <t>Költségvetési kiadások mindösszesen:</t>
  </si>
  <si>
    <t>Márianosztra Község Önkormányzatának 2020.évi ktgvetési bevételek módosítása</t>
  </si>
  <si>
    <t>Módosított EI</t>
  </si>
  <si>
    <t>változás</t>
  </si>
  <si>
    <t>Működési célú ktgv. Tám. Kieg.tám.</t>
  </si>
  <si>
    <t>Egyéb Működési célú tám áhn belülről</t>
  </si>
  <si>
    <t>B1</t>
  </si>
  <si>
    <t>Felhalmozási célú önkorm.támogatások</t>
  </si>
  <si>
    <t>Közhatalmi bevételek</t>
  </si>
  <si>
    <t>B65</t>
  </si>
  <si>
    <t>Márianosztra Község Önkormányzatának 2020. évi ktgvetési kiadások módosítása</t>
  </si>
  <si>
    <t>Adatok  Ft-ban</t>
  </si>
  <si>
    <t>k342</t>
  </si>
  <si>
    <t>Reklám propaganda kiadások</t>
  </si>
  <si>
    <t>Előző évi elszámolásból származó kiadás</t>
  </si>
  <si>
    <t>k62</t>
  </si>
  <si>
    <t xml:space="preserve">Márianosztra Község Önkormányzatának és intézményeinek 2020.évi költségvetési </t>
  </si>
  <si>
    <t>bevételek és kiadások módosításának mérlegszerű bemutatása</t>
  </si>
  <si>
    <t>Adatok E Ft-ban</t>
  </si>
  <si>
    <t>Bevételek</t>
  </si>
  <si>
    <t>Kiadások</t>
  </si>
  <si>
    <t>Működési mérleg</t>
  </si>
  <si>
    <t>Önkormányzat működési támogatása</t>
  </si>
  <si>
    <t>Személyi juttatások</t>
  </si>
  <si>
    <t>Működési célú tám.áht.belülről</t>
  </si>
  <si>
    <t>Munkaadót terhelő járulék</t>
  </si>
  <si>
    <t>Működési bevétel</t>
  </si>
  <si>
    <t>Dologi Kiadások</t>
  </si>
  <si>
    <t>Közhatalmi bevétel</t>
  </si>
  <si>
    <t>Finanszírozási bevétel</t>
  </si>
  <si>
    <t>Finanszírozási kiadások</t>
  </si>
  <si>
    <t>Felhalmozási mérleg</t>
  </si>
  <si>
    <t>Felhalmozási célú önk.támogatás</t>
  </si>
  <si>
    <t>Beruházások</t>
  </si>
  <si>
    <t>Felújítások</t>
  </si>
  <si>
    <t>Mindösszesen:</t>
  </si>
  <si>
    <t>Márianosztra Község Önkormányzatának 2020. évi előirányzat felhasználási ütemter módosítása:</t>
  </si>
  <si>
    <t>Önkormányzati működési támogatás</t>
  </si>
  <si>
    <t>Műk.célú tám.áhtn belülről</t>
  </si>
  <si>
    <t>Felhalmozási célú önk.tám.</t>
  </si>
  <si>
    <t>közhatalmi bevételek</t>
  </si>
  <si>
    <t>Működési bevételek</t>
  </si>
  <si>
    <t>Műk.célú pe.átvétel</t>
  </si>
  <si>
    <t>Költségvetési bevételek összesen:</t>
  </si>
  <si>
    <t xml:space="preserve">  </t>
  </si>
  <si>
    <t>Munkaadókat terhelő járulékok</t>
  </si>
  <si>
    <t>Dologi kiadások</t>
  </si>
  <si>
    <t>Egyéb műk célú kiadások</t>
  </si>
  <si>
    <t>Felújítás</t>
  </si>
  <si>
    <t>Beruházás</t>
  </si>
  <si>
    <t>Felhalmozási kiadás</t>
  </si>
  <si>
    <t>likviditás</t>
  </si>
  <si>
    <t>Előterjesztés a Márianosztrai Kistücsök Óvoda 2020. évi költségvetés módosítás</t>
  </si>
  <si>
    <t>A Márianosztrai Kistücsök Óvoda 2020.évi költségvetésének módosításához az alábbi előterjesztést teszem:</t>
  </si>
  <si>
    <t>Bevételi EI módosítás:</t>
  </si>
  <si>
    <t>+ 420 e Ft</t>
  </si>
  <si>
    <t>Kérem előterjesztésem elfogadását.</t>
  </si>
  <si>
    <t xml:space="preserve">                                                              ……………………………………….</t>
  </si>
  <si>
    <t xml:space="preserve">                                                                     Paulikné Petyerák Bernadett        </t>
  </si>
  <si>
    <t xml:space="preserve">                                                                               /intézményvezető/</t>
  </si>
  <si>
    <t>Márianosztra, 2021.május</t>
  </si>
  <si>
    <r>
      <t>·</t>
    </r>
    <r>
      <rPr>
        <sz val="12"/>
        <color theme="1"/>
        <rFont val="Times New Roman"/>
        <family val="1"/>
        <charset val="238"/>
      </rPr>
      <t>        Intézmény finanszírozás</t>
    </r>
  </si>
  <si>
    <r>
      <t>Kiadási EI módosítás:</t>
    </r>
    <r>
      <rPr>
        <sz val="12"/>
        <color theme="1"/>
        <rFont val="Times New Roman"/>
        <family val="1"/>
        <charset val="238"/>
      </rPr>
      <t xml:space="preserve"> </t>
    </r>
  </si>
  <si>
    <r>
      <t>·</t>
    </r>
    <r>
      <rPr>
        <sz val="12"/>
        <color theme="1"/>
        <rFont val="Times New Roman"/>
        <family val="1"/>
        <charset val="238"/>
      </rPr>
      <t>        törvény szerinti ill.</t>
    </r>
  </si>
  <si>
    <r>
      <t>·</t>
    </r>
    <r>
      <rPr>
        <sz val="12"/>
        <color theme="1"/>
        <rFont val="Times New Roman"/>
        <family val="1"/>
        <charset val="238"/>
      </rPr>
      <t>        céljuttatás</t>
    </r>
  </si>
  <si>
    <r>
      <t>·</t>
    </r>
    <r>
      <rPr>
        <sz val="12"/>
        <color theme="1"/>
        <rFont val="Times New Roman"/>
        <family val="1"/>
        <charset val="238"/>
      </rPr>
      <t>        Túlóra díja</t>
    </r>
  </si>
  <si>
    <r>
      <t>·</t>
    </r>
    <r>
      <rPr>
        <sz val="12"/>
        <color theme="1"/>
        <rFont val="Times New Roman"/>
        <family val="1"/>
        <charset val="238"/>
      </rPr>
      <t>        béren kívüli juttatás</t>
    </r>
  </si>
  <si>
    <r>
      <t>·</t>
    </r>
    <r>
      <rPr>
        <sz val="12"/>
        <color theme="1"/>
        <rFont val="Times New Roman"/>
        <family val="1"/>
        <charset val="238"/>
      </rPr>
      <t>        fogl.egyéb szem.jutt.</t>
    </r>
  </si>
  <si>
    <r>
      <t>·</t>
    </r>
    <r>
      <rPr>
        <sz val="12"/>
        <color theme="1"/>
        <rFont val="Times New Roman"/>
        <family val="1"/>
        <charset val="238"/>
      </rPr>
      <t>        járulék</t>
    </r>
  </si>
  <si>
    <r>
      <t>·</t>
    </r>
    <r>
      <rPr>
        <sz val="12"/>
        <color theme="1"/>
        <rFont val="Times New Roman"/>
        <family val="1"/>
        <charset val="238"/>
      </rPr>
      <t>        üzemeltetési anyag</t>
    </r>
  </si>
  <si>
    <r>
      <t>·</t>
    </r>
    <r>
      <rPr>
        <sz val="12"/>
        <color theme="1"/>
        <rFont val="Times New Roman"/>
        <family val="1"/>
        <charset val="238"/>
      </rPr>
      <t>        közüzemi díjak</t>
    </r>
  </si>
  <si>
    <r>
      <t>·</t>
    </r>
    <r>
      <rPr>
        <sz val="12"/>
        <color theme="1"/>
        <rFont val="Times New Roman"/>
        <family val="1"/>
        <charset val="238"/>
      </rPr>
      <t>        karbantartás</t>
    </r>
  </si>
  <si>
    <r>
      <t>·</t>
    </r>
    <r>
      <rPr>
        <sz val="12"/>
        <color theme="1"/>
        <rFont val="Times New Roman"/>
        <family val="1"/>
        <charset val="238"/>
      </rPr>
      <t>        közvetített szolgáltatás</t>
    </r>
  </si>
  <si>
    <r>
      <t>·</t>
    </r>
    <r>
      <rPr>
        <sz val="12"/>
        <color theme="1"/>
        <rFont val="Times New Roman"/>
        <family val="1"/>
        <charset val="238"/>
      </rPr>
      <t>        szakmai szolgáltatás</t>
    </r>
  </si>
  <si>
    <r>
      <t>·</t>
    </r>
    <r>
      <rPr>
        <sz val="12"/>
        <color theme="1"/>
        <rFont val="Times New Roman"/>
        <family val="1"/>
        <charset val="238"/>
      </rPr>
      <t>        áfa kiadás</t>
    </r>
  </si>
  <si>
    <r>
      <t>·</t>
    </r>
    <r>
      <rPr>
        <sz val="12"/>
        <color theme="1"/>
        <rFont val="Times New Roman"/>
        <family val="1"/>
        <charset val="238"/>
      </rPr>
      <t>        dologi kiadás</t>
    </r>
  </si>
  <si>
    <r>
      <t>·</t>
    </r>
    <r>
      <rPr>
        <sz val="12"/>
        <color theme="1"/>
        <rFont val="Times New Roman"/>
        <family val="1"/>
        <charset val="238"/>
      </rPr>
      <t>        tárgyi eszk.vás.</t>
    </r>
  </si>
  <si>
    <r>
      <t>·</t>
    </r>
    <r>
      <rPr>
        <sz val="12"/>
        <color theme="1"/>
        <rFont val="Times New Roman"/>
        <family val="1"/>
        <charset val="238"/>
      </rPr>
      <t>        beruházás áfája</t>
    </r>
  </si>
  <si>
    <r>
      <t>·</t>
    </r>
    <r>
      <rPr>
        <sz val="12"/>
        <color theme="1"/>
        <rFont val="Times New Roman"/>
        <family val="1"/>
        <charset val="238"/>
      </rPr>
      <t>        Ingatlan felújítás</t>
    </r>
  </si>
  <si>
    <r>
      <t>·</t>
    </r>
    <r>
      <rPr>
        <sz val="12"/>
        <color theme="1"/>
        <rFont val="Times New Roman"/>
        <family val="1"/>
        <charset val="238"/>
      </rPr>
      <t>        Felújítás áfája</t>
    </r>
  </si>
  <si>
    <r>
      <t>·</t>
    </r>
    <r>
      <rPr>
        <sz val="12"/>
        <color theme="1"/>
        <rFont val="Times New Roman"/>
        <family val="1"/>
        <charset val="238"/>
      </rPr>
      <t>        egyéb felhalm.kiadás</t>
    </r>
  </si>
  <si>
    <t>mindösszesen:</t>
  </si>
  <si>
    <t>-574 e Ft</t>
  </si>
  <si>
    <t>-180e Ft</t>
  </si>
  <si>
    <t>-132 e Ft</t>
  </si>
  <si>
    <t>- 40 e Ft</t>
  </si>
  <si>
    <t>-353 e Ft</t>
  </si>
  <si>
    <t>+179 e Ft</t>
  </si>
  <si>
    <t>-150 e Ft</t>
  </si>
  <si>
    <t>+ 50 e Ft</t>
  </si>
  <si>
    <t>-118 e Ft</t>
  </si>
  <si>
    <t>-141 e Ft</t>
  </si>
  <si>
    <t>-100 e Ft</t>
  </si>
  <si>
    <t>-523 e ft</t>
  </si>
  <si>
    <t>-103 e Ft</t>
  </si>
  <si>
    <t>+ 81 e Ft</t>
  </si>
  <si>
    <t>+22 e Ft</t>
  </si>
  <si>
    <t>+ 664 e Ft</t>
  </si>
  <si>
    <t>-200 e Ft</t>
  </si>
  <si>
    <t>Márianosztrai Kis Tücsök Óvoda 2020.évi költségvetés módosítása</t>
  </si>
  <si>
    <t>BEVÉTELEK</t>
  </si>
  <si>
    <t>Eredeti ei.</t>
  </si>
  <si>
    <t>Állami támogatás Intézmény finanszírozás</t>
  </si>
  <si>
    <t>ebből</t>
  </si>
  <si>
    <t>pedagógus elismert létsz.</t>
  </si>
  <si>
    <t xml:space="preserve">óvodaműködésre </t>
  </si>
  <si>
    <t>B8131</t>
  </si>
  <si>
    <t>Előző évi ktgvetési maradvány igénybevét</t>
  </si>
  <si>
    <t>KIADÁSOK</t>
  </si>
  <si>
    <t>Normatív jutalom</t>
  </si>
  <si>
    <t xml:space="preserve">Közlekedési ktgtérítés </t>
  </si>
  <si>
    <t>Fogl.egyéb személyi juttatása</t>
  </si>
  <si>
    <t>Személyi juttatás összesen:</t>
  </si>
  <si>
    <t>Munkáltatót terhelő  járulék</t>
  </si>
  <si>
    <t>Szakmai anyag</t>
  </si>
  <si>
    <t>Informatikai szolgáltatás (internet)</t>
  </si>
  <si>
    <t>Egyéb kommunikációs szolgáltatás (telefon)</t>
  </si>
  <si>
    <t>Gázenergia</t>
  </si>
  <si>
    <t>Áramdíj</t>
  </si>
  <si>
    <t>Víz- csatornadíj</t>
  </si>
  <si>
    <t>Karbantartás, kisjavítás</t>
  </si>
  <si>
    <t>Kiküldetés kiadásai</t>
  </si>
  <si>
    <t>Működési célú áfa</t>
  </si>
  <si>
    <t>Egyéb dologi kiadás</t>
  </si>
  <si>
    <t>Műk célú tám.kiadásai</t>
  </si>
  <si>
    <t>Beruházás (kisértékű te.)</t>
  </si>
  <si>
    <t>Beruházás áfája</t>
  </si>
  <si>
    <t>Beruházási kiadások összesen:</t>
  </si>
  <si>
    <t xml:space="preserve">K74 </t>
  </si>
  <si>
    <t>Felújítások összesen:</t>
  </si>
  <si>
    <t>Egyéb felhalmozási tám.</t>
  </si>
  <si>
    <t>Kiadások mindösszesen:</t>
  </si>
  <si>
    <t>Márianosztrai Közös Önkormányzati Hivatal 2020.évi költségvetés módosítása</t>
  </si>
  <si>
    <t xml:space="preserve">Módosított EI </t>
  </si>
  <si>
    <t>Önkormányzati hivatal működésének támogatása</t>
  </si>
  <si>
    <t>központi irányítószervi átadás</t>
  </si>
  <si>
    <t>szolgáltatáésok ellenértéke</t>
  </si>
  <si>
    <t>közvetített szolgáltatás</t>
  </si>
  <si>
    <t>Tárgyévi működési hj.</t>
  </si>
  <si>
    <t>Előző évi ktgvetési maradvány igénybevétele</t>
  </si>
  <si>
    <t>Bevételek mindösszesen:</t>
  </si>
  <si>
    <t>Túlóra, helyettesítés</t>
  </si>
  <si>
    <t>közlekedési költségtérítés</t>
  </si>
  <si>
    <t>Fogl.egyéb szem.juttatásai</t>
  </si>
  <si>
    <t>Egyéb külső személyi juttatások</t>
  </si>
  <si>
    <t xml:space="preserve">rendszeres személyi juttatások: </t>
  </si>
  <si>
    <t>szociális hozzájárulás</t>
  </si>
  <si>
    <t xml:space="preserve">K322 </t>
  </si>
  <si>
    <t>Kommunikációs szolgáltatás</t>
  </si>
  <si>
    <t>közüzemi díjak</t>
  </si>
  <si>
    <t>kiküldetési kiadás</t>
  </si>
  <si>
    <t xml:space="preserve">Működési célú áfa </t>
  </si>
  <si>
    <t>DOLOGI KIADÁS ÖSSZESEN:</t>
  </si>
  <si>
    <t>Működési célú tám kiadásai</t>
  </si>
  <si>
    <t>Beruházási c.áfa</t>
  </si>
  <si>
    <t>Beruházások mindösszesen:</t>
  </si>
  <si>
    <t>KIADÁS MINDÖSSZESEN:</t>
  </si>
  <si>
    <t>Bevétel kiadás egyenlege:</t>
  </si>
  <si>
    <t xml:space="preserve">           </t>
  </si>
  <si>
    <t>Előterjesztés a Márianosztrai Közös Önkormányzati Hivatal 2020.évi költségvetésének módosításához</t>
  </si>
  <si>
    <t xml:space="preserve"> </t>
  </si>
  <si>
    <t>Tisztelt Együttes Képviselő-testületek!</t>
  </si>
  <si>
    <t>A 2020.évi Magyarország központi költségvetéséről szóló 2019.évi LXXI. törvény alapján nyújtom be előterjesztésemet a Márianosztrai Közös Önkormányzati Hivatal 2020.évi költségvetésének módosítására</t>
  </si>
  <si>
    <t xml:space="preserve"> - szolgáltatás ellenértéke</t>
  </si>
  <si>
    <t>+   26 e Ft</t>
  </si>
  <si>
    <t>- közvetített szolg.</t>
  </si>
  <si>
    <t>+   94 e Ft</t>
  </si>
  <si>
    <t>- egyéb műk bevétel</t>
  </si>
  <si>
    <t>+ 770 e Ft</t>
  </si>
  <si>
    <t>+ 890 e Ft</t>
  </si>
  <si>
    <t>- törvény sz. ill</t>
  </si>
  <si>
    <t>- 2.712 e Ft</t>
  </si>
  <si>
    <t>- normatív jutalom</t>
  </si>
  <si>
    <t>+ 1.756 e Ft</t>
  </si>
  <si>
    <t>- túlóra, helyettesítési díj</t>
  </si>
  <si>
    <t>+   200 e Ft</t>
  </si>
  <si>
    <t>- Jubileumi jutalom</t>
  </si>
  <si>
    <t>+   652 e Ft</t>
  </si>
  <si>
    <t>- béren kívüli juttatás</t>
  </si>
  <si>
    <t>+     30 e Ft</t>
  </si>
  <si>
    <t>- közlekedési ktgtérítés</t>
  </si>
  <si>
    <t>+   400 e Ft</t>
  </si>
  <si>
    <t>- fogl egyéb szem .jutt</t>
  </si>
  <si>
    <t>-   173 e Ft</t>
  </si>
  <si>
    <t>- járulék</t>
  </si>
  <si>
    <t>+   300 e Ft</t>
  </si>
  <si>
    <t>- szakmai anyag</t>
  </si>
  <si>
    <t>+    26 e Ft</t>
  </si>
  <si>
    <t>- üzemeltetési anyag</t>
  </si>
  <si>
    <t>-   994 e Ft</t>
  </si>
  <si>
    <t>- informatikai szolgáltatás</t>
  </si>
  <si>
    <t>-    36 e Ft</t>
  </si>
  <si>
    <t>- kommunikációs szolgáltatás</t>
  </si>
  <si>
    <t>+  108 e Ft</t>
  </si>
  <si>
    <t>- közüzemi díjak</t>
  </si>
  <si>
    <t>-   117 e Ft</t>
  </si>
  <si>
    <t>- közvetített szolgáltatás</t>
  </si>
  <si>
    <t>+    39 e Ft</t>
  </si>
  <si>
    <t>- szakmai szolgáltatás</t>
  </si>
  <si>
    <t>-     79 e Ft</t>
  </si>
  <si>
    <t>- egyéb szolgáltatás</t>
  </si>
  <si>
    <t>+  565 e Ft</t>
  </si>
  <si>
    <t>- kiküldetés kiadásai</t>
  </si>
  <si>
    <t>-       7 e Ft</t>
  </si>
  <si>
    <t>- működési áfa kiadás</t>
  </si>
  <si>
    <t>-  233 e Ft</t>
  </si>
  <si>
    <t>- egyéb dologi kiadások</t>
  </si>
  <si>
    <t>-1.689 e Ft</t>
  </si>
  <si>
    <t>- egyéb tárgyi eszköz beszerzés</t>
  </si>
  <si>
    <t>+ 2247 e Ft</t>
  </si>
  <si>
    <t>- beszerzés áfája</t>
  </si>
  <si>
    <t>+  607 e Ft</t>
  </si>
  <si>
    <t>Kérem, hogy előterjesztésemet elfogadni szíveskedjenek.</t>
  </si>
  <si>
    <t xml:space="preserve">Márianosztra, 2021.május       </t>
  </si>
  <si>
    <t>Bahil Emilné dr.</t>
  </si>
  <si>
    <t>Határozati javaslat:</t>
  </si>
  <si>
    <t xml:space="preserve">Márianosztra, Zebegény, Letkés, Ipolydamásd, Ipolytölgyes község Önkormányzatának Képviselő-testülete a Márianosztrai Közös Önkormányzati Hivatal költségvetésének </t>
  </si>
  <si>
    <r>
      <t>Bevétel</t>
    </r>
    <r>
      <rPr>
        <sz val="11"/>
        <color theme="1"/>
        <rFont val="Calibri"/>
        <family val="2"/>
        <charset val="238"/>
        <scheme val="minor"/>
      </rPr>
      <t xml:space="preserve">i </t>
    </r>
    <r>
      <rPr>
        <b/>
        <sz val="11"/>
        <color theme="1"/>
        <rFont val="Calibri"/>
        <family val="2"/>
        <charset val="238"/>
        <scheme val="minor"/>
      </rPr>
      <t>EI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</si>
  <si>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ennek </t>
    </r>
    <r>
      <rPr>
        <b/>
        <sz val="11"/>
        <color theme="1"/>
        <rFont val="Calibri"/>
        <family val="2"/>
        <charset val="238"/>
        <scheme val="minor"/>
      </rPr>
      <t>Kiadási</t>
    </r>
    <r>
      <rPr>
        <sz val="11"/>
        <color theme="1"/>
        <rFont val="Calibri"/>
        <family val="2"/>
        <charset val="238"/>
        <scheme val="minor"/>
      </rPr>
      <t xml:space="preserve"> oldala</t>
    </r>
  </si>
  <si>
    <t xml:space="preserve">                                                                                                                                                                 jegyző</t>
  </si>
  <si>
    <t>kiadási főöszegét: 90.648.810 Ft-al</t>
  </si>
  <si>
    <t>bevételi főösszegét: 90.6482810 e Ft-al fogadja el.</t>
  </si>
  <si>
    <t>Önkormányzatának költségvetésébe épül be.</t>
  </si>
  <si>
    <t xml:space="preserve">a Márianosztrai Közös Önkormányzati Hivatal költségvetése, Márianosztra Község </t>
  </si>
  <si>
    <t>1. melléklet</t>
  </si>
  <si>
    <t>2020. évi</t>
  </si>
  <si>
    <t>2. melléklet</t>
  </si>
  <si>
    <t>3. melléklet</t>
  </si>
  <si>
    <t>4. melléklet</t>
  </si>
  <si>
    <t>5. melléklet</t>
  </si>
  <si>
    <t>6. melléklet</t>
  </si>
  <si>
    <t xml:space="preserve">    Márianosztra Község Önkormányzatának 2020.évi létszámterve     </t>
  </si>
  <si>
    <t>7. melléklet</t>
  </si>
  <si>
    <t>az 1/2020.(II.17.) önk. rendelethez</t>
  </si>
  <si>
    <t>Megnevezés</t>
  </si>
  <si>
    <t>Köztisztv.</t>
  </si>
  <si>
    <t>közalk.</t>
  </si>
  <si>
    <t>Munkatvk.</t>
  </si>
  <si>
    <t>Közmunkap</t>
  </si>
  <si>
    <t>fő</t>
  </si>
  <si>
    <t>Önkormányzat</t>
  </si>
  <si>
    <t>Polgármester</t>
  </si>
  <si>
    <t>1 fő</t>
  </si>
  <si>
    <t>Hivatal segéd</t>
  </si>
  <si>
    <t>0,4 fő</t>
  </si>
  <si>
    <t>Községgazdálkodás</t>
  </si>
  <si>
    <t>Szakmunkás</t>
  </si>
  <si>
    <t>2 fő</t>
  </si>
  <si>
    <t>Segédmunkás</t>
  </si>
  <si>
    <t>11 fő</t>
  </si>
  <si>
    <t>Konyha</t>
  </si>
  <si>
    <t>0,6 fő</t>
  </si>
  <si>
    <t>Könyvtár</t>
  </si>
  <si>
    <t>Könyvtár vezető</t>
  </si>
  <si>
    <t>0,75 fő</t>
  </si>
  <si>
    <t>17 fő</t>
  </si>
  <si>
    <t>3 fő</t>
  </si>
  <si>
    <t>tervezett létszám összesen:</t>
  </si>
  <si>
    <t>8. melléklet</t>
  </si>
  <si>
    <t xml:space="preserve">                                                                                          </t>
  </si>
  <si>
    <t>Márianosztra Község Önkormányzatának melléklete a 2020. évi közvetett</t>
  </si>
  <si>
    <t>támogatásokról</t>
  </si>
  <si>
    <t>Kommunális adó</t>
  </si>
  <si>
    <t>A helyi adóról szóló rendelet alapján 50 %-os mértékben mentesül a kommunális adó fizetési kötelezettsége alól az a magánszemély, akinek a családjában az egy főre eső igazolt, a kérelem benyújtását megelőző 3 havi átlagjövedelme nem éri el a mindenkori öregségi nyugdíjminimumot.</t>
  </si>
  <si>
    <t>Az éves adómérték 9.000 Ft/ingatlan.</t>
  </si>
  <si>
    <t>A 2020. évben a várható közvetett támogatás összege 9.000,- Ft éves szinten 2 fő figyelembe vételével.</t>
  </si>
  <si>
    <r>
      <t>Gépjármű adó</t>
    </r>
    <r>
      <rPr>
        <sz val="14"/>
        <color theme="1"/>
        <rFont val="Times New Roman"/>
        <family val="1"/>
      </rPr>
      <t xml:space="preserve">ban a várható mentesség </t>
    </r>
  </si>
  <si>
    <t xml:space="preserve">    570.502,-Ft éves szinten</t>
  </si>
  <si>
    <t>A fenti mentesség költségvetési szerv, környezetkímélő gépjármű, valamint súlyos mozgáskorlátozottak miatti.</t>
  </si>
  <si>
    <t>9/A. melléklet</t>
  </si>
  <si>
    <t>Módosította a 4/2021.(V.30.) önkormányzati rendelet. Hatályba lépésének ideje: 2021. V. 30.</t>
  </si>
  <si>
    <t>Módosította a 4/2021.(V.30.) önkormányzati rendelet. Hatályba lépésének ideje: 2021. május 31.</t>
  </si>
  <si>
    <t>Módosította a 4/2021.(V.30.) önkormányzati rendelet. Hatályba lépésének ideje 2021. május 31.</t>
  </si>
  <si>
    <t>9/B. melléklet</t>
  </si>
  <si>
    <t>Márianosztra Kistücsök óvoda 2020. évi előirányzat felhasználási ütemterve:</t>
  </si>
  <si>
    <t>9/c. melléklet</t>
  </si>
  <si>
    <t>Központi irányítószervi támogatás</t>
  </si>
  <si>
    <t>Közvetített szolgáltatás bevétele:</t>
  </si>
  <si>
    <t>Előző évi ktgv.mar. Igénybevét</t>
  </si>
  <si>
    <t>Beruházási kiadások</t>
  </si>
  <si>
    <t>10/A . Melléklet</t>
  </si>
  <si>
    <t>10/B. melléklet</t>
  </si>
  <si>
    <t>Módosította a 4/2021.(V.30.) önkormányzat rendelet. Hatályba lépésének ideje: 2021. május 31.</t>
  </si>
  <si>
    <t>Márianosztrai Közös Önkormányzati Hivatal 2020. évi előirányzat felhasználási ütemterve:</t>
  </si>
  <si>
    <t>10/c. melléklet</t>
  </si>
  <si>
    <t>összesen</t>
  </si>
  <si>
    <t xml:space="preserve">Márianosztra Község Önkormányzatának adósságot keletkeztető ügyletekből </t>
  </si>
  <si>
    <t>11. melléklet</t>
  </si>
  <si>
    <t>és kezességvállalásból fennálló kötelezettsége 2020.évben</t>
  </si>
  <si>
    <t>Adatok ezer Ft-ban</t>
  </si>
  <si>
    <t>1.</t>
  </si>
  <si>
    <t>2.</t>
  </si>
  <si>
    <t>3.</t>
  </si>
  <si>
    <t>4.</t>
  </si>
  <si>
    <t>5.</t>
  </si>
  <si>
    <t>Márianosztra Község Önkormányzatának beruházási kiadás előirányzata beruházásonként 2020.</t>
  </si>
  <si>
    <t>12. melléklet</t>
  </si>
  <si>
    <t>Beruházás megnevezése</t>
  </si>
  <si>
    <t>Teljes ktg.</t>
  </si>
  <si>
    <t>Kivitelezés kezdete és befejezés éve</t>
  </si>
  <si>
    <t>Felhasználás 2020.12.31</t>
  </si>
  <si>
    <t>2020.évi ei.</t>
  </si>
  <si>
    <t>2020.év utáni szükséglet</t>
  </si>
  <si>
    <t>tárgyi eszk besz.</t>
  </si>
  <si>
    <t xml:space="preserve">Felújítási kiadások előirányzata felújításonként </t>
  </si>
  <si>
    <t>Felújítás megnevezése</t>
  </si>
  <si>
    <t>2019.év utáni szükséglet</t>
  </si>
  <si>
    <t>ravatalozó mosdó</t>
  </si>
  <si>
    <t>Módosította a 8/2020.(X.1.) önkormányzati rendelet. Hatályba lépésének ideje: 2020. október 1.</t>
  </si>
  <si>
    <t>Módosította a 8/2020.(X.1.) önkormányzat rendelet. Hatályba lépésének ideje: 2020. október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</si>
</sst>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5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1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11" fillId="0" borderId="4" xfId="0" applyFont="1" applyBorder="1"/>
    <xf numFmtId="0" fontId="11" fillId="0" borderId="1" xfId="0" applyFont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12" fillId="0" borderId="4" xfId="0" applyFont="1" applyBorder="1"/>
    <xf numFmtId="0" fontId="12" fillId="0" borderId="1" xfId="0" applyFont="1" applyBorder="1"/>
    <xf numFmtId="0" fontId="3" fillId="0" borderId="4" xfId="0" applyFont="1" applyBorder="1"/>
    <xf numFmtId="0" fontId="0" fillId="0" borderId="1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0" xfId="0" applyFont="1" applyBorder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49" fontId="6" fillId="0" borderId="0" xfId="0" applyNumberFormat="1" applyFont="1"/>
    <xf numFmtId="49" fontId="3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49" fontId="14" fillId="0" borderId="0" xfId="0" applyNumberFormat="1" applyFont="1" applyAlignment="1">
      <alignment horizontal="justify" vertical="center"/>
    </xf>
    <xf numFmtId="49" fontId="0" fillId="0" borderId="0" xfId="0" applyNumberForma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/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7" fillId="0" borderId="1" xfId="0" applyFont="1" applyBorder="1"/>
    <xf numFmtId="0" fontId="0" fillId="0" borderId="0" xfId="0" applyBorder="1" applyAlignment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 indent="15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0" fillId="0" borderId="12" xfId="0" applyFill="1" applyBorder="1"/>
    <xf numFmtId="0" fontId="0" fillId="0" borderId="4" xfId="0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0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A41" sqref="A41:M41"/>
    </sheetView>
  </sheetViews>
  <sheetFormatPr defaultRowHeight="12" x14ac:dyDescent="0.3"/>
  <cols>
    <col min="6" max="6" width="13.77734375" customWidth="1"/>
    <col min="7" max="7" width="13" customWidth="1"/>
    <col min="8" max="8" width="12.77734375" customWidth="1"/>
    <col min="9" max="9" width="12.33203125" customWidth="1"/>
    <col min="10" max="10" width="12.109375" customWidth="1"/>
    <col min="11" max="11" width="14.6640625" customWidth="1"/>
    <col min="12" max="12" width="13.77734375" customWidth="1"/>
    <col min="13" max="13" width="15.109375" customWidth="1"/>
  </cols>
  <sheetData>
    <row r="1" spans="1:13" ht="14.5" x14ac:dyDescent="0.35">
      <c r="A1" s="85" t="s">
        <v>0</v>
      </c>
      <c r="B1" s="85"/>
      <c r="C1" s="85"/>
      <c r="D1" s="85"/>
      <c r="E1" s="85"/>
      <c r="F1" s="1"/>
      <c r="G1" s="1"/>
      <c r="H1" s="1"/>
      <c r="I1" s="2"/>
      <c r="J1" s="83" t="s">
        <v>388</v>
      </c>
      <c r="K1" s="86"/>
      <c r="L1" s="86"/>
      <c r="M1" s="84"/>
    </row>
    <row r="2" spans="1:13" x14ac:dyDescent="0.3">
      <c r="A2" s="85"/>
      <c r="B2" s="85"/>
      <c r="C2" s="85"/>
      <c r="D2" s="85"/>
      <c r="E2" s="85"/>
      <c r="F2" s="87"/>
      <c r="G2" s="88"/>
      <c r="H2" s="88"/>
      <c r="I2" s="88"/>
      <c r="J2" s="88"/>
      <c r="K2" s="88"/>
      <c r="L2" s="88"/>
      <c r="M2" s="89"/>
    </row>
    <row r="3" spans="1:13" ht="14.5" x14ac:dyDescent="0.3">
      <c r="A3" s="3"/>
      <c r="B3" s="3"/>
      <c r="C3" s="3"/>
      <c r="D3" s="3"/>
      <c r="E3" s="3"/>
      <c r="F3" s="90" t="s">
        <v>1</v>
      </c>
      <c r="G3" s="90"/>
      <c r="H3" s="90"/>
      <c r="I3" s="90"/>
      <c r="J3" s="90"/>
      <c r="K3" s="90"/>
      <c r="L3" s="90"/>
      <c r="M3" s="91"/>
    </row>
    <row r="4" spans="1:13" ht="14.5" x14ac:dyDescent="0.35">
      <c r="A4" s="1"/>
      <c r="B4" s="4"/>
      <c r="C4" s="1"/>
      <c r="D4" s="1"/>
      <c r="E4" s="1"/>
      <c r="F4" s="83" t="s">
        <v>389</v>
      </c>
      <c r="G4" s="86"/>
      <c r="H4" s="86"/>
      <c r="I4" s="86"/>
      <c r="J4" s="86"/>
      <c r="K4" s="86"/>
      <c r="L4" s="84"/>
      <c r="M4" s="1"/>
    </row>
    <row r="5" spans="1:13" ht="14.5" x14ac:dyDescent="0.35">
      <c r="A5" s="1"/>
      <c r="B5" s="1"/>
      <c r="C5" s="1"/>
      <c r="D5" s="1"/>
      <c r="E5" s="1"/>
      <c r="F5" s="5" t="s">
        <v>3</v>
      </c>
      <c r="G5" s="5" t="s">
        <v>4</v>
      </c>
      <c r="H5" s="5" t="s">
        <v>3</v>
      </c>
      <c r="I5" s="5" t="s">
        <v>5</v>
      </c>
      <c r="J5" s="5" t="s">
        <v>3</v>
      </c>
      <c r="K5" s="5" t="s">
        <v>5</v>
      </c>
      <c r="L5" s="6" t="s">
        <v>3</v>
      </c>
      <c r="M5" s="7" t="s">
        <v>6</v>
      </c>
    </row>
    <row r="6" spans="1:13" ht="14.5" x14ac:dyDescent="0.35">
      <c r="A6" s="1"/>
      <c r="B6" s="1"/>
      <c r="C6" s="1"/>
      <c r="D6" s="1"/>
      <c r="E6" s="1"/>
      <c r="F6" s="83" t="s">
        <v>7</v>
      </c>
      <c r="G6" s="84"/>
      <c r="H6" s="83" t="s">
        <v>8</v>
      </c>
      <c r="I6" s="84"/>
      <c r="J6" s="83" t="s">
        <v>9</v>
      </c>
      <c r="K6" s="84"/>
      <c r="L6" s="5" t="s">
        <v>10</v>
      </c>
      <c r="M6" s="4" t="s">
        <v>11</v>
      </c>
    </row>
    <row r="7" spans="1:13" ht="14.5" x14ac:dyDescent="0.35">
      <c r="A7" s="1" t="s">
        <v>12</v>
      </c>
      <c r="B7" s="1" t="s">
        <v>13</v>
      </c>
      <c r="C7" s="1"/>
      <c r="D7" s="1"/>
      <c r="E7" s="1"/>
      <c r="F7" s="1">
        <v>71682580</v>
      </c>
      <c r="G7" s="1">
        <v>99562709</v>
      </c>
      <c r="H7" s="1">
        <v>0</v>
      </c>
      <c r="I7" s="1">
        <v>0</v>
      </c>
      <c r="J7" s="1">
        <v>0</v>
      </c>
      <c r="K7" s="1">
        <v>0</v>
      </c>
      <c r="L7" s="4">
        <f>SUM(F7+H7+J7)</f>
        <v>71682580</v>
      </c>
      <c r="M7" s="4">
        <f>SUM(G7+I7+K7)</f>
        <v>99562709</v>
      </c>
    </row>
    <row r="8" spans="1:13" ht="14.5" x14ac:dyDescent="0.35">
      <c r="A8" s="1" t="s">
        <v>14</v>
      </c>
      <c r="B8" s="1" t="s">
        <v>15</v>
      </c>
      <c r="C8" s="1"/>
      <c r="D8" s="1"/>
      <c r="E8" s="1"/>
      <c r="F8" s="1">
        <v>15666350</v>
      </c>
      <c r="G8" s="1">
        <v>16635070</v>
      </c>
      <c r="H8" s="1">
        <v>0</v>
      </c>
      <c r="I8" s="1">
        <v>0</v>
      </c>
      <c r="J8" s="1">
        <v>0</v>
      </c>
      <c r="K8" s="1">
        <v>0</v>
      </c>
      <c r="L8" s="4">
        <f t="shared" ref="L8:M39" si="0">SUM(F8+H8+J8)</f>
        <v>15666350</v>
      </c>
      <c r="M8" s="4">
        <f t="shared" si="0"/>
        <v>16635070</v>
      </c>
    </row>
    <row r="9" spans="1:13" ht="14.5" x14ac:dyDescent="0.3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  <c r="K9" s="1"/>
      <c r="L9" s="4">
        <f t="shared" si="0"/>
        <v>0</v>
      </c>
      <c r="M9" s="4">
        <f t="shared" si="0"/>
        <v>0</v>
      </c>
    </row>
    <row r="10" spans="1:13" ht="14.5" x14ac:dyDescent="0.35">
      <c r="A10" s="1"/>
      <c r="B10" s="1"/>
      <c r="C10" s="1" t="s">
        <v>18</v>
      </c>
      <c r="D10" s="1"/>
      <c r="E10" s="1"/>
      <c r="F10" s="1">
        <v>4481000</v>
      </c>
      <c r="G10" s="1">
        <v>4481000</v>
      </c>
      <c r="H10" s="1"/>
      <c r="I10" s="1"/>
      <c r="J10" s="1"/>
      <c r="K10" s="1"/>
      <c r="L10" s="4">
        <f t="shared" si="0"/>
        <v>4481000</v>
      </c>
      <c r="M10" s="4">
        <f t="shared" si="0"/>
        <v>4481000</v>
      </c>
    </row>
    <row r="11" spans="1:13" ht="14.5" x14ac:dyDescent="0.35">
      <c r="A11" s="1"/>
      <c r="B11" s="1"/>
      <c r="C11" s="1" t="s">
        <v>19</v>
      </c>
      <c r="D11" s="1"/>
      <c r="E11" s="1"/>
      <c r="F11" s="1">
        <v>2443480</v>
      </c>
      <c r="G11" s="1">
        <v>4134598</v>
      </c>
      <c r="H11" s="1"/>
      <c r="I11" s="1"/>
      <c r="J11" s="1"/>
      <c r="K11" s="1"/>
      <c r="L11" s="4">
        <f t="shared" si="0"/>
        <v>2443480</v>
      </c>
      <c r="M11" s="4">
        <f t="shared" si="0"/>
        <v>4134598</v>
      </c>
    </row>
    <row r="12" spans="1:13" ht="14.5" x14ac:dyDescent="0.35">
      <c r="A12" s="1" t="s">
        <v>20</v>
      </c>
      <c r="B12" s="1" t="s">
        <v>21</v>
      </c>
      <c r="C12" s="1"/>
      <c r="D12" s="1"/>
      <c r="E12" s="1"/>
      <c r="F12" s="1">
        <v>1800000</v>
      </c>
      <c r="G12" s="1">
        <v>2309858</v>
      </c>
      <c r="H12" s="1">
        <v>0</v>
      </c>
      <c r="I12" s="1">
        <v>0</v>
      </c>
      <c r="J12" s="1">
        <v>0</v>
      </c>
      <c r="K12" s="1">
        <v>0</v>
      </c>
      <c r="L12" s="4">
        <f t="shared" si="0"/>
        <v>1800000</v>
      </c>
      <c r="M12" s="4">
        <f t="shared" si="0"/>
        <v>2309858</v>
      </c>
    </row>
    <row r="13" spans="1:13" ht="14.5" x14ac:dyDescent="0.35">
      <c r="A13" s="1" t="s">
        <v>22</v>
      </c>
      <c r="B13" s="1" t="s">
        <v>23</v>
      </c>
      <c r="C13" s="1"/>
      <c r="D13" s="1"/>
      <c r="E13" s="1"/>
      <c r="F13" s="1"/>
      <c r="G13" s="1">
        <v>819150</v>
      </c>
      <c r="H13" s="1">
        <v>0</v>
      </c>
      <c r="I13" s="1">
        <v>0</v>
      </c>
      <c r="J13" s="1">
        <v>0</v>
      </c>
      <c r="K13" s="1">
        <v>0</v>
      </c>
      <c r="L13" s="4">
        <f t="shared" si="0"/>
        <v>0</v>
      </c>
      <c r="M13" s="4">
        <f t="shared" si="0"/>
        <v>819150</v>
      </c>
    </row>
    <row r="14" spans="1:13" ht="14.5" x14ac:dyDescent="0.35">
      <c r="A14" s="1" t="s">
        <v>24</v>
      </c>
      <c r="B14" s="4" t="s">
        <v>25</v>
      </c>
      <c r="C14" s="1"/>
      <c r="D14" s="1"/>
      <c r="E14" s="1"/>
      <c r="F14" s="4">
        <f>SUM(F7:F12)</f>
        <v>96073410</v>
      </c>
      <c r="G14" s="4">
        <f>SUM(G7:G13)</f>
        <v>127942385</v>
      </c>
      <c r="H14" s="4">
        <f t="shared" ref="H14:K14" si="1">SUM(H7:H13)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>SUM(F14+H14+J14)</f>
        <v>96073410</v>
      </c>
      <c r="M14" s="4">
        <f t="shared" si="0"/>
        <v>127942385</v>
      </c>
    </row>
    <row r="15" spans="1:13" ht="14.5" x14ac:dyDescent="0.35">
      <c r="A15" s="1" t="s">
        <v>26</v>
      </c>
      <c r="B15" s="4" t="s">
        <v>27</v>
      </c>
      <c r="C15" s="1"/>
      <c r="D15" s="1"/>
      <c r="E15" s="1"/>
      <c r="F15" s="8">
        <v>15612000</v>
      </c>
      <c r="G15" s="8">
        <v>18940394</v>
      </c>
      <c r="H15" s="8">
        <v>0</v>
      </c>
      <c r="I15" s="8">
        <v>0</v>
      </c>
      <c r="J15" s="8">
        <v>15079088</v>
      </c>
      <c r="K15" s="1">
        <v>0</v>
      </c>
      <c r="L15" s="4">
        <f t="shared" si="0"/>
        <v>30691088</v>
      </c>
      <c r="M15" s="4">
        <f t="shared" si="0"/>
        <v>18940394</v>
      </c>
    </row>
    <row r="16" spans="1:13" ht="14.5" x14ac:dyDescent="0.35">
      <c r="A16" s="1"/>
      <c r="B16" s="1"/>
      <c r="C16" s="1" t="s">
        <v>28</v>
      </c>
      <c r="D16" s="1"/>
      <c r="E16" s="1"/>
      <c r="F16" s="1"/>
      <c r="G16" s="1"/>
      <c r="H16" s="1"/>
      <c r="I16" s="1"/>
      <c r="J16" s="1"/>
      <c r="K16" s="1"/>
      <c r="L16" s="4">
        <f t="shared" si="0"/>
        <v>0</v>
      </c>
      <c r="M16" s="4">
        <f t="shared" si="0"/>
        <v>0</v>
      </c>
    </row>
    <row r="17" spans="1:13" ht="14.5" x14ac:dyDescent="0.35">
      <c r="A17" s="1"/>
      <c r="B17" s="1"/>
      <c r="C17" s="1" t="s">
        <v>29</v>
      </c>
      <c r="D17" s="1"/>
      <c r="E17" s="1"/>
      <c r="F17" s="1"/>
      <c r="G17" s="1"/>
      <c r="H17" s="1"/>
      <c r="I17" s="1"/>
      <c r="J17" s="1"/>
      <c r="K17" s="1"/>
      <c r="L17" s="4">
        <f t="shared" si="0"/>
        <v>0</v>
      </c>
      <c r="M17" s="4">
        <f t="shared" si="0"/>
        <v>0</v>
      </c>
    </row>
    <row r="18" spans="1:13" ht="14.5" x14ac:dyDescent="0.35">
      <c r="A18" s="1" t="s">
        <v>30</v>
      </c>
      <c r="B18" s="1" t="s">
        <v>31</v>
      </c>
      <c r="C18" s="1"/>
      <c r="D18" s="1"/>
      <c r="E18" s="1"/>
      <c r="F18" s="1">
        <v>0</v>
      </c>
      <c r="G18" s="1">
        <v>3110000</v>
      </c>
      <c r="H18" s="1">
        <v>0</v>
      </c>
      <c r="I18" s="1">
        <v>0</v>
      </c>
      <c r="J18" s="1">
        <v>0</v>
      </c>
      <c r="K18" s="1">
        <v>0</v>
      </c>
      <c r="L18" s="4">
        <f t="shared" si="0"/>
        <v>0</v>
      </c>
      <c r="M18" s="4">
        <f t="shared" si="0"/>
        <v>3110000</v>
      </c>
    </row>
    <row r="19" spans="1:13" ht="14.5" x14ac:dyDescent="0.35">
      <c r="A19" s="1" t="s">
        <v>32</v>
      </c>
      <c r="B19" s="4" t="s">
        <v>33</v>
      </c>
      <c r="C19" s="1"/>
      <c r="D19" s="1"/>
      <c r="E19" s="1"/>
      <c r="F19" s="8">
        <v>3354000</v>
      </c>
      <c r="G19" s="8">
        <v>3354000</v>
      </c>
      <c r="H19" s="1">
        <v>0</v>
      </c>
      <c r="I19" s="1">
        <v>0</v>
      </c>
      <c r="J19" s="1">
        <v>0</v>
      </c>
      <c r="K19" s="1">
        <v>0</v>
      </c>
      <c r="L19" s="4">
        <f t="shared" si="0"/>
        <v>3354000</v>
      </c>
      <c r="M19" s="4">
        <f t="shared" si="0"/>
        <v>3354000</v>
      </c>
    </row>
    <row r="20" spans="1:13" ht="14.5" x14ac:dyDescent="0.35">
      <c r="A20" s="1"/>
      <c r="B20" s="1"/>
      <c r="C20" s="1" t="s">
        <v>34</v>
      </c>
      <c r="D20" s="1"/>
      <c r="E20" s="1"/>
      <c r="F20" s="8"/>
      <c r="G20" s="8"/>
      <c r="H20" s="1"/>
      <c r="I20" s="1"/>
      <c r="J20" s="1"/>
      <c r="K20" s="1"/>
      <c r="L20" s="4">
        <f t="shared" si="0"/>
        <v>0</v>
      </c>
      <c r="M20" s="4">
        <f t="shared" si="0"/>
        <v>0</v>
      </c>
    </row>
    <row r="21" spans="1:13" ht="14.5" x14ac:dyDescent="0.35">
      <c r="A21" s="1"/>
      <c r="B21" s="1"/>
      <c r="C21" s="1" t="s">
        <v>35</v>
      </c>
      <c r="D21" s="1"/>
      <c r="E21" s="1"/>
      <c r="F21" s="8"/>
      <c r="G21" s="8"/>
      <c r="H21" s="1"/>
      <c r="I21" s="1"/>
      <c r="J21" s="1"/>
      <c r="K21" s="1"/>
      <c r="L21" s="4">
        <f t="shared" si="0"/>
        <v>0</v>
      </c>
      <c r="M21" s="4">
        <f t="shared" si="0"/>
        <v>0</v>
      </c>
    </row>
    <row r="22" spans="1:13" ht="14.5" x14ac:dyDescent="0.35">
      <c r="A22" s="1" t="s">
        <v>36</v>
      </c>
      <c r="B22" s="4" t="s">
        <v>37</v>
      </c>
      <c r="C22" s="1"/>
      <c r="D22" s="1"/>
      <c r="E22" s="1"/>
      <c r="F22" s="8">
        <v>17000000</v>
      </c>
      <c r="G22" s="8">
        <v>17000000</v>
      </c>
      <c r="H22" s="1">
        <v>0</v>
      </c>
      <c r="I22" s="1">
        <v>0</v>
      </c>
      <c r="J22" s="1">
        <v>0</v>
      </c>
      <c r="K22" s="1">
        <v>0</v>
      </c>
      <c r="L22" s="4">
        <f t="shared" si="0"/>
        <v>17000000</v>
      </c>
      <c r="M22" s="4">
        <f t="shared" si="0"/>
        <v>17000000</v>
      </c>
    </row>
    <row r="23" spans="1:13" ht="14.5" x14ac:dyDescent="0.35">
      <c r="A23" s="1" t="s">
        <v>38</v>
      </c>
      <c r="B23" s="4" t="s">
        <v>39</v>
      </c>
      <c r="C23" s="1"/>
      <c r="D23" s="1"/>
      <c r="E23" s="1"/>
      <c r="F23" s="8">
        <v>2500000</v>
      </c>
      <c r="G23" s="8">
        <v>0</v>
      </c>
      <c r="H23" s="1">
        <v>0</v>
      </c>
      <c r="I23" s="1">
        <v>0</v>
      </c>
      <c r="J23" s="1">
        <v>0</v>
      </c>
      <c r="K23" s="1">
        <v>0</v>
      </c>
      <c r="L23" s="4">
        <f t="shared" si="0"/>
        <v>2500000</v>
      </c>
      <c r="M23" s="4">
        <f t="shared" si="0"/>
        <v>0</v>
      </c>
    </row>
    <row r="24" spans="1:13" ht="14.5" x14ac:dyDescent="0.35">
      <c r="A24" s="1" t="s">
        <v>40</v>
      </c>
      <c r="B24" s="4" t="s">
        <v>41</v>
      </c>
      <c r="C24" s="1"/>
      <c r="D24" s="1"/>
      <c r="E24" s="1"/>
      <c r="F24" s="8">
        <v>200000</v>
      </c>
      <c r="G24" s="8">
        <v>200000</v>
      </c>
      <c r="H24" s="1">
        <v>0</v>
      </c>
      <c r="I24" s="1">
        <v>0</v>
      </c>
      <c r="J24" s="1">
        <v>0</v>
      </c>
      <c r="K24" s="1">
        <v>0</v>
      </c>
      <c r="L24" s="4">
        <f t="shared" si="0"/>
        <v>200000</v>
      </c>
      <c r="M24" s="4">
        <f t="shared" si="0"/>
        <v>200000</v>
      </c>
    </row>
    <row r="25" spans="1:13" ht="14.5" x14ac:dyDescent="0.35">
      <c r="A25" s="1"/>
      <c r="B25" s="4" t="s">
        <v>42</v>
      </c>
      <c r="C25" s="1"/>
      <c r="D25" s="1"/>
      <c r="E25" s="1"/>
      <c r="F25" s="4">
        <f>SUM(F19:F24)</f>
        <v>23054000</v>
      </c>
      <c r="G25" s="4">
        <f>SUM(G19:G24)</f>
        <v>20554000</v>
      </c>
      <c r="H25" s="4">
        <f t="shared" ref="H25:J25" si="2">SUM(H19:H24)</f>
        <v>0</v>
      </c>
      <c r="I25" s="4"/>
      <c r="J25" s="4">
        <f t="shared" si="2"/>
        <v>0</v>
      </c>
      <c r="K25" s="4"/>
      <c r="L25" s="4">
        <f t="shared" si="0"/>
        <v>23054000</v>
      </c>
      <c r="M25" s="4">
        <f t="shared" si="0"/>
        <v>20554000</v>
      </c>
    </row>
    <row r="26" spans="1:13" ht="14.5" x14ac:dyDescent="0.35">
      <c r="A26" s="1" t="s">
        <v>43</v>
      </c>
      <c r="B26" s="4" t="s">
        <v>44</v>
      </c>
      <c r="C26" s="1"/>
      <c r="D26" s="1"/>
      <c r="E26" s="1"/>
      <c r="F26" s="4">
        <v>500000</v>
      </c>
      <c r="G26" s="4">
        <v>500000</v>
      </c>
      <c r="H26" s="1"/>
      <c r="I26" s="1"/>
      <c r="J26" s="1"/>
      <c r="K26" s="1"/>
      <c r="L26" s="4">
        <f t="shared" si="0"/>
        <v>500000</v>
      </c>
      <c r="M26" s="4">
        <f t="shared" si="0"/>
        <v>500000</v>
      </c>
    </row>
    <row r="27" spans="1:13" ht="14.5" x14ac:dyDescent="0.35">
      <c r="A27" s="1" t="s">
        <v>45</v>
      </c>
      <c r="B27" s="4" t="s">
        <v>46</v>
      </c>
      <c r="C27" s="1"/>
      <c r="D27" s="1"/>
      <c r="E27" s="1"/>
      <c r="F27" s="4">
        <v>400000</v>
      </c>
      <c r="G27" s="4">
        <v>400000</v>
      </c>
      <c r="H27" s="1">
        <v>0</v>
      </c>
      <c r="I27" s="1">
        <v>0</v>
      </c>
      <c r="J27" s="1">
        <v>0</v>
      </c>
      <c r="K27" s="1">
        <v>26116</v>
      </c>
      <c r="L27" s="4">
        <f t="shared" si="0"/>
        <v>400000</v>
      </c>
      <c r="M27" s="4">
        <f t="shared" si="0"/>
        <v>426116</v>
      </c>
    </row>
    <row r="28" spans="1:13" ht="14.5" x14ac:dyDescent="0.35">
      <c r="A28" s="1" t="s">
        <v>47</v>
      </c>
      <c r="B28" s="4" t="s">
        <v>48</v>
      </c>
      <c r="C28" s="1"/>
      <c r="D28" s="1"/>
      <c r="E28" s="1"/>
      <c r="F28" s="4">
        <v>400000</v>
      </c>
      <c r="G28" s="4">
        <v>400000</v>
      </c>
      <c r="H28" s="4">
        <v>762000</v>
      </c>
      <c r="I28" s="4">
        <v>762000</v>
      </c>
      <c r="J28" s="4">
        <v>635000</v>
      </c>
      <c r="K28" s="4">
        <v>729420</v>
      </c>
      <c r="L28" s="4">
        <f t="shared" si="0"/>
        <v>1797000</v>
      </c>
      <c r="M28" s="4">
        <f t="shared" si="0"/>
        <v>1891420</v>
      </c>
    </row>
    <row r="29" spans="1:13" ht="14.5" x14ac:dyDescent="0.35">
      <c r="A29" s="1" t="s">
        <v>49</v>
      </c>
      <c r="B29" s="4" t="s">
        <v>50</v>
      </c>
      <c r="C29" s="1"/>
      <c r="D29" s="1"/>
      <c r="E29" s="1"/>
      <c r="F29" s="4">
        <v>400000</v>
      </c>
      <c r="G29" s="4">
        <v>8507910</v>
      </c>
      <c r="H29" s="1">
        <v>0</v>
      </c>
      <c r="I29" s="1">
        <v>0</v>
      </c>
      <c r="J29" s="1">
        <v>0</v>
      </c>
      <c r="K29" s="1">
        <v>0</v>
      </c>
      <c r="L29" s="4">
        <f t="shared" si="0"/>
        <v>400000</v>
      </c>
      <c r="M29" s="4">
        <f t="shared" si="0"/>
        <v>8507910</v>
      </c>
    </row>
    <row r="30" spans="1:13" ht="14.5" x14ac:dyDescent="0.35">
      <c r="A30" s="1" t="s">
        <v>51</v>
      </c>
      <c r="B30" s="4" t="s">
        <v>52</v>
      </c>
      <c r="C30" s="1"/>
      <c r="D30" s="1"/>
      <c r="E30" s="1"/>
      <c r="F30" s="4">
        <v>100000</v>
      </c>
      <c r="G30" s="4">
        <v>100000</v>
      </c>
      <c r="H30" s="1">
        <v>0</v>
      </c>
      <c r="I30" s="1">
        <v>0</v>
      </c>
      <c r="J30" s="1">
        <v>0</v>
      </c>
      <c r="K30" s="1">
        <v>0</v>
      </c>
      <c r="L30" s="4">
        <f t="shared" si="0"/>
        <v>100000</v>
      </c>
      <c r="M30" s="4">
        <f t="shared" si="0"/>
        <v>100000</v>
      </c>
    </row>
    <row r="31" spans="1:13" ht="14.5" x14ac:dyDescent="0.35">
      <c r="A31" s="1" t="s">
        <v>53</v>
      </c>
      <c r="B31" s="4" t="s">
        <v>54</v>
      </c>
      <c r="C31" s="1"/>
      <c r="D31" s="1"/>
      <c r="E31" s="1"/>
      <c r="F31" s="4">
        <v>27000</v>
      </c>
      <c r="G31" s="4">
        <v>27000</v>
      </c>
      <c r="H31" s="1">
        <v>0</v>
      </c>
      <c r="I31" s="1">
        <v>0</v>
      </c>
      <c r="J31" s="1">
        <v>0</v>
      </c>
      <c r="K31" s="1">
        <v>0</v>
      </c>
      <c r="L31" s="4">
        <f t="shared" si="0"/>
        <v>27000</v>
      </c>
      <c r="M31" s="4">
        <f t="shared" si="0"/>
        <v>27000</v>
      </c>
    </row>
    <row r="32" spans="1:13" ht="14.5" x14ac:dyDescent="0.35">
      <c r="A32" s="1" t="s">
        <v>55</v>
      </c>
      <c r="B32" s="4" t="s">
        <v>56</v>
      </c>
      <c r="C32" s="1"/>
      <c r="D32" s="1"/>
      <c r="E32" s="1"/>
      <c r="F32" s="4">
        <v>5000</v>
      </c>
      <c r="G32" s="4">
        <v>5000</v>
      </c>
      <c r="H32" s="1">
        <v>0</v>
      </c>
      <c r="I32" s="1">
        <v>0</v>
      </c>
      <c r="J32" s="1">
        <v>0</v>
      </c>
      <c r="K32" s="1">
        <v>0</v>
      </c>
      <c r="L32" s="4">
        <f t="shared" si="0"/>
        <v>5000</v>
      </c>
      <c r="M32" s="4">
        <f t="shared" si="0"/>
        <v>5000</v>
      </c>
    </row>
    <row r="33" spans="1:13" ht="14.5" x14ac:dyDescent="0.35">
      <c r="A33" s="1" t="s">
        <v>57</v>
      </c>
      <c r="B33" s="4" t="s">
        <v>58</v>
      </c>
      <c r="C33" s="1"/>
      <c r="D33" s="1"/>
      <c r="E33" s="1"/>
      <c r="F33" s="4">
        <v>0</v>
      </c>
      <c r="G33" s="4">
        <v>5000</v>
      </c>
      <c r="H33" s="1">
        <v>0</v>
      </c>
      <c r="I33" s="1">
        <v>0</v>
      </c>
      <c r="J33" s="1">
        <v>10994500</v>
      </c>
      <c r="K33" s="1">
        <v>769948</v>
      </c>
      <c r="L33" s="4">
        <f t="shared" si="0"/>
        <v>10994500</v>
      </c>
      <c r="M33" s="4">
        <f t="shared" si="0"/>
        <v>774948</v>
      </c>
    </row>
    <row r="34" spans="1:13" ht="14.5" x14ac:dyDescent="0.35">
      <c r="A34" s="1" t="s">
        <v>59</v>
      </c>
      <c r="B34" s="4" t="s">
        <v>60</v>
      </c>
      <c r="C34" s="1"/>
      <c r="D34" s="1"/>
      <c r="E34" s="1"/>
      <c r="F34" s="4">
        <v>500000</v>
      </c>
      <c r="G34" s="4">
        <v>717320</v>
      </c>
      <c r="H34" s="1">
        <v>0</v>
      </c>
      <c r="I34" s="1">
        <v>0</v>
      </c>
      <c r="J34" s="1">
        <v>0</v>
      </c>
      <c r="K34" s="1">
        <v>0</v>
      </c>
      <c r="L34" s="4">
        <f t="shared" si="0"/>
        <v>500000</v>
      </c>
      <c r="M34" s="4">
        <f t="shared" si="0"/>
        <v>717320</v>
      </c>
    </row>
    <row r="35" spans="1:13" ht="14.5" x14ac:dyDescent="0.35">
      <c r="A35" s="1"/>
      <c r="B35" s="4" t="s">
        <v>61</v>
      </c>
      <c r="C35" s="1"/>
      <c r="D35" s="1"/>
      <c r="E35" s="1"/>
      <c r="F35" s="4">
        <f>SUM(F14+F15+F25+F26+F27+F28+F29+F30+F31+F32+F33+F34)</f>
        <v>137071410</v>
      </c>
      <c r="G35" s="4">
        <f>SUM(G14+G15+G18+G25+G26+G27+G28+G29+G30+G31+G32+G33+G34)</f>
        <v>181209009</v>
      </c>
      <c r="H35" s="4">
        <f>SUM(H14:H34)</f>
        <v>762000</v>
      </c>
      <c r="I35" s="4">
        <f>SUM(I14:I34)</f>
        <v>762000</v>
      </c>
      <c r="J35" s="4">
        <f>SUM(J14:J34)</f>
        <v>26708588</v>
      </c>
      <c r="K35" s="4">
        <f>SUM(K14:K34)</f>
        <v>1525484</v>
      </c>
      <c r="L35" s="4">
        <f t="shared" si="0"/>
        <v>164541998</v>
      </c>
      <c r="M35" s="4">
        <f>SUM(G35+I35+K35)</f>
        <v>183496493</v>
      </c>
    </row>
    <row r="36" spans="1:13" ht="14.5" x14ac:dyDescent="0.35">
      <c r="A36" s="1" t="s">
        <v>62</v>
      </c>
      <c r="B36" s="1" t="s">
        <v>63</v>
      </c>
      <c r="C36" s="1"/>
      <c r="D36" s="1"/>
      <c r="E36" s="1"/>
      <c r="F36" s="1">
        <v>39814773</v>
      </c>
      <c r="G36" s="1">
        <v>39814773</v>
      </c>
      <c r="H36" s="1">
        <v>5437239</v>
      </c>
      <c r="I36" s="1">
        <v>5437239</v>
      </c>
      <c r="J36" s="1">
        <v>0</v>
      </c>
      <c r="K36" s="1">
        <v>3077197</v>
      </c>
      <c r="L36" s="4">
        <f t="shared" si="0"/>
        <v>45252012</v>
      </c>
      <c r="M36" s="4">
        <f t="shared" si="0"/>
        <v>48329209</v>
      </c>
    </row>
    <row r="37" spans="1:13" ht="14.5" x14ac:dyDescent="0.35">
      <c r="A37" s="1" t="s">
        <v>64</v>
      </c>
      <c r="B37" s="1" t="s">
        <v>65</v>
      </c>
      <c r="C37" s="1"/>
      <c r="D37" s="1"/>
      <c r="E37" s="1"/>
      <c r="F37" s="1">
        <v>0</v>
      </c>
      <c r="G37" s="1">
        <v>0</v>
      </c>
      <c r="H37" s="1">
        <v>15666350</v>
      </c>
      <c r="I37" s="1">
        <v>16635070</v>
      </c>
      <c r="J37" s="1">
        <v>58166000</v>
      </c>
      <c r="K37" s="1">
        <v>86046129</v>
      </c>
      <c r="L37" s="4">
        <f t="shared" si="0"/>
        <v>73832350</v>
      </c>
      <c r="M37" s="4">
        <f>SUM(G37+I37+K37)</f>
        <v>102681199</v>
      </c>
    </row>
    <row r="38" spans="1:13" ht="14.5" x14ac:dyDescent="0.35">
      <c r="A38" s="9" t="s">
        <v>62</v>
      </c>
      <c r="B38" s="10" t="s">
        <v>66</v>
      </c>
      <c r="C38" s="1"/>
      <c r="D38" s="1"/>
      <c r="E38" s="1"/>
      <c r="F38" s="10">
        <f>SUM(F36+F37)</f>
        <v>39814773</v>
      </c>
      <c r="G38" s="10">
        <f>SUM(G36+G37)</f>
        <v>39814773</v>
      </c>
      <c r="H38" s="10">
        <f t="shared" ref="H38:K38" si="3">SUM(H36+H37)</f>
        <v>21103589</v>
      </c>
      <c r="I38" s="10">
        <f t="shared" si="3"/>
        <v>22072309</v>
      </c>
      <c r="J38" s="10">
        <f t="shared" si="3"/>
        <v>58166000</v>
      </c>
      <c r="K38" s="10">
        <f t="shared" si="3"/>
        <v>89123326</v>
      </c>
      <c r="L38" s="4">
        <f t="shared" si="0"/>
        <v>119084362</v>
      </c>
      <c r="M38" s="4">
        <f t="shared" si="0"/>
        <v>151010408</v>
      </c>
    </row>
    <row r="39" spans="1:13" ht="14.5" x14ac:dyDescent="0.35">
      <c r="A39" s="9"/>
      <c r="B39" s="10"/>
      <c r="C39" s="1"/>
      <c r="D39" s="1"/>
      <c r="E39" s="1"/>
      <c r="F39" s="10"/>
      <c r="G39" s="10"/>
      <c r="H39" s="1"/>
      <c r="I39" s="1"/>
      <c r="J39" s="1"/>
      <c r="K39" s="1"/>
      <c r="L39" s="4">
        <f t="shared" si="0"/>
        <v>0</v>
      </c>
      <c r="M39" s="4">
        <f t="shared" si="0"/>
        <v>0</v>
      </c>
    </row>
    <row r="40" spans="1:13" ht="14.5" x14ac:dyDescent="0.35">
      <c r="A40" s="1"/>
      <c r="B40" s="4" t="s">
        <v>67</v>
      </c>
      <c r="C40" s="1"/>
      <c r="D40" s="1"/>
      <c r="E40" s="1"/>
      <c r="F40" s="4">
        <f>SUM(F35+F38)</f>
        <v>176886183</v>
      </c>
      <c r="G40" s="4">
        <f>SUM(G35+G38)</f>
        <v>221023782</v>
      </c>
      <c r="H40" s="4">
        <f t="shared" ref="H40:J40" si="4">SUM(H35+H38)</f>
        <v>21865589</v>
      </c>
      <c r="I40" s="4">
        <f t="shared" si="4"/>
        <v>22834309</v>
      </c>
      <c r="J40" s="4">
        <f t="shared" si="4"/>
        <v>84874588</v>
      </c>
      <c r="K40" s="4">
        <f>SUM(K35+K38)</f>
        <v>90648810</v>
      </c>
      <c r="L40" s="4">
        <f>SUM(F40+H40+J40)</f>
        <v>283626360</v>
      </c>
      <c r="M40" s="4">
        <f>SUM(G40+I40+K40)</f>
        <v>334506901</v>
      </c>
    </row>
    <row r="41" spans="1:13" ht="14.5" customHeight="1" x14ac:dyDescent="0.3">
      <c r="A41" s="119" t="s">
        <v>472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3" x14ac:dyDescent="0.3">
      <c r="A42" s="126" t="s">
        <v>436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</sheetData>
  <mergeCells count="10">
    <mergeCell ref="F6:G6"/>
    <mergeCell ref="H6:I6"/>
    <mergeCell ref="J6:K6"/>
    <mergeCell ref="A42:M42"/>
    <mergeCell ref="A1:E2"/>
    <mergeCell ref="J1:M1"/>
    <mergeCell ref="F2:M2"/>
    <mergeCell ref="F3:M3"/>
    <mergeCell ref="F4:L4"/>
    <mergeCell ref="A41:M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0" workbookViewId="0">
      <selection activeCell="B52" sqref="B52:I52"/>
    </sheetView>
  </sheetViews>
  <sheetFormatPr defaultRowHeight="12" x14ac:dyDescent="0.3"/>
  <cols>
    <col min="6" max="6" width="17.6640625" customWidth="1"/>
    <col min="7" max="7" width="16.33203125" customWidth="1"/>
    <col min="8" max="8" width="13.33203125" customWidth="1"/>
    <col min="9" max="9" width="15.44140625" customWidth="1"/>
  </cols>
  <sheetData>
    <row r="1" spans="1:9" x14ac:dyDescent="0.3">
      <c r="A1" s="105" t="s">
        <v>437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3">
      <c r="A2" s="1"/>
      <c r="B2" s="33"/>
      <c r="C2" s="1"/>
      <c r="D2" s="1"/>
      <c r="E2" s="1"/>
      <c r="F2" s="1"/>
      <c r="G2" s="100" t="s">
        <v>1</v>
      </c>
      <c r="H2" s="101"/>
      <c r="I2" s="102"/>
    </row>
    <row r="3" spans="1:9" ht="14.5" x14ac:dyDescent="0.35">
      <c r="A3" s="1"/>
      <c r="B3" s="34" t="s">
        <v>263</v>
      </c>
      <c r="C3" s="35"/>
      <c r="D3" s="35"/>
      <c r="E3" s="35"/>
      <c r="F3" s="1"/>
      <c r="G3" s="1"/>
      <c r="H3" s="1"/>
      <c r="I3" s="1"/>
    </row>
    <row r="4" spans="1:9" ht="14.5" x14ac:dyDescent="0.35">
      <c r="A4" s="1"/>
      <c r="B4" s="34"/>
      <c r="C4" s="35"/>
      <c r="D4" s="35"/>
      <c r="E4" s="35"/>
      <c r="F4" s="1"/>
      <c r="G4" s="1"/>
      <c r="H4" s="1"/>
      <c r="I4" s="1"/>
    </row>
    <row r="5" spans="1:9" ht="14.5" x14ac:dyDescent="0.35">
      <c r="A5" s="1"/>
      <c r="B5" s="34"/>
      <c r="C5" s="35"/>
      <c r="D5" s="35"/>
      <c r="E5" s="35"/>
      <c r="F5" s="106">
        <v>2020</v>
      </c>
      <c r="G5" s="107"/>
      <c r="H5" s="36"/>
      <c r="I5" s="1"/>
    </row>
    <row r="6" spans="1:9" ht="14.5" x14ac:dyDescent="0.35">
      <c r="A6" s="1"/>
      <c r="B6" s="34" t="s">
        <v>264</v>
      </c>
      <c r="C6" s="1"/>
      <c r="D6" s="1"/>
      <c r="E6" s="1"/>
      <c r="F6" s="37" t="s">
        <v>265</v>
      </c>
      <c r="G6" s="5" t="s">
        <v>166</v>
      </c>
      <c r="H6" s="5" t="s">
        <v>167</v>
      </c>
      <c r="I6" s="5" t="s">
        <v>166</v>
      </c>
    </row>
    <row r="7" spans="1:9" ht="14.5" x14ac:dyDescent="0.35">
      <c r="A7" s="1"/>
      <c r="C7" s="1"/>
      <c r="D7" s="1"/>
      <c r="E7" s="1"/>
      <c r="F7" s="1"/>
      <c r="G7" s="1"/>
      <c r="H7" s="1"/>
      <c r="I7" s="38">
        <v>44196</v>
      </c>
    </row>
    <row r="8" spans="1:9" ht="14.5" x14ac:dyDescent="0.35">
      <c r="A8" s="1" t="s">
        <v>64</v>
      </c>
      <c r="B8" s="34" t="s">
        <v>266</v>
      </c>
      <c r="C8" s="1"/>
      <c r="D8" s="1"/>
      <c r="E8" s="1"/>
      <c r="F8" s="1">
        <v>15666350</v>
      </c>
      <c r="G8" s="1">
        <v>17208580</v>
      </c>
      <c r="H8" s="1">
        <f>SUM(I8-G8)</f>
        <v>-573510</v>
      </c>
      <c r="I8" s="1">
        <v>16635070</v>
      </c>
    </row>
    <row r="9" spans="1:9" x14ac:dyDescent="0.3">
      <c r="A9" s="1"/>
      <c r="B9" s="39" t="s">
        <v>267</v>
      </c>
      <c r="C9" s="1" t="s">
        <v>268</v>
      </c>
      <c r="D9" s="1"/>
      <c r="E9" s="1"/>
      <c r="F9" s="1"/>
      <c r="G9" s="1"/>
      <c r="H9" s="1">
        <f t="shared" ref="H9:H51" si="0">SUM(I9-G9)</f>
        <v>0</v>
      </c>
      <c r="I9" s="1"/>
    </row>
    <row r="10" spans="1:9" x14ac:dyDescent="0.3">
      <c r="A10" s="1"/>
      <c r="B10" s="39" t="s">
        <v>267</v>
      </c>
      <c r="C10" s="1" t="s">
        <v>269</v>
      </c>
      <c r="D10" s="1"/>
      <c r="E10" s="1"/>
      <c r="F10" s="1"/>
      <c r="G10" s="1"/>
      <c r="H10" s="1">
        <f t="shared" si="0"/>
        <v>0</v>
      </c>
      <c r="I10" s="1"/>
    </row>
    <row r="11" spans="1:9" x14ac:dyDescent="0.3">
      <c r="A11" s="1" t="s">
        <v>270</v>
      </c>
      <c r="B11" s="14" t="s">
        <v>271</v>
      </c>
      <c r="C11" s="14"/>
      <c r="D11" s="14"/>
      <c r="E11" s="14"/>
      <c r="F11" s="1">
        <v>5437239</v>
      </c>
      <c r="G11" s="1">
        <v>5437239</v>
      </c>
      <c r="H11" s="1">
        <f t="shared" si="0"/>
        <v>0</v>
      </c>
      <c r="I11" s="1">
        <v>5437239</v>
      </c>
    </row>
    <row r="12" spans="1:9" x14ac:dyDescent="0.3">
      <c r="A12" s="1" t="s">
        <v>47</v>
      </c>
      <c r="B12" s="33" t="s">
        <v>48</v>
      </c>
      <c r="C12" s="1"/>
      <c r="D12" s="1"/>
      <c r="E12" s="1"/>
      <c r="F12" s="1">
        <v>762000</v>
      </c>
      <c r="G12" s="1">
        <v>762000</v>
      </c>
      <c r="H12" s="1">
        <f t="shared" si="0"/>
        <v>0</v>
      </c>
      <c r="I12" s="1">
        <v>762000</v>
      </c>
    </row>
    <row r="13" spans="1:9" ht="14.5" x14ac:dyDescent="0.35">
      <c r="A13" s="1"/>
      <c r="B13" s="34" t="s">
        <v>61</v>
      </c>
      <c r="C13" s="35"/>
      <c r="D13" s="35"/>
      <c r="E13" s="35"/>
      <c r="F13" s="35">
        <f>SUM(F8:F12)</f>
        <v>21865589</v>
      </c>
      <c r="G13" s="35">
        <f>SUM(G8:G12)</f>
        <v>23407819</v>
      </c>
      <c r="H13" s="4">
        <f t="shared" si="0"/>
        <v>-573510</v>
      </c>
      <c r="I13" s="35">
        <f>SUM(I8:I12)</f>
        <v>22834309</v>
      </c>
    </row>
    <row r="14" spans="1:9" ht="14.5" x14ac:dyDescent="0.35">
      <c r="A14" s="1"/>
      <c r="B14" s="34"/>
      <c r="C14" s="35"/>
      <c r="D14" s="35"/>
      <c r="E14" s="35"/>
      <c r="F14" s="35"/>
      <c r="G14" s="1"/>
      <c r="H14" s="1">
        <f t="shared" si="0"/>
        <v>0</v>
      </c>
      <c r="I14" s="1"/>
    </row>
    <row r="15" spans="1:9" ht="14.5" x14ac:dyDescent="0.35">
      <c r="A15" s="1"/>
      <c r="B15" s="34" t="s">
        <v>272</v>
      </c>
      <c r="C15" s="35"/>
      <c r="D15" s="35"/>
      <c r="E15" s="35"/>
      <c r="F15" s="1"/>
      <c r="G15" s="1"/>
      <c r="H15" s="1">
        <f t="shared" si="0"/>
        <v>0</v>
      </c>
      <c r="I15" s="1"/>
    </row>
    <row r="16" spans="1:9" x14ac:dyDescent="0.3">
      <c r="A16" s="1" t="s">
        <v>71</v>
      </c>
      <c r="B16" s="33" t="s">
        <v>72</v>
      </c>
      <c r="C16" s="8"/>
      <c r="D16" s="8"/>
      <c r="E16" s="8"/>
      <c r="F16" s="8">
        <v>10600000</v>
      </c>
      <c r="G16" s="1">
        <v>11050000</v>
      </c>
      <c r="H16" s="1">
        <f t="shared" si="0"/>
        <v>-180000</v>
      </c>
      <c r="I16" s="1">
        <v>10870000</v>
      </c>
    </row>
    <row r="17" spans="1:9" x14ac:dyDescent="0.3">
      <c r="A17" s="1" t="s">
        <v>73</v>
      </c>
      <c r="B17" s="33" t="s">
        <v>273</v>
      </c>
      <c r="C17" s="1"/>
      <c r="D17" s="1"/>
      <c r="E17" s="1"/>
      <c r="F17" s="1">
        <v>500000</v>
      </c>
      <c r="G17" s="1">
        <v>81730</v>
      </c>
      <c r="H17" s="1">
        <f t="shared" si="0"/>
        <v>0</v>
      </c>
      <c r="I17" s="1">
        <v>81730</v>
      </c>
    </row>
    <row r="18" spans="1:9" x14ac:dyDescent="0.3">
      <c r="A18" s="1" t="s">
        <v>75</v>
      </c>
      <c r="B18" s="33" t="s">
        <v>76</v>
      </c>
      <c r="C18" s="1"/>
      <c r="D18" s="1"/>
      <c r="E18" s="1"/>
      <c r="F18" s="1"/>
      <c r="G18" s="1"/>
      <c r="H18" s="1">
        <f t="shared" si="0"/>
        <v>420000</v>
      </c>
      <c r="I18" s="1">
        <v>420000</v>
      </c>
    </row>
    <row r="19" spans="1:9" x14ac:dyDescent="0.3">
      <c r="A19" s="1" t="s">
        <v>77</v>
      </c>
      <c r="B19" s="33" t="s">
        <v>78</v>
      </c>
      <c r="C19" s="1"/>
      <c r="D19" s="1"/>
      <c r="E19" s="1"/>
      <c r="F19" s="1">
        <v>132000</v>
      </c>
      <c r="G19" s="1">
        <v>132000</v>
      </c>
      <c r="H19" s="1">
        <f t="shared" si="0"/>
        <v>-132000</v>
      </c>
      <c r="I19" s="1">
        <v>0</v>
      </c>
    </row>
    <row r="20" spans="1:9" x14ac:dyDescent="0.3">
      <c r="A20" s="1" t="s">
        <v>81</v>
      </c>
      <c r="B20" s="33" t="s">
        <v>82</v>
      </c>
      <c r="C20" s="1"/>
      <c r="D20" s="1"/>
      <c r="E20" s="1"/>
      <c r="F20" s="1">
        <v>452829</v>
      </c>
      <c r="G20" s="1">
        <v>42705</v>
      </c>
      <c r="H20" s="1">
        <f t="shared" si="0"/>
        <v>-40000</v>
      </c>
      <c r="I20" s="1">
        <v>2705</v>
      </c>
    </row>
    <row r="21" spans="1:9" x14ac:dyDescent="0.3">
      <c r="A21" s="1" t="s">
        <v>83</v>
      </c>
      <c r="B21" s="33" t="s">
        <v>274</v>
      </c>
      <c r="C21" s="1"/>
      <c r="D21" s="1"/>
      <c r="E21" s="1"/>
      <c r="F21" s="1">
        <v>170000</v>
      </c>
      <c r="G21" s="1">
        <v>170000</v>
      </c>
      <c r="H21" s="1">
        <f t="shared" si="0"/>
        <v>0</v>
      </c>
      <c r="I21" s="1">
        <v>170000</v>
      </c>
    </row>
    <row r="22" spans="1:9" x14ac:dyDescent="0.3">
      <c r="A22" s="1" t="s">
        <v>85</v>
      </c>
      <c r="B22" s="33" t="s">
        <v>275</v>
      </c>
      <c r="C22" s="1"/>
      <c r="D22" s="1"/>
      <c r="E22" s="1"/>
      <c r="F22" s="1">
        <v>200000</v>
      </c>
      <c r="G22" s="1">
        <v>200000</v>
      </c>
      <c r="H22" s="1">
        <f t="shared" si="0"/>
        <v>-200000</v>
      </c>
      <c r="I22" s="1">
        <v>0</v>
      </c>
    </row>
    <row r="23" spans="1:9" ht="14.5" x14ac:dyDescent="0.35">
      <c r="A23" s="1"/>
      <c r="B23" s="34" t="s">
        <v>276</v>
      </c>
      <c r="C23" s="35"/>
      <c r="D23" s="35"/>
      <c r="E23" s="35"/>
      <c r="F23" s="35">
        <f>SUM(F16:F22)</f>
        <v>12054829</v>
      </c>
      <c r="G23" s="35">
        <f>SUM(G16:G22)</f>
        <v>11676435</v>
      </c>
      <c r="H23" s="4">
        <f t="shared" si="0"/>
        <v>-132000</v>
      </c>
      <c r="I23" s="35">
        <f>SUM(I16:I22)</f>
        <v>11544435</v>
      </c>
    </row>
    <row r="24" spans="1:9" ht="14.5" x14ac:dyDescent="0.35">
      <c r="A24" s="1" t="s">
        <v>94</v>
      </c>
      <c r="B24" s="34" t="s">
        <v>277</v>
      </c>
      <c r="C24" s="35"/>
      <c r="D24" s="35"/>
      <c r="E24" s="35"/>
      <c r="F24" s="35">
        <v>2200000</v>
      </c>
      <c r="G24" s="1">
        <v>2280000</v>
      </c>
      <c r="H24" s="1">
        <f t="shared" si="0"/>
        <v>-353000</v>
      </c>
      <c r="I24" s="1">
        <v>1927000</v>
      </c>
    </row>
    <row r="25" spans="1:9" ht="14.5" x14ac:dyDescent="0.35">
      <c r="A25" s="1"/>
      <c r="B25" s="34" t="s">
        <v>96</v>
      </c>
      <c r="C25" s="35"/>
      <c r="D25" s="1"/>
      <c r="E25" s="1"/>
      <c r="F25" s="4">
        <f>SUM(F23+F24)</f>
        <v>14254829</v>
      </c>
      <c r="G25" s="4">
        <f>SUM(G23+G24)</f>
        <v>13956435</v>
      </c>
      <c r="H25" s="4">
        <f t="shared" si="0"/>
        <v>-485000</v>
      </c>
      <c r="I25" s="4">
        <f>SUM(I23+I24)</f>
        <v>13471435</v>
      </c>
    </row>
    <row r="26" spans="1:9" x14ac:dyDescent="0.3">
      <c r="A26" s="1" t="s">
        <v>97</v>
      </c>
      <c r="B26" s="33" t="s">
        <v>278</v>
      </c>
      <c r="C26" s="1"/>
      <c r="D26" s="1"/>
      <c r="E26" s="1"/>
      <c r="F26" s="1">
        <v>100000</v>
      </c>
      <c r="G26" s="1">
        <v>100000</v>
      </c>
      <c r="H26" s="1">
        <f t="shared" si="0"/>
        <v>0</v>
      </c>
      <c r="I26" s="1">
        <v>100000</v>
      </c>
    </row>
    <row r="27" spans="1:9" x14ac:dyDescent="0.3">
      <c r="A27" s="1" t="s">
        <v>99</v>
      </c>
      <c r="B27" s="33" t="s">
        <v>100</v>
      </c>
      <c r="C27" s="1"/>
      <c r="D27" s="1"/>
      <c r="E27" s="1"/>
      <c r="F27" s="1">
        <v>1000000</v>
      </c>
      <c r="G27" s="1">
        <v>500000</v>
      </c>
      <c r="H27" s="1">
        <f t="shared" si="0"/>
        <v>179643</v>
      </c>
      <c r="I27" s="1">
        <v>679643</v>
      </c>
    </row>
    <row r="28" spans="1:9" x14ac:dyDescent="0.3">
      <c r="A28" s="1" t="s">
        <v>101</v>
      </c>
      <c r="B28" s="33" t="s">
        <v>279</v>
      </c>
      <c r="C28" s="1"/>
      <c r="D28" s="1"/>
      <c r="E28" s="1"/>
      <c r="F28" s="1">
        <v>100000</v>
      </c>
      <c r="G28" s="1">
        <v>100000</v>
      </c>
      <c r="H28" s="1">
        <f t="shared" si="0"/>
        <v>0</v>
      </c>
      <c r="I28" s="1">
        <v>100000</v>
      </c>
    </row>
    <row r="29" spans="1:9" x14ac:dyDescent="0.3">
      <c r="A29" s="1" t="s">
        <v>103</v>
      </c>
      <c r="B29" s="33" t="s">
        <v>280</v>
      </c>
      <c r="C29" s="1"/>
      <c r="D29" s="1"/>
      <c r="E29" s="1"/>
      <c r="F29" s="1">
        <v>80000</v>
      </c>
      <c r="G29" s="1">
        <v>80000</v>
      </c>
      <c r="H29" s="1">
        <f t="shared" si="0"/>
        <v>0</v>
      </c>
      <c r="I29" s="1">
        <v>80000</v>
      </c>
    </row>
    <row r="30" spans="1:9" x14ac:dyDescent="0.3">
      <c r="A30" s="1" t="s">
        <v>105</v>
      </c>
      <c r="B30" s="33" t="s">
        <v>106</v>
      </c>
      <c r="C30" s="1"/>
      <c r="D30" s="1"/>
      <c r="E30" s="1"/>
      <c r="F30" s="1">
        <v>600000</v>
      </c>
      <c r="G30" s="1">
        <v>600000</v>
      </c>
      <c r="H30" s="1">
        <f t="shared" si="0"/>
        <v>50000</v>
      </c>
      <c r="I30" s="1">
        <v>650000</v>
      </c>
    </row>
    <row r="31" spans="1:9" x14ac:dyDescent="0.3">
      <c r="A31" s="1"/>
      <c r="B31" s="33"/>
      <c r="C31" s="33" t="s">
        <v>281</v>
      </c>
      <c r="D31" s="1"/>
      <c r="E31" s="1"/>
      <c r="F31" s="1"/>
      <c r="G31" s="1"/>
      <c r="H31" s="1">
        <f t="shared" si="0"/>
        <v>0</v>
      </c>
      <c r="I31" s="1"/>
    </row>
    <row r="32" spans="1:9" x14ac:dyDescent="0.3">
      <c r="A32" s="1"/>
      <c r="B32" s="33"/>
      <c r="C32" s="33" t="s">
        <v>282</v>
      </c>
      <c r="D32" s="1"/>
      <c r="E32" s="1"/>
      <c r="F32" s="1"/>
      <c r="G32" s="1"/>
      <c r="H32" s="1">
        <f t="shared" si="0"/>
        <v>0</v>
      </c>
      <c r="I32" s="1"/>
    </row>
    <row r="33" spans="1:9" x14ac:dyDescent="0.3">
      <c r="A33" s="1"/>
      <c r="B33" s="33"/>
      <c r="C33" s="33" t="s">
        <v>283</v>
      </c>
      <c r="D33" s="1"/>
      <c r="E33" s="1"/>
      <c r="F33" s="1"/>
      <c r="G33" s="1"/>
      <c r="H33" s="1">
        <f t="shared" si="0"/>
        <v>0</v>
      </c>
      <c r="I33" s="1"/>
    </row>
    <row r="34" spans="1:9" x14ac:dyDescent="0.3">
      <c r="A34" s="1" t="s">
        <v>111</v>
      </c>
      <c r="B34" s="33" t="s">
        <v>284</v>
      </c>
      <c r="C34" s="1"/>
      <c r="D34" s="1"/>
      <c r="E34" s="1"/>
      <c r="F34" s="1">
        <v>200000</v>
      </c>
      <c r="G34" s="1">
        <v>200000</v>
      </c>
      <c r="H34" s="1">
        <f t="shared" si="0"/>
        <v>-150000</v>
      </c>
      <c r="I34" s="1">
        <v>50000</v>
      </c>
    </row>
    <row r="35" spans="1:9" x14ac:dyDescent="0.3">
      <c r="A35" s="1" t="s">
        <v>113</v>
      </c>
      <c r="B35" s="33" t="s">
        <v>48</v>
      </c>
      <c r="C35" s="1"/>
      <c r="D35" s="1"/>
      <c r="E35" s="1"/>
      <c r="F35" s="1">
        <v>600000</v>
      </c>
      <c r="G35" s="1">
        <v>600000</v>
      </c>
      <c r="H35" s="1">
        <f t="shared" si="0"/>
        <v>50000</v>
      </c>
      <c r="I35" s="1">
        <v>650000</v>
      </c>
    </row>
    <row r="36" spans="1:9" x14ac:dyDescent="0.3">
      <c r="A36" s="1" t="s">
        <v>114</v>
      </c>
      <c r="B36" s="33" t="s">
        <v>115</v>
      </c>
      <c r="C36" s="1"/>
      <c r="D36" s="1"/>
      <c r="E36" s="1"/>
      <c r="F36" s="1">
        <v>200000</v>
      </c>
      <c r="G36" s="1">
        <v>200000</v>
      </c>
      <c r="H36" s="1">
        <f t="shared" si="0"/>
        <v>-118153</v>
      </c>
      <c r="I36" s="1">
        <v>81847</v>
      </c>
    </row>
    <row r="37" spans="1:9" x14ac:dyDescent="0.3">
      <c r="A37" s="1" t="s">
        <v>116</v>
      </c>
      <c r="B37" s="33" t="s">
        <v>117</v>
      </c>
      <c r="C37" s="1"/>
      <c r="D37" s="1"/>
      <c r="E37" s="1"/>
      <c r="F37" s="1">
        <v>300000</v>
      </c>
      <c r="G37" s="1">
        <v>300000</v>
      </c>
      <c r="H37" s="1">
        <f t="shared" si="0"/>
        <v>0</v>
      </c>
      <c r="I37" s="1">
        <v>300000</v>
      </c>
    </row>
    <row r="38" spans="1:9" ht="14.5" x14ac:dyDescent="0.35">
      <c r="A38" s="1" t="s">
        <v>118</v>
      </c>
      <c r="B38" s="40" t="s">
        <v>285</v>
      </c>
      <c r="C38" s="35"/>
      <c r="D38" s="35"/>
      <c r="E38" s="35"/>
      <c r="F38" s="41">
        <v>50000</v>
      </c>
      <c r="G38" s="1">
        <v>50000</v>
      </c>
      <c r="H38" s="1">
        <f t="shared" si="0"/>
        <v>0</v>
      </c>
      <c r="I38" s="1">
        <v>50000</v>
      </c>
    </row>
    <row r="39" spans="1:9" x14ac:dyDescent="0.3">
      <c r="A39" s="1" t="s">
        <v>122</v>
      </c>
      <c r="B39" s="33" t="s">
        <v>286</v>
      </c>
      <c r="C39" s="1"/>
      <c r="D39" s="1"/>
      <c r="E39" s="1"/>
      <c r="F39" s="1">
        <v>860760</v>
      </c>
      <c r="G39" s="1">
        <v>858760</v>
      </c>
      <c r="H39" s="1">
        <f t="shared" si="0"/>
        <v>-141103</v>
      </c>
      <c r="I39" s="1">
        <v>717657</v>
      </c>
    </row>
    <row r="40" spans="1:9" x14ac:dyDescent="0.3">
      <c r="A40" s="1" t="s">
        <v>126</v>
      </c>
      <c r="B40" s="33" t="s">
        <v>287</v>
      </c>
      <c r="C40" s="1"/>
      <c r="D40" s="1"/>
      <c r="E40" s="1"/>
      <c r="F40" s="1">
        <v>50000</v>
      </c>
      <c r="G40" s="1">
        <v>252000</v>
      </c>
      <c r="H40" s="1">
        <f t="shared" si="0"/>
        <v>-100000</v>
      </c>
      <c r="I40" s="1">
        <v>152000</v>
      </c>
    </row>
    <row r="41" spans="1:9" ht="14.5" x14ac:dyDescent="0.35">
      <c r="A41" s="1"/>
      <c r="B41" s="42" t="s">
        <v>128</v>
      </c>
      <c r="C41" s="1"/>
      <c r="D41" s="1"/>
      <c r="E41" s="1"/>
      <c r="F41" s="4">
        <f>SUM(F26:F40)</f>
        <v>4140760</v>
      </c>
      <c r="G41" s="4">
        <f>SUM(G26:G40)</f>
        <v>3840760</v>
      </c>
      <c r="H41" s="4">
        <f t="shared" si="0"/>
        <v>-229613</v>
      </c>
      <c r="I41" s="4">
        <f>SUM(I26:I40)</f>
        <v>3611147</v>
      </c>
    </row>
    <row r="42" spans="1:9" ht="14.5" x14ac:dyDescent="0.35">
      <c r="A42" s="1" t="s">
        <v>133</v>
      </c>
      <c r="B42" s="42" t="s">
        <v>288</v>
      </c>
      <c r="C42" s="1"/>
      <c r="D42" s="1"/>
      <c r="E42" s="1"/>
      <c r="F42" s="4"/>
      <c r="G42" s="4">
        <v>3328394</v>
      </c>
      <c r="H42" s="1">
        <f t="shared" si="0"/>
        <v>0</v>
      </c>
      <c r="I42" s="1">
        <v>3328394</v>
      </c>
    </row>
    <row r="43" spans="1:9" ht="14.5" x14ac:dyDescent="0.35">
      <c r="A43" s="1" t="s">
        <v>137</v>
      </c>
      <c r="B43" s="42" t="s">
        <v>138</v>
      </c>
      <c r="C43" s="1"/>
      <c r="D43" s="1"/>
      <c r="E43" s="1"/>
      <c r="F43" s="4">
        <v>2200000</v>
      </c>
      <c r="G43" s="1">
        <v>0</v>
      </c>
      <c r="H43" s="1">
        <f t="shared" si="0"/>
        <v>0</v>
      </c>
      <c r="I43" s="1">
        <v>0</v>
      </c>
    </row>
    <row r="44" spans="1:9" x14ac:dyDescent="0.3">
      <c r="A44" s="1" t="s">
        <v>142</v>
      </c>
      <c r="B44" s="33" t="s">
        <v>289</v>
      </c>
      <c r="C44" s="1"/>
      <c r="D44" s="1"/>
      <c r="E44" s="1"/>
      <c r="F44" s="1">
        <v>1000000</v>
      </c>
      <c r="G44" s="1">
        <v>1811505</v>
      </c>
      <c r="H44" s="1">
        <f t="shared" si="0"/>
        <v>-522605</v>
      </c>
      <c r="I44" s="1">
        <v>1288900</v>
      </c>
    </row>
    <row r="45" spans="1:9" x14ac:dyDescent="0.3">
      <c r="A45" s="1" t="s">
        <v>144</v>
      </c>
      <c r="B45" s="33" t="s">
        <v>290</v>
      </c>
      <c r="C45" s="1"/>
      <c r="D45" s="1"/>
      <c r="E45" s="1"/>
      <c r="F45" s="1">
        <v>270000</v>
      </c>
      <c r="G45" s="1">
        <v>470725</v>
      </c>
      <c r="H45" s="1">
        <f t="shared" si="0"/>
        <v>-102900</v>
      </c>
      <c r="I45" s="1">
        <v>367825</v>
      </c>
    </row>
    <row r="46" spans="1:9" ht="14.5" x14ac:dyDescent="0.35">
      <c r="A46" s="1"/>
      <c r="B46" s="34" t="s">
        <v>291</v>
      </c>
      <c r="C46" s="35"/>
      <c r="D46" s="35"/>
      <c r="E46" s="35"/>
      <c r="F46" s="35">
        <f>SUM(F44:F45)</f>
        <v>1270000</v>
      </c>
      <c r="G46" s="35">
        <f>SUM(G44:G45)</f>
        <v>2282230</v>
      </c>
      <c r="H46" s="4">
        <f t="shared" si="0"/>
        <v>-625505</v>
      </c>
      <c r="I46" s="35">
        <f>SUM(I44:I45)</f>
        <v>1656725</v>
      </c>
    </row>
    <row r="47" spans="1:9" ht="14.5" x14ac:dyDescent="0.35">
      <c r="A47" s="1" t="s">
        <v>148</v>
      </c>
      <c r="B47" s="40" t="s">
        <v>149</v>
      </c>
      <c r="C47" s="35"/>
      <c r="D47" s="35"/>
      <c r="E47" s="35"/>
      <c r="F47" s="35"/>
      <c r="G47" s="35"/>
      <c r="H47" s="1">
        <f t="shared" si="0"/>
        <v>81024</v>
      </c>
      <c r="I47" s="41">
        <v>81024</v>
      </c>
    </row>
    <row r="48" spans="1:9" ht="14.5" x14ac:dyDescent="0.35">
      <c r="A48" s="1" t="s">
        <v>292</v>
      </c>
      <c r="B48" s="34" t="s">
        <v>151</v>
      </c>
      <c r="C48" s="35"/>
      <c r="D48" s="35"/>
      <c r="E48" s="35"/>
      <c r="F48" s="35"/>
      <c r="G48" s="35"/>
      <c r="H48" s="1">
        <f t="shared" si="0"/>
        <v>21876</v>
      </c>
      <c r="I48" s="41">
        <v>21876</v>
      </c>
    </row>
    <row r="49" spans="1:9" ht="14.5" x14ac:dyDescent="0.35">
      <c r="A49" s="1"/>
      <c r="B49" s="34" t="s">
        <v>293</v>
      </c>
      <c r="C49" s="35"/>
      <c r="D49" s="35"/>
      <c r="E49" s="35"/>
      <c r="F49" s="35"/>
      <c r="G49" s="35"/>
      <c r="H49" s="4">
        <f t="shared" si="0"/>
        <v>102900</v>
      </c>
      <c r="I49" s="35">
        <f>SUM(I47:I48)</f>
        <v>102900</v>
      </c>
    </row>
    <row r="50" spans="1:9" ht="14.5" x14ac:dyDescent="0.35">
      <c r="A50" s="1" t="s">
        <v>154</v>
      </c>
      <c r="B50" s="34" t="s">
        <v>294</v>
      </c>
      <c r="C50" s="35"/>
      <c r="D50" s="35"/>
      <c r="E50" s="35"/>
      <c r="F50" s="35"/>
      <c r="G50" s="35"/>
      <c r="H50" s="4">
        <f t="shared" si="0"/>
        <v>663708</v>
      </c>
      <c r="I50" s="35">
        <v>663708</v>
      </c>
    </row>
    <row r="51" spans="1:9" ht="14.5" x14ac:dyDescent="0.35">
      <c r="A51" s="1"/>
      <c r="B51" s="34" t="s">
        <v>295</v>
      </c>
      <c r="C51" s="35"/>
      <c r="D51" s="35"/>
      <c r="E51" s="35"/>
      <c r="F51" s="35">
        <f>SUM(F25+F41+F43+F46)</f>
        <v>21865589</v>
      </c>
      <c r="G51" s="35">
        <f>SUM(G25+G41+G42+G43+G46)</f>
        <v>23407819</v>
      </c>
      <c r="H51" s="4">
        <f t="shared" si="0"/>
        <v>-573510</v>
      </c>
      <c r="I51" s="35">
        <f>SUM(I25+I41+I42+I43+I46+I49+I50)</f>
        <v>22834309</v>
      </c>
    </row>
    <row r="52" spans="1:9" ht="14.5" x14ac:dyDescent="0.35">
      <c r="A52" s="2"/>
      <c r="B52" s="130" t="s">
        <v>472</v>
      </c>
      <c r="C52" s="128"/>
      <c r="D52" s="128"/>
      <c r="E52" s="128"/>
      <c r="F52" s="128"/>
      <c r="G52" s="128"/>
      <c r="H52" s="128"/>
      <c r="I52" s="129"/>
    </row>
    <row r="53" spans="1:9" x14ac:dyDescent="0.3">
      <c r="A53" s="100" t="s">
        <v>435</v>
      </c>
      <c r="B53" s="101"/>
      <c r="C53" s="101"/>
      <c r="D53" s="101"/>
      <c r="E53" s="101"/>
      <c r="F53" s="101"/>
      <c r="G53" s="101"/>
      <c r="H53" s="101"/>
      <c r="I53" s="102"/>
    </row>
    <row r="54" spans="1:9" ht="14.5" x14ac:dyDescent="0.35">
      <c r="A54" s="1"/>
      <c r="B54" s="33"/>
      <c r="C54" s="1"/>
      <c r="D54" s="1"/>
      <c r="E54" s="1"/>
      <c r="F54" s="35"/>
      <c r="G54" s="1"/>
      <c r="H54" s="1"/>
      <c r="I54" s="1"/>
    </row>
  </sheetData>
  <mergeCells count="5">
    <mergeCell ref="A1:I1"/>
    <mergeCell ref="G2:I2"/>
    <mergeCell ref="F5:G5"/>
    <mergeCell ref="A53:I53"/>
    <mergeCell ref="B52:I5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L2" sqref="L2:Q2"/>
    </sheetView>
  </sheetViews>
  <sheetFormatPr defaultRowHeight="12" x14ac:dyDescent="0.3"/>
  <cols>
    <col min="1" max="1" width="7" customWidth="1"/>
    <col min="2" max="2" width="9.21875" customWidth="1"/>
    <col min="4" max="4" width="16.5546875" customWidth="1"/>
    <col min="5" max="5" width="9.21875" customWidth="1"/>
    <col min="6" max="6" width="8.88671875" customWidth="1"/>
    <col min="7" max="7" width="9.109375" customWidth="1"/>
    <col min="8" max="8" width="8.77734375" customWidth="1"/>
    <col min="9" max="9" width="9.21875" customWidth="1"/>
    <col min="10" max="10" width="8.5546875" customWidth="1"/>
    <col min="11" max="12" width="8.33203125" customWidth="1"/>
    <col min="13" max="13" width="8.21875" customWidth="1"/>
    <col min="14" max="14" width="7.88671875" customWidth="1"/>
    <col min="15" max="15" width="7.6640625" customWidth="1"/>
    <col min="16" max="16" width="7.33203125" customWidth="1"/>
    <col min="17" max="17" width="11" customWidth="1"/>
    <col min="257" max="257" width="7" customWidth="1"/>
    <col min="258" max="258" width="9.21875" customWidth="1"/>
    <col min="260" max="260" width="16.5546875" customWidth="1"/>
    <col min="261" max="261" width="9.21875" customWidth="1"/>
    <col min="262" max="262" width="8.88671875" customWidth="1"/>
    <col min="263" max="263" width="9.109375" customWidth="1"/>
    <col min="264" max="264" width="8.77734375" customWidth="1"/>
    <col min="265" max="265" width="9.21875" customWidth="1"/>
    <col min="266" max="266" width="8.5546875" customWidth="1"/>
    <col min="267" max="268" width="8.33203125" customWidth="1"/>
    <col min="269" max="269" width="8.21875" customWidth="1"/>
    <col min="270" max="270" width="7.88671875" customWidth="1"/>
    <col min="271" max="271" width="7.6640625" customWidth="1"/>
    <col min="272" max="272" width="7.33203125" customWidth="1"/>
    <col min="273" max="273" width="11" customWidth="1"/>
    <col min="513" max="513" width="7" customWidth="1"/>
    <col min="514" max="514" width="9.21875" customWidth="1"/>
    <col min="516" max="516" width="16.5546875" customWidth="1"/>
    <col min="517" max="517" width="9.21875" customWidth="1"/>
    <col min="518" max="518" width="8.88671875" customWidth="1"/>
    <col min="519" max="519" width="9.109375" customWidth="1"/>
    <col min="520" max="520" width="8.77734375" customWidth="1"/>
    <col min="521" max="521" width="9.21875" customWidth="1"/>
    <col min="522" max="522" width="8.5546875" customWidth="1"/>
    <col min="523" max="524" width="8.33203125" customWidth="1"/>
    <col min="525" max="525" width="8.21875" customWidth="1"/>
    <col min="526" max="526" width="7.88671875" customWidth="1"/>
    <col min="527" max="527" width="7.6640625" customWidth="1"/>
    <col min="528" max="528" width="7.33203125" customWidth="1"/>
    <col min="529" max="529" width="11" customWidth="1"/>
    <col min="769" max="769" width="7" customWidth="1"/>
    <col min="770" max="770" width="9.21875" customWidth="1"/>
    <col min="772" max="772" width="16.5546875" customWidth="1"/>
    <col min="773" max="773" width="9.21875" customWidth="1"/>
    <col min="774" max="774" width="8.88671875" customWidth="1"/>
    <col min="775" max="775" width="9.109375" customWidth="1"/>
    <col min="776" max="776" width="8.77734375" customWidth="1"/>
    <col min="777" max="777" width="9.21875" customWidth="1"/>
    <col min="778" max="778" width="8.5546875" customWidth="1"/>
    <col min="779" max="780" width="8.33203125" customWidth="1"/>
    <col min="781" max="781" width="8.21875" customWidth="1"/>
    <col min="782" max="782" width="7.88671875" customWidth="1"/>
    <col min="783" max="783" width="7.6640625" customWidth="1"/>
    <col min="784" max="784" width="7.33203125" customWidth="1"/>
    <col min="785" max="785" width="11" customWidth="1"/>
    <col min="1025" max="1025" width="7" customWidth="1"/>
    <col min="1026" max="1026" width="9.21875" customWidth="1"/>
    <col min="1028" max="1028" width="16.5546875" customWidth="1"/>
    <col min="1029" max="1029" width="9.21875" customWidth="1"/>
    <col min="1030" max="1030" width="8.88671875" customWidth="1"/>
    <col min="1031" max="1031" width="9.109375" customWidth="1"/>
    <col min="1032" max="1032" width="8.77734375" customWidth="1"/>
    <col min="1033" max="1033" width="9.21875" customWidth="1"/>
    <col min="1034" max="1034" width="8.5546875" customWidth="1"/>
    <col min="1035" max="1036" width="8.33203125" customWidth="1"/>
    <col min="1037" max="1037" width="8.21875" customWidth="1"/>
    <col min="1038" max="1038" width="7.88671875" customWidth="1"/>
    <col min="1039" max="1039" width="7.6640625" customWidth="1"/>
    <col min="1040" max="1040" width="7.33203125" customWidth="1"/>
    <col min="1041" max="1041" width="11" customWidth="1"/>
    <col min="1281" max="1281" width="7" customWidth="1"/>
    <col min="1282" max="1282" width="9.21875" customWidth="1"/>
    <col min="1284" max="1284" width="16.5546875" customWidth="1"/>
    <col min="1285" max="1285" width="9.21875" customWidth="1"/>
    <col min="1286" max="1286" width="8.88671875" customWidth="1"/>
    <col min="1287" max="1287" width="9.109375" customWidth="1"/>
    <col min="1288" max="1288" width="8.77734375" customWidth="1"/>
    <col min="1289" max="1289" width="9.21875" customWidth="1"/>
    <col min="1290" max="1290" width="8.5546875" customWidth="1"/>
    <col min="1291" max="1292" width="8.33203125" customWidth="1"/>
    <col min="1293" max="1293" width="8.21875" customWidth="1"/>
    <col min="1294" max="1294" width="7.88671875" customWidth="1"/>
    <col min="1295" max="1295" width="7.6640625" customWidth="1"/>
    <col min="1296" max="1296" width="7.33203125" customWidth="1"/>
    <col min="1297" max="1297" width="11" customWidth="1"/>
    <col min="1537" max="1537" width="7" customWidth="1"/>
    <col min="1538" max="1538" width="9.21875" customWidth="1"/>
    <col min="1540" max="1540" width="16.5546875" customWidth="1"/>
    <col min="1541" max="1541" width="9.21875" customWidth="1"/>
    <col min="1542" max="1542" width="8.88671875" customWidth="1"/>
    <col min="1543" max="1543" width="9.109375" customWidth="1"/>
    <col min="1544" max="1544" width="8.77734375" customWidth="1"/>
    <col min="1545" max="1545" width="9.21875" customWidth="1"/>
    <col min="1546" max="1546" width="8.5546875" customWidth="1"/>
    <col min="1547" max="1548" width="8.33203125" customWidth="1"/>
    <col min="1549" max="1549" width="8.21875" customWidth="1"/>
    <col min="1550" max="1550" width="7.88671875" customWidth="1"/>
    <col min="1551" max="1551" width="7.6640625" customWidth="1"/>
    <col min="1552" max="1552" width="7.33203125" customWidth="1"/>
    <col min="1553" max="1553" width="11" customWidth="1"/>
    <col min="1793" max="1793" width="7" customWidth="1"/>
    <col min="1794" max="1794" width="9.21875" customWidth="1"/>
    <col min="1796" max="1796" width="16.5546875" customWidth="1"/>
    <col min="1797" max="1797" width="9.21875" customWidth="1"/>
    <col min="1798" max="1798" width="8.88671875" customWidth="1"/>
    <col min="1799" max="1799" width="9.109375" customWidth="1"/>
    <col min="1800" max="1800" width="8.77734375" customWidth="1"/>
    <col min="1801" max="1801" width="9.21875" customWidth="1"/>
    <col min="1802" max="1802" width="8.5546875" customWidth="1"/>
    <col min="1803" max="1804" width="8.33203125" customWidth="1"/>
    <col min="1805" max="1805" width="8.21875" customWidth="1"/>
    <col min="1806" max="1806" width="7.88671875" customWidth="1"/>
    <col min="1807" max="1807" width="7.6640625" customWidth="1"/>
    <col min="1808" max="1808" width="7.33203125" customWidth="1"/>
    <col min="1809" max="1809" width="11" customWidth="1"/>
    <col min="2049" max="2049" width="7" customWidth="1"/>
    <col min="2050" max="2050" width="9.21875" customWidth="1"/>
    <col min="2052" max="2052" width="16.5546875" customWidth="1"/>
    <col min="2053" max="2053" width="9.21875" customWidth="1"/>
    <col min="2054" max="2054" width="8.88671875" customWidth="1"/>
    <col min="2055" max="2055" width="9.109375" customWidth="1"/>
    <col min="2056" max="2056" width="8.77734375" customWidth="1"/>
    <col min="2057" max="2057" width="9.21875" customWidth="1"/>
    <col min="2058" max="2058" width="8.5546875" customWidth="1"/>
    <col min="2059" max="2060" width="8.33203125" customWidth="1"/>
    <col min="2061" max="2061" width="8.21875" customWidth="1"/>
    <col min="2062" max="2062" width="7.88671875" customWidth="1"/>
    <col min="2063" max="2063" width="7.6640625" customWidth="1"/>
    <col min="2064" max="2064" width="7.33203125" customWidth="1"/>
    <col min="2065" max="2065" width="11" customWidth="1"/>
    <col min="2305" max="2305" width="7" customWidth="1"/>
    <col min="2306" max="2306" width="9.21875" customWidth="1"/>
    <col min="2308" max="2308" width="16.5546875" customWidth="1"/>
    <col min="2309" max="2309" width="9.21875" customWidth="1"/>
    <col min="2310" max="2310" width="8.88671875" customWidth="1"/>
    <col min="2311" max="2311" width="9.109375" customWidth="1"/>
    <col min="2312" max="2312" width="8.77734375" customWidth="1"/>
    <col min="2313" max="2313" width="9.21875" customWidth="1"/>
    <col min="2314" max="2314" width="8.5546875" customWidth="1"/>
    <col min="2315" max="2316" width="8.33203125" customWidth="1"/>
    <col min="2317" max="2317" width="8.21875" customWidth="1"/>
    <col min="2318" max="2318" width="7.88671875" customWidth="1"/>
    <col min="2319" max="2319" width="7.6640625" customWidth="1"/>
    <col min="2320" max="2320" width="7.33203125" customWidth="1"/>
    <col min="2321" max="2321" width="11" customWidth="1"/>
    <col min="2561" max="2561" width="7" customWidth="1"/>
    <col min="2562" max="2562" width="9.21875" customWidth="1"/>
    <col min="2564" max="2564" width="16.5546875" customWidth="1"/>
    <col min="2565" max="2565" width="9.21875" customWidth="1"/>
    <col min="2566" max="2566" width="8.88671875" customWidth="1"/>
    <col min="2567" max="2567" width="9.109375" customWidth="1"/>
    <col min="2568" max="2568" width="8.77734375" customWidth="1"/>
    <col min="2569" max="2569" width="9.21875" customWidth="1"/>
    <col min="2570" max="2570" width="8.5546875" customWidth="1"/>
    <col min="2571" max="2572" width="8.33203125" customWidth="1"/>
    <col min="2573" max="2573" width="8.21875" customWidth="1"/>
    <col min="2574" max="2574" width="7.88671875" customWidth="1"/>
    <col min="2575" max="2575" width="7.6640625" customWidth="1"/>
    <col min="2576" max="2576" width="7.33203125" customWidth="1"/>
    <col min="2577" max="2577" width="11" customWidth="1"/>
    <col min="2817" max="2817" width="7" customWidth="1"/>
    <col min="2818" max="2818" width="9.21875" customWidth="1"/>
    <col min="2820" max="2820" width="16.5546875" customWidth="1"/>
    <col min="2821" max="2821" width="9.21875" customWidth="1"/>
    <col min="2822" max="2822" width="8.88671875" customWidth="1"/>
    <col min="2823" max="2823" width="9.109375" customWidth="1"/>
    <col min="2824" max="2824" width="8.77734375" customWidth="1"/>
    <col min="2825" max="2825" width="9.21875" customWidth="1"/>
    <col min="2826" max="2826" width="8.5546875" customWidth="1"/>
    <col min="2827" max="2828" width="8.33203125" customWidth="1"/>
    <col min="2829" max="2829" width="8.21875" customWidth="1"/>
    <col min="2830" max="2830" width="7.88671875" customWidth="1"/>
    <col min="2831" max="2831" width="7.6640625" customWidth="1"/>
    <col min="2832" max="2832" width="7.33203125" customWidth="1"/>
    <col min="2833" max="2833" width="11" customWidth="1"/>
    <col min="3073" max="3073" width="7" customWidth="1"/>
    <col min="3074" max="3074" width="9.21875" customWidth="1"/>
    <col min="3076" max="3076" width="16.5546875" customWidth="1"/>
    <col min="3077" max="3077" width="9.21875" customWidth="1"/>
    <col min="3078" max="3078" width="8.88671875" customWidth="1"/>
    <col min="3079" max="3079" width="9.109375" customWidth="1"/>
    <col min="3080" max="3080" width="8.77734375" customWidth="1"/>
    <col min="3081" max="3081" width="9.21875" customWidth="1"/>
    <col min="3082" max="3082" width="8.5546875" customWidth="1"/>
    <col min="3083" max="3084" width="8.33203125" customWidth="1"/>
    <col min="3085" max="3085" width="8.21875" customWidth="1"/>
    <col min="3086" max="3086" width="7.88671875" customWidth="1"/>
    <col min="3087" max="3087" width="7.6640625" customWidth="1"/>
    <col min="3088" max="3088" width="7.33203125" customWidth="1"/>
    <col min="3089" max="3089" width="11" customWidth="1"/>
    <col min="3329" max="3329" width="7" customWidth="1"/>
    <col min="3330" max="3330" width="9.21875" customWidth="1"/>
    <col min="3332" max="3332" width="16.5546875" customWidth="1"/>
    <col min="3333" max="3333" width="9.21875" customWidth="1"/>
    <col min="3334" max="3334" width="8.88671875" customWidth="1"/>
    <col min="3335" max="3335" width="9.109375" customWidth="1"/>
    <col min="3336" max="3336" width="8.77734375" customWidth="1"/>
    <col min="3337" max="3337" width="9.21875" customWidth="1"/>
    <col min="3338" max="3338" width="8.5546875" customWidth="1"/>
    <col min="3339" max="3340" width="8.33203125" customWidth="1"/>
    <col min="3341" max="3341" width="8.21875" customWidth="1"/>
    <col min="3342" max="3342" width="7.88671875" customWidth="1"/>
    <col min="3343" max="3343" width="7.6640625" customWidth="1"/>
    <col min="3344" max="3344" width="7.33203125" customWidth="1"/>
    <col min="3345" max="3345" width="11" customWidth="1"/>
    <col min="3585" max="3585" width="7" customWidth="1"/>
    <col min="3586" max="3586" width="9.21875" customWidth="1"/>
    <col min="3588" max="3588" width="16.5546875" customWidth="1"/>
    <col min="3589" max="3589" width="9.21875" customWidth="1"/>
    <col min="3590" max="3590" width="8.88671875" customWidth="1"/>
    <col min="3591" max="3591" width="9.109375" customWidth="1"/>
    <col min="3592" max="3592" width="8.77734375" customWidth="1"/>
    <col min="3593" max="3593" width="9.21875" customWidth="1"/>
    <col min="3594" max="3594" width="8.5546875" customWidth="1"/>
    <col min="3595" max="3596" width="8.33203125" customWidth="1"/>
    <col min="3597" max="3597" width="8.21875" customWidth="1"/>
    <col min="3598" max="3598" width="7.88671875" customWidth="1"/>
    <col min="3599" max="3599" width="7.6640625" customWidth="1"/>
    <col min="3600" max="3600" width="7.33203125" customWidth="1"/>
    <col min="3601" max="3601" width="11" customWidth="1"/>
    <col min="3841" max="3841" width="7" customWidth="1"/>
    <col min="3842" max="3842" width="9.21875" customWidth="1"/>
    <col min="3844" max="3844" width="16.5546875" customWidth="1"/>
    <col min="3845" max="3845" width="9.21875" customWidth="1"/>
    <col min="3846" max="3846" width="8.88671875" customWidth="1"/>
    <col min="3847" max="3847" width="9.109375" customWidth="1"/>
    <col min="3848" max="3848" width="8.77734375" customWidth="1"/>
    <col min="3849" max="3849" width="9.21875" customWidth="1"/>
    <col min="3850" max="3850" width="8.5546875" customWidth="1"/>
    <col min="3851" max="3852" width="8.33203125" customWidth="1"/>
    <col min="3853" max="3853" width="8.21875" customWidth="1"/>
    <col min="3854" max="3854" width="7.88671875" customWidth="1"/>
    <col min="3855" max="3855" width="7.6640625" customWidth="1"/>
    <col min="3856" max="3856" width="7.33203125" customWidth="1"/>
    <col min="3857" max="3857" width="11" customWidth="1"/>
    <col min="4097" max="4097" width="7" customWidth="1"/>
    <col min="4098" max="4098" width="9.21875" customWidth="1"/>
    <col min="4100" max="4100" width="16.5546875" customWidth="1"/>
    <col min="4101" max="4101" width="9.21875" customWidth="1"/>
    <col min="4102" max="4102" width="8.88671875" customWidth="1"/>
    <col min="4103" max="4103" width="9.109375" customWidth="1"/>
    <col min="4104" max="4104" width="8.77734375" customWidth="1"/>
    <col min="4105" max="4105" width="9.21875" customWidth="1"/>
    <col min="4106" max="4106" width="8.5546875" customWidth="1"/>
    <col min="4107" max="4108" width="8.33203125" customWidth="1"/>
    <col min="4109" max="4109" width="8.21875" customWidth="1"/>
    <col min="4110" max="4110" width="7.88671875" customWidth="1"/>
    <col min="4111" max="4111" width="7.6640625" customWidth="1"/>
    <col min="4112" max="4112" width="7.33203125" customWidth="1"/>
    <col min="4113" max="4113" width="11" customWidth="1"/>
    <col min="4353" max="4353" width="7" customWidth="1"/>
    <col min="4354" max="4354" width="9.21875" customWidth="1"/>
    <col min="4356" max="4356" width="16.5546875" customWidth="1"/>
    <col min="4357" max="4357" width="9.21875" customWidth="1"/>
    <col min="4358" max="4358" width="8.88671875" customWidth="1"/>
    <col min="4359" max="4359" width="9.109375" customWidth="1"/>
    <col min="4360" max="4360" width="8.77734375" customWidth="1"/>
    <col min="4361" max="4361" width="9.21875" customWidth="1"/>
    <col min="4362" max="4362" width="8.5546875" customWidth="1"/>
    <col min="4363" max="4364" width="8.33203125" customWidth="1"/>
    <col min="4365" max="4365" width="8.21875" customWidth="1"/>
    <col min="4366" max="4366" width="7.88671875" customWidth="1"/>
    <col min="4367" max="4367" width="7.6640625" customWidth="1"/>
    <col min="4368" max="4368" width="7.33203125" customWidth="1"/>
    <col min="4369" max="4369" width="11" customWidth="1"/>
    <col min="4609" max="4609" width="7" customWidth="1"/>
    <col min="4610" max="4610" width="9.21875" customWidth="1"/>
    <col min="4612" max="4612" width="16.5546875" customWidth="1"/>
    <col min="4613" max="4613" width="9.21875" customWidth="1"/>
    <col min="4614" max="4614" width="8.88671875" customWidth="1"/>
    <col min="4615" max="4615" width="9.109375" customWidth="1"/>
    <col min="4616" max="4616" width="8.77734375" customWidth="1"/>
    <col min="4617" max="4617" width="9.21875" customWidth="1"/>
    <col min="4618" max="4618" width="8.5546875" customWidth="1"/>
    <col min="4619" max="4620" width="8.33203125" customWidth="1"/>
    <col min="4621" max="4621" width="8.21875" customWidth="1"/>
    <col min="4622" max="4622" width="7.88671875" customWidth="1"/>
    <col min="4623" max="4623" width="7.6640625" customWidth="1"/>
    <col min="4624" max="4624" width="7.33203125" customWidth="1"/>
    <col min="4625" max="4625" width="11" customWidth="1"/>
    <col min="4865" max="4865" width="7" customWidth="1"/>
    <col min="4866" max="4866" width="9.21875" customWidth="1"/>
    <col min="4868" max="4868" width="16.5546875" customWidth="1"/>
    <col min="4869" max="4869" width="9.21875" customWidth="1"/>
    <col min="4870" max="4870" width="8.88671875" customWidth="1"/>
    <col min="4871" max="4871" width="9.109375" customWidth="1"/>
    <col min="4872" max="4872" width="8.77734375" customWidth="1"/>
    <col min="4873" max="4873" width="9.21875" customWidth="1"/>
    <col min="4874" max="4874" width="8.5546875" customWidth="1"/>
    <col min="4875" max="4876" width="8.33203125" customWidth="1"/>
    <col min="4877" max="4877" width="8.21875" customWidth="1"/>
    <col min="4878" max="4878" width="7.88671875" customWidth="1"/>
    <col min="4879" max="4879" width="7.6640625" customWidth="1"/>
    <col min="4880" max="4880" width="7.33203125" customWidth="1"/>
    <col min="4881" max="4881" width="11" customWidth="1"/>
    <col min="5121" max="5121" width="7" customWidth="1"/>
    <col min="5122" max="5122" width="9.21875" customWidth="1"/>
    <col min="5124" max="5124" width="16.5546875" customWidth="1"/>
    <col min="5125" max="5125" width="9.21875" customWidth="1"/>
    <col min="5126" max="5126" width="8.88671875" customWidth="1"/>
    <col min="5127" max="5127" width="9.109375" customWidth="1"/>
    <col min="5128" max="5128" width="8.77734375" customWidth="1"/>
    <col min="5129" max="5129" width="9.21875" customWidth="1"/>
    <col min="5130" max="5130" width="8.5546875" customWidth="1"/>
    <col min="5131" max="5132" width="8.33203125" customWidth="1"/>
    <col min="5133" max="5133" width="8.21875" customWidth="1"/>
    <col min="5134" max="5134" width="7.88671875" customWidth="1"/>
    <col min="5135" max="5135" width="7.6640625" customWidth="1"/>
    <col min="5136" max="5136" width="7.33203125" customWidth="1"/>
    <col min="5137" max="5137" width="11" customWidth="1"/>
    <col min="5377" max="5377" width="7" customWidth="1"/>
    <col min="5378" max="5378" width="9.21875" customWidth="1"/>
    <col min="5380" max="5380" width="16.5546875" customWidth="1"/>
    <col min="5381" max="5381" width="9.21875" customWidth="1"/>
    <col min="5382" max="5382" width="8.88671875" customWidth="1"/>
    <col min="5383" max="5383" width="9.109375" customWidth="1"/>
    <col min="5384" max="5384" width="8.77734375" customWidth="1"/>
    <col min="5385" max="5385" width="9.21875" customWidth="1"/>
    <col min="5386" max="5386" width="8.5546875" customWidth="1"/>
    <col min="5387" max="5388" width="8.33203125" customWidth="1"/>
    <col min="5389" max="5389" width="8.21875" customWidth="1"/>
    <col min="5390" max="5390" width="7.88671875" customWidth="1"/>
    <col min="5391" max="5391" width="7.6640625" customWidth="1"/>
    <col min="5392" max="5392" width="7.33203125" customWidth="1"/>
    <col min="5393" max="5393" width="11" customWidth="1"/>
    <col min="5633" max="5633" width="7" customWidth="1"/>
    <col min="5634" max="5634" width="9.21875" customWidth="1"/>
    <col min="5636" max="5636" width="16.5546875" customWidth="1"/>
    <col min="5637" max="5637" width="9.21875" customWidth="1"/>
    <col min="5638" max="5638" width="8.88671875" customWidth="1"/>
    <col min="5639" max="5639" width="9.109375" customWidth="1"/>
    <col min="5640" max="5640" width="8.77734375" customWidth="1"/>
    <col min="5641" max="5641" width="9.21875" customWidth="1"/>
    <col min="5642" max="5642" width="8.5546875" customWidth="1"/>
    <col min="5643" max="5644" width="8.33203125" customWidth="1"/>
    <col min="5645" max="5645" width="8.21875" customWidth="1"/>
    <col min="5646" max="5646" width="7.88671875" customWidth="1"/>
    <col min="5647" max="5647" width="7.6640625" customWidth="1"/>
    <col min="5648" max="5648" width="7.33203125" customWidth="1"/>
    <col min="5649" max="5649" width="11" customWidth="1"/>
    <col min="5889" max="5889" width="7" customWidth="1"/>
    <col min="5890" max="5890" width="9.21875" customWidth="1"/>
    <col min="5892" max="5892" width="16.5546875" customWidth="1"/>
    <col min="5893" max="5893" width="9.21875" customWidth="1"/>
    <col min="5894" max="5894" width="8.88671875" customWidth="1"/>
    <col min="5895" max="5895" width="9.109375" customWidth="1"/>
    <col min="5896" max="5896" width="8.77734375" customWidth="1"/>
    <col min="5897" max="5897" width="9.21875" customWidth="1"/>
    <col min="5898" max="5898" width="8.5546875" customWidth="1"/>
    <col min="5899" max="5900" width="8.33203125" customWidth="1"/>
    <col min="5901" max="5901" width="8.21875" customWidth="1"/>
    <col min="5902" max="5902" width="7.88671875" customWidth="1"/>
    <col min="5903" max="5903" width="7.6640625" customWidth="1"/>
    <col min="5904" max="5904" width="7.33203125" customWidth="1"/>
    <col min="5905" max="5905" width="11" customWidth="1"/>
    <col min="6145" max="6145" width="7" customWidth="1"/>
    <col min="6146" max="6146" width="9.21875" customWidth="1"/>
    <col min="6148" max="6148" width="16.5546875" customWidth="1"/>
    <col min="6149" max="6149" width="9.21875" customWidth="1"/>
    <col min="6150" max="6150" width="8.88671875" customWidth="1"/>
    <col min="6151" max="6151" width="9.109375" customWidth="1"/>
    <col min="6152" max="6152" width="8.77734375" customWidth="1"/>
    <col min="6153" max="6153" width="9.21875" customWidth="1"/>
    <col min="6154" max="6154" width="8.5546875" customWidth="1"/>
    <col min="6155" max="6156" width="8.33203125" customWidth="1"/>
    <col min="6157" max="6157" width="8.21875" customWidth="1"/>
    <col min="6158" max="6158" width="7.88671875" customWidth="1"/>
    <col min="6159" max="6159" width="7.6640625" customWidth="1"/>
    <col min="6160" max="6160" width="7.33203125" customWidth="1"/>
    <col min="6161" max="6161" width="11" customWidth="1"/>
    <col min="6401" max="6401" width="7" customWidth="1"/>
    <col min="6402" max="6402" width="9.21875" customWidth="1"/>
    <col min="6404" max="6404" width="16.5546875" customWidth="1"/>
    <col min="6405" max="6405" width="9.21875" customWidth="1"/>
    <col min="6406" max="6406" width="8.88671875" customWidth="1"/>
    <col min="6407" max="6407" width="9.109375" customWidth="1"/>
    <col min="6408" max="6408" width="8.77734375" customWidth="1"/>
    <col min="6409" max="6409" width="9.21875" customWidth="1"/>
    <col min="6410" max="6410" width="8.5546875" customWidth="1"/>
    <col min="6411" max="6412" width="8.33203125" customWidth="1"/>
    <col min="6413" max="6413" width="8.21875" customWidth="1"/>
    <col min="6414" max="6414" width="7.88671875" customWidth="1"/>
    <col min="6415" max="6415" width="7.6640625" customWidth="1"/>
    <col min="6416" max="6416" width="7.33203125" customWidth="1"/>
    <col min="6417" max="6417" width="11" customWidth="1"/>
    <col min="6657" max="6657" width="7" customWidth="1"/>
    <col min="6658" max="6658" width="9.21875" customWidth="1"/>
    <col min="6660" max="6660" width="16.5546875" customWidth="1"/>
    <col min="6661" max="6661" width="9.21875" customWidth="1"/>
    <col min="6662" max="6662" width="8.88671875" customWidth="1"/>
    <col min="6663" max="6663" width="9.109375" customWidth="1"/>
    <col min="6664" max="6664" width="8.77734375" customWidth="1"/>
    <col min="6665" max="6665" width="9.21875" customWidth="1"/>
    <col min="6666" max="6666" width="8.5546875" customWidth="1"/>
    <col min="6667" max="6668" width="8.33203125" customWidth="1"/>
    <col min="6669" max="6669" width="8.21875" customWidth="1"/>
    <col min="6670" max="6670" width="7.88671875" customWidth="1"/>
    <col min="6671" max="6671" width="7.6640625" customWidth="1"/>
    <col min="6672" max="6672" width="7.33203125" customWidth="1"/>
    <col min="6673" max="6673" width="11" customWidth="1"/>
    <col min="6913" max="6913" width="7" customWidth="1"/>
    <col min="6914" max="6914" width="9.21875" customWidth="1"/>
    <col min="6916" max="6916" width="16.5546875" customWidth="1"/>
    <col min="6917" max="6917" width="9.21875" customWidth="1"/>
    <col min="6918" max="6918" width="8.88671875" customWidth="1"/>
    <col min="6919" max="6919" width="9.109375" customWidth="1"/>
    <col min="6920" max="6920" width="8.77734375" customWidth="1"/>
    <col min="6921" max="6921" width="9.21875" customWidth="1"/>
    <col min="6922" max="6922" width="8.5546875" customWidth="1"/>
    <col min="6923" max="6924" width="8.33203125" customWidth="1"/>
    <col min="6925" max="6925" width="8.21875" customWidth="1"/>
    <col min="6926" max="6926" width="7.88671875" customWidth="1"/>
    <col min="6927" max="6927" width="7.6640625" customWidth="1"/>
    <col min="6928" max="6928" width="7.33203125" customWidth="1"/>
    <col min="6929" max="6929" width="11" customWidth="1"/>
    <col min="7169" max="7169" width="7" customWidth="1"/>
    <col min="7170" max="7170" width="9.21875" customWidth="1"/>
    <col min="7172" max="7172" width="16.5546875" customWidth="1"/>
    <col min="7173" max="7173" width="9.21875" customWidth="1"/>
    <col min="7174" max="7174" width="8.88671875" customWidth="1"/>
    <col min="7175" max="7175" width="9.109375" customWidth="1"/>
    <col min="7176" max="7176" width="8.77734375" customWidth="1"/>
    <col min="7177" max="7177" width="9.21875" customWidth="1"/>
    <col min="7178" max="7178" width="8.5546875" customWidth="1"/>
    <col min="7179" max="7180" width="8.33203125" customWidth="1"/>
    <col min="7181" max="7181" width="8.21875" customWidth="1"/>
    <col min="7182" max="7182" width="7.88671875" customWidth="1"/>
    <col min="7183" max="7183" width="7.6640625" customWidth="1"/>
    <col min="7184" max="7184" width="7.33203125" customWidth="1"/>
    <col min="7185" max="7185" width="11" customWidth="1"/>
    <col min="7425" max="7425" width="7" customWidth="1"/>
    <col min="7426" max="7426" width="9.21875" customWidth="1"/>
    <col min="7428" max="7428" width="16.5546875" customWidth="1"/>
    <col min="7429" max="7429" width="9.21875" customWidth="1"/>
    <col min="7430" max="7430" width="8.88671875" customWidth="1"/>
    <col min="7431" max="7431" width="9.109375" customWidth="1"/>
    <col min="7432" max="7432" width="8.77734375" customWidth="1"/>
    <col min="7433" max="7433" width="9.21875" customWidth="1"/>
    <col min="7434" max="7434" width="8.5546875" customWidth="1"/>
    <col min="7435" max="7436" width="8.33203125" customWidth="1"/>
    <col min="7437" max="7437" width="8.21875" customWidth="1"/>
    <col min="7438" max="7438" width="7.88671875" customWidth="1"/>
    <col min="7439" max="7439" width="7.6640625" customWidth="1"/>
    <col min="7440" max="7440" width="7.33203125" customWidth="1"/>
    <col min="7441" max="7441" width="11" customWidth="1"/>
    <col min="7681" max="7681" width="7" customWidth="1"/>
    <col min="7682" max="7682" width="9.21875" customWidth="1"/>
    <col min="7684" max="7684" width="16.5546875" customWidth="1"/>
    <col min="7685" max="7685" width="9.21875" customWidth="1"/>
    <col min="7686" max="7686" width="8.88671875" customWidth="1"/>
    <col min="7687" max="7687" width="9.109375" customWidth="1"/>
    <col min="7688" max="7688" width="8.77734375" customWidth="1"/>
    <col min="7689" max="7689" width="9.21875" customWidth="1"/>
    <col min="7690" max="7690" width="8.5546875" customWidth="1"/>
    <col min="7691" max="7692" width="8.33203125" customWidth="1"/>
    <col min="7693" max="7693" width="8.21875" customWidth="1"/>
    <col min="7694" max="7694" width="7.88671875" customWidth="1"/>
    <col min="7695" max="7695" width="7.6640625" customWidth="1"/>
    <col min="7696" max="7696" width="7.33203125" customWidth="1"/>
    <col min="7697" max="7697" width="11" customWidth="1"/>
    <col min="7937" max="7937" width="7" customWidth="1"/>
    <col min="7938" max="7938" width="9.21875" customWidth="1"/>
    <col min="7940" max="7940" width="16.5546875" customWidth="1"/>
    <col min="7941" max="7941" width="9.21875" customWidth="1"/>
    <col min="7942" max="7942" width="8.88671875" customWidth="1"/>
    <col min="7943" max="7943" width="9.109375" customWidth="1"/>
    <col min="7944" max="7944" width="8.77734375" customWidth="1"/>
    <col min="7945" max="7945" width="9.21875" customWidth="1"/>
    <col min="7946" max="7946" width="8.5546875" customWidth="1"/>
    <col min="7947" max="7948" width="8.33203125" customWidth="1"/>
    <col min="7949" max="7949" width="8.21875" customWidth="1"/>
    <col min="7950" max="7950" width="7.88671875" customWidth="1"/>
    <col min="7951" max="7951" width="7.6640625" customWidth="1"/>
    <col min="7952" max="7952" width="7.33203125" customWidth="1"/>
    <col min="7953" max="7953" width="11" customWidth="1"/>
    <col min="8193" max="8193" width="7" customWidth="1"/>
    <col min="8194" max="8194" width="9.21875" customWidth="1"/>
    <col min="8196" max="8196" width="16.5546875" customWidth="1"/>
    <col min="8197" max="8197" width="9.21875" customWidth="1"/>
    <col min="8198" max="8198" width="8.88671875" customWidth="1"/>
    <col min="8199" max="8199" width="9.109375" customWidth="1"/>
    <col min="8200" max="8200" width="8.77734375" customWidth="1"/>
    <col min="8201" max="8201" width="9.21875" customWidth="1"/>
    <col min="8202" max="8202" width="8.5546875" customWidth="1"/>
    <col min="8203" max="8204" width="8.33203125" customWidth="1"/>
    <col min="8205" max="8205" width="8.21875" customWidth="1"/>
    <col min="8206" max="8206" width="7.88671875" customWidth="1"/>
    <col min="8207" max="8207" width="7.6640625" customWidth="1"/>
    <col min="8208" max="8208" width="7.33203125" customWidth="1"/>
    <col min="8209" max="8209" width="11" customWidth="1"/>
    <col min="8449" max="8449" width="7" customWidth="1"/>
    <col min="8450" max="8450" width="9.21875" customWidth="1"/>
    <col min="8452" max="8452" width="16.5546875" customWidth="1"/>
    <col min="8453" max="8453" width="9.21875" customWidth="1"/>
    <col min="8454" max="8454" width="8.88671875" customWidth="1"/>
    <col min="8455" max="8455" width="9.109375" customWidth="1"/>
    <col min="8456" max="8456" width="8.77734375" customWidth="1"/>
    <col min="8457" max="8457" width="9.21875" customWidth="1"/>
    <col min="8458" max="8458" width="8.5546875" customWidth="1"/>
    <col min="8459" max="8460" width="8.33203125" customWidth="1"/>
    <col min="8461" max="8461" width="8.21875" customWidth="1"/>
    <col min="8462" max="8462" width="7.88671875" customWidth="1"/>
    <col min="8463" max="8463" width="7.6640625" customWidth="1"/>
    <col min="8464" max="8464" width="7.33203125" customWidth="1"/>
    <col min="8465" max="8465" width="11" customWidth="1"/>
    <col min="8705" max="8705" width="7" customWidth="1"/>
    <col min="8706" max="8706" width="9.21875" customWidth="1"/>
    <col min="8708" max="8708" width="16.5546875" customWidth="1"/>
    <col min="8709" max="8709" width="9.21875" customWidth="1"/>
    <col min="8710" max="8710" width="8.88671875" customWidth="1"/>
    <col min="8711" max="8711" width="9.109375" customWidth="1"/>
    <col min="8712" max="8712" width="8.77734375" customWidth="1"/>
    <col min="8713" max="8713" width="9.21875" customWidth="1"/>
    <col min="8714" max="8714" width="8.5546875" customWidth="1"/>
    <col min="8715" max="8716" width="8.33203125" customWidth="1"/>
    <col min="8717" max="8717" width="8.21875" customWidth="1"/>
    <col min="8718" max="8718" width="7.88671875" customWidth="1"/>
    <col min="8719" max="8719" width="7.6640625" customWidth="1"/>
    <col min="8720" max="8720" width="7.33203125" customWidth="1"/>
    <col min="8721" max="8721" width="11" customWidth="1"/>
    <col min="8961" max="8961" width="7" customWidth="1"/>
    <col min="8962" max="8962" width="9.21875" customWidth="1"/>
    <col min="8964" max="8964" width="16.5546875" customWidth="1"/>
    <col min="8965" max="8965" width="9.21875" customWidth="1"/>
    <col min="8966" max="8966" width="8.88671875" customWidth="1"/>
    <col min="8967" max="8967" width="9.109375" customWidth="1"/>
    <col min="8968" max="8968" width="8.77734375" customWidth="1"/>
    <col min="8969" max="8969" width="9.21875" customWidth="1"/>
    <col min="8970" max="8970" width="8.5546875" customWidth="1"/>
    <col min="8971" max="8972" width="8.33203125" customWidth="1"/>
    <col min="8973" max="8973" width="8.21875" customWidth="1"/>
    <col min="8974" max="8974" width="7.88671875" customWidth="1"/>
    <col min="8975" max="8975" width="7.6640625" customWidth="1"/>
    <col min="8976" max="8976" width="7.33203125" customWidth="1"/>
    <col min="8977" max="8977" width="11" customWidth="1"/>
    <col min="9217" max="9217" width="7" customWidth="1"/>
    <col min="9218" max="9218" width="9.21875" customWidth="1"/>
    <col min="9220" max="9220" width="16.5546875" customWidth="1"/>
    <col min="9221" max="9221" width="9.21875" customWidth="1"/>
    <col min="9222" max="9222" width="8.88671875" customWidth="1"/>
    <col min="9223" max="9223" width="9.109375" customWidth="1"/>
    <col min="9224" max="9224" width="8.77734375" customWidth="1"/>
    <col min="9225" max="9225" width="9.21875" customWidth="1"/>
    <col min="9226" max="9226" width="8.5546875" customWidth="1"/>
    <col min="9227" max="9228" width="8.33203125" customWidth="1"/>
    <col min="9229" max="9229" width="8.21875" customWidth="1"/>
    <col min="9230" max="9230" width="7.88671875" customWidth="1"/>
    <col min="9231" max="9231" width="7.6640625" customWidth="1"/>
    <col min="9232" max="9232" width="7.33203125" customWidth="1"/>
    <col min="9233" max="9233" width="11" customWidth="1"/>
    <col min="9473" max="9473" width="7" customWidth="1"/>
    <col min="9474" max="9474" width="9.21875" customWidth="1"/>
    <col min="9476" max="9476" width="16.5546875" customWidth="1"/>
    <col min="9477" max="9477" width="9.21875" customWidth="1"/>
    <col min="9478" max="9478" width="8.88671875" customWidth="1"/>
    <col min="9479" max="9479" width="9.109375" customWidth="1"/>
    <col min="9480" max="9480" width="8.77734375" customWidth="1"/>
    <col min="9481" max="9481" width="9.21875" customWidth="1"/>
    <col min="9482" max="9482" width="8.5546875" customWidth="1"/>
    <col min="9483" max="9484" width="8.33203125" customWidth="1"/>
    <col min="9485" max="9485" width="8.21875" customWidth="1"/>
    <col min="9486" max="9486" width="7.88671875" customWidth="1"/>
    <col min="9487" max="9487" width="7.6640625" customWidth="1"/>
    <col min="9488" max="9488" width="7.33203125" customWidth="1"/>
    <col min="9489" max="9489" width="11" customWidth="1"/>
    <col min="9729" max="9729" width="7" customWidth="1"/>
    <col min="9730" max="9730" width="9.21875" customWidth="1"/>
    <col min="9732" max="9732" width="16.5546875" customWidth="1"/>
    <col min="9733" max="9733" width="9.21875" customWidth="1"/>
    <col min="9734" max="9734" width="8.88671875" customWidth="1"/>
    <col min="9735" max="9735" width="9.109375" customWidth="1"/>
    <col min="9736" max="9736" width="8.77734375" customWidth="1"/>
    <col min="9737" max="9737" width="9.21875" customWidth="1"/>
    <col min="9738" max="9738" width="8.5546875" customWidth="1"/>
    <col min="9739" max="9740" width="8.33203125" customWidth="1"/>
    <col min="9741" max="9741" width="8.21875" customWidth="1"/>
    <col min="9742" max="9742" width="7.88671875" customWidth="1"/>
    <col min="9743" max="9743" width="7.6640625" customWidth="1"/>
    <col min="9744" max="9744" width="7.33203125" customWidth="1"/>
    <col min="9745" max="9745" width="11" customWidth="1"/>
    <col min="9985" max="9985" width="7" customWidth="1"/>
    <col min="9986" max="9986" width="9.21875" customWidth="1"/>
    <col min="9988" max="9988" width="16.5546875" customWidth="1"/>
    <col min="9989" max="9989" width="9.21875" customWidth="1"/>
    <col min="9990" max="9990" width="8.88671875" customWidth="1"/>
    <col min="9991" max="9991" width="9.109375" customWidth="1"/>
    <col min="9992" max="9992" width="8.77734375" customWidth="1"/>
    <col min="9993" max="9993" width="9.21875" customWidth="1"/>
    <col min="9994" max="9994" width="8.5546875" customWidth="1"/>
    <col min="9995" max="9996" width="8.33203125" customWidth="1"/>
    <col min="9997" max="9997" width="8.21875" customWidth="1"/>
    <col min="9998" max="9998" width="7.88671875" customWidth="1"/>
    <col min="9999" max="9999" width="7.6640625" customWidth="1"/>
    <col min="10000" max="10000" width="7.33203125" customWidth="1"/>
    <col min="10001" max="10001" width="11" customWidth="1"/>
    <col min="10241" max="10241" width="7" customWidth="1"/>
    <col min="10242" max="10242" width="9.21875" customWidth="1"/>
    <col min="10244" max="10244" width="16.5546875" customWidth="1"/>
    <col min="10245" max="10245" width="9.21875" customWidth="1"/>
    <col min="10246" max="10246" width="8.88671875" customWidth="1"/>
    <col min="10247" max="10247" width="9.109375" customWidth="1"/>
    <col min="10248" max="10248" width="8.77734375" customWidth="1"/>
    <col min="10249" max="10249" width="9.21875" customWidth="1"/>
    <col min="10250" max="10250" width="8.5546875" customWidth="1"/>
    <col min="10251" max="10252" width="8.33203125" customWidth="1"/>
    <col min="10253" max="10253" width="8.21875" customWidth="1"/>
    <col min="10254" max="10254" width="7.88671875" customWidth="1"/>
    <col min="10255" max="10255" width="7.6640625" customWidth="1"/>
    <col min="10256" max="10256" width="7.33203125" customWidth="1"/>
    <col min="10257" max="10257" width="11" customWidth="1"/>
    <col min="10497" max="10497" width="7" customWidth="1"/>
    <col min="10498" max="10498" width="9.21875" customWidth="1"/>
    <col min="10500" max="10500" width="16.5546875" customWidth="1"/>
    <col min="10501" max="10501" width="9.21875" customWidth="1"/>
    <col min="10502" max="10502" width="8.88671875" customWidth="1"/>
    <col min="10503" max="10503" width="9.109375" customWidth="1"/>
    <col min="10504" max="10504" width="8.77734375" customWidth="1"/>
    <col min="10505" max="10505" width="9.21875" customWidth="1"/>
    <col min="10506" max="10506" width="8.5546875" customWidth="1"/>
    <col min="10507" max="10508" width="8.33203125" customWidth="1"/>
    <col min="10509" max="10509" width="8.21875" customWidth="1"/>
    <col min="10510" max="10510" width="7.88671875" customWidth="1"/>
    <col min="10511" max="10511" width="7.6640625" customWidth="1"/>
    <col min="10512" max="10512" width="7.33203125" customWidth="1"/>
    <col min="10513" max="10513" width="11" customWidth="1"/>
    <col min="10753" max="10753" width="7" customWidth="1"/>
    <col min="10754" max="10754" width="9.21875" customWidth="1"/>
    <col min="10756" max="10756" width="16.5546875" customWidth="1"/>
    <col min="10757" max="10757" width="9.21875" customWidth="1"/>
    <col min="10758" max="10758" width="8.88671875" customWidth="1"/>
    <col min="10759" max="10759" width="9.109375" customWidth="1"/>
    <col min="10760" max="10760" width="8.77734375" customWidth="1"/>
    <col min="10761" max="10761" width="9.21875" customWidth="1"/>
    <col min="10762" max="10762" width="8.5546875" customWidth="1"/>
    <col min="10763" max="10764" width="8.33203125" customWidth="1"/>
    <col min="10765" max="10765" width="8.21875" customWidth="1"/>
    <col min="10766" max="10766" width="7.88671875" customWidth="1"/>
    <col min="10767" max="10767" width="7.6640625" customWidth="1"/>
    <col min="10768" max="10768" width="7.33203125" customWidth="1"/>
    <col min="10769" max="10769" width="11" customWidth="1"/>
    <col min="11009" max="11009" width="7" customWidth="1"/>
    <col min="11010" max="11010" width="9.21875" customWidth="1"/>
    <col min="11012" max="11012" width="16.5546875" customWidth="1"/>
    <col min="11013" max="11013" width="9.21875" customWidth="1"/>
    <col min="11014" max="11014" width="8.88671875" customWidth="1"/>
    <col min="11015" max="11015" width="9.109375" customWidth="1"/>
    <col min="11016" max="11016" width="8.77734375" customWidth="1"/>
    <col min="11017" max="11017" width="9.21875" customWidth="1"/>
    <col min="11018" max="11018" width="8.5546875" customWidth="1"/>
    <col min="11019" max="11020" width="8.33203125" customWidth="1"/>
    <col min="11021" max="11021" width="8.21875" customWidth="1"/>
    <col min="11022" max="11022" width="7.88671875" customWidth="1"/>
    <col min="11023" max="11023" width="7.6640625" customWidth="1"/>
    <col min="11024" max="11024" width="7.33203125" customWidth="1"/>
    <col min="11025" max="11025" width="11" customWidth="1"/>
    <col min="11265" max="11265" width="7" customWidth="1"/>
    <col min="11266" max="11266" width="9.21875" customWidth="1"/>
    <col min="11268" max="11268" width="16.5546875" customWidth="1"/>
    <col min="11269" max="11269" width="9.21875" customWidth="1"/>
    <col min="11270" max="11270" width="8.88671875" customWidth="1"/>
    <col min="11271" max="11271" width="9.109375" customWidth="1"/>
    <col min="11272" max="11272" width="8.77734375" customWidth="1"/>
    <col min="11273" max="11273" width="9.21875" customWidth="1"/>
    <col min="11274" max="11274" width="8.5546875" customWidth="1"/>
    <col min="11275" max="11276" width="8.33203125" customWidth="1"/>
    <col min="11277" max="11277" width="8.21875" customWidth="1"/>
    <col min="11278" max="11278" width="7.88671875" customWidth="1"/>
    <col min="11279" max="11279" width="7.6640625" customWidth="1"/>
    <col min="11280" max="11280" width="7.33203125" customWidth="1"/>
    <col min="11281" max="11281" width="11" customWidth="1"/>
    <col min="11521" max="11521" width="7" customWidth="1"/>
    <col min="11522" max="11522" width="9.21875" customWidth="1"/>
    <col min="11524" max="11524" width="16.5546875" customWidth="1"/>
    <col min="11525" max="11525" width="9.21875" customWidth="1"/>
    <col min="11526" max="11526" width="8.88671875" customWidth="1"/>
    <col min="11527" max="11527" width="9.109375" customWidth="1"/>
    <col min="11528" max="11528" width="8.77734375" customWidth="1"/>
    <col min="11529" max="11529" width="9.21875" customWidth="1"/>
    <col min="11530" max="11530" width="8.5546875" customWidth="1"/>
    <col min="11531" max="11532" width="8.33203125" customWidth="1"/>
    <col min="11533" max="11533" width="8.21875" customWidth="1"/>
    <col min="11534" max="11534" width="7.88671875" customWidth="1"/>
    <col min="11535" max="11535" width="7.6640625" customWidth="1"/>
    <col min="11536" max="11536" width="7.33203125" customWidth="1"/>
    <col min="11537" max="11537" width="11" customWidth="1"/>
    <col min="11777" max="11777" width="7" customWidth="1"/>
    <col min="11778" max="11778" width="9.21875" customWidth="1"/>
    <col min="11780" max="11780" width="16.5546875" customWidth="1"/>
    <col min="11781" max="11781" width="9.21875" customWidth="1"/>
    <col min="11782" max="11782" width="8.88671875" customWidth="1"/>
    <col min="11783" max="11783" width="9.109375" customWidth="1"/>
    <col min="11784" max="11784" width="8.77734375" customWidth="1"/>
    <col min="11785" max="11785" width="9.21875" customWidth="1"/>
    <col min="11786" max="11786" width="8.5546875" customWidth="1"/>
    <col min="11787" max="11788" width="8.33203125" customWidth="1"/>
    <col min="11789" max="11789" width="8.21875" customWidth="1"/>
    <col min="11790" max="11790" width="7.88671875" customWidth="1"/>
    <col min="11791" max="11791" width="7.6640625" customWidth="1"/>
    <col min="11792" max="11792" width="7.33203125" customWidth="1"/>
    <col min="11793" max="11793" width="11" customWidth="1"/>
    <col min="12033" max="12033" width="7" customWidth="1"/>
    <col min="12034" max="12034" width="9.21875" customWidth="1"/>
    <col min="12036" max="12036" width="16.5546875" customWidth="1"/>
    <col min="12037" max="12037" width="9.21875" customWidth="1"/>
    <col min="12038" max="12038" width="8.88671875" customWidth="1"/>
    <col min="12039" max="12039" width="9.109375" customWidth="1"/>
    <col min="12040" max="12040" width="8.77734375" customWidth="1"/>
    <col min="12041" max="12041" width="9.21875" customWidth="1"/>
    <col min="12042" max="12042" width="8.5546875" customWidth="1"/>
    <col min="12043" max="12044" width="8.33203125" customWidth="1"/>
    <col min="12045" max="12045" width="8.21875" customWidth="1"/>
    <col min="12046" max="12046" width="7.88671875" customWidth="1"/>
    <col min="12047" max="12047" width="7.6640625" customWidth="1"/>
    <col min="12048" max="12048" width="7.33203125" customWidth="1"/>
    <col min="12049" max="12049" width="11" customWidth="1"/>
    <col min="12289" max="12289" width="7" customWidth="1"/>
    <col min="12290" max="12290" width="9.21875" customWidth="1"/>
    <col min="12292" max="12292" width="16.5546875" customWidth="1"/>
    <col min="12293" max="12293" width="9.21875" customWidth="1"/>
    <col min="12294" max="12294" width="8.88671875" customWidth="1"/>
    <col min="12295" max="12295" width="9.109375" customWidth="1"/>
    <col min="12296" max="12296" width="8.77734375" customWidth="1"/>
    <col min="12297" max="12297" width="9.21875" customWidth="1"/>
    <col min="12298" max="12298" width="8.5546875" customWidth="1"/>
    <col min="12299" max="12300" width="8.33203125" customWidth="1"/>
    <col min="12301" max="12301" width="8.21875" customWidth="1"/>
    <col min="12302" max="12302" width="7.88671875" customWidth="1"/>
    <col min="12303" max="12303" width="7.6640625" customWidth="1"/>
    <col min="12304" max="12304" width="7.33203125" customWidth="1"/>
    <col min="12305" max="12305" width="11" customWidth="1"/>
    <col min="12545" max="12545" width="7" customWidth="1"/>
    <col min="12546" max="12546" width="9.21875" customWidth="1"/>
    <col min="12548" max="12548" width="16.5546875" customWidth="1"/>
    <col min="12549" max="12549" width="9.21875" customWidth="1"/>
    <col min="12550" max="12550" width="8.88671875" customWidth="1"/>
    <col min="12551" max="12551" width="9.109375" customWidth="1"/>
    <col min="12552" max="12552" width="8.77734375" customWidth="1"/>
    <col min="12553" max="12553" width="9.21875" customWidth="1"/>
    <col min="12554" max="12554" width="8.5546875" customWidth="1"/>
    <col min="12555" max="12556" width="8.33203125" customWidth="1"/>
    <col min="12557" max="12557" width="8.21875" customWidth="1"/>
    <col min="12558" max="12558" width="7.88671875" customWidth="1"/>
    <col min="12559" max="12559" width="7.6640625" customWidth="1"/>
    <col min="12560" max="12560" width="7.33203125" customWidth="1"/>
    <col min="12561" max="12561" width="11" customWidth="1"/>
    <col min="12801" max="12801" width="7" customWidth="1"/>
    <col min="12802" max="12802" width="9.21875" customWidth="1"/>
    <col min="12804" max="12804" width="16.5546875" customWidth="1"/>
    <col min="12805" max="12805" width="9.21875" customWidth="1"/>
    <col min="12806" max="12806" width="8.88671875" customWidth="1"/>
    <col min="12807" max="12807" width="9.109375" customWidth="1"/>
    <col min="12808" max="12808" width="8.77734375" customWidth="1"/>
    <col min="12809" max="12809" width="9.21875" customWidth="1"/>
    <col min="12810" max="12810" width="8.5546875" customWidth="1"/>
    <col min="12811" max="12812" width="8.33203125" customWidth="1"/>
    <col min="12813" max="12813" width="8.21875" customWidth="1"/>
    <col min="12814" max="12814" width="7.88671875" customWidth="1"/>
    <col min="12815" max="12815" width="7.6640625" customWidth="1"/>
    <col min="12816" max="12816" width="7.33203125" customWidth="1"/>
    <col min="12817" max="12817" width="11" customWidth="1"/>
    <col min="13057" max="13057" width="7" customWidth="1"/>
    <col min="13058" max="13058" width="9.21875" customWidth="1"/>
    <col min="13060" max="13060" width="16.5546875" customWidth="1"/>
    <col min="13061" max="13061" width="9.21875" customWidth="1"/>
    <col min="13062" max="13062" width="8.88671875" customWidth="1"/>
    <col min="13063" max="13063" width="9.109375" customWidth="1"/>
    <col min="13064" max="13064" width="8.77734375" customWidth="1"/>
    <col min="13065" max="13065" width="9.21875" customWidth="1"/>
    <col min="13066" max="13066" width="8.5546875" customWidth="1"/>
    <col min="13067" max="13068" width="8.33203125" customWidth="1"/>
    <col min="13069" max="13069" width="8.21875" customWidth="1"/>
    <col min="13070" max="13070" width="7.88671875" customWidth="1"/>
    <col min="13071" max="13071" width="7.6640625" customWidth="1"/>
    <col min="13072" max="13072" width="7.33203125" customWidth="1"/>
    <col min="13073" max="13073" width="11" customWidth="1"/>
    <col min="13313" max="13313" width="7" customWidth="1"/>
    <col min="13314" max="13314" width="9.21875" customWidth="1"/>
    <col min="13316" max="13316" width="16.5546875" customWidth="1"/>
    <col min="13317" max="13317" width="9.21875" customWidth="1"/>
    <col min="13318" max="13318" width="8.88671875" customWidth="1"/>
    <col min="13319" max="13319" width="9.109375" customWidth="1"/>
    <col min="13320" max="13320" width="8.77734375" customWidth="1"/>
    <col min="13321" max="13321" width="9.21875" customWidth="1"/>
    <col min="13322" max="13322" width="8.5546875" customWidth="1"/>
    <col min="13323" max="13324" width="8.33203125" customWidth="1"/>
    <col min="13325" max="13325" width="8.21875" customWidth="1"/>
    <col min="13326" max="13326" width="7.88671875" customWidth="1"/>
    <col min="13327" max="13327" width="7.6640625" customWidth="1"/>
    <col min="13328" max="13328" width="7.33203125" customWidth="1"/>
    <col min="13329" max="13329" width="11" customWidth="1"/>
    <col min="13569" max="13569" width="7" customWidth="1"/>
    <col min="13570" max="13570" width="9.21875" customWidth="1"/>
    <col min="13572" max="13572" width="16.5546875" customWidth="1"/>
    <col min="13573" max="13573" width="9.21875" customWidth="1"/>
    <col min="13574" max="13574" width="8.88671875" customWidth="1"/>
    <col min="13575" max="13575" width="9.109375" customWidth="1"/>
    <col min="13576" max="13576" width="8.77734375" customWidth="1"/>
    <col min="13577" max="13577" width="9.21875" customWidth="1"/>
    <col min="13578" max="13578" width="8.5546875" customWidth="1"/>
    <col min="13579" max="13580" width="8.33203125" customWidth="1"/>
    <col min="13581" max="13581" width="8.21875" customWidth="1"/>
    <col min="13582" max="13582" width="7.88671875" customWidth="1"/>
    <col min="13583" max="13583" width="7.6640625" customWidth="1"/>
    <col min="13584" max="13584" width="7.33203125" customWidth="1"/>
    <col min="13585" max="13585" width="11" customWidth="1"/>
    <col min="13825" max="13825" width="7" customWidth="1"/>
    <col min="13826" max="13826" width="9.21875" customWidth="1"/>
    <col min="13828" max="13828" width="16.5546875" customWidth="1"/>
    <col min="13829" max="13829" width="9.21875" customWidth="1"/>
    <col min="13830" max="13830" width="8.88671875" customWidth="1"/>
    <col min="13831" max="13831" width="9.109375" customWidth="1"/>
    <col min="13832" max="13832" width="8.77734375" customWidth="1"/>
    <col min="13833" max="13833" width="9.21875" customWidth="1"/>
    <col min="13834" max="13834" width="8.5546875" customWidth="1"/>
    <col min="13835" max="13836" width="8.33203125" customWidth="1"/>
    <col min="13837" max="13837" width="8.21875" customWidth="1"/>
    <col min="13838" max="13838" width="7.88671875" customWidth="1"/>
    <col min="13839" max="13839" width="7.6640625" customWidth="1"/>
    <col min="13840" max="13840" width="7.33203125" customWidth="1"/>
    <col min="13841" max="13841" width="11" customWidth="1"/>
    <col min="14081" max="14081" width="7" customWidth="1"/>
    <col min="14082" max="14082" width="9.21875" customWidth="1"/>
    <col min="14084" max="14084" width="16.5546875" customWidth="1"/>
    <col min="14085" max="14085" width="9.21875" customWidth="1"/>
    <col min="14086" max="14086" width="8.88671875" customWidth="1"/>
    <col min="14087" max="14087" width="9.109375" customWidth="1"/>
    <col min="14088" max="14088" width="8.77734375" customWidth="1"/>
    <col min="14089" max="14089" width="9.21875" customWidth="1"/>
    <col min="14090" max="14090" width="8.5546875" customWidth="1"/>
    <col min="14091" max="14092" width="8.33203125" customWidth="1"/>
    <col min="14093" max="14093" width="8.21875" customWidth="1"/>
    <col min="14094" max="14094" width="7.88671875" customWidth="1"/>
    <col min="14095" max="14095" width="7.6640625" customWidth="1"/>
    <col min="14096" max="14096" width="7.33203125" customWidth="1"/>
    <col min="14097" max="14097" width="11" customWidth="1"/>
    <col min="14337" max="14337" width="7" customWidth="1"/>
    <col min="14338" max="14338" width="9.21875" customWidth="1"/>
    <col min="14340" max="14340" width="16.5546875" customWidth="1"/>
    <col min="14341" max="14341" width="9.21875" customWidth="1"/>
    <col min="14342" max="14342" width="8.88671875" customWidth="1"/>
    <col min="14343" max="14343" width="9.109375" customWidth="1"/>
    <col min="14344" max="14344" width="8.77734375" customWidth="1"/>
    <col min="14345" max="14345" width="9.21875" customWidth="1"/>
    <col min="14346" max="14346" width="8.5546875" customWidth="1"/>
    <col min="14347" max="14348" width="8.33203125" customWidth="1"/>
    <col min="14349" max="14349" width="8.21875" customWidth="1"/>
    <col min="14350" max="14350" width="7.88671875" customWidth="1"/>
    <col min="14351" max="14351" width="7.6640625" customWidth="1"/>
    <col min="14352" max="14352" width="7.33203125" customWidth="1"/>
    <col min="14353" max="14353" width="11" customWidth="1"/>
    <col min="14593" max="14593" width="7" customWidth="1"/>
    <col min="14594" max="14594" width="9.21875" customWidth="1"/>
    <col min="14596" max="14596" width="16.5546875" customWidth="1"/>
    <col min="14597" max="14597" width="9.21875" customWidth="1"/>
    <col min="14598" max="14598" width="8.88671875" customWidth="1"/>
    <col min="14599" max="14599" width="9.109375" customWidth="1"/>
    <col min="14600" max="14600" width="8.77734375" customWidth="1"/>
    <col min="14601" max="14601" width="9.21875" customWidth="1"/>
    <col min="14602" max="14602" width="8.5546875" customWidth="1"/>
    <col min="14603" max="14604" width="8.33203125" customWidth="1"/>
    <col min="14605" max="14605" width="8.21875" customWidth="1"/>
    <col min="14606" max="14606" width="7.88671875" customWidth="1"/>
    <col min="14607" max="14607" width="7.6640625" customWidth="1"/>
    <col min="14608" max="14608" width="7.33203125" customWidth="1"/>
    <col min="14609" max="14609" width="11" customWidth="1"/>
    <col min="14849" max="14849" width="7" customWidth="1"/>
    <col min="14850" max="14850" width="9.21875" customWidth="1"/>
    <col min="14852" max="14852" width="16.5546875" customWidth="1"/>
    <col min="14853" max="14853" width="9.21875" customWidth="1"/>
    <col min="14854" max="14854" width="8.88671875" customWidth="1"/>
    <col min="14855" max="14855" width="9.109375" customWidth="1"/>
    <col min="14856" max="14856" width="8.77734375" customWidth="1"/>
    <col min="14857" max="14857" width="9.21875" customWidth="1"/>
    <col min="14858" max="14858" width="8.5546875" customWidth="1"/>
    <col min="14859" max="14860" width="8.33203125" customWidth="1"/>
    <col min="14861" max="14861" width="8.21875" customWidth="1"/>
    <col min="14862" max="14862" width="7.88671875" customWidth="1"/>
    <col min="14863" max="14863" width="7.6640625" customWidth="1"/>
    <col min="14864" max="14864" width="7.33203125" customWidth="1"/>
    <col min="14865" max="14865" width="11" customWidth="1"/>
    <col min="15105" max="15105" width="7" customWidth="1"/>
    <col min="15106" max="15106" width="9.21875" customWidth="1"/>
    <col min="15108" max="15108" width="16.5546875" customWidth="1"/>
    <col min="15109" max="15109" width="9.21875" customWidth="1"/>
    <col min="15110" max="15110" width="8.88671875" customWidth="1"/>
    <col min="15111" max="15111" width="9.109375" customWidth="1"/>
    <col min="15112" max="15112" width="8.77734375" customWidth="1"/>
    <col min="15113" max="15113" width="9.21875" customWidth="1"/>
    <col min="15114" max="15114" width="8.5546875" customWidth="1"/>
    <col min="15115" max="15116" width="8.33203125" customWidth="1"/>
    <col min="15117" max="15117" width="8.21875" customWidth="1"/>
    <col min="15118" max="15118" width="7.88671875" customWidth="1"/>
    <col min="15119" max="15119" width="7.6640625" customWidth="1"/>
    <col min="15120" max="15120" width="7.33203125" customWidth="1"/>
    <col min="15121" max="15121" width="11" customWidth="1"/>
    <col min="15361" max="15361" width="7" customWidth="1"/>
    <col min="15362" max="15362" width="9.21875" customWidth="1"/>
    <col min="15364" max="15364" width="16.5546875" customWidth="1"/>
    <col min="15365" max="15365" width="9.21875" customWidth="1"/>
    <col min="15366" max="15366" width="8.88671875" customWidth="1"/>
    <col min="15367" max="15367" width="9.109375" customWidth="1"/>
    <col min="15368" max="15368" width="8.77734375" customWidth="1"/>
    <col min="15369" max="15369" width="9.21875" customWidth="1"/>
    <col min="15370" max="15370" width="8.5546875" customWidth="1"/>
    <col min="15371" max="15372" width="8.33203125" customWidth="1"/>
    <col min="15373" max="15373" width="8.21875" customWidth="1"/>
    <col min="15374" max="15374" width="7.88671875" customWidth="1"/>
    <col min="15375" max="15375" width="7.6640625" customWidth="1"/>
    <col min="15376" max="15376" width="7.33203125" customWidth="1"/>
    <col min="15377" max="15377" width="11" customWidth="1"/>
    <col min="15617" max="15617" width="7" customWidth="1"/>
    <col min="15618" max="15618" width="9.21875" customWidth="1"/>
    <col min="15620" max="15620" width="16.5546875" customWidth="1"/>
    <col min="15621" max="15621" width="9.21875" customWidth="1"/>
    <col min="15622" max="15622" width="8.88671875" customWidth="1"/>
    <col min="15623" max="15623" width="9.109375" customWidth="1"/>
    <col min="15624" max="15624" width="8.77734375" customWidth="1"/>
    <col min="15625" max="15625" width="9.21875" customWidth="1"/>
    <col min="15626" max="15626" width="8.5546875" customWidth="1"/>
    <col min="15627" max="15628" width="8.33203125" customWidth="1"/>
    <col min="15629" max="15629" width="8.21875" customWidth="1"/>
    <col min="15630" max="15630" width="7.88671875" customWidth="1"/>
    <col min="15631" max="15631" width="7.6640625" customWidth="1"/>
    <col min="15632" max="15632" width="7.33203125" customWidth="1"/>
    <col min="15633" max="15633" width="11" customWidth="1"/>
    <col min="15873" max="15873" width="7" customWidth="1"/>
    <col min="15874" max="15874" width="9.21875" customWidth="1"/>
    <col min="15876" max="15876" width="16.5546875" customWidth="1"/>
    <col min="15877" max="15877" width="9.21875" customWidth="1"/>
    <col min="15878" max="15878" width="8.88671875" customWidth="1"/>
    <col min="15879" max="15879" width="9.109375" customWidth="1"/>
    <col min="15880" max="15880" width="8.77734375" customWidth="1"/>
    <col min="15881" max="15881" width="9.21875" customWidth="1"/>
    <col min="15882" max="15882" width="8.5546875" customWidth="1"/>
    <col min="15883" max="15884" width="8.33203125" customWidth="1"/>
    <col min="15885" max="15885" width="8.21875" customWidth="1"/>
    <col min="15886" max="15886" width="7.88671875" customWidth="1"/>
    <col min="15887" max="15887" width="7.6640625" customWidth="1"/>
    <col min="15888" max="15888" width="7.33203125" customWidth="1"/>
    <col min="15889" max="15889" width="11" customWidth="1"/>
    <col min="16129" max="16129" width="7" customWidth="1"/>
    <col min="16130" max="16130" width="9.21875" customWidth="1"/>
    <col min="16132" max="16132" width="16.5546875" customWidth="1"/>
    <col min="16133" max="16133" width="9.21875" customWidth="1"/>
    <col min="16134" max="16134" width="8.88671875" customWidth="1"/>
    <col min="16135" max="16135" width="9.109375" customWidth="1"/>
    <col min="16136" max="16136" width="8.77734375" customWidth="1"/>
    <col min="16137" max="16137" width="9.21875" customWidth="1"/>
    <col min="16138" max="16138" width="8.5546875" customWidth="1"/>
    <col min="16139" max="16140" width="8.33203125" customWidth="1"/>
    <col min="16141" max="16141" width="8.21875" customWidth="1"/>
    <col min="16142" max="16142" width="7.88671875" customWidth="1"/>
    <col min="16143" max="16143" width="7.6640625" customWidth="1"/>
    <col min="16144" max="16144" width="7.33203125" customWidth="1"/>
    <col min="16145" max="16145" width="11" customWidth="1"/>
  </cols>
  <sheetData>
    <row r="1" spans="1:17" ht="14.5" x14ac:dyDescent="0.35">
      <c r="A1" s="4" t="s">
        <v>438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3" t="s">
        <v>439</v>
      </c>
      <c r="P1" s="86"/>
      <c r="Q1" s="84"/>
    </row>
    <row r="2" spans="1:17" ht="14.5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00"/>
      <c r="M2" s="101"/>
      <c r="N2" s="101"/>
      <c r="O2" s="101"/>
      <c r="P2" s="101"/>
      <c r="Q2" s="102"/>
    </row>
    <row r="3" spans="1:17" ht="14.5" x14ac:dyDescent="0.3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6"/>
      <c r="M3" s="17"/>
      <c r="N3" s="17"/>
      <c r="O3" s="17"/>
      <c r="P3" s="17"/>
      <c r="Q3" s="18"/>
    </row>
    <row r="4" spans="1:17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8" t="s">
        <v>182</v>
      </c>
      <c r="P4" s="1"/>
      <c r="Q4" s="1"/>
    </row>
    <row r="5" spans="1:17" ht="14.5" x14ac:dyDescent="0.35">
      <c r="A5" s="1"/>
      <c r="B5" s="4" t="s">
        <v>183</v>
      </c>
      <c r="C5" s="1"/>
      <c r="D5" s="1"/>
      <c r="E5" s="32">
        <v>1</v>
      </c>
      <c r="F5" s="32">
        <v>2</v>
      </c>
      <c r="G5" s="32">
        <v>3</v>
      </c>
      <c r="H5" s="32">
        <v>4</v>
      </c>
      <c r="I5" s="32">
        <v>5</v>
      </c>
      <c r="J5" s="32">
        <v>6</v>
      </c>
      <c r="K5" s="32">
        <v>7</v>
      </c>
      <c r="L5" s="32">
        <v>8</v>
      </c>
      <c r="M5" s="32">
        <v>9</v>
      </c>
      <c r="N5" s="32">
        <v>10</v>
      </c>
      <c r="O5" s="32">
        <v>11</v>
      </c>
      <c r="P5" s="32">
        <v>12</v>
      </c>
      <c r="Q5" s="4" t="s">
        <v>70</v>
      </c>
    </row>
    <row r="6" spans="1:17" ht="14.5" x14ac:dyDescent="0.35">
      <c r="A6" s="32">
        <v>1</v>
      </c>
      <c r="B6" s="1" t="s">
        <v>440</v>
      </c>
      <c r="C6" s="1"/>
      <c r="D6" s="1"/>
      <c r="E6" s="1">
        <v>1305</v>
      </c>
      <c r="F6" s="1">
        <v>1305</v>
      </c>
      <c r="G6" s="1">
        <v>1305</v>
      </c>
      <c r="H6" s="1">
        <v>1305</v>
      </c>
      <c r="I6" s="1">
        <v>1305</v>
      </c>
      <c r="J6" s="1">
        <v>1305</v>
      </c>
      <c r="K6" s="1">
        <v>1306</v>
      </c>
      <c r="L6" s="1">
        <v>1306</v>
      </c>
      <c r="M6" s="1">
        <v>1306</v>
      </c>
      <c r="N6" s="1">
        <v>1306</v>
      </c>
      <c r="O6" s="1">
        <v>1306</v>
      </c>
      <c r="P6" s="1">
        <v>1306</v>
      </c>
      <c r="Q6" s="4">
        <f>SUM(E6:P6)</f>
        <v>15666</v>
      </c>
    </row>
    <row r="7" spans="1:17" ht="14.5" x14ac:dyDescent="0.35">
      <c r="A7" s="32">
        <v>2</v>
      </c>
      <c r="B7" s="1" t="s">
        <v>441</v>
      </c>
      <c r="C7" s="1"/>
      <c r="D7" s="1"/>
      <c r="E7" s="1">
        <v>63</v>
      </c>
      <c r="F7" s="1">
        <v>63</v>
      </c>
      <c r="G7" s="1">
        <v>63</v>
      </c>
      <c r="H7" s="1">
        <v>63</v>
      </c>
      <c r="I7" s="1">
        <v>63</v>
      </c>
      <c r="J7" s="1">
        <v>63</v>
      </c>
      <c r="K7" s="1">
        <v>64</v>
      </c>
      <c r="L7" s="1">
        <v>64</v>
      </c>
      <c r="M7" s="1">
        <v>64</v>
      </c>
      <c r="N7" s="1">
        <v>64</v>
      </c>
      <c r="O7" s="1">
        <v>64</v>
      </c>
      <c r="P7" s="1">
        <v>64</v>
      </c>
      <c r="Q7" s="4">
        <f>SUM(E7:P7)</f>
        <v>762</v>
      </c>
    </row>
    <row r="8" spans="1:17" ht="14.5" x14ac:dyDescent="0.35">
      <c r="A8" s="32">
        <v>3</v>
      </c>
      <c r="B8" s="1" t="s">
        <v>442</v>
      </c>
      <c r="C8" s="1"/>
      <c r="D8" s="1"/>
      <c r="E8" s="1"/>
      <c r="F8" s="1">
        <v>5438</v>
      </c>
      <c r="G8" s="1"/>
      <c r="H8" s="1"/>
      <c r="I8" s="1"/>
      <c r="J8" s="1"/>
      <c r="K8" s="1"/>
      <c r="L8" s="1"/>
      <c r="M8" s="1"/>
      <c r="N8" s="1"/>
      <c r="O8" s="1"/>
      <c r="P8" s="1"/>
      <c r="Q8" s="4">
        <f>SUM(E8:P8)</f>
        <v>5438</v>
      </c>
    </row>
    <row r="9" spans="1:17" ht="14.5" x14ac:dyDescent="0.35">
      <c r="A9" s="32"/>
      <c r="B9" s="4" t="s">
        <v>207</v>
      </c>
      <c r="C9" s="1"/>
      <c r="D9" s="1"/>
      <c r="E9" s="1">
        <f>SUM(E6:E7)</f>
        <v>1368</v>
      </c>
      <c r="F9" s="1">
        <f t="shared" ref="F9:P9" si="0">SUM(F6:F7)</f>
        <v>1368</v>
      </c>
      <c r="G9" s="1">
        <f t="shared" si="0"/>
        <v>1368</v>
      </c>
      <c r="H9" s="1">
        <f t="shared" si="0"/>
        <v>1368</v>
      </c>
      <c r="I9" s="1">
        <f t="shared" si="0"/>
        <v>1368</v>
      </c>
      <c r="J9" s="1">
        <f t="shared" si="0"/>
        <v>1368</v>
      </c>
      <c r="K9" s="1">
        <f t="shared" si="0"/>
        <v>1370</v>
      </c>
      <c r="L9" s="1">
        <f t="shared" si="0"/>
        <v>1370</v>
      </c>
      <c r="M9" s="1">
        <f t="shared" si="0"/>
        <v>1370</v>
      </c>
      <c r="N9" s="1">
        <f t="shared" si="0"/>
        <v>1370</v>
      </c>
      <c r="O9" s="1">
        <f t="shared" si="0"/>
        <v>1370</v>
      </c>
      <c r="P9" s="1">
        <f t="shared" si="0"/>
        <v>1370</v>
      </c>
      <c r="Q9" s="4">
        <f>SUM(Q6:Q8)</f>
        <v>21866</v>
      </c>
    </row>
    <row r="10" spans="1:17" ht="14.5" x14ac:dyDescent="0.35">
      <c r="A10" s="32"/>
      <c r="B10" s="1"/>
      <c r="C10" s="1"/>
      <c r="D10" s="1"/>
      <c r="E10" s="1"/>
      <c r="F10" s="1"/>
      <c r="G10" s="1" t="s">
        <v>208</v>
      </c>
      <c r="H10" s="1"/>
      <c r="I10" s="1"/>
      <c r="J10" s="1"/>
      <c r="K10" s="1"/>
      <c r="L10" s="1"/>
      <c r="M10" s="1"/>
      <c r="N10" s="1"/>
      <c r="O10" s="1"/>
      <c r="P10" s="1"/>
      <c r="Q10" s="4"/>
    </row>
    <row r="11" spans="1:17" ht="14.5" x14ac:dyDescent="0.35">
      <c r="A11" s="32"/>
      <c r="B11" s="4" t="s">
        <v>184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</row>
    <row r="12" spans="1:17" ht="14.5" x14ac:dyDescent="0.35">
      <c r="A12" s="3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"/>
    </row>
    <row r="13" spans="1:17" ht="14.5" x14ac:dyDescent="0.35">
      <c r="A13" s="32">
        <v>1</v>
      </c>
      <c r="B13" s="1" t="s">
        <v>187</v>
      </c>
      <c r="C13" s="1"/>
      <c r="D13" s="1"/>
      <c r="E13" s="1">
        <v>1004</v>
      </c>
      <c r="F13" s="1">
        <v>1004</v>
      </c>
      <c r="G13" s="1">
        <v>1004</v>
      </c>
      <c r="H13" s="1">
        <v>1004</v>
      </c>
      <c r="I13" s="1">
        <v>1004</v>
      </c>
      <c r="J13" s="1">
        <v>1005</v>
      </c>
      <c r="K13" s="1">
        <v>1005</v>
      </c>
      <c r="L13" s="1">
        <v>1005</v>
      </c>
      <c r="M13" s="1">
        <v>1005</v>
      </c>
      <c r="N13" s="1">
        <v>1005</v>
      </c>
      <c r="O13" s="1">
        <v>1005</v>
      </c>
      <c r="P13" s="1">
        <v>1005</v>
      </c>
      <c r="Q13" s="4">
        <f>SUM(E13:P13)</f>
        <v>12055</v>
      </c>
    </row>
    <row r="14" spans="1:17" ht="14.5" x14ac:dyDescent="0.35">
      <c r="A14" s="32">
        <v>2</v>
      </c>
      <c r="B14" s="1" t="s">
        <v>209</v>
      </c>
      <c r="C14" s="1"/>
      <c r="D14" s="1"/>
      <c r="E14" s="1">
        <v>183</v>
      </c>
      <c r="F14" s="1">
        <v>183</v>
      </c>
      <c r="G14" s="1">
        <v>183</v>
      </c>
      <c r="H14" s="1">
        <v>183</v>
      </c>
      <c r="I14" s="1">
        <v>183</v>
      </c>
      <c r="J14" s="1">
        <v>183</v>
      </c>
      <c r="K14" s="1">
        <v>183</v>
      </c>
      <c r="L14" s="1">
        <v>184</v>
      </c>
      <c r="M14" s="1">
        <v>184</v>
      </c>
      <c r="N14" s="1">
        <v>184</v>
      </c>
      <c r="O14" s="1">
        <v>184</v>
      </c>
      <c r="P14" s="1">
        <v>183</v>
      </c>
      <c r="Q14" s="4">
        <f>SUM(E14:P14)</f>
        <v>2200</v>
      </c>
    </row>
    <row r="15" spans="1:17" ht="14.5" x14ac:dyDescent="0.35">
      <c r="A15" s="32">
        <v>3</v>
      </c>
      <c r="B15" s="1" t="s">
        <v>210</v>
      </c>
      <c r="C15" s="1"/>
      <c r="D15" s="1"/>
      <c r="E15" s="1">
        <v>345</v>
      </c>
      <c r="F15" s="1">
        <v>345</v>
      </c>
      <c r="G15" s="1">
        <v>345</v>
      </c>
      <c r="H15" s="1">
        <v>345</v>
      </c>
      <c r="I15" s="1">
        <v>345</v>
      </c>
      <c r="J15" s="1">
        <v>345</v>
      </c>
      <c r="K15" s="1">
        <v>345</v>
      </c>
      <c r="L15" s="1">
        <v>345</v>
      </c>
      <c r="M15" s="1">
        <v>345</v>
      </c>
      <c r="N15" s="1">
        <v>345</v>
      </c>
      <c r="O15" s="1">
        <v>345</v>
      </c>
      <c r="P15" s="1">
        <v>346</v>
      </c>
      <c r="Q15" s="4">
        <f>SUM(E15:P15)</f>
        <v>4141</v>
      </c>
    </row>
    <row r="16" spans="1:17" ht="14.5" x14ac:dyDescent="0.35">
      <c r="A16" s="32">
        <v>4</v>
      </c>
      <c r="B16" s="1" t="s">
        <v>443</v>
      </c>
      <c r="C16" s="1"/>
      <c r="D16" s="1"/>
      <c r="E16" s="1"/>
      <c r="F16" s="1"/>
      <c r="G16" s="1"/>
      <c r="H16" s="1">
        <v>500</v>
      </c>
      <c r="I16" s="1"/>
      <c r="J16" s="1">
        <v>400</v>
      </c>
      <c r="K16" s="1"/>
      <c r="L16" s="1">
        <v>370</v>
      </c>
      <c r="M16" s="1"/>
      <c r="N16" s="1"/>
      <c r="O16" s="1"/>
      <c r="P16" s="1"/>
      <c r="Q16" s="4">
        <f>SUM(E16:P16)</f>
        <v>1270</v>
      </c>
    </row>
    <row r="17" spans="1:17" ht="14.5" x14ac:dyDescent="0.35">
      <c r="A17" s="32">
        <v>5</v>
      </c>
      <c r="B17" s="1" t="s">
        <v>138</v>
      </c>
      <c r="C17" s="1"/>
      <c r="D17" s="1"/>
      <c r="E17" s="1"/>
      <c r="F17" s="1">
        <v>2200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4">
        <f>SUM(E17:P17)</f>
        <v>2200</v>
      </c>
    </row>
    <row r="18" spans="1:17" ht="14.5" x14ac:dyDescent="0.35">
      <c r="A18" s="1"/>
      <c r="B18" s="4" t="s">
        <v>158</v>
      </c>
      <c r="C18" s="1"/>
      <c r="D18" s="1"/>
      <c r="E18" s="4">
        <f>SUM(E13:E16)</f>
        <v>1532</v>
      </c>
      <c r="F18" s="4">
        <f t="shared" ref="F18:P18" si="1">SUM(F13:F16)</f>
        <v>1532</v>
      </c>
      <c r="G18" s="4">
        <f t="shared" si="1"/>
        <v>1532</v>
      </c>
      <c r="H18" s="4">
        <f t="shared" si="1"/>
        <v>2032</v>
      </c>
      <c r="I18" s="4">
        <f t="shared" si="1"/>
        <v>1532</v>
      </c>
      <c r="J18" s="4">
        <f t="shared" si="1"/>
        <v>1933</v>
      </c>
      <c r="K18" s="4">
        <f t="shared" si="1"/>
        <v>1533</v>
      </c>
      <c r="L18" s="4">
        <f t="shared" si="1"/>
        <v>1904</v>
      </c>
      <c r="M18" s="4">
        <f t="shared" si="1"/>
        <v>1534</v>
      </c>
      <c r="N18" s="4">
        <f t="shared" si="1"/>
        <v>1534</v>
      </c>
      <c r="O18" s="4">
        <f t="shared" si="1"/>
        <v>1534</v>
      </c>
      <c r="P18" s="4">
        <f t="shared" si="1"/>
        <v>1534</v>
      </c>
      <c r="Q18" s="4">
        <f>SUM(Q13:Q17)</f>
        <v>21866</v>
      </c>
    </row>
    <row r="19" spans="1:17" x14ac:dyDescent="0.3">
      <c r="B19" s="1" t="s">
        <v>215</v>
      </c>
      <c r="C19" s="1"/>
      <c r="D19" s="1"/>
      <c r="E19" s="1">
        <f>SUM(E9-E18)</f>
        <v>-164</v>
      </c>
      <c r="F19" s="1">
        <f t="shared" ref="F19:Q19" si="2">SUM(F9-F18)</f>
        <v>-164</v>
      </c>
      <c r="G19" s="1">
        <f t="shared" si="2"/>
        <v>-164</v>
      </c>
      <c r="H19" s="1">
        <f t="shared" si="2"/>
        <v>-664</v>
      </c>
      <c r="I19" s="1">
        <f t="shared" si="2"/>
        <v>-164</v>
      </c>
      <c r="J19" s="1">
        <f t="shared" si="2"/>
        <v>-565</v>
      </c>
      <c r="K19" s="1">
        <f t="shared" si="2"/>
        <v>-163</v>
      </c>
      <c r="L19" s="1">
        <f t="shared" si="2"/>
        <v>-534</v>
      </c>
      <c r="M19" s="1">
        <f t="shared" si="2"/>
        <v>-164</v>
      </c>
      <c r="N19" s="1">
        <f t="shared" si="2"/>
        <v>-164</v>
      </c>
      <c r="O19" s="1">
        <f t="shared" si="2"/>
        <v>-164</v>
      </c>
      <c r="P19" s="1">
        <f t="shared" si="2"/>
        <v>-164</v>
      </c>
      <c r="Q19" s="1">
        <f t="shared" si="2"/>
        <v>0</v>
      </c>
    </row>
    <row r="22" spans="1:17" ht="14.5" x14ac:dyDescent="0.35">
      <c r="E22" s="79"/>
    </row>
    <row r="23" spans="1:17" ht="14.5" x14ac:dyDescent="0.35">
      <c r="H23" s="79"/>
      <c r="J23" s="79"/>
    </row>
    <row r="24" spans="1:17" ht="14.5" x14ac:dyDescent="0.35">
      <c r="D24" s="79"/>
    </row>
    <row r="29" spans="1:17" ht="14.5" x14ac:dyDescent="0.35">
      <c r="C29" s="79"/>
      <c r="E29" s="79"/>
      <c r="H29" s="79"/>
      <c r="J29" s="79"/>
    </row>
    <row r="31" spans="1:17" ht="14.5" x14ac:dyDescent="0.35">
      <c r="E31" s="79"/>
      <c r="J31" s="79"/>
    </row>
  </sheetData>
  <mergeCells count="2">
    <mergeCell ref="O1:Q1"/>
    <mergeCell ref="L2: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6" workbookViewId="0">
      <selection activeCell="A57" sqref="A57"/>
    </sheetView>
  </sheetViews>
  <sheetFormatPr defaultRowHeight="12" x14ac:dyDescent="0.3"/>
  <cols>
    <col min="1" max="1" width="100.33203125" customWidth="1"/>
    <col min="2" max="2" width="14.33203125" style="58" customWidth="1"/>
    <col min="3" max="3" width="15.109375" customWidth="1"/>
    <col min="6" max="6" width="22" customWidth="1"/>
  </cols>
  <sheetData>
    <row r="1" spans="1:9" ht="32.25" customHeight="1" x14ac:dyDescent="0.35">
      <c r="A1" s="80" t="s">
        <v>444</v>
      </c>
      <c r="B1" s="54"/>
      <c r="C1" s="54"/>
      <c r="D1" s="54"/>
      <c r="E1" s="55" t="s">
        <v>322</v>
      </c>
      <c r="F1" s="56"/>
      <c r="G1" s="20"/>
      <c r="H1" s="52"/>
      <c r="I1" s="52"/>
    </row>
    <row r="2" spans="1:9" ht="50.25" customHeight="1" x14ac:dyDescent="0.35">
      <c r="A2" s="48" t="s">
        <v>323</v>
      </c>
      <c r="B2" s="54"/>
      <c r="C2" s="54"/>
      <c r="D2" s="54"/>
      <c r="E2" s="54"/>
      <c r="F2" s="54"/>
      <c r="G2" s="20"/>
      <c r="H2" s="52"/>
      <c r="I2" s="52"/>
    </row>
    <row r="3" spans="1:9" ht="14.5" x14ac:dyDescent="0.35">
      <c r="A3" s="21" t="s">
        <v>324</v>
      </c>
      <c r="B3" s="54"/>
      <c r="C3" s="54"/>
      <c r="D3" s="54"/>
      <c r="E3" s="54"/>
      <c r="F3" s="54"/>
      <c r="G3" s="20"/>
      <c r="H3" s="52"/>
      <c r="I3" s="52"/>
    </row>
    <row r="4" spans="1:9" ht="14.5" x14ac:dyDescent="0.35">
      <c r="A4" s="21"/>
      <c r="B4" s="54"/>
      <c r="C4" s="54"/>
      <c r="D4" s="54"/>
      <c r="E4" s="54"/>
      <c r="F4" s="54"/>
      <c r="G4" s="20"/>
      <c r="H4" s="52"/>
      <c r="I4" s="52"/>
    </row>
    <row r="5" spans="1:9" ht="14.5" x14ac:dyDescent="0.35">
      <c r="A5" s="21" t="s">
        <v>325</v>
      </c>
      <c r="B5" s="54"/>
      <c r="C5" s="54"/>
      <c r="D5" s="54"/>
      <c r="E5" s="54"/>
      <c r="F5" s="54"/>
      <c r="G5" s="20"/>
      <c r="H5" s="52"/>
      <c r="I5" s="52"/>
    </row>
    <row r="6" spans="1:9" ht="14.5" x14ac:dyDescent="0.35">
      <c r="A6" s="49"/>
      <c r="B6" s="54"/>
      <c r="C6" s="54"/>
      <c r="D6" s="54"/>
      <c r="E6" s="54"/>
      <c r="F6" s="54"/>
      <c r="G6" s="20"/>
      <c r="H6" s="52"/>
      <c r="I6" s="52"/>
    </row>
    <row r="7" spans="1:9" ht="43.5" customHeight="1" x14ac:dyDescent="0.35">
      <c r="A7" s="49" t="s">
        <v>326</v>
      </c>
      <c r="B7" s="54"/>
      <c r="C7" s="54"/>
      <c r="D7" s="54"/>
      <c r="E7" s="54"/>
      <c r="F7" s="54"/>
      <c r="G7" s="20"/>
      <c r="H7" s="52"/>
      <c r="I7" s="52"/>
    </row>
    <row r="8" spans="1:9" ht="14.5" x14ac:dyDescent="0.35">
      <c r="A8" s="48"/>
      <c r="B8" s="54"/>
      <c r="C8" s="54"/>
      <c r="D8" s="54"/>
      <c r="E8" s="54"/>
      <c r="F8" s="54"/>
      <c r="G8" s="20"/>
      <c r="H8" s="52"/>
      <c r="I8" s="52"/>
    </row>
    <row r="9" spans="1:9" ht="14.5" x14ac:dyDescent="0.35">
      <c r="A9" s="48" t="s">
        <v>381</v>
      </c>
      <c r="B9" s="54"/>
      <c r="C9" s="54"/>
      <c r="D9" s="54"/>
      <c r="E9" s="54"/>
      <c r="F9" s="54"/>
      <c r="G9" s="20"/>
      <c r="H9" s="52"/>
      <c r="I9" s="52"/>
    </row>
    <row r="10" spans="1:9" ht="14.5" x14ac:dyDescent="0.35">
      <c r="A10" s="48"/>
      <c r="B10" s="54"/>
      <c r="C10" s="54"/>
      <c r="D10" s="54"/>
      <c r="E10" s="54"/>
      <c r="F10" s="54"/>
      <c r="G10" s="20"/>
      <c r="H10" s="52"/>
      <c r="I10" s="52"/>
    </row>
    <row r="11" spans="1:9" ht="14.5" x14ac:dyDescent="0.35">
      <c r="A11" s="49" t="s">
        <v>327</v>
      </c>
      <c r="B11" s="63" t="s">
        <v>328</v>
      </c>
      <c r="C11" s="56"/>
      <c r="D11" s="56"/>
      <c r="E11" s="54"/>
      <c r="F11" s="54"/>
      <c r="G11" s="20"/>
      <c r="H11" s="52"/>
      <c r="I11" s="52"/>
    </row>
    <row r="12" spans="1:9" ht="14.5" x14ac:dyDescent="0.35">
      <c r="A12" s="49" t="s">
        <v>329</v>
      </c>
      <c r="B12" s="63" t="s">
        <v>330</v>
      </c>
      <c r="C12" s="56"/>
      <c r="D12" s="54"/>
      <c r="E12" s="56"/>
      <c r="F12" s="54"/>
      <c r="G12" s="20"/>
      <c r="H12" s="52"/>
      <c r="I12" s="52"/>
    </row>
    <row r="13" spans="1:9" ht="14.5" x14ac:dyDescent="0.35">
      <c r="A13" s="49" t="s">
        <v>331</v>
      </c>
      <c r="B13" s="64" t="s">
        <v>332</v>
      </c>
      <c r="C13" s="57"/>
      <c r="D13" s="54"/>
      <c r="E13" s="57"/>
      <c r="F13" s="54"/>
      <c r="G13" s="20"/>
      <c r="H13" s="52"/>
      <c r="I13" s="52"/>
    </row>
    <row r="14" spans="1:9" ht="24.75" customHeight="1" x14ac:dyDescent="0.35">
      <c r="A14" s="60" t="s">
        <v>70</v>
      </c>
      <c r="B14" s="62" t="s">
        <v>333</v>
      </c>
      <c r="C14" s="56"/>
      <c r="D14" s="54"/>
      <c r="E14" s="54"/>
      <c r="F14" s="56"/>
      <c r="G14" s="20"/>
      <c r="H14" s="52"/>
      <c r="I14" s="52"/>
    </row>
    <row r="15" spans="1:9" ht="14.5" x14ac:dyDescent="0.35">
      <c r="A15" s="49" t="s">
        <v>382</v>
      </c>
      <c r="B15" s="54"/>
      <c r="C15" s="54"/>
      <c r="D15" s="54"/>
      <c r="E15" s="54"/>
      <c r="F15" s="54"/>
      <c r="G15" s="20"/>
      <c r="H15" s="52"/>
      <c r="I15" s="52"/>
    </row>
    <row r="16" spans="1:9" ht="14.5" x14ac:dyDescent="0.35">
      <c r="A16" s="49"/>
      <c r="B16" s="54"/>
      <c r="C16" s="54"/>
      <c r="D16" s="54"/>
      <c r="E16" s="54"/>
      <c r="F16" s="54"/>
      <c r="G16" s="20"/>
      <c r="H16" s="52"/>
      <c r="I16" s="52"/>
    </row>
    <row r="17" spans="1:9" ht="29.25" customHeight="1" x14ac:dyDescent="0.35">
      <c r="A17" s="49" t="s">
        <v>334</v>
      </c>
      <c r="B17" s="63" t="s">
        <v>335</v>
      </c>
      <c r="C17" s="54"/>
      <c r="D17" s="54"/>
      <c r="E17" s="54"/>
      <c r="G17" s="20"/>
      <c r="H17" s="52"/>
      <c r="I17" s="52"/>
    </row>
    <row r="18" spans="1:9" ht="14.5" x14ac:dyDescent="0.35">
      <c r="A18" s="49" t="s">
        <v>336</v>
      </c>
      <c r="B18" s="63" t="s">
        <v>337</v>
      </c>
      <c r="C18" s="54"/>
      <c r="D18" s="54"/>
      <c r="E18" s="56"/>
      <c r="F18" s="54"/>
      <c r="G18" s="20"/>
      <c r="H18" s="52"/>
      <c r="I18" s="52"/>
    </row>
    <row r="19" spans="1:9" ht="14.5" x14ac:dyDescent="0.35">
      <c r="A19" s="49" t="s">
        <v>338</v>
      </c>
      <c r="B19" s="63" t="s">
        <v>339</v>
      </c>
      <c r="C19" s="54"/>
      <c r="E19" s="54"/>
      <c r="F19" s="54"/>
      <c r="G19" s="20"/>
      <c r="H19" s="52"/>
      <c r="I19" s="52"/>
    </row>
    <row r="20" spans="1:9" ht="14.5" x14ac:dyDescent="0.35">
      <c r="A20" s="49" t="s">
        <v>340</v>
      </c>
      <c r="B20" s="63" t="s">
        <v>341</v>
      </c>
      <c r="C20" s="54"/>
      <c r="D20" s="54"/>
      <c r="F20" s="54"/>
      <c r="G20" s="20"/>
      <c r="H20" s="52"/>
      <c r="I20" s="52"/>
    </row>
    <row r="21" spans="1:9" ht="14.5" x14ac:dyDescent="0.35">
      <c r="A21" s="49" t="s">
        <v>342</v>
      </c>
      <c r="B21" s="63" t="s">
        <v>343</v>
      </c>
      <c r="C21" s="54"/>
      <c r="D21" s="54"/>
      <c r="F21" s="54"/>
      <c r="G21" s="20"/>
      <c r="H21" s="52"/>
      <c r="I21" s="52"/>
    </row>
    <row r="22" spans="1:9" ht="14.5" x14ac:dyDescent="0.35">
      <c r="A22" s="49" t="s">
        <v>344</v>
      </c>
      <c r="B22" s="63" t="s">
        <v>345</v>
      </c>
      <c r="C22" s="54"/>
      <c r="E22" s="54"/>
      <c r="F22" s="54"/>
      <c r="G22" s="20"/>
      <c r="H22" s="52"/>
      <c r="I22" s="52"/>
    </row>
    <row r="23" spans="1:9" ht="14.5" x14ac:dyDescent="0.35">
      <c r="A23" s="49" t="s">
        <v>346</v>
      </c>
      <c r="B23" s="63" t="s">
        <v>347</v>
      </c>
      <c r="C23" s="54"/>
      <c r="E23" s="54"/>
      <c r="F23" s="54"/>
      <c r="G23" s="20"/>
      <c r="H23" s="52"/>
      <c r="I23" s="52"/>
    </row>
    <row r="24" spans="1:9" ht="14.5" x14ac:dyDescent="0.35">
      <c r="A24" s="49" t="s">
        <v>348</v>
      </c>
      <c r="B24" s="63" t="s">
        <v>349</v>
      </c>
      <c r="C24" s="54"/>
      <c r="D24" s="54"/>
      <c r="E24" s="54"/>
      <c r="G24" s="20"/>
      <c r="H24" s="52"/>
      <c r="I24" s="52"/>
    </row>
    <row r="25" spans="1:9" ht="14.5" x14ac:dyDescent="0.35">
      <c r="A25" s="49" t="s">
        <v>350</v>
      </c>
      <c r="B25" s="63" t="s">
        <v>351</v>
      </c>
      <c r="C25" s="54"/>
      <c r="D25" s="54"/>
      <c r="F25" s="54"/>
      <c r="G25" s="20"/>
      <c r="H25" s="52"/>
      <c r="I25" s="52"/>
    </row>
    <row r="26" spans="1:9" ht="14.5" x14ac:dyDescent="0.35">
      <c r="A26" s="49" t="s">
        <v>352</v>
      </c>
      <c r="B26" s="63" t="s">
        <v>353</v>
      </c>
      <c r="C26" s="54"/>
      <c r="D26" s="54"/>
      <c r="F26" s="54"/>
      <c r="G26" s="20"/>
      <c r="H26" s="52"/>
      <c r="I26" s="52"/>
    </row>
    <row r="27" spans="1:9" ht="14.5" x14ac:dyDescent="0.35">
      <c r="A27" s="49" t="s">
        <v>354</v>
      </c>
      <c r="B27" s="63" t="s">
        <v>355</v>
      </c>
      <c r="C27" s="54"/>
      <c r="E27" s="54"/>
      <c r="F27" s="54"/>
      <c r="G27" s="20"/>
      <c r="H27" s="52"/>
      <c r="I27" s="52"/>
    </row>
    <row r="28" spans="1:9" ht="19.5" customHeight="1" x14ac:dyDescent="0.35">
      <c r="A28" s="49" t="s">
        <v>356</v>
      </c>
      <c r="B28" s="63" t="s">
        <v>357</v>
      </c>
      <c r="D28" s="54"/>
      <c r="E28" s="54"/>
      <c r="F28" s="54"/>
      <c r="G28" s="20"/>
      <c r="H28" s="52"/>
      <c r="I28" s="52"/>
    </row>
    <row r="29" spans="1:9" ht="14.5" x14ac:dyDescent="0.35">
      <c r="A29" s="49" t="s">
        <v>358</v>
      </c>
      <c r="B29" s="63" t="s">
        <v>359</v>
      </c>
      <c r="C29" s="54"/>
      <c r="D29" s="54"/>
      <c r="F29" s="54"/>
      <c r="G29" s="20"/>
      <c r="H29" s="52"/>
      <c r="I29" s="52"/>
    </row>
    <row r="30" spans="1:9" ht="14.5" x14ac:dyDescent="0.35">
      <c r="A30" s="49" t="s">
        <v>360</v>
      </c>
      <c r="B30" s="63" t="s">
        <v>361</v>
      </c>
      <c r="C30" s="54"/>
      <c r="E30" s="54"/>
      <c r="F30" s="54"/>
      <c r="G30" s="20"/>
      <c r="H30" s="52"/>
      <c r="I30" s="52"/>
    </row>
    <row r="31" spans="1:9" ht="14.5" x14ac:dyDescent="0.35">
      <c r="A31" s="49" t="s">
        <v>362</v>
      </c>
      <c r="B31" s="63" t="s">
        <v>363</v>
      </c>
      <c r="C31" s="54"/>
      <c r="D31" s="54"/>
      <c r="F31" s="54"/>
      <c r="G31" s="20"/>
      <c r="H31" s="52"/>
      <c r="I31" s="52"/>
    </row>
    <row r="32" spans="1:9" ht="14.5" x14ac:dyDescent="0.35">
      <c r="A32" s="49" t="s">
        <v>364</v>
      </c>
      <c r="B32" s="63" t="s">
        <v>365</v>
      </c>
      <c r="C32" s="54"/>
      <c r="D32" s="54"/>
      <c r="F32" s="54"/>
      <c r="G32" s="20"/>
      <c r="H32" s="52"/>
      <c r="I32" s="52"/>
    </row>
    <row r="33" spans="1:9" ht="14.5" x14ac:dyDescent="0.35">
      <c r="A33" s="49" t="s">
        <v>366</v>
      </c>
      <c r="B33" s="63" t="s">
        <v>367</v>
      </c>
      <c r="C33" s="54"/>
      <c r="D33" s="54"/>
      <c r="F33" s="54"/>
      <c r="G33" s="20"/>
      <c r="H33" s="52"/>
      <c r="I33" s="52"/>
    </row>
    <row r="34" spans="1:9" ht="14.5" x14ac:dyDescent="0.35">
      <c r="A34" s="49" t="s">
        <v>368</v>
      </c>
      <c r="B34" s="63" t="s">
        <v>369</v>
      </c>
      <c r="C34" s="54"/>
      <c r="D34" s="54"/>
      <c r="F34" s="54"/>
      <c r="G34" s="20"/>
      <c r="H34" s="52"/>
      <c r="I34" s="52"/>
    </row>
    <row r="35" spans="1:9" ht="14.5" x14ac:dyDescent="0.35">
      <c r="A35" s="49" t="s">
        <v>370</v>
      </c>
      <c r="B35" s="63" t="s">
        <v>371</v>
      </c>
      <c r="C35" s="54"/>
      <c r="E35" s="54"/>
      <c r="F35" s="54"/>
      <c r="G35" s="20"/>
      <c r="H35" s="52"/>
      <c r="I35" s="52"/>
    </row>
    <row r="36" spans="1:9" ht="14.5" x14ac:dyDescent="0.35">
      <c r="A36" s="49" t="s">
        <v>372</v>
      </c>
      <c r="B36" s="63" t="s">
        <v>373</v>
      </c>
      <c r="D36" s="54"/>
      <c r="E36" s="54"/>
      <c r="F36" s="54"/>
      <c r="G36" s="20"/>
      <c r="H36" s="52"/>
      <c r="I36" s="52"/>
    </row>
    <row r="37" spans="1:9" ht="14.5" x14ac:dyDescent="0.35">
      <c r="A37" s="49" t="s">
        <v>374</v>
      </c>
      <c r="B37" s="64" t="s">
        <v>375</v>
      </c>
      <c r="C37" s="54"/>
      <c r="D37" s="54"/>
      <c r="F37" s="54"/>
      <c r="G37" s="20"/>
      <c r="H37" s="52"/>
      <c r="I37" s="52"/>
    </row>
    <row r="38" spans="1:9" ht="14.5" x14ac:dyDescent="0.35">
      <c r="A38" s="59" t="s">
        <v>70</v>
      </c>
      <c r="B38" s="62" t="s">
        <v>333</v>
      </c>
      <c r="C38" s="54"/>
      <c r="E38" s="54"/>
      <c r="G38" s="20"/>
      <c r="H38" s="52"/>
      <c r="I38" s="52"/>
    </row>
    <row r="39" spans="1:9" ht="14.5" x14ac:dyDescent="0.35">
      <c r="A39" s="48"/>
      <c r="B39" s="54"/>
      <c r="C39" s="54"/>
      <c r="D39" s="54"/>
      <c r="E39" s="54"/>
      <c r="F39" s="54"/>
      <c r="G39" s="20"/>
      <c r="H39" s="52"/>
      <c r="I39" s="52"/>
    </row>
    <row r="40" spans="1:9" ht="14.5" x14ac:dyDescent="0.35">
      <c r="A40" s="49"/>
      <c r="B40" s="54"/>
      <c r="C40" s="54"/>
      <c r="D40" s="54"/>
      <c r="E40" s="54"/>
      <c r="F40" s="54"/>
      <c r="G40" s="20"/>
      <c r="H40" s="52"/>
      <c r="I40" s="52"/>
    </row>
    <row r="41" spans="1:9" ht="14.5" x14ac:dyDescent="0.35">
      <c r="A41" s="49" t="s">
        <v>376</v>
      </c>
      <c r="B41" s="54"/>
      <c r="C41" s="54"/>
      <c r="D41" s="54"/>
      <c r="E41" s="54"/>
      <c r="F41" s="54"/>
      <c r="G41" s="20"/>
      <c r="H41" s="52"/>
      <c r="I41" s="52"/>
    </row>
    <row r="42" spans="1:9" ht="14.5" x14ac:dyDescent="0.35">
      <c r="A42" s="49"/>
      <c r="B42" s="54"/>
      <c r="C42" s="20"/>
      <c r="D42" s="20"/>
      <c r="E42" s="20"/>
      <c r="F42" s="20"/>
      <c r="G42" s="20"/>
      <c r="H42" s="52"/>
      <c r="I42" s="52"/>
    </row>
    <row r="43" spans="1:9" ht="14.5" x14ac:dyDescent="0.35">
      <c r="A43" s="49" t="s">
        <v>377</v>
      </c>
      <c r="B43" s="54"/>
      <c r="C43" s="20"/>
      <c r="D43" s="20"/>
      <c r="E43" s="20"/>
      <c r="F43" s="20"/>
      <c r="G43" s="20"/>
      <c r="H43" s="52"/>
      <c r="I43" s="52"/>
    </row>
    <row r="44" spans="1:9" ht="14.5" x14ac:dyDescent="0.35">
      <c r="A44" s="60" t="s">
        <v>378</v>
      </c>
      <c r="B44" s="54"/>
      <c r="C44" s="20"/>
      <c r="D44" s="20"/>
      <c r="E44" s="20"/>
      <c r="F44" s="20"/>
      <c r="H44" s="52"/>
      <c r="I44" s="52"/>
    </row>
    <row r="45" spans="1:9" ht="14.5" x14ac:dyDescent="0.35">
      <c r="A45" s="51" t="s">
        <v>383</v>
      </c>
      <c r="B45" s="54"/>
      <c r="C45" s="20"/>
      <c r="D45" s="20"/>
      <c r="E45" s="20"/>
      <c r="F45" s="20"/>
      <c r="H45" s="52"/>
      <c r="I45" s="52"/>
    </row>
    <row r="46" spans="1:9" ht="14.5" x14ac:dyDescent="0.35">
      <c r="A46" s="53"/>
      <c r="B46" s="54"/>
      <c r="C46" s="20"/>
      <c r="D46" s="20"/>
      <c r="E46" s="20"/>
      <c r="F46" s="20"/>
      <c r="G46" s="20"/>
      <c r="H46" s="52"/>
      <c r="I46" s="52"/>
    </row>
    <row r="47" spans="1:9" ht="14.5" x14ac:dyDescent="0.35">
      <c r="A47" s="53" t="s">
        <v>379</v>
      </c>
      <c r="B47" s="54"/>
      <c r="C47" s="20"/>
      <c r="D47" s="20"/>
      <c r="E47" s="20"/>
      <c r="F47" s="20"/>
      <c r="G47" s="20"/>
      <c r="H47" s="52"/>
      <c r="I47" s="52"/>
    </row>
    <row r="48" spans="1:9" ht="14.5" x14ac:dyDescent="0.35">
      <c r="A48" s="21"/>
      <c r="B48" s="54"/>
      <c r="C48" s="20"/>
      <c r="D48" s="20"/>
      <c r="E48" s="20"/>
      <c r="F48" s="20"/>
      <c r="G48" s="20"/>
      <c r="H48" s="52"/>
      <c r="I48" s="52"/>
    </row>
    <row r="49" spans="1:9" ht="29" x14ac:dyDescent="0.35">
      <c r="A49" s="49" t="s">
        <v>380</v>
      </c>
      <c r="B49" s="54"/>
      <c r="C49" s="20"/>
      <c r="D49" s="20"/>
      <c r="E49" s="20"/>
      <c r="F49" s="20"/>
      <c r="G49" s="20"/>
      <c r="H49" s="52"/>
      <c r="I49" s="52"/>
    </row>
    <row r="50" spans="1:9" ht="14.5" x14ac:dyDescent="0.35">
      <c r="A50" s="61"/>
      <c r="B50" s="54"/>
      <c r="C50" s="20"/>
      <c r="D50" s="20"/>
      <c r="E50" s="20"/>
      <c r="F50" s="20"/>
      <c r="G50" s="20"/>
    </row>
    <row r="51" spans="1:9" ht="15.5" x14ac:dyDescent="0.35">
      <c r="A51" s="50" t="s">
        <v>384</v>
      </c>
      <c r="C51" s="50"/>
      <c r="D51" s="20"/>
      <c r="E51" s="20"/>
      <c r="F51" s="20"/>
      <c r="G51" s="20"/>
    </row>
    <row r="52" spans="1:9" ht="15.5" x14ac:dyDescent="0.35">
      <c r="A52" s="50" t="s">
        <v>385</v>
      </c>
      <c r="B52" s="50"/>
      <c r="C52" s="20"/>
      <c r="E52" s="20"/>
      <c r="F52" s="20"/>
      <c r="G52" s="20"/>
    </row>
    <row r="53" spans="1:9" ht="15.5" x14ac:dyDescent="0.35">
      <c r="A53" s="50"/>
      <c r="B53" s="50"/>
      <c r="C53" s="20"/>
      <c r="E53" s="20"/>
      <c r="F53" s="20"/>
      <c r="G53" s="20"/>
    </row>
    <row r="54" spans="1:9" ht="15.5" x14ac:dyDescent="0.35">
      <c r="A54" s="22" t="s">
        <v>387</v>
      </c>
      <c r="B54" s="50"/>
      <c r="D54" s="20"/>
      <c r="E54" s="20"/>
      <c r="F54" s="20"/>
      <c r="G54" s="20"/>
    </row>
    <row r="55" spans="1:9" ht="15.5" x14ac:dyDescent="0.35">
      <c r="A55" s="22" t="s">
        <v>386</v>
      </c>
      <c r="B55" s="50"/>
      <c r="D55" s="20"/>
      <c r="E55" s="20"/>
      <c r="F55" s="20"/>
      <c r="G55" s="20"/>
    </row>
    <row r="56" spans="1:9" ht="14.5" x14ac:dyDescent="0.35">
      <c r="A56" s="49"/>
      <c r="B56"/>
      <c r="D56" s="20"/>
      <c r="E56" s="20"/>
      <c r="F56" s="20"/>
      <c r="G56" s="20"/>
    </row>
    <row r="57" spans="1:9" ht="14.5" x14ac:dyDescent="0.35">
      <c r="A57" s="131" t="s">
        <v>472</v>
      </c>
      <c r="B57"/>
      <c r="D57" s="20"/>
      <c r="E57" s="20"/>
      <c r="F57" s="20"/>
      <c r="G57" s="20"/>
    </row>
    <row r="58" spans="1:9" ht="14.5" x14ac:dyDescent="0.35">
      <c r="A58" s="108" t="s">
        <v>435</v>
      </c>
      <c r="B58" s="108"/>
      <c r="D58" s="20"/>
      <c r="E58" s="20"/>
      <c r="F58" s="20"/>
      <c r="G58" s="20"/>
    </row>
  </sheetData>
  <mergeCells count="1">
    <mergeCell ref="A58:B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1" workbookViewId="0">
      <selection activeCell="A48" sqref="A48:J48"/>
    </sheetView>
  </sheetViews>
  <sheetFormatPr defaultRowHeight="12" x14ac:dyDescent="0.3"/>
  <cols>
    <col min="7" max="7" width="17.77734375" customWidth="1"/>
    <col min="8" max="8" width="17.6640625" customWidth="1"/>
    <col min="9" max="9" width="13.109375" customWidth="1"/>
    <col min="10" max="10" width="20.33203125" customWidth="1"/>
  </cols>
  <sheetData>
    <row r="1" spans="1:10" ht="23.25" customHeight="1" x14ac:dyDescent="0.3">
      <c r="A1" s="105" t="s">
        <v>445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0.25" customHeight="1" x14ac:dyDescent="0.3">
      <c r="A2" s="44"/>
      <c r="B2" s="44"/>
      <c r="C2" s="44"/>
      <c r="D2" s="44"/>
      <c r="E2" s="44"/>
      <c r="F2" s="44"/>
      <c r="G2" s="109" t="s">
        <v>175</v>
      </c>
      <c r="H2" s="110"/>
      <c r="I2" s="110"/>
      <c r="J2" s="111"/>
    </row>
    <row r="3" spans="1:10" x14ac:dyDescent="0.3">
      <c r="A3" s="1"/>
      <c r="B3" s="94" t="s">
        <v>296</v>
      </c>
      <c r="C3" s="95"/>
      <c r="D3" s="95"/>
      <c r="E3" s="95"/>
      <c r="F3" s="95"/>
      <c r="G3" s="112" t="s">
        <v>2</v>
      </c>
      <c r="H3" s="113"/>
      <c r="I3" s="113"/>
      <c r="J3" s="114"/>
    </row>
    <row r="4" spans="1:10" ht="21.75" customHeight="1" x14ac:dyDescent="0.3">
      <c r="A4" s="1"/>
      <c r="B4" s="97"/>
      <c r="C4" s="98"/>
      <c r="D4" s="98"/>
      <c r="E4" s="98"/>
      <c r="F4" s="98"/>
      <c r="G4" s="115"/>
      <c r="H4" s="116"/>
      <c r="I4" s="116"/>
      <c r="J4" s="117"/>
    </row>
    <row r="5" spans="1:10" ht="14.5" x14ac:dyDescent="0.35">
      <c r="A5" s="1"/>
      <c r="B5" s="42" t="s">
        <v>264</v>
      </c>
      <c r="C5" s="4"/>
      <c r="D5" s="4"/>
      <c r="E5" s="4"/>
      <c r="F5" s="4"/>
      <c r="G5" s="5" t="s">
        <v>3</v>
      </c>
      <c r="H5" s="5" t="s">
        <v>166</v>
      </c>
      <c r="I5" s="5" t="s">
        <v>167</v>
      </c>
      <c r="J5" s="5" t="s">
        <v>297</v>
      </c>
    </row>
    <row r="6" spans="1:10" ht="14.5" x14ac:dyDescent="0.35">
      <c r="A6" s="1"/>
      <c r="B6" s="42"/>
      <c r="C6" s="4"/>
      <c r="D6" s="4"/>
      <c r="E6" s="4"/>
      <c r="F6" s="4"/>
      <c r="G6" s="5"/>
      <c r="H6" s="1"/>
      <c r="I6" s="1"/>
      <c r="J6" s="38">
        <v>44196</v>
      </c>
    </row>
    <row r="7" spans="1:10" x14ac:dyDescent="0.3">
      <c r="A7" s="1" t="s">
        <v>64</v>
      </c>
      <c r="B7" s="33" t="s">
        <v>298</v>
      </c>
      <c r="C7" s="1"/>
      <c r="D7" s="1"/>
      <c r="E7" s="1"/>
      <c r="F7" s="1"/>
      <c r="G7" s="45">
        <v>10994500</v>
      </c>
      <c r="H7" s="1">
        <v>0</v>
      </c>
      <c r="I7" s="1"/>
      <c r="J7" s="1"/>
    </row>
    <row r="8" spans="1:10" x14ac:dyDescent="0.3">
      <c r="A8" s="1"/>
      <c r="B8" s="33"/>
      <c r="C8" s="1"/>
      <c r="D8" s="1"/>
      <c r="E8" s="1"/>
      <c r="F8" s="1"/>
      <c r="G8" s="1"/>
      <c r="H8" s="1"/>
      <c r="I8" s="1"/>
      <c r="J8" s="1"/>
    </row>
    <row r="9" spans="1:10" x14ac:dyDescent="0.3">
      <c r="A9" s="1" t="s">
        <v>64</v>
      </c>
      <c r="B9" s="33" t="s">
        <v>299</v>
      </c>
      <c r="C9" s="1"/>
      <c r="D9" s="1"/>
      <c r="E9" s="1"/>
      <c r="F9" s="1"/>
      <c r="G9" s="1">
        <v>58166000</v>
      </c>
      <c r="H9" s="1">
        <v>86046129</v>
      </c>
      <c r="I9" s="1">
        <f>SUM(J9-H9)</f>
        <v>0</v>
      </c>
      <c r="J9" s="1">
        <v>86046129</v>
      </c>
    </row>
    <row r="10" spans="1:10" x14ac:dyDescent="0.3">
      <c r="A10" s="1" t="s">
        <v>45</v>
      </c>
      <c r="B10" s="33" t="s">
        <v>300</v>
      </c>
      <c r="C10" s="1"/>
      <c r="D10" s="1"/>
      <c r="E10" s="1"/>
      <c r="F10" s="1"/>
      <c r="G10" s="1"/>
      <c r="H10" s="1"/>
      <c r="I10" s="1">
        <f t="shared" ref="I10:I46" si="0">SUM(J10-H10)</f>
        <v>26116</v>
      </c>
      <c r="J10" s="1">
        <v>26116</v>
      </c>
    </row>
    <row r="11" spans="1:10" x14ac:dyDescent="0.3">
      <c r="A11" s="1" t="s">
        <v>47</v>
      </c>
      <c r="B11" s="33" t="s">
        <v>301</v>
      </c>
      <c r="C11" s="1"/>
      <c r="D11" s="1"/>
      <c r="E11" s="1"/>
      <c r="F11" s="1"/>
      <c r="G11" s="1">
        <v>635000</v>
      </c>
      <c r="H11" s="1">
        <v>635000</v>
      </c>
      <c r="I11" s="1">
        <f t="shared" si="0"/>
        <v>94420</v>
      </c>
      <c r="J11" s="1">
        <v>729420</v>
      </c>
    </row>
    <row r="12" spans="1:10" x14ac:dyDescent="0.3">
      <c r="A12" s="1" t="s">
        <v>57</v>
      </c>
      <c r="B12" s="33" t="s">
        <v>58</v>
      </c>
      <c r="C12" s="1"/>
      <c r="D12" s="1"/>
      <c r="E12" s="1"/>
      <c r="F12" s="1"/>
      <c r="G12" s="1"/>
      <c r="H12" s="1"/>
      <c r="I12" s="1">
        <f t="shared" si="0"/>
        <v>769948</v>
      </c>
      <c r="J12" s="1">
        <v>769948</v>
      </c>
    </row>
    <row r="13" spans="1:10" x14ac:dyDescent="0.3">
      <c r="A13" s="1" t="s">
        <v>26</v>
      </c>
      <c r="B13" s="33" t="s">
        <v>302</v>
      </c>
      <c r="C13" s="1"/>
      <c r="D13" s="1"/>
      <c r="E13" s="1"/>
      <c r="F13" s="1"/>
      <c r="G13" s="1">
        <v>15079088</v>
      </c>
      <c r="H13" s="1">
        <v>0</v>
      </c>
      <c r="I13" s="1">
        <f t="shared" si="0"/>
        <v>0</v>
      </c>
      <c r="J13" s="1"/>
    </row>
    <row r="14" spans="1:10" x14ac:dyDescent="0.3">
      <c r="A14" s="1" t="s">
        <v>270</v>
      </c>
      <c r="B14" s="33" t="s">
        <v>303</v>
      </c>
      <c r="C14" s="1"/>
      <c r="D14" s="1"/>
      <c r="E14" s="1"/>
      <c r="F14" s="1"/>
      <c r="G14" s="1"/>
      <c r="H14" s="1">
        <v>3077197</v>
      </c>
      <c r="I14" s="1">
        <f t="shared" si="0"/>
        <v>0</v>
      </c>
      <c r="J14" s="1">
        <v>3077197</v>
      </c>
    </row>
    <row r="15" spans="1:10" ht="14.5" x14ac:dyDescent="0.35">
      <c r="A15" s="1"/>
      <c r="B15" s="42" t="s">
        <v>304</v>
      </c>
      <c r="C15" s="4"/>
      <c r="D15" s="4"/>
      <c r="E15" s="4"/>
      <c r="F15" s="4"/>
      <c r="G15" s="4">
        <f>SUM(G7:G13)</f>
        <v>84874588</v>
      </c>
      <c r="H15" s="4">
        <f>SUM(H7:H14)</f>
        <v>89758326</v>
      </c>
      <c r="I15" s="4">
        <f t="shared" si="0"/>
        <v>890484</v>
      </c>
      <c r="J15" s="4">
        <f>SUM(J7:J14)</f>
        <v>90648810</v>
      </c>
    </row>
    <row r="16" spans="1:10" ht="14.5" x14ac:dyDescent="0.35">
      <c r="A16" s="1"/>
      <c r="B16" s="42"/>
      <c r="C16" s="4"/>
      <c r="D16" s="4"/>
      <c r="E16" s="4"/>
      <c r="F16" s="4"/>
      <c r="G16" s="46"/>
      <c r="H16" s="1"/>
      <c r="I16" s="1">
        <f t="shared" si="0"/>
        <v>0</v>
      </c>
      <c r="J16" s="1"/>
    </row>
    <row r="17" spans="1:10" ht="14.5" x14ac:dyDescent="0.35">
      <c r="A17" s="1"/>
      <c r="B17" s="42" t="s">
        <v>272</v>
      </c>
      <c r="C17" s="4"/>
      <c r="D17" s="4"/>
      <c r="E17" s="4"/>
      <c r="F17" s="4"/>
      <c r="G17" s="4"/>
      <c r="H17" s="1"/>
      <c r="I17" s="1">
        <f t="shared" si="0"/>
        <v>0</v>
      </c>
      <c r="J17" s="1"/>
    </row>
    <row r="18" spans="1:10" ht="14.5" x14ac:dyDescent="0.35">
      <c r="A18" s="1"/>
      <c r="B18" s="42"/>
      <c r="C18" s="4"/>
      <c r="D18" s="4"/>
      <c r="E18" s="4"/>
      <c r="F18" s="4"/>
      <c r="G18" s="4"/>
      <c r="H18" s="1"/>
      <c r="I18" s="1">
        <f t="shared" si="0"/>
        <v>0</v>
      </c>
      <c r="J18" s="1"/>
    </row>
    <row r="19" spans="1:10" x14ac:dyDescent="0.3">
      <c r="A19" s="1" t="s">
        <v>71</v>
      </c>
      <c r="B19" s="33" t="s">
        <v>72</v>
      </c>
      <c r="C19" s="1"/>
      <c r="D19" s="1"/>
      <c r="E19" s="1"/>
      <c r="F19" s="1"/>
      <c r="G19" s="1">
        <v>57615000</v>
      </c>
      <c r="H19" s="1">
        <v>55615000</v>
      </c>
      <c r="I19" s="1">
        <f t="shared" si="0"/>
        <v>-2712332</v>
      </c>
      <c r="J19" s="1">
        <v>52902668</v>
      </c>
    </row>
    <row r="20" spans="1:10" x14ac:dyDescent="0.3">
      <c r="A20" s="1" t="s">
        <v>73</v>
      </c>
      <c r="B20" s="33" t="s">
        <v>273</v>
      </c>
      <c r="C20" s="1"/>
      <c r="D20" s="1"/>
      <c r="E20" s="1"/>
      <c r="F20" s="1"/>
      <c r="G20" s="1">
        <v>2000000</v>
      </c>
      <c r="H20" s="1">
        <v>2000000</v>
      </c>
      <c r="I20" s="1">
        <f t="shared" si="0"/>
        <v>1756423</v>
      </c>
      <c r="J20" s="1">
        <v>3756423</v>
      </c>
    </row>
    <row r="21" spans="1:10" x14ac:dyDescent="0.3">
      <c r="A21" s="1" t="s">
        <v>77</v>
      </c>
      <c r="B21" s="33" t="s">
        <v>305</v>
      </c>
      <c r="C21" s="1"/>
      <c r="D21" s="1"/>
      <c r="E21" s="1"/>
      <c r="F21" s="1"/>
      <c r="G21" s="1"/>
      <c r="H21" s="1">
        <v>1000000</v>
      </c>
      <c r="I21" s="1">
        <f t="shared" si="0"/>
        <v>199737</v>
      </c>
      <c r="J21" s="1">
        <v>1199737</v>
      </c>
    </row>
    <row r="22" spans="1:10" x14ac:dyDescent="0.3">
      <c r="A22" s="1" t="s">
        <v>79</v>
      </c>
      <c r="B22" s="33" t="s">
        <v>80</v>
      </c>
      <c r="C22" s="1"/>
      <c r="D22" s="1"/>
      <c r="E22" s="1"/>
      <c r="F22" s="1"/>
      <c r="G22" s="1"/>
      <c r="H22" s="1"/>
      <c r="I22" s="1">
        <f t="shared" si="0"/>
        <v>652000</v>
      </c>
      <c r="J22" s="1">
        <v>652000</v>
      </c>
    </row>
    <row r="23" spans="1:10" x14ac:dyDescent="0.3">
      <c r="A23" s="1" t="s">
        <v>81</v>
      </c>
      <c r="B23" s="33" t="s">
        <v>82</v>
      </c>
      <c r="C23" s="1"/>
      <c r="D23" s="1"/>
      <c r="E23" s="1"/>
      <c r="F23" s="1"/>
      <c r="G23" s="1">
        <v>2415088</v>
      </c>
      <c r="H23" s="1">
        <v>2569256</v>
      </c>
      <c r="I23" s="1">
        <f t="shared" si="0"/>
        <v>29461</v>
      </c>
      <c r="J23" s="1">
        <v>2598717</v>
      </c>
    </row>
    <row r="24" spans="1:10" x14ac:dyDescent="0.3">
      <c r="A24" s="1" t="s">
        <v>83</v>
      </c>
      <c r="B24" s="33" t="s">
        <v>306</v>
      </c>
      <c r="C24" s="1"/>
      <c r="D24" s="1"/>
      <c r="E24" s="1"/>
      <c r="F24" s="1"/>
      <c r="G24" s="1">
        <v>650000</v>
      </c>
      <c r="H24" s="1">
        <v>650000</v>
      </c>
      <c r="I24" s="1">
        <f t="shared" si="0"/>
        <v>400000</v>
      </c>
      <c r="J24" s="1">
        <v>1050000</v>
      </c>
    </row>
    <row r="25" spans="1:10" x14ac:dyDescent="0.3">
      <c r="A25" s="1" t="s">
        <v>85</v>
      </c>
      <c r="B25" s="33" t="s">
        <v>307</v>
      </c>
      <c r="C25" s="1"/>
      <c r="D25" s="1"/>
      <c r="E25" s="1"/>
      <c r="F25" s="1"/>
      <c r="G25" s="1">
        <v>801000</v>
      </c>
      <c r="H25" s="1">
        <v>1801000</v>
      </c>
      <c r="I25" s="1">
        <f t="shared" si="0"/>
        <v>-173107</v>
      </c>
      <c r="J25" s="1">
        <v>1627893</v>
      </c>
    </row>
    <row r="26" spans="1:10" x14ac:dyDescent="0.3">
      <c r="A26" s="1" t="s">
        <v>91</v>
      </c>
      <c r="B26" s="33" t="s">
        <v>308</v>
      </c>
      <c r="C26" s="1"/>
      <c r="D26" s="1"/>
      <c r="E26" s="1"/>
      <c r="F26" s="1"/>
      <c r="G26" s="1"/>
      <c r="H26" s="1">
        <v>71933</v>
      </c>
      <c r="I26" s="1">
        <f t="shared" si="0"/>
        <v>0</v>
      </c>
      <c r="J26" s="1">
        <v>71933</v>
      </c>
    </row>
    <row r="27" spans="1:10" ht="14.5" x14ac:dyDescent="0.35">
      <c r="A27" s="1"/>
      <c r="B27" s="42" t="s">
        <v>309</v>
      </c>
      <c r="C27" s="4"/>
      <c r="D27" s="4"/>
      <c r="E27" s="4"/>
      <c r="F27" s="4"/>
      <c r="G27" s="4">
        <f>SUM(G19:G25)</f>
        <v>63481088</v>
      </c>
      <c r="H27" s="4">
        <f>SUM(H19:H26)</f>
        <v>63707189</v>
      </c>
      <c r="I27" s="4">
        <f t="shared" si="0"/>
        <v>152182</v>
      </c>
      <c r="J27" s="4">
        <f>SUM(J19:J26)</f>
        <v>63859371</v>
      </c>
    </row>
    <row r="28" spans="1:10" x14ac:dyDescent="0.3">
      <c r="A28" s="1" t="s">
        <v>94</v>
      </c>
      <c r="B28" s="33" t="s">
        <v>310</v>
      </c>
      <c r="C28" s="1"/>
      <c r="D28" s="1"/>
      <c r="E28" s="1"/>
      <c r="F28" s="1"/>
      <c r="G28" s="1">
        <v>11400000</v>
      </c>
      <c r="H28" s="1">
        <v>11464298</v>
      </c>
      <c r="I28" s="1">
        <f t="shared" si="0"/>
        <v>299818</v>
      </c>
      <c r="J28" s="1">
        <v>11764116</v>
      </c>
    </row>
    <row r="29" spans="1:10" ht="14.5" x14ac:dyDescent="0.35">
      <c r="A29" s="1"/>
      <c r="B29" s="42" t="s">
        <v>96</v>
      </c>
      <c r="C29" s="4"/>
      <c r="D29" s="4"/>
      <c r="E29" s="4"/>
      <c r="F29" s="4"/>
      <c r="G29" s="4">
        <f>SUM(G27:G28)</f>
        <v>74881088</v>
      </c>
      <c r="H29" s="4">
        <f>SUM(H27:H28)</f>
        <v>75171487</v>
      </c>
      <c r="I29" s="4">
        <f t="shared" si="0"/>
        <v>452000</v>
      </c>
      <c r="J29" s="4">
        <f>SUM(J27:J28)</f>
        <v>75623487</v>
      </c>
    </row>
    <row r="30" spans="1:10" x14ac:dyDescent="0.3">
      <c r="A30" s="1" t="s">
        <v>97</v>
      </c>
      <c r="B30" s="33" t="s">
        <v>278</v>
      </c>
      <c r="C30" s="1"/>
      <c r="D30" s="1"/>
      <c r="E30" s="1"/>
      <c r="F30" s="1"/>
      <c r="G30" s="1">
        <v>130000</v>
      </c>
      <c r="H30" s="1">
        <v>130000</v>
      </c>
      <c r="I30" s="1">
        <f t="shared" si="0"/>
        <v>26000</v>
      </c>
      <c r="J30" s="1">
        <v>156000</v>
      </c>
    </row>
    <row r="31" spans="1:10" x14ac:dyDescent="0.3">
      <c r="A31" s="1" t="s">
        <v>99</v>
      </c>
      <c r="B31" s="33" t="s">
        <v>100</v>
      </c>
      <c r="C31" s="1"/>
      <c r="D31" s="1"/>
      <c r="E31" s="1"/>
      <c r="F31" s="1"/>
      <c r="G31" s="1">
        <v>100000</v>
      </c>
      <c r="H31" s="1">
        <v>1622274</v>
      </c>
      <c r="I31" s="1">
        <f t="shared" si="0"/>
        <v>-993545</v>
      </c>
      <c r="J31" s="1">
        <v>628729</v>
      </c>
    </row>
    <row r="32" spans="1:10" x14ac:dyDescent="0.3">
      <c r="A32" s="1" t="s">
        <v>101</v>
      </c>
      <c r="B32" s="33" t="s">
        <v>102</v>
      </c>
      <c r="C32" s="1"/>
      <c r="D32" s="1"/>
      <c r="E32" s="1"/>
      <c r="F32" s="1"/>
      <c r="G32" s="1">
        <v>200000</v>
      </c>
      <c r="H32" s="1">
        <v>200000</v>
      </c>
      <c r="I32" s="1">
        <f t="shared" si="0"/>
        <v>-35586</v>
      </c>
      <c r="J32" s="1">
        <v>164414</v>
      </c>
    </row>
    <row r="33" spans="1:10" x14ac:dyDescent="0.3">
      <c r="A33" s="1" t="s">
        <v>311</v>
      </c>
      <c r="B33" s="33" t="s">
        <v>312</v>
      </c>
      <c r="C33" s="1"/>
      <c r="D33" s="1"/>
      <c r="E33" s="1"/>
      <c r="F33" s="1"/>
      <c r="G33" s="1"/>
      <c r="H33" s="1"/>
      <c r="I33" s="1">
        <f t="shared" si="0"/>
        <v>108354</v>
      </c>
      <c r="J33" s="1">
        <v>108354</v>
      </c>
    </row>
    <row r="34" spans="1:10" x14ac:dyDescent="0.3">
      <c r="A34" s="1" t="s">
        <v>105</v>
      </c>
      <c r="B34" s="33" t="s">
        <v>313</v>
      </c>
      <c r="C34" s="1"/>
      <c r="D34" s="1"/>
      <c r="E34" s="1"/>
      <c r="F34" s="1"/>
      <c r="G34" s="1">
        <v>1000000</v>
      </c>
      <c r="H34" s="1">
        <v>1000000</v>
      </c>
      <c r="I34" s="1">
        <f t="shared" si="0"/>
        <v>-117062</v>
      </c>
      <c r="J34" s="1">
        <v>882938</v>
      </c>
    </row>
    <row r="35" spans="1:10" x14ac:dyDescent="0.3">
      <c r="A35" s="1" t="s">
        <v>113</v>
      </c>
      <c r="B35" s="33" t="s">
        <v>301</v>
      </c>
      <c r="C35" s="1"/>
      <c r="D35" s="1"/>
      <c r="E35" s="1"/>
      <c r="F35" s="1"/>
      <c r="G35" s="1">
        <v>500000</v>
      </c>
      <c r="H35" s="1">
        <v>511193</v>
      </c>
      <c r="I35" s="1">
        <f t="shared" si="0"/>
        <v>39212</v>
      </c>
      <c r="J35" s="1">
        <v>550405</v>
      </c>
    </row>
    <row r="36" spans="1:10" x14ac:dyDescent="0.3">
      <c r="A36" s="1" t="s">
        <v>114</v>
      </c>
      <c r="B36" s="33" t="s">
        <v>115</v>
      </c>
      <c r="C36" s="1"/>
      <c r="D36" s="1"/>
      <c r="E36" s="1"/>
      <c r="F36" s="1"/>
      <c r="G36" s="1">
        <v>5000000</v>
      </c>
      <c r="H36" s="1">
        <v>5000000</v>
      </c>
      <c r="I36" s="1">
        <f t="shared" si="0"/>
        <v>-79246</v>
      </c>
      <c r="J36" s="1">
        <v>4920754</v>
      </c>
    </row>
    <row r="37" spans="1:10" x14ac:dyDescent="0.3">
      <c r="A37" s="1" t="s">
        <v>116</v>
      </c>
      <c r="B37" s="33" t="s">
        <v>117</v>
      </c>
      <c r="C37" s="1"/>
      <c r="D37" s="1"/>
      <c r="E37" s="1"/>
      <c r="F37" s="1"/>
      <c r="G37" s="1">
        <v>1150000</v>
      </c>
      <c r="H37" s="1">
        <v>1150000</v>
      </c>
      <c r="I37" s="1">
        <f t="shared" si="0"/>
        <v>565330</v>
      </c>
      <c r="J37" s="1">
        <v>1715330</v>
      </c>
    </row>
    <row r="38" spans="1:10" x14ac:dyDescent="0.3">
      <c r="A38" s="1" t="s">
        <v>118</v>
      </c>
      <c r="B38" s="33" t="s">
        <v>314</v>
      </c>
      <c r="C38" s="1"/>
      <c r="D38" s="1"/>
      <c r="E38" s="1"/>
      <c r="F38" s="1"/>
      <c r="G38" s="1">
        <v>150000</v>
      </c>
      <c r="H38" s="1">
        <v>150000</v>
      </c>
      <c r="I38" s="1">
        <f t="shared" si="0"/>
        <v>-7010</v>
      </c>
      <c r="J38" s="1">
        <v>142990</v>
      </c>
    </row>
    <row r="39" spans="1:10" x14ac:dyDescent="0.3">
      <c r="A39" s="1" t="s">
        <v>122</v>
      </c>
      <c r="B39" s="33" t="s">
        <v>315</v>
      </c>
      <c r="C39" s="1"/>
      <c r="D39" s="1"/>
      <c r="E39" s="1"/>
      <c r="F39" s="1"/>
      <c r="G39" s="1">
        <v>1600000</v>
      </c>
      <c r="H39" s="1">
        <v>2023451</v>
      </c>
      <c r="I39" s="1">
        <f t="shared" si="0"/>
        <v>-232550</v>
      </c>
      <c r="J39" s="1">
        <v>1790901</v>
      </c>
    </row>
    <row r="40" spans="1:10" x14ac:dyDescent="0.3">
      <c r="A40" s="1" t="s">
        <v>126</v>
      </c>
      <c r="B40" s="33" t="s">
        <v>210</v>
      </c>
      <c r="C40" s="1"/>
      <c r="D40" s="1"/>
      <c r="E40" s="1"/>
      <c r="F40" s="1"/>
      <c r="G40" s="1">
        <v>100000</v>
      </c>
      <c r="H40" s="1">
        <v>1693059</v>
      </c>
      <c r="I40" s="1">
        <f t="shared" si="0"/>
        <v>-1688981</v>
      </c>
      <c r="J40" s="1">
        <v>4078</v>
      </c>
    </row>
    <row r="41" spans="1:10" ht="14.5" x14ac:dyDescent="0.35">
      <c r="A41" s="1"/>
      <c r="B41" s="42" t="s">
        <v>316</v>
      </c>
      <c r="C41" s="4"/>
      <c r="D41" s="4"/>
      <c r="E41" s="4"/>
      <c r="F41" s="4"/>
      <c r="G41" s="4">
        <f>SUM(G30:G40)</f>
        <v>9930000</v>
      </c>
      <c r="H41" s="4">
        <f>SUM(H30:H40)</f>
        <v>13479977</v>
      </c>
      <c r="I41" s="4">
        <f t="shared" si="0"/>
        <v>-2415084</v>
      </c>
      <c r="J41" s="4">
        <f>SUM(J30:J40)</f>
        <v>11064893</v>
      </c>
    </row>
    <row r="42" spans="1:10" ht="14.5" x14ac:dyDescent="0.35">
      <c r="A42" s="1" t="s">
        <v>133</v>
      </c>
      <c r="B42" s="42" t="s">
        <v>317</v>
      </c>
      <c r="C42" s="4"/>
      <c r="D42" s="4"/>
      <c r="E42" s="4"/>
      <c r="F42" s="4"/>
      <c r="G42" s="4"/>
      <c r="H42" s="4">
        <v>1043362</v>
      </c>
      <c r="I42" s="1">
        <f t="shared" si="0"/>
        <v>0</v>
      </c>
      <c r="J42" s="1">
        <v>1043362</v>
      </c>
    </row>
    <row r="43" spans="1:10" x14ac:dyDescent="0.3">
      <c r="A43" s="1" t="s">
        <v>142</v>
      </c>
      <c r="B43" s="33" t="s">
        <v>143</v>
      </c>
      <c r="C43" s="1"/>
      <c r="D43" s="1"/>
      <c r="E43" s="1"/>
      <c r="F43" s="1"/>
      <c r="G43" s="1">
        <v>50000</v>
      </c>
      <c r="H43" s="1">
        <v>50000</v>
      </c>
      <c r="I43" s="1">
        <f t="shared" si="0"/>
        <v>2246903</v>
      </c>
      <c r="J43" s="1">
        <v>2296903</v>
      </c>
    </row>
    <row r="44" spans="1:10" x14ac:dyDescent="0.3">
      <c r="A44" s="1" t="s">
        <v>144</v>
      </c>
      <c r="B44" s="1" t="s">
        <v>318</v>
      </c>
      <c r="C44" s="1"/>
      <c r="D44" s="1"/>
      <c r="E44" s="1"/>
      <c r="F44" s="1"/>
      <c r="G44" s="1">
        <v>13500</v>
      </c>
      <c r="H44" s="1">
        <v>13500</v>
      </c>
      <c r="I44" s="1">
        <f t="shared" si="0"/>
        <v>606665</v>
      </c>
      <c r="J44" s="1">
        <v>620165</v>
      </c>
    </row>
    <row r="45" spans="1:10" ht="14.5" x14ac:dyDescent="0.35">
      <c r="A45" s="1"/>
      <c r="B45" s="47" t="s">
        <v>319</v>
      </c>
      <c r="C45" s="44"/>
      <c r="D45" s="44"/>
      <c r="E45" s="44"/>
      <c r="F45" s="44"/>
      <c r="G45" s="46">
        <f>SUM(G43:G44)</f>
        <v>63500</v>
      </c>
      <c r="H45" s="46">
        <f>SUM(H43:H44)</f>
        <v>63500</v>
      </c>
      <c r="I45" s="4">
        <f t="shared" si="0"/>
        <v>2853568</v>
      </c>
      <c r="J45" s="46">
        <f>SUM(J43:J44)</f>
        <v>2917068</v>
      </c>
    </row>
    <row r="46" spans="1:10" ht="14.5" x14ac:dyDescent="0.35">
      <c r="A46" s="1"/>
      <c r="B46" s="47" t="s">
        <v>320</v>
      </c>
      <c r="C46" s="46"/>
      <c r="D46" s="46"/>
      <c r="E46" s="46"/>
      <c r="F46" s="46"/>
      <c r="G46" s="46">
        <f>SUM(G29+G41+G45)</f>
        <v>84874588</v>
      </c>
      <c r="H46" s="46">
        <f>SUM(H29+H41+H42+H45)</f>
        <v>89758326</v>
      </c>
      <c r="I46" s="4">
        <f t="shared" si="0"/>
        <v>890484</v>
      </c>
      <c r="J46" s="46">
        <f>SUM(J29+J41+J42+J45)</f>
        <v>90648810</v>
      </c>
    </row>
    <row r="47" spans="1:10" ht="14.5" x14ac:dyDescent="0.35">
      <c r="A47" s="1"/>
      <c r="B47" s="47" t="s">
        <v>321</v>
      </c>
      <c r="C47" s="46"/>
      <c r="D47" s="46"/>
      <c r="E47" s="46"/>
      <c r="F47" s="46"/>
      <c r="G47" s="46">
        <f>SUM(G46-G15)</f>
        <v>0</v>
      </c>
      <c r="H47" s="1"/>
      <c r="I47" s="1"/>
      <c r="J47" s="1"/>
    </row>
    <row r="48" spans="1:10" ht="14.5" customHeight="1" x14ac:dyDescent="0.3">
      <c r="A48" s="118" t="s">
        <v>472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ht="14.5" customHeight="1" x14ac:dyDescent="0.3">
      <c r="A49" s="118" t="s">
        <v>446</v>
      </c>
      <c r="B49" s="119"/>
      <c r="C49" s="119"/>
      <c r="D49" s="119"/>
      <c r="E49" s="119"/>
      <c r="F49" s="119"/>
      <c r="G49" s="119"/>
      <c r="H49" s="119"/>
      <c r="I49" s="119"/>
      <c r="J49" s="120"/>
    </row>
  </sheetData>
  <mergeCells count="6">
    <mergeCell ref="A1:J1"/>
    <mergeCell ref="G2:J2"/>
    <mergeCell ref="B3:F4"/>
    <mergeCell ref="G3:J4"/>
    <mergeCell ref="A49:J49"/>
    <mergeCell ref="A48:J4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M19" sqref="M19"/>
    </sheetView>
  </sheetViews>
  <sheetFormatPr defaultRowHeight="12" x14ac:dyDescent="0.3"/>
  <cols>
    <col min="1" max="1" width="4.5546875" customWidth="1"/>
    <col min="4" max="4" width="14.33203125" customWidth="1"/>
    <col min="5" max="5" width="9.44140625" customWidth="1"/>
    <col min="6" max="6" width="10.6640625" customWidth="1"/>
    <col min="7" max="7" width="9.77734375" customWidth="1"/>
    <col min="8" max="8" width="10.33203125" customWidth="1"/>
    <col min="9" max="9" width="9.77734375" customWidth="1"/>
    <col min="10" max="10" width="10.44140625" customWidth="1"/>
    <col min="11" max="11" width="9.77734375" customWidth="1"/>
    <col min="12" max="12" width="11.88671875" customWidth="1"/>
    <col min="13" max="13" width="10.109375" customWidth="1"/>
    <col min="14" max="14" width="10" customWidth="1"/>
    <col min="15" max="15" width="10.44140625" customWidth="1"/>
    <col min="16" max="16" width="11" customWidth="1"/>
    <col min="17" max="17" width="15.88671875" customWidth="1"/>
    <col min="257" max="257" width="4.5546875" customWidth="1"/>
    <col min="260" max="260" width="14.33203125" customWidth="1"/>
    <col min="261" max="261" width="9.44140625" customWidth="1"/>
    <col min="262" max="262" width="10.6640625" customWidth="1"/>
    <col min="263" max="263" width="9.77734375" customWidth="1"/>
    <col min="264" max="264" width="10.33203125" customWidth="1"/>
    <col min="265" max="265" width="9.77734375" customWidth="1"/>
    <col min="266" max="266" width="10.44140625" customWidth="1"/>
    <col min="267" max="267" width="9.77734375" customWidth="1"/>
    <col min="268" max="268" width="11.88671875" customWidth="1"/>
    <col min="269" max="269" width="10.109375" customWidth="1"/>
    <col min="270" max="270" width="10" customWidth="1"/>
    <col min="271" max="271" width="10.44140625" customWidth="1"/>
    <col min="272" max="272" width="11" customWidth="1"/>
    <col min="273" max="273" width="15.88671875" customWidth="1"/>
    <col min="513" max="513" width="4.5546875" customWidth="1"/>
    <col min="516" max="516" width="14.33203125" customWidth="1"/>
    <col min="517" max="517" width="9.44140625" customWidth="1"/>
    <col min="518" max="518" width="10.6640625" customWidth="1"/>
    <col min="519" max="519" width="9.77734375" customWidth="1"/>
    <col min="520" max="520" width="10.33203125" customWidth="1"/>
    <col min="521" max="521" width="9.77734375" customWidth="1"/>
    <col min="522" max="522" width="10.44140625" customWidth="1"/>
    <col min="523" max="523" width="9.77734375" customWidth="1"/>
    <col min="524" max="524" width="11.88671875" customWidth="1"/>
    <col min="525" max="525" width="10.109375" customWidth="1"/>
    <col min="526" max="526" width="10" customWidth="1"/>
    <col min="527" max="527" width="10.44140625" customWidth="1"/>
    <col min="528" max="528" width="11" customWidth="1"/>
    <col min="529" max="529" width="15.88671875" customWidth="1"/>
    <col min="769" max="769" width="4.5546875" customWidth="1"/>
    <col min="772" max="772" width="14.33203125" customWidth="1"/>
    <col min="773" max="773" width="9.44140625" customWidth="1"/>
    <col min="774" max="774" width="10.6640625" customWidth="1"/>
    <col min="775" max="775" width="9.77734375" customWidth="1"/>
    <col min="776" max="776" width="10.33203125" customWidth="1"/>
    <col min="777" max="777" width="9.77734375" customWidth="1"/>
    <col min="778" max="778" width="10.44140625" customWidth="1"/>
    <col min="779" max="779" width="9.77734375" customWidth="1"/>
    <col min="780" max="780" width="11.88671875" customWidth="1"/>
    <col min="781" max="781" width="10.109375" customWidth="1"/>
    <col min="782" max="782" width="10" customWidth="1"/>
    <col min="783" max="783" width="10.44140625" customWidth="1"/>
    <col min="784" max="784" width="11" customWidth="1"/>
    <col min="785" max="785" width="15.88671875" customWidth="1"/>
    <col min="1025" max="1025" width="4.5546875" customWidth="1"/>
    <col min="1028" max="1028" width="14.33203125" customWidth="1"/>
    <col min="1029" max="1029" width="9.44140625" customWidth="1"/>
    <col min="1030" max="1030" width="10.6640625" customWidth="1"/>
    <col min="1031" max="1031" width="9.77734375" customWidth="1"/>
    <col min="1032" max="1032" width="10.33203125" customWidth="1"/>
    <col min="1033" max="1033" width="9.77734375" customWidth="1"/>
    <col min="1034" max="1034" width="10.44140625" customWidth="1"/>
    <col min="1035" max="1035" width="9.77734375" customWidth="1"/>
    <col min="1036" max="1036" width="11.88671875" customWidth="1"/>
    <col min="1037" max="1037" width="10.109375" customWidth="1"/>
    <col min="1038" max="1038" width="10" customWidth="1"/>
    <col min="1039" max="1039" width="10.44140625" customWidth="1"/>
    <col min="1040" max="1040" width="11" customWidth="1"/>
    <col min="1041" max="1041" width="15.88671875" customWidth="1"/>
    <col min="1281" max="1281" width="4.5546875" customWidth="1"/>
    <col min="1284" max="1284" width="14.33203125" customWidth="1"/>
    <col min="1285" max="1285" width="9.44140625" customWidth="1"/>
    <col min="1286" max="1286" width="10.6640625" customWidth="1"/>
    <col min="1287" max="1287" width="9.77734375" customWidth="1"/>
    <col min="1288" max="1288" width="10.33203125" customWidth="1"/>
    <col min="1289" max="1289" width="9.77734375" customWidth="1"/>
    <col min="1290" max="1290" width="10.44140625" customWidth="1"/>
    <col min="1291" max="1291" width="9.77734375" customWidth="1"/>
    <col min="1292" max="1292" width="11.88671875" customWidth="1"/>
    <col min="1293" max="1293" width="10.109375" customWidth="1"/>
    <col min="1294" max="1294" width="10" customWidth="1"/>
    <col min="1295" max="1295" width="10.44140625" customWidth="1"/>
    <col min="1296" max="1296" width="11" customWidth="1"/>
    <col min="1297" max="1297" width="15.88671875" customWidth="1"/>
    <col min="1537" max="1537" width="4.5546875" customWidth="1"/>
    <col min="1540" max="1540" width="14.33203125" customWidth="1"/>
    <col min="1541" max="1541" width="9.44140625" customWidth="1"/>
    <col min="1542" max="1542" width="10.6640625" customWidth="1"/>
    <col min="1543" max="1543" width="9.77734375" customWidth="1"/>
    <col min="1544" max="1544" width="10.33203125" customWidth="1"/>
    <col min="1545" max="1545" width="9.77734375" customWidth="1"/>
    <col min="1546" max="1546" width="10.44140625" customWidth="1"/>
    <col min="1547" max="1547" width="9.77734375" customWidth="1"/>
    <col min="1548" max="1548" width="11.88671875" customWidth="1"/>
    <col min="1549" max="1549" width="10.109375" customWidth="1"/>
    <col min="1550" max="1550" width="10" customWidth="1"/>
    <col min="1551" max="1551" width="10.44140625" customWidth="1"/>
    <col min="1552" max="1552" width="11" customWidth="1"/>
    <col min="1553" max="1553" width="15.88671875" customWidth="1"/>
    <col min="1793" max="1793" width="4.5546875" customWidth="1"/>
    <col min="1796" max="1796" width="14.33203125" customWidth="1"/>
    <col min="1797" max="1797" width="9.44140625" customWidth="1"/>
    <col min="1798" max="1798" width="10.6640625" customWidth="1"/>
    <col min="1799" max="1799" width="9.77734375" customWidth="1"/>
    <col min="1800" max="1800" width="10.33203125" customWidth="1"/>
    <col min="1801" max="1801" width="9.77734375" customWidth="1"/>
    <col min="1802" max="1802" width="10.44140625" customWidth="1"/>
    <col min="1803" max="1803" width="9.77734375" customWidth="1"/>
    <col min="1804" max="1804" width="11.88671875" customWidth="1"/>
    <col min="1805" max="1805" width="10.109375" customWidth="1"/>
    <col min="1806" max="1806" width="10" customWidth="1"/>
    <col min="1807" max="1807" width="10.44140625" customWidth="1"/>
    <col min="1808" max="1808" width="11" customWidth="1"/>
    <col min="1809" max="1809" width="15.88671875" customWidth="1"/>
    <col min="2049" max="2049" width="4.5546875" customWidth="1"/>
    <col min="2052" max="2052" width="14.33203125" customWidth="1"/>
    <col min="2053" max="2053" width="9.44140625" customWidth="1"/>
    <col min="2054" max="2054" width="10.6640625" customWidth="1"/>
    <col min="2055" max="2055" width="9.77734375" customWidth="1"/>
    <col min="2056" max="2056" width="10.33203125" customWidth="1"/>
    <col min="2057" max="2057" width="9.77734375" customWidth="1"/>
    <col min="2058" max="2058" width="10.44140625" customWidth="1"/>
    <col min="2059" max="2059" width="9.77734375" customWidth="1"/>
    <col min="2060" max="2060" width="11.88671875" customWidth="1"/>
    <col min="2061" max="2061" width="10.109375" customWidth="1"/>
    <col min="2062" max="2062" width="10" customWidth="1"/>
    <col min="2063" max="2063" width="10.44140625" customWidth="1"/>
    <col min="2064" max="2064" width="11" customWidth="1"/>
    <col min="2065" max="2065" width="15.88671875" customWidth="1"/>
    <col min="2305" max="2305" width="4.5546875" customWidth="1"/>
    <col min="2308" max="2308" width="14.33203125" customWidth="1"/>
    <col min="2309" max="2309" width="9.44140625" customWidth="1"/>
    <col min="2310" max="2310" width="10.6640625" customWidth="1"/>
    <col min="2311" max="2311" width="9.77734375" customWidth="1"/>
    <col min="2312" max="2312" width="10.33203125" customWidth="1"/>
    <col min="2313" max="2313" width="9.77734375" customWidth="1"/>
    <col min="2314" max="2314" width="10.44140625" customWidth="1"/>
    <col min="2315" max="2315" width="9.77734375" customWidth="1"/>
    <col min="2316" max="2316" width="11.88671875" customWidth="1"/>
    <col min="2317" max="2317" width="10.109375" customWidth="1"/>
    <col min="2318" max="2318" width="10" customWidth="1"/>
    <col min="2319" max="2319" width="10.44140625" customWidth="1"/>
    <col min="2320" max="2320" width="11" customWidth="1"/>
    <col min="2321" max="2321" width="15.88671875" customWidth="1"/>
    <col min="2561" max="2561" width="4.5546875" customWidth="1"/>
    <col min="2564" max="2564" width="14.33203125" customWidth="1"/>
    <col min="2565" max="2565" width="9.44140625" customWidth="1"/>
    <col min="2566" max="2566" width="10.6640625" customWidth="1"/>
    <col min="2567" max="2567" width="9.77734375" customWidth="1"/>
    <col min="2568" max="2568" width="10.33203125" customWidth="1"/>
    <col min="2569" max="2569" width="9.77734375" customWidth="1"/>
    <col min="2570" max="2570" width="10.44140625" customWidth="1"/>
    <col min="2571" max="2571" width="9.77734375" customWidth="1"/>
    <col min="2572" max="2572" width="11.88671875" customWidth="1"/>
    <col min="2573" max="2573" width="10.109375" customWidth="1"/>
    <col min="2574" max="2574" width="10" customWidth="1"/>
    <col min="2575" max="2575" width="10.44140625" customWidth="1"/>
    <col min="2576" max="2576" width="11" customWidth="1"/>
    <col min="2577" max="2577" width="15.88671875" customWidth="1"/>
    <col min="2817" max="2817" width="4.5546875" customWidth="1"/>
    <col min="2820" max="2820" width="14.33203125" customWidth="1"/>
    <col min="2821" max="2821" width="9.44140625" customWidth="1"/>
    <col min="2822" max="2822" width="10.6640625" customWidth="1"/>
    <col min="2823" max="2823" width="9.77734375" customWidth="1"/>
    <col min="2824" max="2824" width="10.33203125" customWidth="1"/>
    <col min="2825" max="2825" width="9.77734375" customWidth="1"/>
    <col min="2826" max="2826" width="10.44140625" customWidth="1"/>
    <col min="2827" max="2827" width="9.77734375" customWidth="1"/>
    <col min="2828" max="2828" width="11.88671875" customWidth="1"/>
    <col min="2829" max="2829" width="10.109375" customWidth="1"/>
    <col min="2830" max="2830" width="10" customWidth="1"/>
    <col min="2831" max="2831" width="10.44140625" customWidth="1"/>
    <col min="2832" max="2832" width="11" customWidth="1"/>
    <col min="2833" max="2833" width="15.88671875" customWidth="1"/>
    <col min="3073" max="3073" width="4.5546875" customWidth="1"/>
    <col min="3076" max="3076" width="14.33203125" customWidth="1"/>
    <col min="3077" max="3077" width="9.44140625" customWidth="1"/>
    <col min="3078" max="3078" width="10.6640625" customWidth="1"/>
    <col min="3079" max="3079" width="9.77734375" customWidth="1"/>
    <col min="3080" max="3080" width="10.33203125" customWidth="1"/>
    <col min="3081" max="3081" width="9.77734375" customWidth="1"/>
    <col min="3082" max="3082" width="10.44140625" customWidth="1"/>
    <col min="3083" max="3083" width="9.77734375" customWidth="1"/>
    <col min="3084" max="3084" width="11.88671875" customWidth="1"/>
    <col min="3085" max="3085" width="10.109375" customWidth="1"/>
    <col min="3086" max="3086" width="10" customWidth="1"/>
    <col min="3087" max="3087" width="10.44140625" customWidth="1"/>
    <col min="3088" max="3088" width="11" customWidth="1"/>
    <col min="3089" max="3089" width="15.88671875" customWidth="1"/>
    <col min="3329" max="3329" width="4.5546875" customWidth="1"/>
    <col min="3332" max="3332" width="14.33203125" customWidth="1"/>
    <col min="3333" max="3333" width="9.44140625" customWidth="1"/>
    <col min="3334" max="3334" width="10.6640625" customWidth="1"/>
    <col min="3335" max="3335" width="9.77734375" customWidth="1"/>
    <col min="3336" max="3336" width="10.33203125" customWidth="1"/>
    <col min="3337" max="3337" width="9.77734375" customWidth="1"/>
    <col min="3338" max="3338" width="10.44140625" customWidth="1"/>
    <col min="3339" max="3339" width="9.77734375" customWidth="1"/>
    <col min="3340" max="3340" width="11.88671875" customWidth="1"/>
    <col min="3341" max="3341" width="10.109375" customWidth="1"/>
    <col min="3342" max="3342" width="10" customWidth="1"/>
    <col min="3343" max="3343" width="10.44140625" customWidth="1"/>
    <col min="3344" max="3344" width="11" customWidth="1"/>
    <col min="3345" max="3345" width="15.88671875" customWidth="1"/>
    <col min="3585" max="3585" width="4.5546875" customWidth="1"/>
    <col min="3588" max="3588" width="14.33203125" customWidth="1"/>
    <col min="3589" max="3589" width="9.44140625" customWidth="1"/>
    <col min="3590" max="3590" width="10.6640625" customWidth="1"/>
    <col min="3591" max="3591" width="9.77734375" customWidth="1"/>
    <col min="3592" max="3592" width="10.33203125" customWidth="1"/>
    <col min="3593" max="3593" width="9.77734375" customWidth="1"/>
    <col min="3594" max="3594" width="10.44140625" customWidth="1"/>
    <col min="3595" max="3595" width="9.77734375" customWidth="1"/>
    <col min="3596" max="3596" width="11.88671875" customWidth="1"/>
    <col min="3597" max="3597" width="10.109375" customWidth="1"/>
    <col min="3598" max="3598" width="10" customWidth="1"/>
    <col min="3599" max="3599" width="10.44140625" customWidth="1"/>
    <col min="3600" max="3600" width="11" customWidth="1"/>
    <col min="3601" max="3601" width="15.88671875" customWidth="1"/>
    <col min="3841" max="3841" width="4.5546875" customWidth="1"/>
    <col min="3844" max="3844" width="14.33203125" customWidth="1"/>
    <col min="3845" max="3845" width="9.44140625" customWidth="1"/>
    <col min="3846" max="3846" width="10.6640625" customWidth="1"/>
    <col min="3847" max="3847" width="9.77734375" customWidth="1"/>
    <col min="3848" max="3848" width="10.33203125" customWidth="1"/>
    <col min="3849" max="3849" width="9.77734375" customWidth="1"/>
    <col min="3850" max="3850" width="10.44140625" customWidth="1"/>
    <col min="3851" max="3851" width="9.77734375" customWidth="1"/>
    <col min="3852" max="3852" width="11.88671875" customWidth="1"/>
    <col min="3853" max="3853" width="10.109375" customWidth="1"/>
    <col min="3854" max="3854" width="10" customWidth="1"/>
    <col min="3855" max="3855" width="10.44140625" customWidth="1"/>
    <col min="3856" max="3856" width="11" customWidth="1"/>
    <col min="3857" max="3857" width="15.88671875" customWidth="1"/>
    <col min="4097" max="4097" width="4.5546875" customWidth="1"/>
    <col min="4100" max="4100" width="14.33203125" customWidth="1"/>
    <col min="4101" max="4101" width="9.44140625" customWidth="1"/>
    <col min="4102" max="4102" width="10.6640625" customWidth="1"/>
    <col min="4103" max="4103" width="9.77734375" customWidth="1"/>
    <col min="4104" max="4104" width="10.33203125" customWidth="1"/>
    <col min="4105" max="4105" width="9.77734375" customWidth="1"/>
    <col min="4106" max="4106" width="10.44140625" customWidth="1"/>
    <col min="4107" max="4107" width="9.77734375" customWidth="1"/>
    <col min="4108" max="4108" width="11.88671875" customWidth="1"/>
    <col min="4109" max="4109" width="10.109375" customWidth="1"/>
    <col min="4110" max="4110" width="10" customWidth="1"/>
    <col min="4111" max="4111" width="10.44140625" customWidth="1"/>
    <col min="4112" max="4112" width="11" customWidth="1"/>
    <col min="4113" max="4113" width="15.88671875" customWidth="1"/>
    <col min="4353" max="4353" width="4.5546875" customWidth="1"/>
    <col min="4356" max="4356" width="14.33203125" customWidth="1"/>
    <col min="4357" max="4357" width="9.44140625" customWidth="1"/>
    <col min="4358" max="4358" width="10.6640625" customWidth="1"/>
    <col min="4359" max="4359" width="9.77734375" customWidth="1"/>
    <col min="4360" max="4360" width="10.33203125" customWidth="1"/>
    <col min="4361" max="4361" width="9.77734375" customWidth="1"/>
    <col min="4362" max="4362" width="10.44140625" customWidth="1"/>
    <col min="4363" max="4363" width="9.77734375" customWidth="1"/>
    <col min="4364" max="4364" width="11.88671875" customWidth="1"/>
    <col min="4365" max="4365" width="10.109375" customWidth="1"/>
    <col min="4366" max="4366" width="10" customWidth="1"/>
    <col min="4367" max="4367" width="10.44140625" customWidth="1"/>
    <col min="4368" max="4368" width="11" customWidth="1"/>
    <col min="4369" max="4369" width="15.88671875" customWidth="1"/>
    <col min="4609" max="4609" width="4.5546875" customWidth="1"/>
    <col min="4612" max="4612" width="14.33203125" customWidth="1"/>
    <col min="4613" max="4613" width="9.44140625" customWidth="1"/>
    <col min="4614" max="4614" width="10.6640625" customWidth="1"/>
    <col min="4615" max="4615" width="9.77734375" customWidth="1"/>
    <col min="4616" max="4616" width="10.33203125" customWidth="1"/>
    <col min="4617" max="4617" width="9.77734375" customWidth="1"/>
    <col min="4618" max="4618" width="10.44140625" customWidth="1"/>
    <col min="4619" max="4619" width="9.77734375" customWidth="1"/>
    <col min="4620" max="4620" width="11.88671875" customWidth="1"/>
    <col min="4621" max="4621" width="10.109375" customWidth="1"/>
    <col min="4622" max="4622" width="10" customWidth="1"/>
    <col min="4623" max="4623" width="10.44140625" customWidth="1"/>
    <col min="4624" max="4624" width="11" customWidth="1"/>
    <col min="4625" max="4625" width="15.88671875" customWidth="1"/>
    <col min="4865" max="4865" width="4.5546875" customWidth="1"/>
    <col min="4868" max="4868" width="14.33203125" customWidth="1"/>
    <col min="4869" max="4869" width="9.44140625" customWidth="1"/>
    <col min="4870" max="4870" width="10.6640625" customWidth="1"/>
    <col min="4871" max="4871" width="9.77734375" customWidth="1"/>
    <col min="4872" max="4872" width="10.33203125" customWidth="1"/>
    <col min="4873" max="4873" width="9.77734375" customWidth="1"/>
    <col min="4874" max="4874" width="10.44140625" customWidth="1"/>
    <col min="4875" max="4875" width="9.77734375" customWidth="1"/>
    <col min="4876" max="4876" width="11.88671875" customWidth="1"/>
    <col min="4877" max="4877" width="10.109375" customWidth="1"/>
    <col min="4878" max="4878" width="10" customWidth="1"/>
    <col min="4879" max="4879" width="10.44140625" customWidth="1"/>
    <col min="4880" max="4880" width="11" customWidth="1"/>
    <col min="4881" max="4881" width="15.88671875" customWidth="1"/>
    <col min="5121" max="5121" width="4.5546875" customWidth="1"/>
    <col min="5124" max="5124" width="14.33203125" customWidth="1"/>
    <col min="5125" max="5125" width="9.44140625" customWidth="1"/>
    <col min="5126" max="5126" width="10.6640625" customWidth="1"/>
    <col min="5127" max="5127" width="9.77734375" customWidth="1"/>
    <col min="5128" max="5128" width="10.33203125" customWidth="1"/>
    <col min="5129" max="5129" width="9.77734375" customWidth="1"/>
    <col min="5130" max="5130" width="10.44140625" customWidth="1"/>
    <col min="5131" max="5131" width="9.77734375" customWidth="1"/>
    <col min="5132" max="5132" width="11.88671875" customWidth="1"/>
    <col min="5133" max="5133" width="10.109375" customWidth="1"/>
    <col min="5134" max="5134" width="10" customWidth="1"/>
    <col min="5135" max="5135" width="10.44140625" customWidth="1"/>
    <col min="5136" max="5136" width="11" customWidth="1"/>
    <col min="5137" max="5137" width="15.88671875" customWidth="1"/>
    <col min="5377" max="5377" width="4.5546875" customWidth="1"/>
    <col min="5380" max="5380" width="14.33203125" customWidth="1"/>
    <col min="5381" max="5381" width="9.44140625" customWidth="1"/>
    <col min="5382" max="5382" width="10.6640625" customWidth="1"/>
    <col min="5383" max="5383" width="9.77734375" customWidth="1"/>
    <col min="5384" max="5384" width="10.33203125" customWidth="1"/>
    <col min="5385" max="5385" width="9.77734375" customWidth="1"/>
    <col min="5386" max="5386" width="10.44140625" customWidth="1"/>
    <col min="5387" max="5387" width="9.77734375" customWidth="1"/>
    <col min="5388" max="5388" width="11.88671875" customWidth="1"/>
    <col min="5389" max="5389" width="10.109375" customWidth="1"/>
    <col min="5390" max="5390" width="10" customWidth="1"/>
    <col min="5391" max="5391" width="10.44140625" customWidth="1"/>
    <col min="5392" max="5392" width="11" customWidth="1"/>
    <col min="5393" max="5393" width="15.88671875" customWidth="1"/>
    <col min="5633" max="5633" width="4.5546875" customWidth="1"/>
    <col min="5636" max="5636" width="14.33203125" customWidth="1"/>
    <col min="5637" max="5637" width="9.44140625" customWidth="1"/>
    <col min="5638" max="5638" width="10.6640625" customWidth="1"/>
    <col min="5639" max="5639" width="9.77734375" customWidth="1"/>
    <col min="5640" max="5640" width="10.33203125" customWidth="1"/>
    <col min="5641" max="5641" width="9.77734375" customWidth="1"/>
    <col min="5642" max="5642" width="10.44140625" customWidth="1"/>
    <col min="5643" max="5643" width="9.77734375" customWidth="1"/>
    <col min="5644" max="5644" width="11.88671875" customWidth="1"/>
    <col min="5645" max="5645" width="10.109375" customWidth="1"/>
    <col min="5646" max="5646" width="10" customWidth="1"/>
    <col min="5647" max="5647" width="10.44140625" customWidth="1"/>
    <col min="5648" max="5648" width="11" customWidth="1"/>
    <col min="5649" max="5649" width="15.88671875" customWidth="1"/>
    <col min="5889" max="5889" width="4.5546875" customWidth="1"/>
    <col min="5892" max="5892" width="14.33203125" customWidth="1"/>
    <col min="5893" max="5893" width="9.44140625" customWidth="1"/>
    <col min="5894" max="5894" width="10.6640625" customWidth="1"/>
    <col min="5895" max="5895" width="9.77734375" customWidth="1"/>
    <col min="5896" max="5896" width="10.33203125" customWidth="1"/>
    <col min="5897" max="5897" width="9.77734375" customWidth="1"/>
    <col min="5898" max="5898" width="10.44140625" customWidth="1"/>
    <col min="5899" max="5899" width="9.77734375" customWidth="1"/>
    <col min="5900" max="5900" width="11.88671875" customWidth="1"/>
    <col min="5901" max="5901" width="10.109375" customWidth="1"/>
    <col min="5902" max="5902" width="10" customWidth="1"/>
    <col min="5903" max="5903" width="10.44140625" customWidth="1"/>
    <col min="5904" max="5904" width="11" customWidth="1"/>
    <col min="5905" max="5905" width="15.88671875" customWidth="1"/>
    <col min="6145" max="6145" width="4.5546875" customWidth="1"/>
    <col min="6148" max="6148" width="14.33203125" customWidth="1"/>
    <col min="6149" max="6149" width="9.44140625" customWidth="1"/>
    <col min="6150" max="6150" width="10.6640625" customWidth="1"/>
    <col min="6151" max="6151" width="9.77734375" customWidth="1"/>
    <col min="6152" max="6152" width="10.33203125" customWidth="1"/>
    <col min="6153" max="6153" width="9.77734375" customWidth="1"/>
    <col min="6154" max="6154" width="10.44140625" customWidth="1"/>
    <col min="6155" max="6155" width="9.77734375" customWidth="1"/>
    <col min="6156" max="6156" width="11.88671875" customWidth="1"/>
    <col min="6157" max="6157" width="10.109375" customWidth="1"/>
    <col min="6158" max="6158" width="10" customWidth="1"/>
    <col min="6159" max="6159" width="10.44140625" customWidth="1"/>
    <col min="6160" max="6160" width="11" customWidth="1"/>
    <col min="6161" max="6161" width="15.88671875" customWidth="1"/>
    <col min="6401" max="6401" width="4.5546875" customWidth="1"/>
    <col min="6404" max="6404" width="14.33203125" customWidth="1"/>
    <col min="6405" max="6405" width="9.44140625" customWidth="1"/>
    <col min="6406" max="6406" width="10.6640625" customWidth="1"/>
    <col min="6407" max="6407" width="9.77734375" customWidth="1"/>
    <col min="6408" max="6408" width="10.33203125" customWidth="1"/>
    <col min="6409" max="6409" width="9.77734375" customWidth="1"/>
    <col min="6410" max="6410" width="10.44140625" customWidth="1"/>
    <col min="6411" max="6411" width="9.77734375" customWidth="1"/>
    <col min="6412" max="6412" width="11.88671875" customWidth="1"/>
    <col min="6413" max="6413" width="10.109375" customWidth="1"/>
    <col min="6414" max="6414" width="10" customWidth="1"/>
    <col min="6415" max="6415" width="10.44140625" customWidth="1"/>
    <col min="6416" max="6416" width="11" customWidth="1"/>
    <col min="6417" max="6417" width="15.88671875" customWidth="1"/>
    <col min="6657" max="6657" width="4.5546875" customWidth="1"/>
    <col min="6660" max="6660" width="14.33203125" customWidth="1"/>
    <col min="6661" max="6661" width="9.44140625" customWidth="1"/>
    <col min="6662" max="6662" width="10.6640625" customWidth="1"/>
    <col min="6663" max="6663" width="9.77734375" customWidth="1"/>
    <col min="6664" max="6664" width="10.33203125" customWidth="1"/>
    <col min="6665" max="6665" width="9.77734375" customWidth="1"/>
    <col min="6666" max="6666" width="10.44140625" customWidth="1"/>
    <col min="6667" max="6667" width="9.77734375" customWidth="1"/>
    <col min="6668" max="6668" width="11.88671875" customWidth="1"/>
    <col min="6669" max="6669" width="10.109375" customWidth="1"/>
    <col min="6670" max="6670" width="10" customWidth="1"/>
    <col min="6671" max="6671" width="10.44140625" customWidth="1"/>
    <col min="6672" max="6672" width="11" customWidth="1"/>
    <col min="6673" max="6673" width="15.88671875" customWidth="1"/>
    <col min="6913" max="6913" width="4.5546875" customWidth="1"/>
    <col min="6916" max="6916" width="14.33203125" customWidth="1"/>
    <col min="6917" max="6917" width="9.44140625" customWidth="1"/>
    <col min="6918" max="6918" width="10.6640625" customWidth="1"/>
    <col min="6919" max="6919" width="9.77734375" customWidth="1"/>
    <col min="6920" max="6920" width="10.33203125" customWidth="1"/>
    <col min="6921" max="6921" width="9.77734375" customWidth="1"/>
    <col min="6922" max="6922" width="10.44140625" customWidth="1"/>
    <col min="6923" max="6923" width="9.77734375" customWidth="1"/>
    <col min="6924" max="6924" width="11.88671875" customWidth="1"/>
    <col min="6925" max="6925" width="10.109375" customWidth="1"/>
    <col min="6926" max="6926" width="10" customWidth="1"/>
    <col min="6927" max="6927" width="10.44140625" customWidth="1"/>
    <col min="6928" max="6928" width="11" customWidth="1"/>
    <col min="6929" max="6929" width="15.88671875" customWidth="1"/>
    <col min="7169" max="7169" width="4.5546875" customWidth="1"/>
    <col min="7172" max="7172" width="14.33203125" customWidth="1"/>
    <col min="7173" max="7173" width="9.44140625" customWidth="1"/>
    <col min="7174" max="7174" width="10.6640625" customWidth="1"/>
    <col min="7175" max="7175" width="9.77734375" customWidth="1"/>
    <col min="7176" max="7176" width="10.33203125" customWidth="1"/>
    <col min="7177" max="7177" width="9.77734375" customWidth="1"/>
    <col min="7178" max="7178" width="10.44140625" customWidth="1"/>
    <col min="7179" max="7179" width="9.77734375" customWidth="1"/>
    <col min="7180" max="7180" width="11.88671875" customWidth="1"/>
    <col min="7181" max="7181" width="10.109375" customWidth="1"/>
    <col min="7182" max="7182" width="10" customWidth="1"/>
    <col min="7183" max="7183" width="10.44140625" customWidth="1"/>
    <col min="7184" max="7184" width="11" customWidth="1"/>
    <col min="7185" max="7185" width="15.88671875" customWidth="1"/>
    <col min="7425" max="7425" width="4.5546875" customWidth="1"/>
    <col min="7428" max="7428" width="14.33203125" customWidth="1"/>
    <col min="7429" max="7429" width="9.44140625" customWidth="1"/>
    <col min="7430" max="7430" width="10.6640625" customWidth="1"/>
    <col min="7431" max="7431" width="9.77734375" customWidth="1"/>
    <col min="7432" max="7432" width="10.33203125" customWidth="1"/>
    <col min="7433" max="7433" width="9.77734375" customWidth="1"/>
    <col min="7434" max="7434" width="10.44140625" customWidth="1"/>
    <col min="7435" max="7435" width="9.77734375" customWidth="1"/>
    <col min="7436" max="7436" width="11.88671875" customWidth="1"/>
    <col min="7437" max="7437" width="10.109375" customWidth="1"/>
    <col min="7438" max="7438" width="10" customWidth="1"/>
    <col min="7439" max="7439" width="10.44140625" customWidth="1"/>
    <col min="7440" max="7440" width="11" customWidth="1"/>
    <col min="7441" max="7441" width="15.88671875" customWidth="1"/>
    <col min="7681" max="7681" width="4.5546875" customWidth="1"/>
    <col min="7684" max="7684" width="14.33203125" customWidth="1"/>
    <col min="7685" max="7685" width="9.44140625" customWidth="1"/>
    <col min="7686" max="7686" width="10.6640625" customWidth="1"/>
    <col min="7687" max="7687" width="9.77734375" customWidth="1"/>
    <col min="7688" max="7688" width="10.33203125" customWidth="1"/>
    <col min="7689" max="7689" width="9.77734375" customWidth="1"/>
    <col min="7690" max="7690" width="10.44140625" customWidth="1"/>
    <col min="7691" max="7691" width="9.77734375" customWidth="1"/>
    <col min="7692" max="7692" width="11.88671875" customWidth="1"/>
    <col min="7693" max="7693" width="10.109375" customWidth="1"/>
    <col min="7694" max="7694" width="10" customWidth="1"/>
    <col min="7695" max="7695" width="10.44140625" customWidth="1"/>
    <col min="7696" max="7696" width="11" customWidth="1"/>
    <col min="7697" max="7697" width="15.88671875" customWidth="1"/>
    <col min="7937" max="7937" width="4.5546875" customWidth="1"/>
    <col min="7940" max="7940" width="14.33203125" customWidth="1"/>
    <col min="7941" max="7941" width="9.44140625" customWidth="1"/>
    <col min="7942" max="7942" width="10.6640625" customWidth="1"/>
    <col min="7943" max="7943" width="9.77734375" customWidth="1"/>
    <col min="7944" max="7944" width="10.33203125" customWidth="1"/>
    <col min="7945" max="7945" width="9.77734375" customWidth="1"/>
    <col min="7946" max="7946" width="10.44140625" customWidth="1"/>
    <col min="7947" max="7947" width="9.77734375" customWidth="1"/>
    <col min="7948" max="7948" width="11.88671875" customWidth="1"/>
    <col min="7949" max="7949" width="10.109375" customWidth="1"/>
    <col min="7950" max="7950" width="10" customWidth="1"/>
    <col min="7951" max="7951" width="10.44140625" customWidth="1"/>
    <col min="7952" max="7952" width="11" customWidth="1"/>
    <col min="7953" max="7953" width="15.88671875" customWidth="1"/>
    <col min="8193" max="8193" width="4.5546875" customWidth="1"/>
    <col min="8196" max="8196" width="14.33203125" customWidth="1"/>
    <col min="8197" max="8197" width="9.44140625" customWidth="1"/>
    <col min="8198" max="8198" width="10.6640625" customWidth="1"/>
    <col min="8199" max="8199" width="9.77734375" customWidth="1"/>
    <col min="8200" max="8200" width="10.33203125" customWidth="1"/>
    <col min="8201" max="8201" width="9.77734375" customWidth="1"/>
    <col min="8202" max="8202" width="10.44140625" customWidth="1"/>
    <col min="8203" max="8203" width="9.77734375" customWidth="1"/>
    <col min="8204" max="8204" width="11.88671875" customWidth="1"/>
    <col min="8205" max="8205" width="10.109375" customWidth="1"/>
    <col min="8206" max="8206" width="10" customWidth="1"/>
    <col min="8207" max="8207" width="10.44140625" customWidth="1"/>
    <col min="8208" max="8208" width="11" customWidth="1"/>
    <col min="8209" max="8209" width="15.88671875" customWidth="1"/>
    <col min="8449" max="8449" width="4.5546875" customWidth="1"/>
    <col min="8452" max="8452" width="14.33203125" customWidth="1"/>
    <col min="8453" max="8453" width="9.44140625" customWidth="1"/>
    <col min="8454" max="8454" width="10.6640625" customWidth="1"/>
    <col min="8455" max="8455" width="9.77734375" customWidth="1"/>
    <col min="8456" max="8456" width="10.33203125" customWidth="1"/>
    <col min="8457" max="8457" width="9.77734375" customWidth="1"/>
    <col min="8458" max="8458" width="10.44140625" customWidth="1"/>
    <col min="8459" max="8459" width="9.77734375" customWidth="1"/>
    <col min="8460" max="8460" width="11.88671875" customWidth="1"/>
    <col min="8461" max="8461" width="10.109375" customWidth="1"/>
    <col min="8462" max="8462" width="10" customWidth="1"/>
    <col min="8463" max="8463" width="10.44140625" customWidth="1"/>
    <col min="8464" max="8464" width="11" customWidth="1"/>
    <col min="8465" max="8465" width="15.88671875" customWidth="1"/>
    <col min="8705" max="8705" width="4.5546875" customWidth="1"/>
    <col min="8708" max="8708" width="14.33203125" customWidth="1"/>
    <col min="8709" max="8709" width="9.44140625" customWidth="1"/>
    <col min="8710" max="8710" width="10.6640625" customWidth="1"/>
    <col min="8711" max="8711" width="9.77734375" customWidth="1"/>
    <col min="8712" max="8712" width="10.33203125" customWidth="1"/>
    <col min="8713" max="8713" width="9.77734375" customWidth="1"/>
    <col min="8714" max="8714" width="10.44140625" customWidth="1"/>
    <col min="8715" max="8715" width="9.77734375" customWidth="1"/>
    <col min="8716" max="8716" width="11.88671875" customWidth="1"/>
    <col min="8717" max="8717" width="10.109375" customWidth="1"/>
    <col min="8718" max="8718" width="10" customWidth="1"/>
    <col min="8719" max="8719" width="10.44140625" customWidth="1"/>
    <col min="8720" max="8720" width="11" customWidth="1"/>
    <col min="8721" max="8721" width="15.88671875" customWidth="1"/>
    <col min="8961" max="8961" width="4.5546875" customWidth="1"/>
    <col min="8964" max="8964" width="14.33203125" customWidth="1"/>
    <col min="8965" max="8965" width="9.44140625" customWidth="1"/>
    <col min="8966" max="8966" width="10.6640625" customWidth="1"/>
    <col min="8967" max="8967" width="9.77734375" customWidth="1"/>
    <col min="8968" max="8968" width="10.33203125" customWidth="1"/>
    <col min="8969" max="8969" width="9.77734375" customWidth="1"/>
    <col min="8970" max="8970" width="10.44140625" customWidth="1"/>
    <col min="8971" max="8971" width="9.77734375" customWidth="1"/>
    <col min="8972" max="8972" width="11.88671875" customWidth="1"/>
    <col min="8973" max="8973" width="10.109375" customWidth="1"/>
    <col min="8974" max="8974" width="10" customWidth="1"/>
    <col min="8975" max="8975" width="10.44140625" customWidth="1"/>
    <col min="8976" max="8976" width="11" customWidth="1"/>
    <col min="8977" max="8977" width="15.88671875" customWidth="1"/>
    <col min="9217" max="9217" width="4.5546875" customWidth="1"/>
    <col min="9220" max="9220" width="14.33203125" customWidth="1"/>
    <col min="9221" max="9221" width="9.44140625" customWidth="1"/>
    <col min="9222" max="9222" width="10.6640625" customWidth="1"/>
    <col min="9223" max="9223" width="9.77734375" customWidth="1"/>
    <col min="9224" max="9224" width="10.33203125" customWidth="1"/>
    <col min="9225" max="9225" width="9.77734375" customWidth="1"/>
    <col min="9226" max="9226" width="10.44140625" customWidth="1"/>
    <col min="9227" max="9227" width="9.77734375" customWidth="1"/>
    <col min="9228" max="9228" width="11.88671875" customWidth="1"/>
    <col min="9229" max="9229" width="10.109375" customWidth="1"/>
    <col min="9230" max="9230" width="10" customWidth="1"/>
    <col min="9231" max="9231" width="10.44140625" customWidth="1"/>
    <col min="9232" max="9232" width="11" customWidth="1"/>
    <col min="9233" max="9233" width="15.88671875" customWidth="1"/>
    <col min="9473" max="9473" width="4.5546875" customWidth="1"/>
    <col min="9476" max="9476" width="14.33203125" customWidth="1"/>
    <col min="9477" max="9477" width="9.44140625" customWidth="1"/>
    <col min="9478" max="9478" width="10.6640625" customWidth="1"/>
    <col min="9479" max="9479" width="9.77734375" customWidth="1"/>
    <col min="9480" max="9480" width="10.33203125" customWidth="1"/>
    <col min="9481" max="9481" width="9.77734375" customWidth="1"/>
    <col min="9482" max="9482" width="10.44140625" customWidth="1"/>
    <col min="9483" max="9483" width="9.77734375" customWidth="1"/>
    <col min="9484" max="9484" width="11.88671875" customWidth="1"/>
    <col min="9485" max="9485" width="10.109375" customWidth="1"/>
    <col min="9486" max="9486" width="10" customWidth="1"/>
    <col min="9487" max="9487" width="10.44140625" customWidth="1"/>
    <col min="9488" max="9488" width="11" customWidth="1"/>
    <col min="9489" max="9489" width="15.88671875" customWidth="1"/>
    <col min="9729" max="9729" width="4.5546875" customWidth="1"/>
    <col min="9732" max="9732" width="14.33203125" customWidth="1"/>
    <col min="9733" max="9733" width="9.44140625" customWidth="1"/>
    <col min="9734" max="9734" width="10.6640625" customWidth="1"/>
    <col min="9735" max="9735" width="9.77734375" customWidth="1"/>
    <col min="9736" max="9736" width="10.33203125" customWidth="1"/>
    <col min="9737" max="9737" width="9.77734375" customWidth="1"/>
    <col min="9738" max="9738" width="10.44140625" customWidth="1"/>
    <col min="9739" max="9739" width="9.77734375" customWidth="1"/>
    <col min="9740" max="9740" width="11.88671875" customWidth="1"/>
    <col min="9741" max="9741" width="10.109375" customWidth="1"/>
    <col min="9742" max="9742" width="10" customWidth="1"/>
    <col min="9743" max="9743" width="10.44140625" customWidth="1"/>
    <col min="9744" max="9744" width="11" customWidth="1"/>
    <col min="9745" max="9745" width="15.88671875" customWidth="1"/>
    <col min="9985" max="9985" width="4.5546875" customWidth="1"/>
    <col min="9988" max="9988" width="14.33203125" customWidth="1"/>
    <col min="9989" max="9989" width="9.44140625" customWidth="1"/>
    <col min="9990" max="9990" width="10.6640625" customWidth="1"/>
    <col min="9991" max="9991" width="9.77734375" customWidth="1"/>
    <col min="9992" max="9992" width="10.33203125" customWidth="1"/>
    <col min="9993" max="9993" width="9.77734375" customWidth="1"/>
    <col min="9994" max="9994" width="10.44140625" customWidth="1"/>
    <col min="9995" max="9995" width="9.77734375" customWidth="1"/>
    <col min="9996" max="9996" width="11.88671875" customWidth="1"/>
    <col min="9997" max="9997" width="10.109375" customWidth="1"/>
    <col min="9998" max="9998" width="10" customWidth="1"/>
    <col min="9999" max="9999" width="10.44140625" customWidth="1"/>
    <col min="10000" max="10000" width="11" customWidth="1"/>
    <col min="10001" max="10001" width="15.88671875" customWidth="1"/>
    <col min="10241" max="10241" width="4.5546875" customWidth="1"/>
    <col min="10244" max="10244" width="14.33203125" customWidth="1"/>
    <col min="10245" max="10245" width="9.44140625" customWidth="1"/>
    <col min="10246" max="10246" width="10.6640625" customWidth="1"/>
    <col min="10247" max="10247" width="9.77734375" customWidth="1"/>
    <col min="10248" max="10248" width="10.33203125" customWidth="1"/>
    <col min="10249" max="10249" width="9.77734375" customWidth="1"/>
    <col min="10250" max="10250" width="10.44140625" customWidth="1"/>
    <col min="10251" max="10251" width="9.77734375" customWidth="1"/>
    <col min="10252" max="10252" width="11.88671875" customWidth="1"/>
    <col min="10253" max="10253" width="10.109375" customWidth="1"/>
    <col min="10254" max="10254" width="10" customWidth="1"/>
    <col min="10255" max="10255" width="10.44140625" customWidth="1"/>
    <col min="10256" max="10256" width="11" customWidth="1"/>
    <col min="10257" max="10257" width="15.88671875" customWidth="1"/>
    <col min="10497" max="10497" width="4.5546875" customWidth="1"/>
    <col min="10500" max="10500" width="14.33203125" customWidth="1"/>
    <col min="10501" max="10501" width="9.44140625" customWidth="1"/>
    <col min="10502" max="10502" width="10.6640625" customWidth="1"/>
    <col min="10503" max="10503" width="9.77734375" customWidth="1"/>
    <col min="10504" max="10504" width="10.33203125" customWidth="1"/>
    <col min="10505" max="10505" width="9.77734375" customWidth="1"/>
    <col min="10506" max="10506" width="10.44140625" customWidth="1"/>
    <col min="10507" max="10507" width="9.77734375" customWidth="1"/>
    <col min="10508" max="10508" width="11.88671875" customWidth="1"/>
    <col min="10509" max="10509" width="10.109375" customWidth="1"/>
    <col min="10510" max="10510" width="10" customWidth="1"/>
    <col min="10511" max="10511" width="10.44140625" customWidth="1"/>
    <col min="10512" max="10512" width="11" customWidth="1"/>
    <col min="10513" max="10513" width="15.88671875" customWidth="1"/>
    <col min="10753" max="10753" width="4.5546875" customWidth="1"/>
    <col min="10756" max="10756" width="14.33203125" customWidth="1"/>
    <col min="10757" max="10757" width="9.44140625" customWidth="1"/>
    <col min="10758" max="10758" width="10.6640625" customWidth="1"/>
    <col min="10759" max="10759" width="9.77734375" customWidth="1"/>
    <col min="10760" max="10760" width="10.33203125" customWidth="1"/>
    <col min="10761" max="10761" width="9.77734375" customWidth="1"/>
    <col min="10762" max="10762" width="10.44140625" customWidth="1"/>
    <col min="10763" max="10763" width="9.77734375" customWidth="1"/>
    <col min="10764" max="10764" width="11.88671875" customWidth="1"/>
    <col min="10765" max="10765" width="10.109375" customWidth="1"/>
    <col min="10766" max="10766" width="10" customWidth="1"/>
    <col min="10767" max="10767" width="10.44140625" customWidth="1"/>
    <col min="10768" max="10768" width="11" customWidth="1"/>
    <col min="10769" max="10769" width="15.88671875" customWidth="1"/>
    <col min="11009" max="11009" width="4.5546875" customWidth="1"/>
    <col min="11012" max="11012" width="14.33203125" customWidth="1"/>
    <col min="11013" max="11013" width="9.44140625" customWidth="1"/>
    <col min="11014" max="11014" width="10.6640625" customWidth="1"/>
    <col min="11015" max="11015" width="9.77734375" customWidth="1"/>
    <col min="11016" max="11016" width="10.33203125" customWidth="1"/>
    <col min="11017" max="11017" width="9.77734375" customWidth="1"/>
    <col min="11018" max="11018" width="10.44140625" customWidth="1"/>
    <col min="11019" max="11019" width="9.77734375" customWidth="1"/>
    <col min="11020" max="11020" width="11.88671875" customWidth="1"/>
    <col min="11021" max="11021" width="10.109375" customWidth="1"/>
    <col min="11022" max="11022" width="10" customWidth="1"/>
    <col min="11023" max="11023" width="10.44140625" customWidth="1"/>
    <col min="11024" max="11024" width="11" customWidth="1"/>
    <col min="11025" max="11025" width="15.88671875" customWidth="1"/>
    <col min="11265" max="11265" width="4.5546875" customWidth="1"/>
    <col min="11268" max="11268" width="14.33203125" customWidth="1"/>
    <col min="11269" max="11269" width="9.44140625" customWidth="1"/>
    <col min="11270" max="11270" width="10.6640625" customWidth="1"/>
    <col min="11271" max="11271" width="9.77734375" customWidth="1"/>
    <col min="11272" max="11272" width="10.33203125" customWidth="1"/>
    <col min="11273" max="11273" width="9.77734375" customWidth="1"/>
    <col min="11274" max="11274" width="10.44140625" customWidth="1"/>
    <col min="11275" max="11275" width="9.77734375" customWidth="1"/>
    <col min="11276" max="11276" width="11.88671875" customWidth="1"/>
    <col min="11277" max="11277" width="10.109375" customWidth="1"/>
    <col min="11278" max="11278" width="10" customWidth="1"/>
    <col min="11279" max="11279" width="10.44140625" customWidth="1"/>
    <col min="11280" max="11280" width="11" customWidth="1"/>
    <col min="11281" max="11281" width="15.88671875" customWidth="1"/>
    <col min="11521" max="11521" width="4.5546875" customWidth="1"/>
    <col min="11524" max="11524" width="14.33203125" customWidth="1"/>
    <col min="11525" max="11525" width="9.44140625" customWidth="1"/>
    <col min="11526" max="11526" width="10.6640625" customWidth="1"/>
    <col min="11527" max="11527" width="9.77734375" customWidth="1"/>
    <col min="11528" max="11528" width="10.33203125" customWidth="1"/>
    <col min="11529" max="11529" width="9.77734375" customWidth="1"/>
    <col min="11530" max="11530" width="10.44140625" customWidth="1"/>
    <col min="11531" max="11531" width="9.77734375" customWidth="1"/>
    <col min="11532" max="11532" width="11.88671875" customWidth="1"/>
    <col min="11533" max="11533" width="10.109375" customWidth="1"/>
    <col min="11534" max="11534" width="10" customWidth="1"/>
    <col min="11535" max="11535" width="10.44140625" customWidth="1"/>
    <col min="11536" max="11536" width="11" customWidth="1"/>
    <col min="11537" max="11537" width="15.88671875" customWidth="1"/>
    <col min="11777" max="11777" width="4.5546875" customWidth="1"/>
    <col min="11780" max="11780" width="14.33203125" customWidth="1"/>
    <col min="11781" max="11781" width="9.44140625" customWidth="1"/>
    <col min="11782" max="11782" width="10.6640625" customWidth="1"/>
    <col min="11783" max="11783" width="9.77734375" customWidth="1"/>
    <col min="11784" max="11784" width="10.33203125" customWidth="1"/>
    <col min="11785" max="11785" width="9.77734375" customWidth="1"/>
    <col min="11786" max="11786" width="10.44140625" customWidth="1"/>
    <col min="11787" max="11787" width="9.77734375" customWidth="1"/>
    <col min="11788" max="11788" width="11.88671875" customWidth="1"/>
    <col min="11789" max="11789" width="10.109375" customWidth="1"/>
    <col min="11790" max="11790" width="10" customWidth="1"/>
    <col min="11791" max="11791" width="10.44140625" customWidth="1"/>
    <col min="11792" max="11792" width="11" customWidth="1"/>
    <col min="11793" max="11793" width="15.88671875" customWidth="1"/>
    <col min="12033" max="12033" width="4.5546875" customWidth="1"/>
    <col min="12036" max="12036" width="14.33203125" customWidth="1"/>
    <col min="12037" max="12037" width="9.44140625" customWidth="1"/>
    <col min="12038" max="12038" width="10.6640625" customWidth="1"/>
    <col min="12039" max="12039" width="9.77734375" customWidth="1"/>
    <col min="12040" max="12040" width="10.33203125" customWidth="1"/>
    <col min="12041" max="12041" width="9.77734375" customWidth="1"/>
    <col min="12042" max="12042" width="10.44140625" customWidth="1"/>
    <col min="12043" max="12043" width="9.77734375" customWidth="1"/>
    <col min="12044" max="12044" width="11.88671875" customWidth="1"/>
    <col min="12045" max="12045" width="10.109375" customWidth="1"/>
    <col min="12046" max="12046" width="10" customWidth="1"/>
    <col min="12047" max="12047" width="10.44140625" customWidth="1"/>
    <col min="12048" max="12048" width="11" customWidth="1"/>
    <col min="12049" max="12049" width="15.88671875" customWidth="1"/>
    <col min="12289" max="12289" width="4.5546875" customWidth="1"/>
    <col min="12292" max="12292" width="14.33203125" customWidth="1"/>
    <col min="12293" max="12293" width="9.44140625" customWidth="1"/>
    <col min="12294" max="12294" width="10.6640625" customWidth="1"/>
    <col min="12295" max="12295" width="9.77734375" customWidth="1"/>
    <col min="12296" max="12296" width="10.33203125" customWidth="1"/>
    <col min="12297" max="12297" width="9.77734375" customWidth="1"/>
    <col min="12298" max="12298" width="10.44140625" customWidth="1"/>
    <col min="12299" max="12299" width="9.77734375" customWidth="1"/>
    <col min="12300" max="12300" width="11.88671875" customWidth="1"/>
    <col min="12301" max="12301" width="10.109375" customWidth="1"/>
    <col min="12302" max="12302" width="10" customWidth="1"/>
    <col min="12303" max="12303" width="10.44140625" customWidth="1"/>
    <col min="12304" max="12304" width="11" customWidth="1"/>
    <col min="12305" max="12305" width="15.88671875" customWidth="1"/>
    <col min="12545" max="12545" width="4.5546875" customWidth="1"/>
    <col min="12548" max="12548" width="14.33203125" customWidth="1"/>
    <col min="12549" max="12549" width="9.44140625" customWidth="1"/>
    <col min="12550" max="12550" width="10.6640625" customWidth="1"/>
    <col min="12551" max="12551" width="9.77734375" customWidth="1"/>
    <col min="12552" max="12552" width="10.33203125" customWidth="1"/>
    <col min="12553" max="12553" width="9.77734375" customWidth="1"/>
    <col min="12554" max="12554" width="10.44140625" customWidth="1"/>
    <col min="12555" max="12555" width="9.77734375" customWidth="1"/>
    <col min="12556" max="12556" width="11.88671875" customWidth="1"/>
    <col min="12557" max="12557" width="10.109375" customWidth="1"/>
    <col min="12558" max="12558" width="10" customWidth="1"/>
    <col min="12559" max="12559" width="10.44140625" customWidth="1"/>
    <col min="12560" max="12560" width="11" customWidth="1"/>
    <col min="12561" max="12561" width="15.88671875" customWidth="1"/>
    <col min="12801" max="12801" width="4.5546875" customWidth="1"/>
    <col min="12804" max="12804" width="14.33203125" customWidth="1"/>
    <col min="12805" max="12805" width="9.44140625" customWidth="1"/>
    <col min="12806" max="12806" width="10.6640625" customWidth="1"/>
    <col min="12807" max="12807" width="9.77734375" customWidth="1"/>
    <col min="12808" max="12808" width="10.33203125" customWidth="1"/>
    <col min="12809" max="12809" width="9.77734375" customWidth="1"/>
    <col min="12810" max="12810" width="10.44140625" customWidth="1"/>
    <col min="12811" max="12811" width="9.77734375" customWidth="1"/>
    <col min="12812" max="12812" width="11.88671875" customWidth="1"/>
    <col min="12813" max="12813" width="10.109375" customWidth="1"/>
    <col min="12814" max="12814" width="10" customWidth="1"/>
    <col min="12815" max="12815" width="10.44140625" customWidth="1"/>
    <col min="12816" max="12816" width="11" customWidth="1"/>
    <col min="12817" max="12817" width="15.88671875" customWidth="1"/>
    <col min="13057" max="13057" width="4.5546875" customWidth="1"/>
    <col min="13060" max="13060" width="14.33203125" customWidth="1"/>
    <col min="13061" max="13061" width="9.44140625" customWidth="1"/>
    <col min="13062" max="13062" width="10.6640625" customWidth="1"/>
    <col min="13063" max="13063" width="9.77734375" customWidth="1"/>
    <col min="13064" max="13064" width="10.33203125" customWidth="1"/>
    <col min="13065" max="13065" width="9.77734375" customWidth="1"/>
    <col min="13066" max="13066" width="10.44140625" customWidth="1"/>
    <col min="13067" max="13067" width="9.77734375" customWidth="1"/>
    <col min="13068" max="13068" width="11.88671875" customWidth="1"/>
    <col min="13069" max="13069" width="10.109375" customWidth="1"/>
    <col min="13070" max="13070" width="10" customWidth="1"/>
    <col min="13071" max="13071" width="10.44140625" customWidth="1"/>
    <col min="13072" max="13072" width="11" customWidth="1"/>
    <col min="13073" max="13073" width="15.88671875" customWidth="1"/>
    <col min="13313" max="13313" width="4.5546875" customWidth="1"/>
    <col min="13316" max="13316" width="14.33203125" customWidth="1"/>
    <col min="13317" max="13317" width="9.44140625" customWidth="1"/>
    <col min="13318" max="13318" width="10.6640625" customWidth="1"/>
    <col min="13319" max="13319" width="9.77734375" customWidth="1"/>
    <col min="13320" max="13320" width="10.33203125" customWidth="1"/>
    <col min="13321" max="13321" width="9.77734375" customWidth="1"/>
    <col min="13322" max="13322" width="10.44140625" customWidth="1"/>
    <col min="13323" max="13323" width="9.77734375" customWidth="1"/>
    <col min="13324" max="13324" width="11.88671875" customWidth="1"/>
    <col min="13325" max="13325" width="10.109375" customWidth="1"/>
    <col min="13326" max="13326" width="10" customWidth="1"/>
    <col min="13327" max="13327" width="10.44140625" customWidth="1"/>
    <col min="13328" max="13328" width="11" customWidth="1"/>
    <col min="13329" max="13329" width="15.88671875" customWidth="1"/>
    <col min="13569" max="13569" width="4.5546875" customWidth="1"/>
    <col min="13572" max="13572" width="14.33203125" customWidth="1"/>
    <col min="13573" max="13573" width="9.44140625" customWidth="1"/>
    <col min="13574" max="13574" width="10.6640625" customWidth="1"/>
    <col min="13575" max="13575" width="9.77734375" customWidth="1"/>
    <col min="13576" max="13576" width="10.33203125" customWidth="1"/>
    <col min="13577" max="13577" width="9.77734375" customWidth="1"/>
    <col min="13578" max="13578" width="10.44140625" customWidth="1"/>
    <col min="13579" max="13579" width="9.77734375" customWidth="1"/>
    <col min="13580" max="13580" width="11.88671875" customWidth="1"/>
    <col min="13581" max="13581" width="10.109375" customWidth="1"/>
    <col min="13582" max="13582" width="10" customWidth="1"/>
    <col min="13583" max="13583" width="10.44140625" customWidth="1"/>
    <col min="13584" max="13584" width="11" customWidth="1"/>
    <col min="13585" max="13585" width="15.88671875" customWidth="1"/>
    <col min="13825" max="13825" width="4.5546875" customWidth="1"/>
    <col min="13828" max="13828" width="14.33203125" customWidth="1"/>
    <col min="13829" max="13829" width="9.44140625" customWidth="1"/>
    <col min="13830" max="13830" width="10.6640625" customWidth="1"/>
    <col min="13831" max="13831" width="9.77734375" customWidth="1"/>
    <col min="13832" max="13832" width="10.33203125" customWidth="1"/>
    <col min="13833" max="13833" width="9.77734375" customWidth="1"/>
    <col min="13834" max="13834" width="10.44140625" customWidth="1"/>
    <col min="13835" max="13835" width="9.77734375" customWidth="1"/>
    <col min="13836" max="13836" width="11.88671875" customWidth="1"/>
    <col min="13837" max="13837" width="10.109375" customWidth="1"/>
    <col min="13838" max="13838" width="10" customWidth="1"/>
    <col min="13839" max="13839" width="10.44140625" customWidth="1"/>
    <col min="13840" max="13840" width="11" customWidth="1"/>
    <col min="13841" max="13841" width="15.88671875" customWidth="1"/>
    <col min="14081" max="14081" width="4.5546875" customWidth="1"/>
    <col min="14084" max="14084" width="14.33203125" customWidth="1"/>
    <col min="14085" max="14085" width="9.44140625" customWidth="1"/>
    <col min="14086" max="14086" width="10.6640625" customWidth="1"/>
    <col min="14087" max="14087" width="9.77734375" customWidth="1"/>
    <col min="14088" max="14088" width="10.33203125" customWidth="1"/>
    <col min="14089" max="14089" width="9.77734375" customWidth="1"/>
    <col min="14090" max="14090" width="10.44140625" customWidth="1"/>
    <col min="14091" max="14091" width="9.77734375" customWidth="1"/>
    <col min="14092" max="14092" width="11.88671875" customWidth="1"/>
    <col min="14093" max="14093" width="10.109375" customWidth="1"/>
    <col min="14094" max="14094" width="10" customWidth="1"/>
    <col min="14095" max="14095" width="10.44140625" customWidth="1"/>
    <col min="14096" max="14096" width="11" customWidth="1"/>
    <col min="14097" max="14097" width="15.88671875" customWidth="1"/>
    <col min="14337" max="14337" width="4.5546875" customWidth="1"/>
    <col min="14340" max="14340" width="14.33203125" customWidth="1"/>
    <col min="14341" max="14341" width="9.44140625" customWidth="1"/>
    <col min="14342" max="14342" width="10.6640625" customWidth="1"/>
    <col min="14343" max="14343" width="9.77734375" customWidth="1"/>
    <col min="14344" max="14344" width="10.33203125" customWidth="1"/>
    <col min="14345" max="14345" width="9.77734375" customWidth="1"/>
    <col min="14346" max="14346" width="10.44140625" customWidth="1"/>
    <col min="14347" max="14347" width="9.77734375" customWidth="1"/>
    <col min="14348" max="14348" width="11.88671875" customWidth="1"/>
    <col min="14349" max="14349" width="10.109375" customWidth="1"/>
    <col min="14350" max="14350" width="10" customWidth="1"/>
    <col min="14351" max="14351" width="10.44140625" customWidth="1"/>
    <col min="14352" max="14352" width="11" customWidth="1"/>
    <col min="14353" max="14353" width="15.88671875" customWidth="1"/>
    <col min="14593" max="14593" width="4.5546875" customWidth="1"/>
    <col min="14596" max="14596" width="14.33203125" customWidth="1"/>
    <col min="14597" max="14597" width="9.44140625" customWidth="1"/>
    <col min="14598" max="14598" width="10.6640625" customWidth="1"/>
    <col min="14599" max="14599" width="9.77734375" customWidth="1"/>
    <col min="14600" max="14600" width="10.33203125" customWidth="1"/>
    <col min="14601" max="14601" width="9.77734375" customWidth="1"/>
    <col min="14602" max="14602" width="10.44140625" customWidth="1"/>
    <col min="14603" max="14603" width="9.77734375" customWidth="1"/>
    <col min="14604" max="14604" width="11.88671875" customWidth="1"/>
    <col min="14605" max="14605" width="10.109375" customWidth="1"/>
    <col min="14606" max="14606" width="10" customWidth="1"/>
    <col min="14607" max="14607" width="10.44140625" customWidth="1"/>
    <col min="14608" max="14608" width="11" customWidth="1"/>
    <col min="14609" max="14609" width="15.88671875" customWidth="1"/>
    <col min="14849" max="14849" width="4.5546875" customWidth="1"/>
    <col min="14852" max="14852" width="14.33203125" customWidth="1"/>
    <col min="14853" max="14853" width="9.44140625" customWidth="1"/>
    <col min="14854" max="14854" width="10.6640625" customWidth="1"/>
    <col min="14855" max="14855" width="9.77734375" customWidth="1"/>
    <col min="14856" max="14856" width="10.33203125" customWidth="1"/>
    <col min="14857" max="14857" width="9.77734375" customWidth="1"/>
    <col min="14858" max="14858" width="10.44140625" customWidth="1"/>
    <col min="14859" max="14859" width="9.77734375" customWidth="1"/>
    <col min="14860" max="14860" width="11.88671875" customWidth="1"/>
    <col min="14861" max="14861" width="10.109375" customWidth="1"/>
    <col min="14862" max="14862" width="10" customWidth="1"/>
    <col min="14863" max="14863" width="10.44140625" customWidth="1"/>
    <col min="14864" max="14864" width="11" customWidth="1"/>
    <col min="14865" max="14865" width="15.88671875" customWidth="1"/>
    <col min="15105" max="15105" width="4.5546875" customWidth="1"/>
    <col min="15108" max="15108" width="14.33203125" customWidth="1"/>
    <col min="15109" max="15109" width="9.44140625" customWidth="1"/>
    <col min="15110" max="15110" width="10.6640625" customWidth="1"/>
    <col min="15111" max="15111" width="9.77734375" customWidth="1"/>
    <col min="15112" max="15112" width="10.33203125" customWidth="1"/>
    <col min="15113" max="15113" width="9.77734375" customWidth="1"/>
    <col min="15114" max="15114" width="10.44140625" customWidth="1"/>
    <col min="15115" max="15115" width="9.77734375" customWidth="1"/>
    <col min="15116" max="15116" width="11.88671875" customWidth="1"/>
    <col min="15117" max="15117" width="10.109375" customWidth="1"/>
    <col min="15118" max="15118" width="10" customWidth="1"/>
    <col min="15119" max="15119" width="10.44140625" customWidth="1"/>
    <col min="15120" max="15120" width="11" customWidth="1"/>
    <col min="15121" max="15121" width="15.88671875" customWidth="1"/>
    <col min="15361" max="15361" width="4.5546875" customWidth="1"/>
    <col min="15364" max="15364" width="14.33203125" customWidth="1"/>
    <col min="15365" max="15365" width="9.44140625" customWidth="1"/>
    <col min="15366" max="15366" width="10.6640625" customWidth="1"/>
    <col min="15367" max="15367" width="9.77734375" customWidth="1"/>
    <col min="15368" max="15368" width="10.33203125" customWidth="1"/>
    <col min="15369" max="15369" width="9.77734375" customWidth="1"/>
    <col min="15370" max="15370" width="10.44140625" customWidth="1"/>
    <col min="15371" max="15371" width="9.77734375" customWidth="1"/>
    <col min="15372" max="15372" width="11.88671875" customWidth="1"/>
    <col min="15373" max="15373" width="10.109375" customWidth="1"/>
    <col min="15374" max="15374" width="10" customWidth="1"/>
    <col min="15375" max="15375" width="10.44140625" customWidth="1"/>
    <col min="15376" max="15376" width="11" customWidth="1"/>
    <col min="15377" max="15377" width="15.88671875" customWidth="1"/>
    <col min="15617" max="15617" width="4.5546875" customWidth="1"/>
    <col min="15620" max="15620" width="14.33203125" customWidth="1"/>
    <col min="15621" max="15621" width="9.44140625" customWidth="1"/>
    <col min="15622" max="15622" width="10.6640625" customWidth="1"/>
    <col min="15623" max="15623" width="9.77734375" customWidth="1"/>
    <col min="15624" max="15624" width="10.33203125" customWidth="1"/>
    <col min="15625" max="15625" width="9.77734375" customWidth="1"/>
    <col min="15626" max="15626" width="10.44140625" customWidth="1"/>
    <col min="15627" max="15627" width="9.77734375" customWidth="1"/>
    <col min="15628" max="15628" width="11.88671875" customWidth="1"/>
    <col min="15629" max="15629" width="10.109375" customWidth="1"/>
    <col min="15630" max="15630" width="10" customWidth="1"/>
    <col min="15631" max="15631" width="10.44140625" customWidth="1"/>
    <col min="15632" max="15632" width="11" customWidth="1"/>
    <col min="15633" max="15633" width="15.88671875" customWidth="1"/>
    <col min="15873" max="15873" width="4.5546875" customWidth="1"/>
    <col min="15876" max="15876" width="14.33203125" customWidth="1"/>
    <col min="15877" max="15877" width="9.44140625" customWidth="1"/>
    <col min="15878" max="15878" width="10.6640625" customWidth="1"/>
    <col min="15879" max="15879" width="9.77734375" customWidth="1"/>
    <col min="15880" max="15880" width="10.33203125" customWidth="1"/>
    <col min="15881" max="15881" width="9.77734375" customWidth="1"/>
    <col min="15882" max="15882" width="10.44140625" customWidth="1"/>
    <col min="15883" max="15883" width="9.77734375" customWidth="1"/>
    <col min="15884" max="15884" width="11.88671875" customWidth="1"/>
    <col min="15885" max="15885" width="10.109375" customWidth="1"/>
    <col min="15886" max="15886" width="10" customWidth="1"/>
    <col min="15887" max="15887" width="10.44140625" customWidth="1"/>
    <col min="15888" max="15888" width="11" customWidth="1"/>
    <col min="15889" max="15889" width="15.88671875" customWidth="1"/>
    <col min="16129" max="16129" width="4.5546875" customWidth="1"/>
    <col min="16132" max="16132" width="14.33203125" customWidth="1"/>
    <col min="16133" max="16133" width="9.44140625" customWidth="1"/>
    <col min="16134" max="16134" width="10.6640625" customWidth="1"/>
    <col min="16135" max="16135" width="9.77734375" customWidth="1"/>
    <col min="16136" max="16136" width="10.33203125" customWidth="1"/>
    <col min="16137" max="16137" width="9.77734375" customWidth="1"/>
    <col min="16138" max="16138" width="10.44140625" customWidth="1"/>
    <col min="16139" max="16139" width="9.77734375" customWidth="1"/>
    <col min="16140" max="16140" width="11.88671875" customWidth="1"/>
    <col min="16141" max="16141" width="10.109375" customWidth="1"/>
    <col min="16142" max="16142" width="10" customWidth="1"/>
    <col min="16143" max="16143" width="10.44140625" customWidth="1"/>
    <col min="16144" max="16144" width="11" customWidth="1"/>
    <col min="16145" max="16145" width="15.88671875" customWidth="1"/>
  </cols>
  <sheetData>
    <row r="1" spans="1:18" ht="14.5" x14ac:dyDescent="0.35">
      <c r="A1" s="4" t="s">
        <v>447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8" t="s">
        <v>448</v>
      </c>
      <c r="P1" s="68"/>
      <c r="Q1" s="68"/>
    </row>
    <row r="2" spans="1:18" ht="14.5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397</v>
      </c>
      <c r="N2" s="14"/>
      <c r="O2" s="14"/>
      <c r="P2" s="14"/>
      <c r="Q2" s="15"/>
      <c r="R2" s="66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4.5" x14ac:dyDescent="0.35">
      <c r="A4" s="1"/>
      <c r="B4" s="4" t="s">
        <v>183</v>
      </c>
      <c r="C4" s="1"/>
      <c r="D4" s="1"/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32">
        <v>7</v>
      </c>
      <c r="L4" s="32">
        <v>8</v>
      </c>
      <c r="M4" s="32">
        <v>9</v>
      </c>
      <c r="N4" s="32">
        <v>10</v>
      </c>
      <c r="O4" s="32">
        <v>11</v>
      </c>
      <c r="P4" s="32">
        <v>12</v>
      </c>
      <c r="Q4" s="4" t="s">
        <v>449</v>
      </c>
    </row>
    <row r="5" spans="1:18" ht="14.5" x14ac:dyDescent="0.35">
      <c r="A5" s="32">
        <v>1</v>
      </c>
      <c r="B5" s="1" t="s">
        <v>440</v>
      </c>
      <c r="C5" s="1"/>
      <c r="D5" s="1"/>
      <c r="E5" s="1">
        <v>5763375</v>
      </c>
      <c r="F5" s="1">
        <v>5763375</v>
      </c>
      <c r="G5" s="1">
        <v>5763375</v>
      </c>
      <c r="H5" s="1">
        <v>5763375</v>
      </c>
      <c r="I5" s="1">
        <v>5763375</v>
      </c>
      <c r="J5" s="1">
        <v>5763375</v>
      </c>
      <c r="K5" s="1">
        <v>5763375</v>
      </c>
      <c r="L5" s="1">
        <v>5763375</v>
      </c>
      <c r="M5" s="1">
        <v>5763375</v>
      </c>
      <c r="N5" s="1">
        <v>5763375</v>
      </c>
      <c r="O5" s="1">
        <v>5763375</v>
      </c>
      <c r="P5" s="1">
        <v>5763375</v>
      </c>
      <c r="Q5" s="4">
        <f>SUM(E5:P5)</f>
        <v>69160500</v>
      </c>
    </row>
    <row r="6" spans="1:18" ht="14.5" x14ac:dyDescent="0.35">
      <c r="A6" s="32">
        <v>2</v>
      </c>
      <c r="B6" s="1" t="s">
        <v>48</v>
      </c>
      <c r="C6" s="1"/>
      <c r="D6" s="1"/>
      <c r="E6" s="1">
        <v>52917</v>
      </c>
      <c r="F6" s="1">
        <v>52917</v>
      </c>
      <c r="G6" s="1">
        <v>52917</v>
      </c>
      <c r="H6" s="1">
        <v>52917</v>
      </c>
      <c r="I6" s="1">
        <v>52917</v>
      </c>
      <c r="J6" s="1">
        <v>52917</v>
      </c>
      <c r="K6" s="1">
        <v>52917</v>
      </c>
      <c r="L6" s="1">
        <v>52917</v>
      </c>
      <c r="M6" s="1">
        <v>52916</v>
      </c>
      <c r="N6" s="1">
        <v>52916</v>
      </c>
      <c r="O6" s="1">
        <v>52916</v>
      </c>
      <c r="P6" s="1">
        <v>52916</v>
      </c>
      <c r="Q6" s="4">
        <f>SUM(E6:P6)</f>
        <v>635000</v>
      </c>
    </row>
    <row r="7" spans="1:18" ht="14.5" x14ac:dyDescent="0.35">
      <c r="A7" s="32">
        <v>3</v>
      </c>
      <c r="B7" s="1" t="s">
        <v>190</v>
      </c>
      <c r="C7" s="1"/>
      <c r="D7" s="1"/>
      <c r="E7" s="1">
        <v>1256591</v>
      </c>
      <c r="F7" s="1">
        <v>1256591</v>
      </c>
      <c r="G7" s="1">
        <v>1256591</v>
      </c>
      <c r="H7" s="1">
        <v>1256591</v>
      </c>
      <c r="I7" s="1">
        <v>1256591</v>
      </c>
      <c r="J7" s="1">
        <v>1256591</v>
      </c>
      <c r="K7" s="1">
        <v>1256591</v>
      </c>
      <c r="L7" s="1">
        <v>1256591</v>
      </c>
      <c r="M7" s="1">
        <v>1256590</v>
      </c>
      <c r="N7" s="1">
        <v>1256590</v>
      </c>
      <c r="O7" s="1">
        <v>1256590</v>
      </c>
      <c r="P7" s="1">
        <v>1256590</v>
      </c>
      <c r="Q7" s="4">
        <f>SUM(E7:P7)</f>
        <v>15079088</v>
      </c>
    </row>
    <row r="8" spans="1:18" ht="14.5" x14ac:dyDescent="0.35">
      <c r="A8" s="32"/>
      <c r="B8" s="4" t="s">
        <v>207</v>
      </c>
      <c r="C8" s="1"/>
      <c r="D8" s="1"/>
      <c r="E8" s="1">
        <f>SUM(E5:E7)</f>
        <v>7072883</v>
      </c>
      <c r="F8" s="1">
        <f t="shared" ref="F8:P8" si="0">SUM(F5:F7)</f>
        <v>7072883</v>
      </c>
      <c r="G8" s="1">
        <f t="shared" si="0"/>
        <v>7072883</v>
      </c>
      <c r="H8" s="1">
        <f t="shared" si="0"/>
        <v>7072883</v>
      </c>
      <c r="I8" s="1">
        <f t="shared" si="0"/>
        <v>7072883</v>
      </c>
      <c r="J8" s="1">
        <f t="shared" si="0"/>
        <v>7072883</v>
      </c>
      <c r="K8" s="1">
        <f t="shared" si="0"/>
        <v>7072883</v>
      </c>
      <c r="L8" s="1">
        <f t="shared" si="0"/>
        <v>7072883</v>
      </c>
      <c r="M8" s="1">
        <f t="shared" si="0"/>
        <v>7072881</v>
      </c>
      <c r="N8" s="1">
        <f t="shared" si="0"/>
        <v>7072881</v>
      </c>
      <c r="O8" s="1">
        <f t="shared" si="0"/>
        <v>7072881</v>
      </c>
      <c r="P8" s="1">
        <f t="shared" si="0"/>
        <v>7072881</v>
      </c>
      <c r="Q8" s="4">
        <f>SUM(Q5:Q7)</f>
        <v>84874588</v>
      </c>
    </row>
    <row r="9" spans="1:18" ht="14.5" x14ac:dyDescent="0.35">
      <c r="A9" s="32"/>
      <c r="B9" s="1"/>
      <c r="C9" s="1"/>
      <c r="D9" s="1"/>
      <c r="E9" s="1"/>
      <c r="F9" s="1"/>
      <c r="G9" s="1" t="s">
        <v>208</v>
      </c>
      <c r="H9" s="1"/>
      <c r="I9" s="1"/>
      <c r="J9" s="1"/>
      <c r="K9" s="1"/>
      <c r="L9" s="1"/>
      <c r="M9" s="1"/>
      <c r="N9" s="1"/>
      <c r="O9" s="1"/>
      <c r="P9" s="1"/>
      <c r="Q9" s="4"/>
    </row>
    <row r="10" spans="1:18" ht="14.5" x14ac:dyDescent="0.35">
      <c r="A10" s="32"/>
      <c r="B10" s="4" t="s">
        <v>184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4"/>
    </row>
    <row r="11" spans="1:18" ht="14.5" x14ac:dyDescent="0.35">
      <c r="A11" s="32">
        <v>1</v>
      </c>
      <c r="B11" s="1" t="s">
        <v>187</v>
      </c>
      <c r="C11" s="1"/>
      <c r="D11" s="1"/>
      <c r="E11" s="1">
        <v>5290090</v>
      </c>
      <c r="F11" s="1">
        <v>5290090</v>
      </c>
      <c r="G11" s="1">
        <v>5290090</v>
      </c>
      <c r="H11" s="1">
        <v>5290090</v>
      </c>
      <c r="I11" s="1">
        <v>5290091</v>
      </c>
      <c r="J11" s="1">
        <v>5290091</v>
      </c>
      <c r="K11" s="1">
        <v>5290091</v>
      </c>
      <c r="L11" s="1">
        <v>5290091</v>
      </c>
      <c r="M11" s="1">
        <v>5290091</v>
      </c>
      <c r="N11" s="1">
        <v>5290091</v>
      </c>
      <c r="O11" s="1">
        <v>5290091</v>
      </c>
      <c r="P11" s="1">
        <v>5290091</v>
      </c>
      <c r="Q11" s="4">
        <f>SUM(E11:P11)</f>
        <v>63481088</v>
      </c>
    </row>
    <row r="12" spans="1:18" ht="14.5" x14ac:dyDescent="0.35">
      <c r="A12" s="32">
        <v>2</v>
      </c>
      <c r="B12" s="1" t="s">
        <v>209</v>
      </c>
      <c r="C12" s="1"/>
      <c r="D12" s="1"/>
      <c r="E12" s="1">
        <v>950000</v>
      </c>
      <c r="F12" s="1">
        <v>950000</v>
      </c>
      <c r="G12" s="1">
        <v>950000</v>
      </c>
      <c r="H12" s="1">
        <v>950000</v>
      </c>
      <c r="I12" s="1">
        <v>950000</v>
      </c>
      <c r="J12" s="1">
        <v>950000</v>
      </c>
      <c r="K12" s="1">
        <v>950000</v>
      </c>
      <c r="L12" s="1">
        <v>950000</v>
      </c>
      <c r="M12" s="1">
        <v>950000</v>
      </c>
      <c r="N12" s="1">
        <v>950000</v>
      </c>
      <c r="O12" s="1">
        <v>950000</v>
      </c>
      <c r="P12" s="1">
        <v>950000</v>
      </c>
      <c r="Q12" s="4">
        <f>SUM(E12:P12)</f>
        <v>11400000</v>
      </c>
    </row>
    <row r="13" spans="1:18" ht="14.5" x14ac:dyDescent="0.35">
      <c r="A13" s="32">
        <v>3</v>
      </c>
      <c r="B13" s="1" t="s">
        <v>210</v>
      </c>
      <c r="C13" s="1"/>
      <c r="D13" s="1"/>
      <c r="E13" s="1">
        <v>827500</v>
      </c>
      <c r="F13" s="1">
        <v>827500</v>
      </c>
      <c r="G13" s="1">
        <v>827500</v>
      </c>
      <c r="H13" s="1">
        <v>827500</v>
      </c>
      <c r="I13" s="1">
        <v>827500</v>
      </c>
      <c r="J13" s="1">
        <v>827500</v>
      </c>
      <c r="K13" s="1">
        <v>827500</v>
      </c>
      <c r="L13" s="1">
        <v>827500</v>
      </c>
      <c r="M13" s="1">
        <v>827500</v>
      </c>
      <c r="N13" s="1">
        <v>827500</v>
      </c>
      <c r="O13" s="1">
        <v>827500</v>
      </c>
      <c r="P13" s="1">
        <v>827500</v>
      </c>
      <c r="Q13" s="4">
        <f>SUM(E13:P13)</f>
        <v>9930000</v>
      </c>
    </row>
    <row r="14" spans="1:18" ht="14.5" x14ac:dyDescent="0.35">
      <c r="A14" s="32">
        <v>4</v>
      </c>
      <c r="B14" s="1" t="s">
        <v>197</v>
      </c>
      <c r="C14" s="1"/>
      <c r="D14" s="1"/>
      <c r="E14" s="1"/>
      <c r="F14" s="1"/>
      <c r="G14" s="1"/>
      <c r="H14" s="1">
        <v>21166</v>
      </c>
      <c r="K14" s="81">
        <v>21167</v>
      </c>
      <c r="L14" s="1"/>
      <c r="M14" s="1">
        <v>21167</v>
      </c>
      <c r="N14" s="1"/>
      <c r="O14" s="1"/>
      <c r="P14" s="1"/>
      <c r="Q14" s="4">
        <f>SUM(E14:P14)</f>
        <v>63500</v>
      </c>
    </row>
    <row r="15" spans="1:18" ht="14.5" x14ac:dyDescent="0.35">
      <c r="A15" s="1"/>
      <c r="B15" s="4" t="s">
        <v>158</v>
      </c>
      <c r="C15" s="1"/>
      <c r="D15" s="1"/>
      <c r="E15" s="4">
        <f>SUM(E11:E13)</f>
        <v>7067590</v>
      </c>
      <c r="F15" s="4">
        <f t="shared" ref="F15:P15" si="1">SUM(F11:F13)</f>
        <v>7067590</v>
      </c>
      <c r="G15" s="4">
        <f t="shared" si="1"/>
        <v>7067590</v>
      </c>
      <c r="H15" s="4">
        <f>SUM(H11:H14)</f>
        <v>7088756</v>
      </c>
      <c r="I15" s="4">
        <f>SUM(I11:I14)</f>
        <v>7067591</v>
      </c>
      <c r="J15" s="4">
        <f>SUM(J11:J14)</f>
        <v>7067591</v>
      </c>
      <c r="K15" s="4">
        <f>SUM(K11:K14)</f>
        <v>7088758</v>
      </c>
      <c r="L15" s="4">
        <f t="shared" si="1"/>
        <v>7067591</v>
      </c>
      <c r="M15" s="4">
        <f>SUM(M11:M14)</f>
        <v>7088758</v>
      </c>
      <c r="N15" s="4">
        <f t="shared" si="1"/>
        <v>7067591</v>
      </c>
      <c r="O15" s="4">
        <f t="shared" si="1"/>
        <v>7067591</v>
      </c>
      <c r="P15" s="4">
        <f t="shared" si="1"/>
        <v>7067591</v>
      </c>
      <c r="Q15" s="4">
        <f>SUM(Q11:Q14)</f>
        <v>84874588</v>
      </c>
    </row>
    <row r="16" spans="1:18" x14ac:dyDescent="0.3">
      <c r="B16" s="1" t="s">
        <v>215</v>
      </c>
      <c r="C16" s="1"/>
      <c r="D16" s="1"/>
      <c r="E16" s="1">
        <f t="shared" ref="E16:Q16" si="2">SUM(E8-E15)</f>
        <v>5293</v>
      </c>
      <c r="F16" s="1">
        <f t="shared" si="2"/>
        <v>5293</v>
      </c>
      <c r="G16" s="1">
        <f t="shared" si="2"/>
        <v>5293</v>
      </c>
      <c r="H16" s="1">
        <f t="shared" si="2"/>
        <v>-15873</v>
      </c>
      <c r="I16" s="1">
        <f t="shared" si="2"/>
        <v>5292</v>
      </c>
      <c r="J16" s="1">
        <f t="shared" si="2"/>
        <v>5292</v>
      </c>
      <c r="K16" s="1">
        <f t="shared" si="2"/>
        <v>-15875</v>
      </c>
      <c r="L16" s="1">
        <f t="shared" si="2"/>
        <v>5292</v>
      </c>
      <c r="M16" s="1">
        <f t="shared" si="2"/>
        <v>-15877</v>
      </c>
      <c r="N16" s="1">
        <f t="shared" si="2"/>
        <v>5290</v>
      </c>
      <c r="O16" s="1">
        <f t="shared" si="2"/>
        <v>5290</v>
      </c>
      <c r="P16" s="1">
        <f t="shared" si="2"/>
        <v>5290</v>
      </c>
      <c r="Q16" s="1">
        <f t="shared" si="2"/>
        <v>0</v>
      </c>
    </row>
    <row r="19" spans="3:10" ht="14.5" x14ac:dyDescent="0.35">
      <c r="E19" s="79"/>
    </row>
    <row r="20" spans="3:10" ht="14.5" x14ac:dyDescent="0.35">
      <c r="H20" s="79"/>
      <c r="J20" s="79"/>
    </row>
    <row r="21" spans="3:10" ht="14.5" x14ac:dyDescent="0.35">
      <c r="D21" s="79"/>
    </row>
    <row r="26" spans="3:10" ht="14.5" x14ac:dyDescent="0.35">
      <c r="C26" s="79"/>
      <c r="E26" s="79"/>
      <c r="H26" s="79"/>
      <c r="J26" s="79"/>
    </row>
    <row r="28" spans="3:10" ht="14.5" x14ac:dyDescent="0.35">
      <c r="E28" s="79"/>
      <c r="J28" s="7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18" sqref="I18"/>
    </sheetView>
  </sheetViews>
  <sheetFormatPr defaultRowHeight="12" x14ac:dyDescent="0.3"/>
  <cols>
    <col min="8" max="8" width="13.109375" customWidth="1"/>
    <col min="9" max="9" width="26.5546875" customWidth="1"/>
  </cols>
  <sheetData>
    <row r="1" spans="1:12" ht="14.5" x14ac:dyDescent="0.35">
      <c r="A1" s="4" t="s">
        <v>450</v>
      </c>
      <c r="B1" s="1"/>
      <c r="C1" s="1"/>
      <c r="D1" s="1"/>
      <c r="E1" s="1"/>
      <c r="F1" s="1"/>
      <c r="G1" s="1"/>
      <c r="H1" s="1"/>
      <c r="I1" s="1" t="s">
        <v>451</v>
      </c>
    </row>
    <row r="2" spans="1:12" ht="14.5" x14ac:dyDescent="0.35">
      <c r="A2" s="4" t="s">
        <v>452</v>
      </c>
      <c r="B2" s="1"/>
      <c r="C2" s="1"/>
      <c r="D2" s="1"/>
      <c r="E2" s="1"/>
      <c r="F2" s="1"/>
      <c r="G2" s="1"/>
      <c r="H2" s="1"/>
      <c r="I2" s="1"/>
    </row>
    <row r="3" spans="1:12" ht="14.5" x14ac:dyDescent="0.35">
      <c r="A3" s="4"/>
      <c r="B3" s="1"/>
      <c r="C3" s="1"/>
      <c r="D3" s="1"/>
      <c r="E3" s="1"/>
      <c r="F3" s="1"/>
      <c r="G3" s="13" t="s">
        <v>397</v>
      </c>
      <c r="H3" s="15"/>
      <c r="I3" s="15"/>
      <c r="J3" s="66"/>
      <c r="K3" s="66"/>
      <c r="L3" s="66"/>
    </row>
    <row r="4" spans="1:12" x14ac:dyDescent="0.3">
      <c r="A4" s="1"/>
      <c r="B4" s="1"/>
      <c r="C4" s="1"/>
      <c r="D4" s="1"/>
      <c r="E4" s="1"/>
      <c r="F4" s="1"/>
      <c r="G4" s="1" t="s">
        <v>453</v>
      </c>
      <c r="H4" s="1"/>
      <c r="I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</row>
    <row r="6" spans="1:12" ht="14.5" x14ac:dyDescent="0.35">
      <c r="A6" s="1"/>
      <c r="B6" s="4" t="s">
        <v>398</v>
      </c>
      <c r="C6" s="4"/>
      <c r="D6" s="4"/>
      <c r="E6" s="4">
        <v>2020</v>
      </c>
      <c r="F6" s="4">
        <v>2021</v>
      </c>
      <c r="G6" s="4">
        <v>2022</v>
      </c>
      <c r="H6" s="4" t="s">
        <v>11</v>
      </c>
      <c r="I6" s="1"/>
    </row>
    <row r="7" spans="1:12" x14ac:dyDescent="0.3">
      <c r="A7" s="1" t="s">
        <v>454</v>
      </c>
      <c r="B7" s="1"/>
      <c r="C7" s="1"/>
      <c r="D7" s="1"/>
      <c r="E7" s="1">
        <v>0</v>
      </c>
      <c r="F7" s="1">
        <v>0</v>
      </c>
      <c r="G7" s="1">
        <v>0</v>
      </c>
      <c r="H7" s="1">
        <v>0</v>
      </c>
      <c r="I7" s="1"/>
    </row>
    <row r="8" spans="1:12" x14ac:dyDescent="0.3">
      <c r="A8" s="1" t="s">
        <v>455</v>
      </c>
      <c r="B8" s="1"/>
      <c r="C8" s="1"/>
      <c r="D8" s="1"/>
      <c r="E8" s="1"/>
      <c r="F8" s="1"/>
      <c r="G8" s="1"/>
      <c r="H8" s="1"/>
      <c r="I8" s="1"/>
    </row>
    <row r="9" spans="1:12" x14ac:dyDescent="0.3">
      <c r="A9" s="1" t="s">
        <v>456</v>
      </c>
      <c r="B9" s="1"/>
      <c r="C9" s="1"/>
      <c r="D9" s="1"/>
      <c r="E9" s="1"/>
      <c r="F9" s="1"/>
      <c r="G9" s="1"/>
      <c r="H9" s="1"/>
      <c r="I9" s="1"/>
    </row>
    <row r="10" spans="1:12" x14ac:dyDescent="0.3">
      <c r="A10" s="1" t="s">
        <v>457</v>
      </c>
      <c r="B10" s="1"/>
      <c r="C10" s="1"/>
      <c r="D10" s="1"/>
      <c r="E10" s="1"/>
      <c r="F10" s="1"/>
      <c r="G10" s="1"/>
      <c r="H10" s="1"/>
      <c r="I10" s="1"/>
    </row>
    <row r="11" spans="1:12" x14ac:dyDescent="0.3">
      <c r="A11" s="1" t="s">
        <v>458</v>
      </c>
      <c r="B11" s="1"/>
      <c r="C11" s="1"/>
      <c r="D11" s="1"/>
      <c r="E11" s="1"/>
      <c r="F11" s="1"/>
      <c r="G11" s="1"/>
      <c r="H11" s="1"/>
      <c r="I11" s="1"/>
    </row>
    <row r="12" spans="1:12" ht="14.5" x14ac:dyDescent="0.35">
      <c r="A12" s="1"/>
      <c r="B12" s="4" t="s">
        <v>199</v>
      </c>
      <c r="C12" s="4"/>
      <c r="D12" s="4"/>
      <c r="E12" s="4">
        <v>0</v>
      </c>
      <c r="F12" s="4">
        <v>0</v>
      </c>
      <c r="G12" s="4">
        <v>0</v>
      </c>
      <c r="H12" s="4">
        <v>0</v>
      </c>
      <c r="I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K6" sqref="K6"/>
    </sheetView>
  </sheetViews>
  <sheetFormatPr defaultRowHeight="12" x14ac:dyDescent="0.3"/>
  <cols>
    <col min="4" max="4" width="12.21875" customWidth="1"/>
    <col min="7" max="7" width="15.88671875" customWidth="1"/>
    <col min="8" max="9" width="13.21875" customWidth="1"/>
    <col min="10" max="10" width="21" customWidth="1"/>
  </cols>
  <sheetData>
    <row r="1" spans="1:13" ht="14.5" x14ac:dyDescent="0.35">
      <c r="A1" s="4" t="s">
        <v>459</v>
      </c>
      <c r="B1" s="4"/>
      <c r="C1" s="4"/>
      <c r="D1" s="4"/>
      <c r="E1" s="4"/>
      <c r="F1" s="4"/>
      <c r="G1" s="1"/>
      <c r="H1" s="1"/>
      <c r="I1" s="1"/>
      <c r="J1" s="5" t="s">
        <v>460</v>
      </c>
    </row>
    <row r="2" spans="1:13" ht="14.5" x14ac:dyDescent="0.35">
      <c r="A2" s="4"/>
      <c r="B2" s="4"/>
      <c r="C2" s="4"/>
      <c r="D2" s="4"/>
      <c r="E2" s="4"/>
      <c r="F2" s="4"/>
      <c r="G2" s="1"/>
      <c r="H2" s="15" t="s">
        <v>397</v>
      </c>
      <c r="I2" s="15"/>
      <c r="J2" s="15"/>
      <c r="K2" s="66"/>
      <c r="L2" s="66"/>
      <c r="M2" s="66"/>
    </row>
    <row r="3" spans="1:13" ht="14.5" x14ac:dyDescent="0.35">
      <c r="A3" s="4"/>
      <c r="B3" s="4"/>
      <c r="C3" s="4"/>
      <c r="D3" s="4"/>
      <c r="E3" s="4"/>
      <c r="F3" s="4"/>
      <c r="G3" s="1"/>
      <c r="H3" s="15"/>
      <c r="I3" s="13"/>
      <c r="J3" s="82"/>
      <c r="K3" s="66"/>
      <c r="L3" s="66"/>
      <c r="M3" s="66"/>
    </row>
    <row r="4" spans="1:13" x14ac:dyDescent="0.3">
      <c r="A4" s="1"/>
      <c r="B4" s="1"/>
      <c r="C4" s="1"/>
      <c r="D4" s="1"/>
      <c r="E4" s="1"/>
      <c r="F4" s="1"/>
      <c r="G4" s="1"/>
      <c r="H4" s="1"/>
      <c r="I4" s="100" t="s">
        <v>182</v>
      </c>
      <c r="J4" s="102"/>
    </row>
    <row r="5" spans="1:13" ht="14.5" x14ac:dyDescent="0.35">
      <c r="A5" s="4" t="s">
        <v>461</v>
      </c>
      <c r="B5" s="4"/>
      <c r="C5" s="4"/>
      <c r="D5" s="4" t="s">
        <v>462</v>
      </c>
      <c r="E5" s="121" t="s">
        <v>463</v>
      </c>
      <c r="F5" s="121"/>
      <c r="G5" s="85" t="s">
        <v>464</v>
      </c>
      <c r="H5" s="122" t="s">
        <v>465</v>
      </c>
      <c r="I5" s="112" t="s">
        <v>466</v>
      </c>
      <c r="J5" s="114"/>
    </row>
    <row r="6" spans="1:13" ht="14.5" x14ac:dyDescent="0.35">
      <c r="A6" s="4"/>
      <c r="B6" s="4"/>
      <c r="C6" s="4"/>
      <c r="D6" s="4"/>
      <c r="E6" s="121"/>
      <c r="F6" s="121"/>
      <c r="G6" s="85"/>
      <c r="H6" s="123"/>
      <c r="I6" s="115"/>
      <c r="J6" s="117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3" x14ac:dyDescent="0.3">
      <c r="A8" s="1" t="s">
        <v>467</v>
      </c>
      <c r="B8" s="1"/>
      <c r="C8" s="1"/>
      <c r="D8" s="1">
        <v>18244</v>
      </c>
      <c r="E8" s="100">
        <v>2020</v>
      </c>
      <c r="F8" s="102"/>
      <c r="G8" s="1">
        <v>18244</v>
      </c>
      <c r="H8" s="1">
        <v>18244</v>
      </c>
      <c r="I8" s="100">
        <v>0</v>
      </c>
      <c r="J8" s="102"/>
    </row>
    <row r="9" spans="1:13" x14ac:dyDescent="0.3">
      <c r="A9" s="1"/>
      <c r="B9" s="1"/>
      <c r="C9" s="1"/>
      <c r="D9" s="1"/>
      <c r="E9" s="100"/>
      <c r="F9" s="102"/>
      <c r="G9" s="1"/>
      <c r="H9" s="1"/>
      <c r="I9" s="100">
        <v>0</v>
      </c>
      <c r="J9" s="102"/>
    </row>
    <row r="10" spans="1:13" ht="14.5" x14ac:dyDescent="0.35">
      <c r="A10" s="4" t="s">
        <v>319</v>
      </c>
      <c r="B10" s="4"/>
      <c r="C10" s="4"/>
      <c r="D10" s="4">
        <f>SUM(D8:D9)</f>
        <v>18244</v>
      </c>
      <c r="E10" s="4"/>
      <c r="F10" s="4"/>
      <c r="G10" s="4">
        <f>SUM(G8:G9)</f>
        <v>18244</v>
      </c>
      <c r="H10" s="4">
        <f>SUM(H8:H9)</f>
        <v>18244</v>
      </c>
      <c r="I10" s="1"/>
      <c r="J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3" ht="14.5" x14ac:dyDescent="0.35">
      <c r="A12" s="4" t="s">
        <v>468</v>
      </c>
      <c r="B12" s="1"/>
      <c r="C12" s="1"/>
      <c r="D12" s="1"/>
      <c r="E12" s="1"/>
      <c r="F12" s="1"/>
      <c r="G12" s="1"/>
      <c r="H12" s="1"/>
      <c r="I12" s="1"/>
      <c r="J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 ht="14.5" x14ac:dyDescent="0.35">
      <c r="A14" s="4" t="s">
        <v>469</v>
      </c>
      <c r="B14" s="4"/>
      <c r="C14" s="4"/>
      <c r="D14" s="4" t="s">
        <v>462</v>
      </c>
      <c r="E14" s="121" t="s">
        <v>463</v>
      </c>
      <c r="F14" s="121"/>
      <c r="G14" s="85" t="s">
        <v>464</v>
      </c>
      <c r="H14" s="122" t="s">
        <v>465</v>
      </c>
      <c r="I14" s="112" t="s">
        <v>470</v>
      </c>
      <c r="J14" s="114"/>
    </row>
    <row r="15" spans="1:13" ht="14.5" x14ac:dyDescent="0.35">
      <c r="A15" s="4"/>
      <c r="B15" s="4"/>
      <c r="C15" s="4"/>
      <c r="D15" s="4"/>
      <c r="E15" s="121"/>
      <c r="F15" s="121"/>
      <c r="G15" s="85"/>
      <c r="H15" s="123"/>
      <c r="I15" s="115"/>
      <c r="J15" s="117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5" x14ac:dyDescent="0.35">
      <c r="A17" s="4"/>
      <c r="B17" s="1"/>
      <c r="C17" s="1"/>
      <c r="D17" s="8"/>
      <c r="E17" s="124"/>
      <c r="F17" s="125"/>
      <c r="G17" s="8"/>
      <c r="H17" s="8"/>
      <c r="I17" s="1"/>
      <c r="J17" s="1"/>
    </row>
    <row r="18" spans="1:10" ht="14.5" x14ac:dyDescent="0.35">
      <c r="A18" s="4" t="s">
        <v>471</v>
      </c>
      <c r="B18" s="1"/>
      <c r="C18" s="1"/>
      <c r="D18" s="8">
        <v>2159</v>
      </c>
      <c r="E18" s="124">
        <v>2020</v>
      </c>
      <c r="F18" s="125"/>
      <c r="G18" s="8">
        <v>2159</v>
      </c>
      <c r="H18" s="8">
        <v>2159</v>
      </c>
      <c r="I18" s="1"/>
      <c r="J18" s="1"/>
    </row>
    <row r="19" spans="1:10" ht="14.5" x14ac:dyDescent="0.35">
      <c r="A19" s="4"/>
      <c r="B19" s="4"/>
      <c r="C19" s="4"/>
      <c r="D19" s="8"/>
      <c r="E19" s="124"/>
      <c r="F19" s="125"/>
      <c r="G19" s="8"/>
      <c r="H19" s="8"/>
      <c r="I19" s="1"/>
      <c r="J19" s="1"/>
    </row>
    <row r="20" spans="1:10" ht="14.5" x14ac:dyDescent="0.35">
      <c r="A20" s="1"/>
      <c r="B20" s="1"/>
      <c r="C20" s="4" t="s">
        <v>449</v>
      </c>
      <c r="D20" s="4">
        <f>SUM(D17:D19)</f>
        <v>2159</v>
      </c>
      <c r="E20" s="1"/>
      <c r="F20" s="1"/>
      <c r="G20" s="4">
        <f>SUM(G17:G19)</f>
        <v>2159</v>
      </c>
      <c r="H20" s="4">
        <f>SUM(H17:H19)</f>
        <v>2159</v>
      </c>
      <c r="I20" s="1"/>
      <c r="J20" s="1"/>
    </row>
  </sheetData>
  <mergeCells count="16">
    <mergeCell ref="E17:F17"/>
    <mergeCell ref="E18:F18"/>
    <mergeCell ref="E19:F19"/>
    <mergeCell ref="E9:F9"/>
    <mergeCell ref="I9:J9"/>
    <mergeCell ref="E14:F15"/>
    <mergeCell ref="G14:G15"/>
    <mergeCell ref="H14:H15"/>
    <mergeCell ref="I14:J15"/>
    <mergeCell ref="E8:F8"/>
    <mergeCell ref="I8:J8"/>
    <mergeCell ref="I4:J4"/>
    <mergeCell ref="E5:F6"/>
    <mergeCell ref="G5:G6"/>
    <mergeCell ref="H5:H6"/>
    <mergeCell ref="I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3" workbookViewId="0">
      <selection activeCell="A58" sqref="A58:M58"/>
    </sheetView>
  </sheetViews>
  <sheetFormatPr defaultRowHeight="12" x14ac:dyDescent="0.3"/>
  <cols>
    <col min="6" max="6" width="14.33203125" customWidth="1"/>
    <col min="7" max="7" width="14.109375" customWidth="1"/>
    <col min="8" max="8" width="12.33203125" customWidth="1"/>
    <col min="9" max="9" width="13.6640625" customWidth="1"/>
    <col min="10" max="10" width="13.44140625" customWidth="1"/>
    <col min="11" max="11" width="14.44140625" customWidth="1"/>
    <col min="12" max="12" width="13.44140625" customWidth="1"/>
    <col min="13" max="13" width="14.77734375" customWidth="1"/>
  </cols>
  <sheetData>
    <row r="1" spans="1:13" ht="14.5" x14ac:dyDescent="0.35">
      <c r="A1" s="85" t="s">
        <v>68</v>
      </c>
      <c r="B1" s="85"/>
      <c r="C1" s="85"/>
      <c r="D1" s="85"/>
      <c r="E1" s="85"/>
      <c r="F1" s="1"/>
      <c r="G1" s="1"/>
      <c r="H1" s="1"/>
      <c r="I1" s="2"/>
      <c r="J1" s="83" t="s">
        <v>390</v>
      </c>
      <c r="K1" s="86"/>
      <c r="L1" s="86"/>
      <c r="M1" s="84"/>
    </row>
    <row r="2" spans="1:13" x14ac:dyDescent="0.3">
      <c r="A2" s="85"/>
      <c r="B2" s="85"/>
      <c r="C2" s="85"/>
      <c r="D2" s="85"/>
      <c r="E2" s="85"/>
      <c r="F2" s="87"/>
      <c r="G2" s="88"/>
      <c r="H2" s="88"/>
      <c r="I2" s="88"/>
      <c r="J2" s="88"/>
      <c r="K2" s="88"/>
      <c r="L2" s="88"/>
      <c r="M2" s="89"/>
    </row>
    <row r="3" spans="1:13" ht="15.5" x14ac:dyDescent="0.3">
      <c r="A3" s="11"/>
      <c r="B3" s="11"/>
      <c r="C3" s="11"/>
      <c r="D3" s="11"/>
      <c r="E3" s="11"/>
      <c r="F3" s="92" t="s">
        <v>1</v>
      </c>
      <c r="G3" s="92"/>
      <c r="H3" s="92"/>
      <c r="I3" s="92"/>
      <c r="J3" s="92"/>
      <c r="K3" s="92"/>
      <c r="L3" s="92"/>
      <c r="M3" s="93"/>
    </row>
    <row r="4" spans="1:13" ht="14.5" x14ac:dyDescent="0.35">
      <c r="A4" s="1"/>
      <c r="B4" s="4"/>
      <c r="C4" s="1"/>
      <c r="D4" s="1"/>
      <c r="E4" s="1"/>
      <c r="F4" s="83" t="s">
        <v>389</v>
      </c>
      <c r="G4" s="86"/>
      <c r="H4" s="86"/>
      <c r="I4" s="86"/>
      <c r="J4" s="86"/>
      <c r="K4" s="86"/>
      <c r="L4" s="86"/>
      <c r="M4" s="84"/>
    </row>
    <row r="5" spans="1:13" ht="14.5" x14ac:dyDescent="0.35">
      <c r="A5" s="1"/>
      <c r="B5" s="1"/>
      <c r="C5" s="1"/>
      <c r="D5" s="1"/>
      <c r="E5" s="1"/>
      <c r="F5" s="5" t="s">
        <v>3</v>
      </c>
      <c r="G5" s="5" t="s">
        <v>5</v>
      </c>
      <c r="H5" s="5" t="s">
        <v>3</v>
      </c>
      <c r="I5" s="5" t="s">
        <v>5</v>
      </c>
      <c r="J5" s="5" t="s">
        <v>3</v>
      </c>
      <c r="K5" s="5" t="s">
        <v>5</v>
      </c>
      <c r="L5" s="5" t="s">
        <v>3</v>
      </c>
      <c r="M5" s="7" t="s">
        <v>4</v>
      </c>
    </row>
    <row r="6" spans="1:13" ht="14.5" x14ac:dyDescent="0.35">
      <c r="A6" s="1"/>
      <c r="B6" s="1"/>
      <c r="C6" s="1"/>
      <c r="D6" s="1"/>
      <c r="E6" s="1"/>
      <c r="F6" s="83" t="s">
        <v>7</v>
      </c>
      <c r="G6" s="84"/>
      <c r="H6" s="83" t="s">
        <v>8</v>
      </c>
      <c r="I6" s="84"/>
      <c r="J6" s="83" t="s">
        <v>69</v>
      </c>
      <c r="K6" s="84"/>
      <c r="L6" s="5" t="s">
        <v>11</v>
      </c>
      <c r="M6" s="7" t="s">
        <v>70</v>
      </c>
    </row>
    <row r="7" spans="1:13" ht="14.5" x14ac:dyDescent="0.35">
      <c r="A7" s="1" t="s">
        <v>71</v>
      </c>
      <c r="B7" s="1" t="s">
        <v>72</v>
      </c>
      <c r="C7" s="1"/>
      <c r="D7" s="1"/>
      <c r="E7" s="1"/>
      <c r="F7" s="1">
        <v>19700000</v>
      </c>
      <c r="G7" s="1">
        <v>19367905</v>
      </c>
      <c r="H7" s="1">
        <v>10600000</v>
      </c>
      <c r="I7" s="1">
        <v>10870000</v>
      </c>
      <c r="J7" s="1">
        <v>57615000</v>
      </c>
      <c r="K7" s="1">
        <v>52902668</v>
      </c>
      <c r="L7" s="4">
        <f>SUM(F7+H7+J7)</f>
        <v>87915000</v>
      </c>
      <c r="M7" s="4">
        <f>SUM(G7+I7+K7)</f>
        <v>83140573</v>
      </c>
    </row>
    <row r="8" spans="1:13" ht="14.5" x14ac:dyDescent="0.35">
      <c r="A8" s="1" t="s">
        <v>73</v>
      </c>
      <c r="B8" s="1" t="s">
        <v>74</v>
      </c>
      <c r="C8" s="1"/>
      <c r="D8" s="1"/>
      <c r="E8" s="1"/>
      <c r="F8" s="1">
        <v>400000</v>
      </c>
      <c r="G8" s="1">
        <v>0</v>
      </c>
      <c r="H8" s="1">
        <v>500000</v>
      </c>
      <c r="I8" s="1">
        <v>81730</v>
      </c>
      <c r="J8" s="1">
        <v>2000000</v>
      </c>
      <c r="K8" s="1">
        <v>3756423</v>
      </c>
      <c r="L8" s="4">
        <f>SUM(F8+H8+J8)</f>
        <v>2900000</v>
      </c>
      <c r="M8" s="4">
        <f>SUM(G8+I8+K8)</f>
        <v>3838153</v>
      </c>
    </row>
    <row r="9" spans="1:13" ht="14.5" x14ac:dyDescent="0.35">
      <c r="A9" s="1" t="s">
        <v>75</v>
      </c>
      <c r="B9" s="1" t="s">
        <v>76</v>
      </c>
      <c r="C9" s="1"/>
      <c r="D9" s="1"/>
      <c r="E9" s="1"/>
      <c r="F9" s="1">
        <v>0</v>
      </c>
      <c r="G9" s="1">
        <v>0</v>
      </c>
      <c r="H9" s="1"/>
      <c r="I9" s="1">
        <v>420000</v>
      </c>
      <c r="J9" s="1">
        <v>0</v>
      </c>
      <c r="K9" s="1">
        <v>0</v>
      </c>
      <c r="L9" s="4">
        <f t="shared" ref="L9:M52" si="0">SUM(F9+H9+J9)</f>
        <v>0</v>
      </c>
      <c r="M9" s="4">
        <f>SUM(G9+I9+K9)</f>
        <v>420000</v>
      </c>
    </row>
    <row r="10" spans="1:13" ht="14.5" x14ac:dyDescent="0.35">
      <c r="A10" s="1" t="s">
        <v>77</v>
      </c>
      <c r="B10" s="1" t="s">
        <v>78</v>
      </c>
      <c r="C10" s="1"/>
      <c r="D10" s="1"/>
      <c r="E10" s="1"/>
      <c r="F10" s="1">
        <v>0</v>
      </c>
      <c r="G10" s="1">
        <v>0</v>
      </c>
      <c r="H10" s="1">
        <v>132000</v>
      </c>
      <c r="I10" s="1">
        <v>0</v>
      </c>
      <c r="J10" s="1">
        <v>0</v>
      </c>
      <c r="K10" s="1">
        <v>1199737</v>
      </c>
      <c r="L10" s="4">
        <f t="shared" si="0"/>
        <v>132000</v>
      </c>
      <c r="M10" s="4">
        <f t="shared" si="0"/>
        <v>1199737</v>
      </c>
    </row>
    <row r="11" spans="1:13" ht="14.5" x14ac:dyDescent="0.35">
      <c r="A11" s="1" t="s">
        <v>79</v>
      </c>
      <c r="B11" s="1" t="s">
        <v>80</v>
      </c>
      <c r="C11" s="1"/>
      <c r="D11" s="1"/>
      <c r="E11" s="1"/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652000</v>
      </c>
      <c r="L11" s="4">
        <f t="shared" si="0"/>
        <v>0</v>
      </c>
      <c r="M11" s="4">
        <f t="shared" si="0"/>
        <v>652000</v>
      </c>
    </row>
    <row r="12" spans="1:13" ht="14.5" x14ac:dyDescent="0.35">
      <c r="A12" s="1" t="s">
        <v>81</v>
      </c>
      <c r="B12" s="1" t="s">
        <v>82</v>
      </c>
      <c r="C12" s="1"/>
      <c r="D12" s="1"/>
      <c r="E12" s="1"/>
      <c r="F12" s="1">
        <v>0</v>
      </c>
      <c r="G12" s="1">
        <v>400000</v>
      </c>
      <c r="H12" s="1">
        <v>452829</v>
      </c>
      <c r="I12" s="1">
        <v>2705</v>
      </c>
      <c r="J12" s="1">
        <v>2415088</v>
      </c>
      <c r="K12" s="1">
        <v>2598717</v>
      </c>
      <c r="L12" s="4">
        <f t="shared" si="0"/>
        <v>2867917</v>
      </c>
      <c r="M12" s="4">
        <f t="shared" si="0"/>
        <v>3001422</v>
      </c>
    </row>
    <row r="13" spans="1:13" ht="14.5" x14ac:dyDescent="0.35">
      <c r="A13" s="1" t="s">
        <v>83</v>
      </c>
      <c r="B13" s="1" t="s">
        <v>84</v>
      </c>
      <c r="C13" s="1"/>
      <c r="D13" s="1"/>
      <c r="E13" s="1"/>
      <c r="F13" s="1">
        <v>0</v>
      </c>
      <c r="G13" s="1">
        <v>0</v>
      </c>
      <c r="H13" s="1">
        <v>170000</v>
      </c>
      <c r="I13" s="1">
        <v>170000</v>
      </c>
      <c r="J13" s="1">
        <v>650000</v>
      </c>
      <c r="K13" s="1">
        <v>1050000</v>
      </c>
      <c r="L13" s="4">
        <f t="shared" si="0"/>
        <v>820000</v>
      </c>
      <c r="M13" s="4">
        <f t="shared" si="0"/>
        <v>1220000</v>
      </c>
    </row>
    <row r="14" spans="1:13" ht="14.5" x14ac:dyDescent="0.35">
      <c r="A14" s="1" t="s">
        <v>85</v>
      </c>
      <c r="B14" s="1" t="s">
        <v>86</v>
      </c>
      <c r="C14" s="1"/>
      <c r="D14" s="1"/>
      <c r="E14" s="1"/>
      <c r="F14" s="1">
        <v>500000</v>
      </c>
      <c r="G14" s="1">
        <v>492038</v>
      </c>
      <c r="H14" s="1">
        <v>200000</v>
      </c>
      <c r="I14" s="1">
        <v>0</v>
      </c>
      <c r="J14" s="1">
        <v>801000</v>
      </c>
      <c r="K14" s="1">
        <v>1627893</v>
      </c>
      <c r="L14" s="4">
        <f t="shared" si="0"/>
        <v>1501000</v>
      </c>
      <c r="M14" s="4">
        <f t="shared" si="0"/>
        <v>2119931</v>
      </c>
    </row>
    <row r="15" spans="1:13" ht="14.5" x14ac:dyDescent="0.35">
      <c r="A15" s="1" t="s">
        <v>87</v>
      </c>
      <c r="B15" s="1" t="s">
        <v>88</v>
      </c>
      <c r="C15" s="1"/>
      <c r="D15" s="1"/>
      <c r="E15" s="1"/>
      <c r="F15" s="1">
        <v>7600000</v>
      </c>
      <c r="G15" s="1">
        <v>7943728</v>
      </c>
      <c r="H15" s="1">
        <v>0</v>
      </c>
      <c r="I15" s="1">
        <v>0</v>
      </c>
      <c r="J15" s="1">
        <v>0</v>
      </c>
      <c r="K15" s="1">
        <v>0</v>
      </c>
      <c r="L15" s="4">
        <f t="shared" si="0"/>
        <v>7600000</v>
      </c>
      <c r="M15" s="4">
        <f t="shared" si="0"/>
        <v>7943728</v>
      </c>
    </row>
    <row r="16" spans="1:13" ht="14.5" x14ac:dyDescent="0.35">
      <c r="A16" s="1" t="s">
        <v>89</v>
      </c>
      <c r="B16" s="1" t="s">
        <v>90</v>
      </c>
      <c r="C16" s="1"/>
      <c r="D16" s="1"/>
      <c r="E16" s="1"/>
      <c r="F16" s="1">
        <v>1256000</v>
      </c>
      <c r="G16" s="1">
        <v>1256000</v>
      </c>
      <c r="H16" s="1">
        <v>0</v>
      </c>
      <c r="I16" s="1">
        <v>0</v>
      </c>
      <c r="J16" s="1">
        <v>0</v>
      </c>
      <c r="K16" s="1">
        <v>0</v>
      </c>
      <c r="L16" s="4">
        <f t="shared" si="0"/>
        <v>1256000</v>
      </c>
      <c r="M16" s="4">
        <f t="shared" si="0"/>
        <v>1256000</v>
      </c>
    </row>
    <row r="17" spans="1:13" ht="14.5" x14ac:dyDescent="0.35">
      <c r="A17" s="1" t="s">
        <v>91</v>
      </c>
      <c r="B17" s="1" t="s">
        <v>92</v>
      </c>
      <c r="C17" s="1"/>
      <c r="D17" s="1"/>
      <c r="E17" s="1"/>
      <c r="F17" s="1">
        <v>300000</v>
      </c>
      <c r="G17" s="1">
        <v>296329</v>
      </c>
      <c r="H17" s="1">
        <v>0</v>
      </c>
      <c r="I17" s="1">
        <v>0</v>
      </c>
      <c r="J17" s="1">
        <v>0</v>
      </c>
      <c r="K17" s="1">
        <v>71933</v>
      </c>
      <c r="L17" s="4">
        <f t="shared" si="0"/>
        <v>300000</v>
      </c>
      <c r="M17" s="4">
        <f t="shared" si="0"/>
        <v>368262</v>
      </c>
    </row>
    <row r="18" spans="1:13" ht="14.5" x14ac:dyDescent="0.35">
      <c r="A18" s="1"/>
      <c r="B18" s="4" t="s">
        <v>93</v>
      </c>
      <c r="C18" s="1"/>
      <c r="D18" s="1"/>
      <c r="E18" s="1"/>
      <c r="F18" s="4">
        <f>SUM(F7:F17)</f>
        <v>29756000</v>
      </c>
      <c r="G18" s="4">
        <f>SUM(G7:G17)</f>
        <v>29756000</v>
      </c>
      <c r="H18" s="4">
        <f>SUM(H7:H17)</f>
        <v>12054829</v>
      </c>
      <c r="I18" s="4">
        <f t="shared" ref="I18:K18" si="1">SUM(I7:I17)</f>
        <v>11544435</v>
      </c>
      <c r="J18" s="4">
        <f t="shared" si="1"/>
        <v>63481088</v>
      </c>
      <c r="K18" s="4">
        <f t="shared" si="1"/>
        <v>63859371</v>
      </c>
      <c r="L18" s="4">
        <f t="shared" si="0"/>
        <v>105291917</v>
      </c>
      <c r="M18" s="4">
        <f t="shared" si="0"/>
        <v>105159806</v>
      </c>
    </row>
    <row r="19" spans="1:13" ht="14.5" x14ac:dyDescent="0.35">
      <c r="A19" s="1" t="s">
        <v>94</v>
      </c>
      <c r="B19" s="1" t="s">
        <v>95</v>
      </c>
      <c r="C19" s="1"/>
      <c r="D19" s="1"/>
      <c r="E19" s="1"/>
      <c r="F19" s="1">
        <v>4418000</v>
      </c>
      <c r="G19" s="1">
        <v>4418000</v>
      </c>
      <c r="H19" s="1">
        <v>2200000</v>
      </c>
      <c r="I19" s="1">
        <v>1927000</v>
      </c>
      <c r="J19" s="1">
        <v>11400000</v>
      </c>
      <c r="K19" s="1">
        <v>11764116</v>
      </c>
      <c r="L19" s="4">
        <f t="shared" si="0"/>
        <v>18018000</v>
      </c>
      <c r="M19" s="4">
        <f t="shared" si="0"/>
        <v>18109116</v>
      </c>
    </row>
    <row r="20" spans="1:13" ht="14.5" x14ac:dyDescent="0.35">
      <c r="A20" s="1"/>
      <c r="B20" s="4" t="s">
        <v>96</v>
      </c>
      <c r="C20" s="4"/>
      <c r="D20" s="4"/>
      <c r="E20" s="4"/>
      <c r="F20" s="4">
        <f>SUM(F18:F19)</f>
        <v>34174000</v>
      </c>
      <c r="G20" s="4">
        <f>SUM(G18:G19)</f>
        <v>34174000</v>
      </c>
      <c r="H20" s="4">
        <f t="shared" ref="H20:K20" si="2">SUM(H18:H19)</f>
        <v>14254829</v>
      </c>
      <c r="I20" s="4">
        <f t="shared" si="2"/>
        <v>13471435</v>
      </c>
      <c r="J20" s="4">
        <f t="shared" si="2"/>
        <v>74881088</v>
      </c>
      <c r="K20" s="4">
        <f t="shared" si="2"/>
        <v>75623487</v>
      </c>
      <c r="L20" s="4">
        <f t="shared" si="0"/>
        <v>123309917</v>
      </c>
      <c r="M20" s="4">
        <f t="shared" si="0"/>
        <v>123268922</v>
      </c>
    </row>
    <row r="21" spans="1:13" ht="14.5" x14ac:dyDescent="0.35">
      <c r="A21" s="1" t="s">
        <v>97</v>
      </c>
      <c r="B21" s="1" t="s">
        <v>98</v>
      </c>
      <c r="C21" s="1"/>
      <c r="D21" s="1"/>
      <c r="E21" s="1"/>
      <c r="F21" s="1">
        <v>50000</v>
      </c>
      <c r="G21" s="1">
        <v>50000</v>
      </c>
      <c r="H21" s="1">
        <v>100000</v>
      </c>
      <c r="I21" s="1">
        <v>100000</v>
      </c>
      <c r="J21" s="1">
        <v>130000</v>
      </c>
      <c r="K21" s="1">
        <v>156000</v>
      </c>
      <c r="L21" s="4">
        <f t="shared" si="0"/>
        <v>280000</v>
      </c>
      <c r="M21" s="4">
        <f t="shared" si="0"/>
        <v>306000</v>
      </c>
    </row>
    <row r="22" spans="1:13" ht="14.5" x14ac:dyDescent="0.35">
      <c r="A22" s="1" t="s">
        <v>99</v>
      </c>
      <c r="B22" s="1" t="s">
        <v>100</v>
      </c>
      <c r="C22" s="1"/>
      <c r="D22" s="1"/>
      <c r="E22" s="1"/>
      <c r="F22" s="1">
        <v>3000000</v>
      </c>
      <c r="G22" s="1">
        <v>13335397</v>
      </c>
      <c r="H22" s="1">
        <v>1000000</v>
      </c>
      <c r="I22" s="1">
        <v>679643</v>
      </c>
      <c r="J22" s="1">
        <v>100000</v>
      </c>
      <c r="K22" s="1">
        <v>628729</v>
      </c>
      <c r="L22" s="4">
        <f t="shared" si="0"/>
        <v>4100000</v>
      </c>
      <c r="M22" s="4">
        <f t="shared" si="0"/>
        <v>14643769</v>
      </c>
    </row>
    <row r="23" spans="1:13" ht="14.5" x14ac:dyDescent="0.35">
      <c r="A23" s="1" t="s">
        <v>101</v>
      </c>
      <c r="B23" s="1" t="s">
        <v>102</v>
      </c>
      <c r="C23" s="1"/>
      <c r="D23" s="1"/>
      <c r="E23" s="1"/>
      <c r="F23" s="1">
        <v>300000</v>
      </c>
      <c r="G23" s="1">
        <v>305456</v>
      </c>
      <c r="H23" s="1">
        <v>100000</v>
      </c>
      <c r="I23" s="1">
        <v>100000</v>
      </c>
      <c r="J23" s="1">
        <v>200000</v>
      </c>
      <c r="K23" s="1">
        <v>164414</v>
      </c>
      <c r="L23" s="4">
        <f t="shared" si="0"/>
        <v>600000</v>
      </c>
      <c r="M23" s="4">
        <f t="shared" si="0"/>
        <v>569870</v>
      </c>
    </row>
    <row r="24" spans="1:13" ht="14.5" x14ac:dyDescent="0.35">
      <c r="A24" s="1" t="s">
        <v>103</v>
      </c>
      <c r="B24" s="1" t="s">
        <v>104</v>
      </c>
      <c r="C24" s="1"/>
      <c r="D24" s="1"/>
      <c r="E24" s="1"/>
      <c r="F24" s="1">
        <v>300000</v>
      </c>
      <c r="G24" s="1">
        <v>294544</v>
      </c>
      <c r="H24" s="1">
        <v>80000</v>
      </c>
      <c r="I24" s="1">
        <v>80000</v>
      </c>
      <c r="J24" s="1">
        <v>0</v>
      </c>
      <c r="K24" s="1">
        <v>108354</v>
      </c>
      <c r="L24" s="4">
        <f t="shared" si="0"/>
        <v>380000</v>
      </c>
      <c r="M24" s="4">
        <f t="shared" si="0"/>
        <v>482898</v>
      </c>
    </row>
    <row r="25" spans="1:13" ht="14.5" x14ac:dyDescent="0.35">
      <c r="A25" s="1" t="s">
        <v>105</v>
      </c>
      <c r="B25" s="1" t="s">
        <v>106</v>
      </c>
      <c r="C25" s="1"/>
      <c r="D25" s="1"/>
      <c r="E25" s="1"/>
      <c r="F25" s="1">
        <v>4700000</v>
      </c>
      <c r="G25" s="1">
        <v>5449573</v>
      </c>
      <c r="H25" s="1">
        <v>600000</v>
      </c>
      <c r="I25" s="1">
        <v>650000</v>
      </c>
      <c r="J25" s="1">
        <v>1000000</v>
      </c>
      <c r="K25" s="1">
        <v>882938</v>
      </c>
      <c r="L25" s="4">
        <f t="shared" si="0"/>
        <v>6300000</v>
      </c>
      <c r="M25" s="4">
        <f t="shared" si="0"/>
        <v>6982511</v>
      </c>
    </row>
    <row r="26" spans="1:13" ht="14.5" x14ac:dyDescent="0.35">
      <c r="A26" s="1" t="s">
        <v>107</v>
      </c>
      <c r="B26" s="1" t="s">
        <v>108</v>
      </c>
      <c r="C26" s="1"/>
      <c r="D26" s="1"/>
      <c r="E26" s="1"/>
      <c r="F26" s="1">
        <v>2332000</v>
      </c>
      <c r="G26" s="1">
        <v>2332000</v>
      </c>
      <c r="H26" s="1">
        <v>0</v>
      </c>
      <c r="I26" s="1">
        <v>0</v>
      </c>
      <c r="J26" s="1">
        <v>0</v>
      </c>
      <c r="K26" s="1">
        <v>0</v>
      </c>
      <c r="L26" s="4">
        <f t="shared" si="0"/>
        <v>2332000</v>
      </c>
      <c r="M26" s="4">
        <f t="shared" si="0"/>
        <v>2332000</v>
      </c>
    </row>
    <row r="27" spans="1:13" ht="14.5" x14ac:dyDescent="0.35">
      <c r="A27" s="1" t="s">
        <v>109</v>
      </c>
      <c r="B27" s="1" t="s">
        <v>110</v>
      </c>
      <c r="C27" s="1"/>
      <c r="D27" s="1"/>
      <c r="E27" s="1"/>
      <c r="F27" s="1">
        <v>400000</v>
      </c>
      <c r="G27" s="1">
        <v>400000</v>
      </c>
      <c r="H27" s="1">
        <v>0</v>
      </c>
      <c r="I27" s="1">
        <v>0</v>
      </c>
      <c r="J27" s="1">
        <v>0</v>
      </c>
      <c r="K27" s="1">
        <v>0</v>
      </c>
      <c r="L27" s="4">
        <f t="shared" si="0"/>
        <v>400000</v>
      </c>
      <c r="M27" s="4">
        <f t="shared" si="0"/>
        <v>400000</v>
      </c>
    </row>
    <row r="28" spans="1:13" ht="14.5" x14ac:dyDescent="0.35">
      <c r="A28" s="1" t="s">
        <v>111</v>
      </c>
      <c r="B28" s="1" t="s">
        <v>112</v>
      </c>
      <c r="C28" s="1"/>
      <c r="D28" s="1"/>
      <c r="E28" s="1"/>
      <c r="F28" s="1">
        <v>1000000</v>
      </c>
      <c r="G28" s="1">
        <v>1000000</v>
      </c>
      <c r="H28" s="1">
        <v>200000</v>
      </c>
      <c r="I28" s="1">
        <v>50000</v>
      </c>
      <c r="J28" s="1">
        <v>0</v>
      </c>
      <c r="K28" s="1">
        <v>0</v>
      </c>
      <c r="L28" s="4">
        <f t="shared" si="0"/>
        <v>1200000</v>
      </c>
      <c r="M28" s="4">
        <f t="shared" si="0"/>
        <v>1050000</v>
      </c>
    </row>
    <row r="29" spans="1:13" ht="14.5" x14ac:dyDescent="0.35">
      <c r="A29" s="1" t="s">
        <v>113</v>
      </c>
      <c r="B29" s="1" t="s">
        <v>48</v>
      </c>
      <c r="C29" s="1"/>
      <c r="D29" s="1"/>
      <c r="E29" s="1"/>
      <c r="F29" s="1">
        <v>0</v>
      </c>
      <c r="G29" s="1">
        <v>0</v>
      </c>
      <c r="H29" s="1">
        <v>600000</v>
      </c>
      <c r="I29" s="1">
        <v>650000</v>
      </c>
      <c r="J29" s="1">
        <v>500000</v>
      </c>
      <c r="K29" s="1">
        <v>550405</v>
      </c>
      <c r="L29" s="4">
        <f t="shared" si="0"/>
        <v>1100000</v>
      </c>
      <c r="M29" s="4">
        <f t="shared" si="0"/>
        <v>1200405</v>
      </c>
    </row>
    <row r="30" spans="1:13" ht="14.5" x14ac:dyDescent="0.35">
      <c r="A30" s="1" t="s">
        <v>114</v>
      </c>
      <c r="B30" s="1" t="s">
        <v>115</v>
      </c>
      <c r="C30" s="1"/>
      <c r="D30" s="1"/>
      <c r="E30" s="1"/>
      <c r="F30" s="1">
        <v>6000000</v>
      </c>
      <c r="G30" s="1">
        <v>4985710</v>
      </c>
      <c r="H30" s="1">
        <v>200000</v>
      </c>
      <c r="I30" s="1">
        <v>81847</v>
      </c>
      <c r="J30" s="1">
        <v>5000000</v>
      </c>
      <c r="K30" s="1">
        <v>4920754</v>
      </c>
      <c r="L30" s="4">
        <f t="shared" si="0"/>
        <v>11200000</v>
      </c>
      <c r="M30" s="4">
        <f t="shared" si="0"/>
        <v>9988311</v>
      </c>
    </row>
    <row r="31" spans="1:13" ht="14.5" x14ac:dyDescent="0.35">
      <c r="A31" s="1" t="s">
        <v>116</v>
      </c>
      <c r="B31" s="1" t="s">
        <v>117</v>
      </c>
      <c r="C31" s="1"/>
      <c r="D31" s="1"/>
      <c r="E31" s="1"/>
      <c r="F31" s="1">
        <v>3500000</v>
      </c>
      <c r="G31" s="1">
        <v>4318067</v>
      </c>
      <c r="H31" s="1">
        <v>300000</v>
      </c>
      <c r="I31" s="1">
        <v>300000</v>
      </c>
      <c r="J31" s="1">
        <v>1150000</v>
      </c>
      <c r="K31" s="1">
        <v>1715330</v>
      </c>
      <c r="L31" s="4">
        <f t="shared" si="0"/>
        <v>4950000</v>
      </c>
      <c r="M31" s="4">
        <f t="shared" si="0"/>
        <v>6333397</v>
      </c>
    </row>
    <row r="32" spans="1:13" ht="14.5" x14ac:dyDescent="0.35">
      <c r="A32" s="1" t="s">
        <v>118</v>
      </c>
      <c r="B32" s="1" t="s">
        <v>119</v>
      </c>
      <c r="C32" s="1"/>
      <c r="D32" s="1"/>
      <c r="E32" s="1"/>
      <c r="F32" s="1">
        <v>20000</v>
      </c>
      <c r="G32" s="1">
        <v>20000</v>
      </c>
      <c r="H32" s="1">
        <v>50000</v>
      </c>
      <c r="I32" s="1">
        <v>50000</v>
      </c>
      <c r="J32" s="1">
        <v>150000</v>
      </c>
      <c r="K32" s="1">
        <v>142990</v>
      </c>
      <c r="L32" s="4">
        <f t="shared" si="0"/>
        <v>220000</v>
      </c>
      <c r="M32" s="4">
        <f t="shared" si="0"/>
        <v>212990</v>
      </c>
    </row>
    <row r="33" spans="1:13" ht="14.5" x14ac:dyDescent="0.35">
      <c r="A33" s="1" t="s">
        <v>120</v>
      </c>
      <c r="B33" s="1" t="s">
        <v>121</v>
      </c>
      <c r="C33" s="1"/>
      <c r="D33" s="1"/>
      <c r="E33" s="1"/>
      <c r="F33" s="1">
        <v>0</v>
      </c>
      <c r="G33" s="1">
        <v>9800</v>
      </c>
      <c r="H33" s="1">
        <v>0</v>
      </c>
      <c r="I33" s="1">
        <v>0</v>
      </c>
      <c r="J33" s="1">
        <v>0</v>
      </c>
      <c r="K33" s="1">
        <v>0</v>
      </c>
      <c r="L33" s="4">
        <f t="shared" si="0"/>
        <v>0</v>
      </c>
      <c r="M33" s="4">
        <f t="shared" si="0"/>
        <v>9800</v>
      </c>
    </row>
    <row r="34" spans="1:13" ht="14.5" x14ac:dyDescent="0.35">
      <c r="A34" s="1" t="s">
        <v>122</v>
      </c>
      <c r="B34" s="1" t="s">
        <v>123</v>
      </c>
      <c r="C34" s="1"/>
      <c r="D34" s="1"/>
      <c r="E34" s="1"/>
      <c r="F34" s="1">
        <v>5522847</v>
      </c>
      <c r="G34" s="1">
        <v>8387045</v>
      </c>
      <c r="H34" s="1">
        <v>860760</v>
      </c>
      <c r="I34" s="1">
        <v>717657</v>
      </c>
      <c r="J34" s="1">
        <v>1600000</v>
      </c>
      <c r="K34" s="1">
        <v>1790901</v>
      </c>
      <c r="L34" s="4">
        <f t="shared" si="0"/>
        <v>7983607</v>
      </c>
      <c r="M34" s="4">
        <f t="shared" si="0"/>
        <v>10895603</v>
      </c>
    </row>
    <row r="35" spans="1:13" ht="14.5" x14ac:dyDescent="0.35">
      <c r="A35" s="1" t="s">
        <v>124</v>
      </c>
      <c r="B35" s="1" t="s">
        <v>125</v>
      </c>
      <c r="C35" s="1"/>
      <c r="D35" s="1"/>
      <c r="E35" s="1"/>
      <c r="F35" s="1">
        <v>5000</v>
      </c>
      <c r="G35" s="1">
        <v>78458</v>
      </c>
      <c r="H35" s="1">
        <v>0</v>
      </c>
      <c r="I35" s="1">
        <v>0</v>
      </c>
      <c r="J35" s="1">
        <v>0</v>
      </c>
      <c r="K35" s="1">
        <v>0</v>
      </c>
      <c r="L35" s="4">
        <f t="shared" si="0"/>
        <v>5000</v>
      </c>
      <c r="M35" s="4">
        <f t="shared" si="0"/>
        <v>78458</v>
      </c>
    </row>
    <row r="36" spans="1:13" ht="14.5" x14ac:dyDescent="0.35">
      <c r="A36" s="1" t="s">
        <v>126</v>
      </c>
      <c r="B36" s="1" t="s">
        <v>127</v>
      </c>
      <c r="C36" s="1"/>
      <c r="D36" s="1"/>
      <c r="E36" s="1"/>
      <c r="F36" s="1">
        <v>400000</v>
      </c>
      <c r="G36" s="1">
        <v>723228</v>
      </c>
      <c r="H36" s="1">
        <v>2250000</v>
      </c>
      <c r="I36" s="1">
        <v>152000</v>
      </c>
      <c r="J36" s="1">
        <v>100000</v>
      </c>
      <c r="K36" s="1">
        <v>4078</v>
      </c>
      <c r="L36" s="4">
        <f t="shared" si="0"/>
        <v>2750000</v>
      </c>
      <c r="M36" s="4">
        <f t="shared" si="0"/>
        <v>879306</v>
      </c>
    </row>
    <row r="37" spans="1:13" ht="14.5" x14ac:dyDescent="0.35">
      <c r="A37" s="1"/>
      <c r="B37" s="4" t="s">
        <v>128</v>
      </c>
      <c r="C37" s="4"/>
      <c r="D37" s="4"/>
      <c r="E37" s="4"/>
      <c r="F37" s="4">
        <f t="shared" ref="F37:K37" si="3">SUM(F21:F36)</f>
        <v>27529847</v>
      </c>
      <c r="G37" s="4">
        <f t="shared" si="3"/>
        <v>41689278</v>
      </c>
      <c r="H37" s="4">
        <f t="shared" si="3"/>
        <v>6340760</v>
      </c>
      <c r="I37" s="4">
        <f t="shared" si="3"/>
        <v>3611147</v>
      </c>
      <c r="J37" s="4">
        <f t="shared" si="3"/>
        <v>9930000</v>
      </c>
      <c r="K37" s="4">
        <f t="shared" si="3"/>
        <v>11064893</v>
      </c>
      <c r="L37" s="4">
        <f t="shared" si="0"/>
        <v>43800607</v>
      </c>
      <c r="M37" s="4">
        <f t="shared" si="0"/>
        <v>56365318</v>
      </c>
    </row>
    <row r="38" spans="1:13" ht="14.5" x14ac:dyDescent="0.35">
      <c r="A38" s="1" t="s">
        <v>129</v>
      </c>
      <c r="B38" s="1" t="s">
        <v>130</v>
      </c>
      <c r="C38" s="1"/>
      <c r="D38" s="1"/>
      <c r="E38" s="1"/>
      <c r="F38" s="4">
        <v>4181000</v>
      </c>
      <c r="G38" s="4">
        <v>3736888</v>
      </c>
      <c r="H38" s="1">
        <v>0</v>
      </c>
      <c r="I38" s="1">
        <v>0</v>
      </c>
      <c r="J38" s="1">
        <v>0</v>
      </c>
      <c r="K38" s="1">
        <v>0</v>
      </c>
      <c r="L38" s="4">
        <f t="shared" si="0"/>
        <v>4181000</v>
      </c>
      <c r="M38" s="4">
        <f t="shared" si="0"/>
        <v>3736888</v>
      </c>
    </row>
    <row r="39" spans="1:13" ht="14.5" x14ac:dyDescent="0.35">
      <c r="A39" s="1" t="s">
        <v>131</v>
      </c>
      <c r="B39" s="1" t="s">
        <v>132</v>
      </c>
      <c r="C39" s="1"/>
      <c r="D39" s="1"/>
      <c r="E39" s="1"/>
      <c r="F39" s="1">
        <v>0</v>
      </c>
      <c r="G39" s="1">
        <v>3766210</v>
      </c>
      <c r="H39" s="1">
        <v>0</v>
      </c>
      <c r="I39" s="1">
        <v>0</v>
      </c>
      <c r="J39" s="1">
        <v>0</v>
      </c>
      <c r="K39" s="1">
        <v>0</v>
      </c>
      <c r="L39" s="4">
        <f t="shared" si="0"/>
        <v>0</v>
      </c>
      <c r="M39" s="4">
        <f t="shared" si="0"/>
        <v>3766210</v>
      </c>
    </row>
    <row r="40" spans="1:13" ht="14.5" x14ac:dyDescent="0.35">
      <c r="A40" s="1" t="s">
        <v>133</v>
      </c>
      <c r="B40" s="1" t="s">
        <v>134</v>
      </c>
      <c r="C40" s="1"/>
      <c r="D40" s="1"/>
      <c r="E40" s="1"/>
      <c r="F40" s="1">
        <v>3675000</v>
      </c>
      <c r="G40" s="1">
        <v>3700000</v>
      </c>
      <c r="H40" s="1">
        <v>0</v>
      </c>
      <c r="I40" s="1">
        <v>3328394</v>
      </c>
      <c r="J40" s="1">
        <v>0</v>
      </c>
      <c r="K40" s="1">
        <v>1043362</v>
      </c>
      <c r="L40" s="4">
        <f t="shared" si="0"/>
        <v>3675000</v>
      </c>
      <c r="M40" s="4">
        <f t="shared" si="0"/>
        <v>8071756</v>
      </c>
    </row>
    <row r="41" spans="1:13" ht="14.5" x14ac:dyDescent="0.35">
      <c r="A41" s="1" t="s">
        <v>135</v>
      </c>
      <c r="B41" s="1" t="s">
        <v>136</v>
      </c>
      <c r="C41" s="1"/>
      <c r="D41" s="1"/>
      <c r="E41" s="1"/>
      <c r="F41" s="1">
        <v>400000</v>
      </c>
      <c r="G41" s="1">
        <v>400000</v>
      </c>
      <c r="H41" s="1">
        <v>0</v>
      </c>
      <c r="I41" s="1">
        <v>0</v>
      </c>
      <c r="J41" s="1">
        <v>0</v>
      </c>
      <c r="K41" s="1">
        <v>0</v>
      </c>
      <c r="L41" s="4">
        <f t="shared" si="0"/>
        <v>400000</v>
      </c>
      <c r="M41" s="4">
        <f t="shared" si="0"/>
        <v>400000</v>
      </c>
    </row>
    <row r="42" spans="1:13" ht="14.5" x14ac:dyDescent="0.35">
      <c r="A42" s="1" t="s">
        <v>137</v>
      </c>
      <c r="B42" s="1" t="s">
        <v>138</v>
      </c>
      <c r="C42" s="1"/>
      <c r="D42" s="1"/>
      <c r="E42" s="1"/>
      <c r="F42" s="1">
        <v>9882000</v>
      </c>
      <c r="G42" s="1">
        <v>7272667</v>
      </c>
      <c r="H42" s="1">
        <v>0</v>
      </c>
      <c r="I42" s="1">
        <v>0</v>
      </c>
      <c r="J42" s="1">
        <v>0</v>
      </c>
      <c r="K42" s="1">
        <v>0</v>
      </c>
      <c r="L42" s="4">
        <f>SUM(F42+H42+J42)</f>
        <v>9882000</v>
      </c>
      <c r="M42" s="4">
        <f t="shared" si="0"/>
        <v>7272667</v>
      </c>
    </row>
    <row r="43" spans="1:13" ht="14.5" x14ac:dyDescent="0.35">
      <c r="A43" s="1"/>
      <c r="B43" s="4" t="s">
        <v>139</v>
      </c>
      <c r="C43" s="1"/>
      <c r="D43" s="1"/>
      <c r="E43" s="1"/>
      <c r="F43" s="4">
        <f>SUM(F39:F42)</f>
        <v>13957000</v>
      </c>
      <c r="G43" s="4">
        <f t="shared" ref="G43:K43" si="4">SUM(G39:G42)</f>
        <v>15138877</v>
      </c>
      <c r="H43" s="4">
        <f t="shared" si="4"/>
        <v>0</v>
      </c>
      <c r="I43" s="4">
        <f t="shared" si="4"/>
        <v>3328394</v>
      </c>
      <c r="J43" s="4">
        <f t="shared" si="4"/>
        <v>0</v>
      </c>
      <c r="K43" s="4">
        <f t="shared" si="4"/>
        <v>1043362</v>
      </c>
      <c r="L43" s="4">
        <f t="shared" si="0"/>
        <v>13957000</v>
      </c>
      <c r="M43" s="4">
        <f t="shared" si="0"/>
        <v>19510633</v>
      </c>
    </row>
    <row r="44" spans="1:13" ht="14.5" x14ac:dyDescent="0.35">
      <c r="A44" s="1" t="s">
        <v>140</v>
      </c>
      <c r="B44" s="8" t="s">
        <v>141</v>
      </c>
      <c r="C44" s="8"/>
      <c r="D44" s="8"/>
      <c r="E44" s="8"/>
      <c r="F44" s="8">
        <v>0</v>
      </c>
      <c r="G44" s="8">
        <v>104000</v>
      </c>
      <c r="H44" s="8">
        <v>0</v>
      </c>
      <c r="I44" s="8">
        <v>0</v>
      </c>
      <c r="J44" s="8">
        <v>0</v>
      </c>
      <c r="K44" s="8">
        <v>0</v>
      </c>
      <c r="L44" s="4">
        <f t="shared" si="0"/>
        <v>0</v>
      </c>
      <c r="M44" s="4">
        <f t="shared" si="0"/>
        <v>104000</v>
      </c>
    </row>
    <row r="45" spans="1:13" ht="14.5" x14ac:dyDescent="0.35">
      <c r="A45" s="1" t="s">
        <v>142</v>
      </c>
      <c r="B45" s="8" t="s">
        <v>143</v>
      </c>
      <c r="C45" s="1"/>
      <c r="D45" s="1"/>
      <c r="E45" s="1"/>
      <c r="F45" s="8">
        <v>13315000</v>
      </c>
      <c r="G45" s="8">
        <v>13305200</v>
      </c>
      <c r="H45" s="1">
        <v>1000000</v>
      </c>
      <c r="I45" s="1">
        <v>1288900</v>
      </c>
      <c r="J45" s="1">
        <v>50000</v>
      </c>
      <c r="K45" s="1">
        <v>2296903</v>
      </c>
      <c r="L45" s="4">
        <f t="shared" si="0"/>
        <v>14365000</v>
      </c>
      <c r="M45" s="4">
        <f t="shared" si="0"/>
        <v>16891003</v>
      </c>
    </row>
    <row r="46" spans="1:13" ht="14.5" x14ac:dyDescent="0.35">
      <c r="A46" s="1" t="s">
        <v>144</v>
      </c>
      <c r="B46" s="8" t="s">
        <v>145</v>
      </c>
      <c r="C46" s="1"/>
      <c r="D46" s="1"/>
      <c r="E46" s="1"/>
      <c r="F46" s="8">
        <v>3595050</v>
      </c>
      <c r="G46" s="8">
        <v>3592404</v>
      </c>
      <c r="H46" s="1">
        <v>270000</v>
      </c>
      <c r="I46" s="1">
        <v>367825</v>
      </c>
      <c r="J46" s="1">
        <v>13500</v>
      </c>
      <c r="K46" s="1">
        <v>620165</v>
      </c>
      <c r="L46" s="4">
        <f t="shared" si="0"/>
        <v>3878550</v>
      </c>
      <c r="M46" s="4">
        <f t="shared" si="0"/>
        <v>4580394</v>
      </c>
    </row>
    <row r="47" spans="1:13" ht="14.5" x14ac:dyDescent="0.35">
      <c r="A47" s="1" t="s">
        <v>146</v>
      </c>
      <c r="B47" s="4" t="s">
        <v>147</v>
      </c>
      <c r="C47" s="1"/>
      <c r="D47" s="1"/>
      <c r="E47" s="1"/>
      <c r="F47" s="4">
        <f>SUM(F45:F46)</f>
        <v>16910050</v>
      </c>
      <c r="G47" s="4">
        <f>SUM(G44:G46)</f>
        <v>17001604</v>
      </c>
      <c r="H47" s="4">
        <f t="shared" ref="H47:I47" si="5">SUM(H45:H46)</f>
        <v>1270000</v>
      </c>
      <c r="I47" s="4">
        <f t="shared" si="5"/>
        <v>1656725</v>
      </c>
      <c r="J47" s="4">
        <f>SUM(J44:J46)</f>
        <v>63500</v>
      </c>
      <c r="K47" s="4">
        <f>SUM(K44:K46)</f>
        <v>2917068</v>
      </c>
      <c r="L47" s="4">
        <f t="shared" si="0"/>
        <v>18243550</v>
      </c>
      <c r="M47" s="4">
        <f t="shared" si="0"/>
        <v>21575397</v>
      </c>
    </row>
    <row r="48" spans="1:13" ht="14.5" x14ac:dyDescent="0.35">
      <c r="A48" s="1" t="s">
        <v>148</v>
      </c>
      <c r="B48" s="8" t="s">
        <v>149</v>
      </c>
      <c r="C48" s="8"/>
      <c r="D48" s="8"/>
      <c r="E48" s="8"/>
      <c r="F48" s="8">
        <v>1700000</v>
      </c>
      <c r="G48" s="8">
        <v>1700000</v>
      </c>
      <c r="H48" s="1">
        <v>0</v>
      </c>
      <c r="I48" s="1">
        <v>81024</v>
      </c>
      <c r="J48" s="1">
        <v>0</v>
      </c>
      <c r="K48" s="1">
        <v>0</v>
      </c>
      <c r="L48" s="4">
        <f t="shared" si="0"/>
        <v>1700000</v>
      </c>
      <c r="M48" s="4">
        <f t="shared" si="0"/>
        <v>1781024</v>
      </c>
    </row>
    <row r="49" spans="1:13" ht="14.5" x14ac:dyDescent="0.35">
      <c r="A49" s="1" t="s">
        <v>150</v>
      </c>
      <c r="B49" s="8" t="s">
        <v>151</v>
      </c>
      <c r="C49" s="8"/>
      <c r="D49" s="8"/>
      <c r="E49" s="8"/>
      <c r="F49" s="8">
        <v>459000</v>
      </c>
      <c r="G49" s="8">
        <v>459000</v>
      </c>
      <c r="H49" s="1">
        <v>0</v>
      </c>
      <c r="I49" s="1">
        <v>21876</v>
      </c>
      <c r="J49" s="1">
        <v>0</v>
      </c>
      <c r="K49" s="1">
        <v>0</v>
      </c>
      <c r="L49" s="4">
        <f t="shared" si="0"/>
        <v>459000</v>
      </c>
      <c r="M49" s="4">
        <f t="shared" si="0"/>
        <v>480876</v>
      </c>
    </row>
    <row r="50" spans="1:13" ht="14.5" x14ac:dyDescent="0.35">
      <c r="A50" s="1" t="s">
        <v>152</v>
      </c>
      <c r="B50" s="4" t="s">
        <v>153</v>
      </c>
      <c r="C50" s="1"/>
      <c r="D50" s="1"/>
      <c r="E50" s="1"/>
      <c r="F50" s="4">
        <f t="shared" ref="F50:K50" si="6">SUM(F48:F49)</f>
        <v>2159000</v>
      </c>
      <c r="G50" s="4">
        <f t="shared" si="6"/>
        <v>2159000</v>
      </c>
      <c r="H50" s="4">
        <f t="shared" si="6"/>
        <v>0</v>
      </c>
      <c r="I50" s="4">
        <f t="shared" si="6"/>
        <v>102900</v>
      </c>
      <c r="J50" s="4">
        <f t="shared" si="6"/>
        <v>0</v>
      </c>
      <c r="K50" s="4">
        <f t="shared" si="6"/>
        <v>0</v>
      </c>
      <c r="L50" s="4">
        <f t="shared" si="0"/>
        <v>2159000</v>
      </c>
      <c r="M50" s="4">
        <f>SUM(G50+I50+K50)</f>
        <v>2261900</v>
      </c>
    </row>
    <row r="51" spans="1:13" ht="14.5" x14ac:dyDescent="0.35">
      <c r="A51" s="1" t="s">
        <v>154</v>
      </c>
      <c r="B51" s="4" t="s">
        <v>155</v>
      </c>
      <c r="C51" s="1"/>
      <c r="D51" s="1"/>
      <c r="E51" s="1"/>
      <c r="F51" s="4"/>
      <c r="G51" s="4"/>
      <c r="H51" s="4"/>
      <c r="I51" s="4">
        <v>663708</v>
      </c>
      <c r="J51" s="4"/>
      <c r="K51" s="4"/>
      <c r="L51" s="4">
        <f t="shared" si="0"/>
        <v>0</v>
      </c>
      <c r="M51" s="4">
        <f>SUM(G51+I51+K51)</f>
        <v>663708</v>
      </c>
    </row>
    <row r="52" spans="1:13" ht="14.5" x14ac:dyDescent="0.35">
      <c r="A52" s="1" t="s">
        <v>156</v>
      </c>
      <c r="B52" s="4" t="s">
        <v>157</v>
      </c>
      <c r="C52" s="1"/>
      <c r="D52" s="1"/>
      <c r="E52" s="1"/>
      <c r="F52" s="4">
        <v>300000</v>
      </c>
      <c r="G52" s="4">
        <v>600000</v>
      </c>
      <c r="H52" s="1">
        <v>0</v>
      </c>
      <c r="I52" s="1">
        <v>0</v>
      </c>
      <c r="J52" s="1">
        <v>0</v>
      </c>
      <c r="K52" s="1">
        <v>0</v>
      </c>
      <c r="L52" s="4">
        <f t="shared" si="0"/>
        <v>300000</v>
      </c>
      <c r="M52" s="4">
        <f t="shared" si="0"/>
        <v>600000</v>
      </c>
    </row>
    <row r="53" spans="1:13" ht="14.5" x14ac:dyDescent="0.35">
      <c r="A53" s="1"/>
      <c r="B53" s="4" t="s">
        <v>158</v>
      </c>
      <c r="C53" s="1"/>
      <c r="D53" s="1"/>
      <c r="E53" s="1"/>
      <c r="F53" s="4">
        <f>SUM(F20+F37+F38+F43+F47+F50+F52)</f>
        <v>99210897</v>
      </c>
      <c r="G53" s="4">
        <f t="shared" ref="G53:K53" si="7">SUM(G20+G37+G38+G43+G47+G50+G52)</f>
        <v>114499647</v>
      </c>
      <c r="H53" s="4">
        <f t="shared" si="7"/>
        <v>21865589</v>
      </c>
      <c r="I53" s="4">
        <f>SUM(I20+I37+I38+I43+I47+I50+I51+I52)</f>
        <v>22834309</v>
      </c>
      <c r="J53" s="4">
        <f t="shared" si="7"/>
        <v>84874588</v>
      </c>
      <c r="K53" s="4">
        <f t="shared" si="7"/>
        <v>90648810</v>
      </c>
      <c r="L53" s="4">
        <f t="shared" ref="L53:M57" si="8">SUM(F53+H53+J53)</f>
        <v>205951074</v>
      </c>
      <c r="M53" s="4">
        <f t="shared" si="8"/>
        <v>227982766</v>
      </c>
    </row>
    <row r="54" spans="1:13" ht="14.5" x14ac:dyDescent="0.35">
      <c r="A54" s="1" t="s">
        <v>159</v>
      </c>
      <c r="B54" s="8" t="s">
        <v>160</v>
      </c>
      <c r="C54" s="1"/>
      <c r="D54" s="1"/>
      <c r="E54" s="1"/>
      <c r="F54" s="4">
        <v>3842936</v>
      </c>
      <c r="G54" s="4">
        <v>3842936</v>
      </c>
      <c r="H54" s="1">
        <v>0</v>
      </c>
      <c r="I54" s="1">
        <v>0</v>
      </c>
      <c r="J54" s="1">
        <v>0</v>
      </c>
      <c r="K54" s="1">
        <v>0</v>
      </c>
      <c r="L54" s="4">
        <f t="shared" si="8"/>
        <v>3842936</v>
      </c>
      <c r="M54" s="4">
        <f t="shared" si="8"/>
        <v>3842936</v>
      </c>
    </row>
    <row r="55" spans="1:13" ht="14.5" x14ac:dyDescent="0.35">
      <c r="A55" s="1" t="s">
        <v>161</v>
      </c>
      <c r="B55" s="4" t="s">
        <v>162</v>
      </c>
      <c r="C55" s="1"/>
      <c r="D55" s="1"/>
      <c r="E55" s="1"/>
      <c r="F55" s="4">
        <v>73832350</v>
      </c>
      <c r="G55" s="4">
        <v>102681199</v>
      </c>
      <c r="H55" s="1">
        <v>0</v>
      </c>
      <c r="I55" s="1">
        <v>0</v>
      </c>
      <c r="J55" s="1">
        <v>0</v>
      </c>
      <c r="K55" s="1">
        <v>0</v>
      </c>
      <c r="L55" s="4">
        <f t="shared" si="8"/>
        <v>73832350</v>
      </c>
      <c r="M55" s="4">
        <f t="shared" si="8"/>
        <v>102681199</v>
      </c>
    </row>
    <row r="56" spans="1:13" ht="14.5" x14ac:dyDescent="0.35">
      <c r="A56" s="1" t="s">
        <v>159</v>
      </c>
      <c r="B56" s="4" t="s">
        <v>163</v>
      </c>
      <c r="C56" s="1"/>
      <c r="D56" s="1"/>
      <c r="E56" s="1"/>
      <c r="F56" s="4">
        <f>SUM(F54+F55)</f>
        <v>77675286</v>
      </c>
      <c r="G56" s="4">
        <f>SUM(G54+G55)</f>
        <v>106524135</v>
      </c>
      <c r="H56" s="4">
        <f t="shared" ref="H56:J56" si="9">SUM(H54+H55)</f>
        <v>0</v>
      </c>
      <c r="I56" s="4"/>
      <c r="J56" s="4">
        <f t="shared" si="9"/>
        <v>0</v>
      </c>
      <c r="K56" s="4"/>
      <c r="L56" s="4">
        <f t="shared" si="8"/>
        <v>77675286</v>
      </c>
      <c r="M56" s="4">
        <f t="shared" si="8"/>
        <v>106524135</v>
      </c>
    </row>
    <row r="57" spans="1:13" ht="14.5" x14ac:dyDescent="0.35">
      <c r="A57" s="1"/>
      <c r="B57" s="4" t="s">
        <v>164</v>
      </c>
      <c r="C57" s="1"/>
      <c r="D57" s="1"/>
      <c r="E57" s="1"/>
      <c r="F57" s="4">
        <f>SUM(F53+F56)</f>
        <v>176886183</v>
      </c>
      <c r="G57" s="4">
        <f>SUM(G53+G56)</f>
        <v>221023782</v>
      </c>
      <c r="H57" s="4">
        <f t="shared" ref="H57:K57" si="10">SUM(H53+H56)</f>
        <v>21865589</v>
      </c>
      <c r="I57" s="4">
        <f t="shared" si="10"/>
        <v>22834309</v>
      </c>
      <c r="J57" s="4">
        <f t="shared" si="10"/>
        <v>84874588</v>
      </c>
      <c r="K57" s="4">
        <f t="shared" si="10"/>
        <v>90648810</v>
      </c>
      <c r="L57" s="4">
        <f t="shared" si="8"/>
        <v>283626360</v>
      </c>
      <c r="M57" s="4">
        <f>SUM(G57+I57+K57)</f>
        <v>334506901</v>
      </c>
    </row>
    <row r="58" spans="1:13" ht="14.5" customHeight="1" x14ac:dyDescent="0.3">
      <c r="A58" s="119" t="s">
        <v>473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</row>
    <row r="59" spans="1:13" x14ac:dyDescent="0.3">
      <c r="A59" s="126" t="s">
        <v>435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</sheetData>
  <mergeCells count="10">
    <mergeCell ref="F6:G6"/>
    <mergeCell ref="H6:I6"/>
    <mergeCell ref="J6:K6"/>
    <mergeCell ref="A59:M59"/>
    <mergeCell ref="A1:E2"/>
    <mergeCell ref="J1:M1"/>
    <mergeCell ref="F2:M2"/>
    <mergeCell ref="F3:M3"/>
    <mergeCell ref="F4:M4"/>
    <mergeCell ref="A58:M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9" workbookViewId="0">
      <selection activeCell="A34" sqref="A34:I34"/>
    </sheetView>
  </sheetViews>
  <sheetFormatPr defaultRowHeight="12" x14ac:dyDescent="0.3"/>
  <cols>
    <col min="6" max="6" width="12.77734375" customWidth="1"/>
    <col min="7" max="7" width="17.77734375" customWidth="1"/>
    <col min="8" max="8" width="14.77734375" customWidth="1"/>
    <col min="9" max="9" width="16" customWidth="1"/>
  </cols>
  <sheetData>
    <row r="1" spans="1:9" ht="14.5" x14ac:dyDescent="0.35">
      <c r="A1" s="94" t="s">
        <v>165</v>
      </c>
      <c r="B1" s="95"/>
      <c r="C1" s="95"/>
      <c r="D1" s="95"/>
      <c r="E1" s="96"/>
      <c r="F1" s="1"/>
      <c r="G1" s="2"/>
      <c r="H1" s="83" t="s">
        <v>391</v>
      </c>
      <c r="I1" s="84"/>
    </row>
    <row r="2" spans="1:9" ht="14.5" x14ac:dyDescent="0.35">
      <c r="A2" s="97"/>
      <c r="B2" s="98"/>
      <c r="C2" s="98"/>
      <c r="D2" s="98"/>
      <c r="E2" s="99"/>
      <c r="F2" s="1"/>
      <c r="G2" s="2"/>
      <c r="H2" s="83" t="s">
        <v>1</v>
      </c>
      <c r="I2" s="84"/>
    </row>
    <row r="3" spans="1:9" ht="14.5" x14ac:dyDescent="0.35">
      <c r="A3" s="1"/>
      <c r="B3" s="4"/>
      <c r="C3" s="1"/>
      <c r="D3" s="1"/>
      <c r="E3" s="1"/>
      <c r="F3" s="83" t="s">
        <v>389</v>
      </c>
      <c r="G3" s="86"/>
      <c r="H3" s="86"/>
      <c r="I3" s="84"/>
    </row>
    <row r="4" spans="1:9" ht="14.5" x14ac:dyDescent="0.35">
      <c r="A4" s="1"/>
      <c r="B4" s="1"/>
      <c r="C4" s="1"/>
      <c r="D4" s="1"/>
      <c r="E4" s="1"/>
      <c r="F4" s="5" t="s">
        <v>3</v>
      </c>
      <c r="G4" s="5" t="s">
        <v>166</v>
      </c>
      <c r="H4" s="5" t="s">
        <v>167</v>
      </c>
      <c r="I4" s="5" t="s">
        <v>166</v>
      </c>
    </row>
    <row r="5" spans="1:9" x14ac:dyDescent="0.3">
      <c r="A5" s="1" t="s">
        <v>12</v>
      </c>
      <c r="B5" s="1" t="s">
        <v>13</v>
      </c>
      <c r="C5" s="1"/>
      <c r="D5" s="1"/>
      <c r="E5" s="1"/>
      <c r="F5" s="1">
        <v>71682580</v>
      </c>
      <c r="G5" s="1">
        <v>99562709</v>
      </c>
      <c r="H5" s="1">
        <f>SUM(I5-G5)</f>
        <v>0</v>
      </c>
      <c r="I5" s="1">
        <v>99562709</v>
      </c>
    </row>
    <row r="6" spans="1:9" x14ac:dyDescent="0.3">
      <c r="A6" s="1" t="s">
        <v>14</v>
      </c>
      <c r="B6" s="1" t="s">
        <v>15</v>
      </c>
      <c r="C6" s="1"/>
      <c r="D6" s="1"/>
      <c r="E6" s="1"/>
      <c r="F6" s="1">
        <v>15666350</v>
      </c>
      <c r="G6" s="1">
        <v>17208580</v>
      </c>
      <c r="H6" s="1">
        <f t="shared" ref="H6:H33" si="0">SUM(I6-G6)</f>
        <v>-573510</v>
      </c>
      <c r="I6" s="1">
        <v>16635070</v>
      </c>
    </row>
    <row r="7" spans="1:9" ht="14.5" x14ac:dyDescent="0.35">
      <c r="A7" s="1" t="s">
        <v>16</v>
      </c>
      <c r="B7" s="1" t="s">
        <v>17</v>
      </c>
      <c r="C7" s="1"/>
      <c r="D7" s="1"/>
      <c r="E7" s="1"/>
      <c r="F7" s="4">
        <v>6924480</v>
      </c>
      <c r="G7" s="1">
        <v>8653255</v>
      </c>
      <c r="H7" s="1">
        <f t="shared" si="0"/>
        <v>-37657</v>
      </c>
      <c r="I7" s="8">
        <f>SUM(E8+E9)</f>
        <v>8615598</v>
      </c>
    </row>
    <row r="8" spans="1:9" x14ac:dyDescent="0.3">
      <c r="A8" s="1"/>
      <c r="B8" s="1"/>
      <c r="C8" s="1" t="s">
        <v>18</v>
      </c>
      <c r="D8" s="1"/>
      <c r="E8" s="1">
        <v>4481000</v>
      </c>
      <c r="F8" s="1"/>
      <c r="G8" s="1"/>
      <c r="H8" s="1">
        <f t="shared" si="0"/>
        <v>0</v>
      </c>
      <c r="I8" s="1"/>
    </row>
    <row r="9" spans="1:9" x14ac:dyDescent="0.3">
      <c r="A9" s="1"/>
      <c r="B9" s="1"/>
      <c r="C9" s="1" t="s">
        <v>19</v>
      </c>
      <c r="D9" s="1"/>
      <c r="E9" s="1">
        <v>4134598</v>
      </c>
      <c r="F9" s="1"/>
      <c r="G9" s="1"/>
      <c r="H9" s="1">
        <f t="shared" si="0"/>
        <v>0</v>
      </c>
      <c r="I9" s="1"/>
    </row>
    <row r="10" spans="1:9" x14ac:dyDescent="0.3">
      <c r="A10" s="1" t="s">
        <v>20</v>
      </c>
      <c r="B10" s="1" t="s">
        <v>21</v>
      </c>
      <c r="C10" s="1"/>
      <c r="D10" s="1"/>
      <c r="E10" s="1"/>
      <c r="F10" s="1">
        <v>1800000</v>
      </c>
      <c r="G10" s="1">
        <v>2149590</v>
      </c>
      <c r="H10" s="1">
        <f t="shared" si="0"/>
        <v>160268</v>
      </c>
      <c r="I10" s="1">
        <v>2309858</v>
      </c>
    </row>
    <row r="11" spans="1:9" ht="14.5" x14ac:dyDescent="0.35">
      <c r="A11" s="1" t="s">
        <v>22</v>
      </c>
      <c r="B11" s="1" t="s">
        <v>168</v>
      </c>
      <c r="C11" s="1"/>
      <c r="D11" s="1"/>
      <c r="E11" s="1"/>
      <c r="F11" s="1"/>
      <c r="G11" s="4"/>
      <c r="H11" s="1">
        <f t="shared" si="0"/>
        <v>819150</v>
      </c>
      <c r="I11" s="1">
        <v>819150</v>
      </c>
    </row>
    <row r="12" spans="1:9" ht="14.5" x14ac:dyDescent="0.35">
      <c r="A12" s="1" t="s">
        <v>24</v>
      </c>
      <c r="B12" s="4" t="s">
        <v>25</v>
      </c>
      <c r="C12" s="1"/>
      <c r="D12" s="1"/>
      <c r="E12" s="1"/>
      <c r="F12" s="4">
        <f>SUM(F5:F11)</f>
        <v>96073410</v>
      </c>
      <c r="G12" s="4">
        <f>SUM(G5:G11)</f>
        <v>127574134</v>
      </c>
      <c r="H12" s="4">
        <f t="shared" si="0"/>
        <v>368251</v>
      </c>
      <c r="I12" s="4">
        <f>SUM(I5:I11)</f>
        <v>127942385</v>
      </c>
    </row>
    <row r="13" spans="1:9" ht="14.5" x14ac:dyDescent="0.35">
      <c r="A13" s="1" t="s">
        <v>26</v>
      </c>
      <c r="B13" s="4" t="s">
        <v>169</v>
      </c>
      <c r="C13" s="1"/>
      <c r="D13" s="1"/>
      <c r="E13" s="1"/>
      <c r="F13" s="4">
        <v>15612000</v>
      </c>
      <c r="G13" s="1">
        <v>18940394</v>
      </c>
      <c r="H13" s="4">
        <f t="shared" si="0"/>
        <v>0</v>
      </c>
      <c r="I13" s="4">
        <v>18940394</v>
      </c>
    </row>
    <row r="14" spans="1:9" ht="14.5" x14ac:dyDescent="0.35">
      <c r="A14" s="4" t="s">
        <v>170</v>
      </c>
      <c r="B14" s="4" t="s">
        <v>27</v>
      </c>
      <c r="C14" s="4"/>
      <c r="D14" s="4"/>
      <c r="E14" s="4"/>
      <c r="F14" s="4">
        <f>SUM(F12+F13)</f>
        <v>111685410</v>
      </c>
      <c r="G14" s="4">
        <f>SUM(G12+G13)</f>
        <v>146514528</v>
      </c>
      <c r="H14" s="4"/>
      <c r="I14" s="4">
        <f>SUM(I12+I13)</f>
        <v>146882779</v>
      </c>
    </row>
    <row r="15" spans="1:9" ht="14.5" x14ac:dyDescent="0.35">
      <c r="A15" s="1" t="s">
        <v>30</v>
      </c>
      <c r="B15" s="4" t="s">
        <v>171</v>
      </c>
      <c r="C15" s="1"/>
      <c r="D15" s="1"/>
      <c r="E15" s="1"/>
      <c r="F15" s="1">
        <v>0</v>
      </c>
      <c r="G15" s="1">
        <v>3110000</v>
      </c>
      <c r="H15" s="4">
        <f t="shared" si="0"/>
        <v>0</v>
      </c>
      <c r="I15" s="1">
        <v>3110000</v>
      </c>
    </row>
    <row r="16" spans="1:9" ht="14.5" x14ac:dyDescent="0.35">
      <c r="A16" s="1" t="s">
        <v>32</v>
      </c>
      <c r="B16" s="4" t="s">
        <v>33</v>
      </c>
      <c r="C16" s="1"/>
      <c r="D16" s="1"/>
      <c r="E16" s="1"/>
      <c r="F16" s="8">
        <v>3354000</v>
      </c>
      <c r="G16" s="1">
        <v>3354000</v>
      </c>
      <c r="H16" s="4">
        <f t="shared" si="0"/>
        <v>0</v>
      </c>
      <c r="I16" s="1">
        <v>3354000</v>
      </c>
    </row>
    <row r="17" spans="1:9" ht="14.5" x14ac:dyDescent="0.35">
      <c r="A17" s="1" t="s">
        <v>36</v>
      </c>
      <c r="B17" s="4" t="s">
        <v>37</v>
      </c>
      <c r="C17" s="1"/>
      <c r="D17" s="1"/>
      <c r="E17" s="1"/>
      <c r="F17" s="8">
        <v>17000000</v>
      </c>
      <c r="G17" s="1">
        <v>17000000</v>
      </c>
      <c r="H17" s="4">
        <f t="shared" si="0"/>
        <v>0</v>
      </c>
      <c r="I17" s="1">
        <v>17000000</v>
      </c>
    </row>
    <row r="18" spans="1:9" ht="14.5" x14ac:dyDescent="0.35">
      <c r="A18" s="1" t="s">
        <v>38</v>
      </c>
      <c r="B18" s="4" t="s">
        <v>39</v>
      </c>
      <c r="C18" s="1"/>
      <c r="D18" s="1"/>
      <c r="E18" s="1"/>
      <c r="F18" s="8">
        <v>2500000</v>
      </c>
      <c r="G18" s="1">
        <v>0</v>
      </c>
      <c r="H18" s="4">
        <f t="shared" si="0"/>
        <v>0</v>
      </c>
      <c r="I18" s="1">
        <v>0</v>
      </c>
    </row>
    <row r="19" spans="1:9" ht="14.5" x14ac:dyDescent="0.35">
      <c r="A19" s="1" t="s">
        <v>40</v>
      </c>
      <c r="B19" s="4" t="s">
        <v>41</v>
      </c>
      <c r="C19" s="1"/>
      <c r="D19" s="1"/>
      <c r="E19" s="1"/>
      <c r="F19" s="8">
        <v>200000</v>
      </c>
      <c r="G19" s="1">
        <v>200000</v>
      </c>
      <c r="H19" s="4">
        <f t="shared" si="0"/>
        <v>0</v>
      </c>
      <c r="I19" s="1">
        <v>200000</v>
      </c>
    </row>
    <row r="20" spans="1:9" ht="14.5" x14ac:dyDescent="0.35">
      <c r="A20" s="1"/>
      <c r="B20" s="4" t="s">
        <v>172</v>
      </c>
      <c r="C20" s="1"/>
      <c r="D20" s="1"/>
      <c r="E20" s="1"/>
      <c r="F20" s="4">
        <f>SUM(F16:F19)</f>
        <v>23054000</v>
      </c>
      <c r="G20" s="4">
        <f>SUM(G16:G19)</f>
        <v>20554000</v>
      </c>
      <c r="H20" s="4">
        <f t="shared" si="0"/>
        <v>0</v>
      </c>
      <c r="I20" s="4">
        <f>SUM(I16:I19)</f>
        <v>20554000</v>
      </c>
    </row>
    <row r="21" spans="1:9" ht="14.5" x14ac:dyDescent="0.35">
      <c r="A21" s="1" t="s">
        <v>43</v>
      </c>
      <c r="B21" s="4" t="s">
        <v>44</v>
      </c>
      <c r="C21" s="1"/>
      <c r="D21" s="1"/>
      <c r="E21" s="1"/>
      <c r="F21" s="8">
        <v>500000</v>
      </c>
      <c r="G21" s="1">
        <v>500000</v>
      </c>
      <c r="H21" s="4">
        <f t="shared" si="0"/>
        <v>0</v>
      </c>
      <c r="I21" s="1">
        <v>500000</v>
      </c>
    </row>
    <row r="22" spans="1:9" ht="14.5" x14ac:dyDescent="0.35">
      <c r="A22" s="1" t="s">
        <v>45</v>
      </c>
      <c r="B22" s="4" t="s">
        <v>46</v>
      </c>
      <c r="C22" s="1"/>
      <c r="D22" s="1"/>
      <c r="E22" s="1"/>
      <c r="F22" s="8">
        <v>400000</v>
      </c>
      <c r="G22" s="1">
        <v>400000</v>
      </c>
      <c r="H22" s="4">
        <f t="shared" si="0"/>
        <v>0</v>
      </c>
      <c r="I22" s="1">
        <v>400000</v>
      </c>
    </row>
    <row r="23" spans="1:9" ht="14.5" x14ac:dyDescent="0.35">
      <c r="A23" s="1" t="s">
        <v>47</v>
      </c>
      <c r="B23" s="4" t="s">
        <v>48</v>
      </c>
      <c r="C23" s="1"/>
      <c r="D23" s="1"/>
      <c r="E23" s="1"/>
      <c r="F23" s="8">
        <v>400000</v>
      </c>
      <c r="G23" s="1">
        <v>400000</v>
      </c>
      <c r="H23" s="4">
        <f t="shared" si="0"/>
        <v>0</v>
      </c>
      <c r="I23" s="1">
        <v>400000</v>
      </c>
    </row>
    <row r="24" spans="1:9" ht="14.5" x14ac:dyDescent="0.35">
      <c r="A24" s="1" t="s">
        <v>49</v>
      </c>
      <c r="B24" s="4" t="s">
        <v>50</v>
      </c>
      <c r="C24" s="1"/>
      <c r="D24" s="1"/>
      <c r="E24" s="1"/>
      <c r="F24" s="8">
        <v>400000</v>
      </c>
      <c r="G24" s="1">
        <v>8507910</v>
      </c>
      <c r="H24" s="4">
        <f t="shared" si="0"/>
        <v>0</v>
      </c>
      <c r="I24" s="1">
        <v>8507910</v>
      </c>
    </row>
    <row r="25" spans="1:9" ht="14.5" x14ac:dyDescent="0.35">
      <c r="A25" s="1" t="s">
        <v>51</v>
      </c>
      <c r="B25" s="4" t="s">
        <v>52</v>
      </c>
      <c r="C25" s="1"/>
      <c r="D25" s="1"/>
      <c r="E25" s="1"/>
      <c r="F25" s="8">
        <v>100000</v>
      </c>
      <c r="G25" s="1">
        <v>100000</v>
      </c>
      <c r="H25" s="4">
        <f t="shared" si="0"/>
        <v>0</v>
      </c>
      <c r="I25" s="1">
        <v>100000</v>
      </c>
    </row>
    <row r="26" spans="1:9" ht="14.5" x14ac:dyDescent="0.35">
      <c r="A26" s="1" t="s">
        <v>53</v>
      </c>
      <c r="B26" s="4" t="s">
        <v>54</v>
      </c>
      <c r="C26" s="1"/>
      <c r="D26" s="1"/>
      <c r="E26" s="1"/>
      <c r="F26" s="8">
        <v>27000</v>
      </c>
      <c r="G26" s="1">
        <v>27000</v>
      </c>
      <c r="H26" s="4">
        <f t="shared" si="0"/>
        <v>0</v>
      </c>
      <c r="I26" s="1">
        <v>27000</v>
      </c>
    </row>
    <row r="27" spans="1:9" ht="14.5" x14ac:dyDescent="0.35">
      <c r="A27" s="1" t="s">
        <v>55</v>
      </c>
      <c r="B27" s="4" t="s">
        <v>56</v>
      </c>
      <c r="C27" s="1"/>
      <c r="D27" s="1"/>
      <c r="E27" s="1"/>
      <c r="F27" s="8">
        <v>5000</v>
      </c>
      <c r="G27" s="1">
        <v>5000</v>
      </c>
      <c r="H27" s="4">
        <f t="shared" si="0"/>
        <v>0</v>
      </c>
      <c r="I27" s="1">
        <v>5000</v>
      </c>
    </row>
    <row r="28" spans="1:9" ht="14.5" x14ac:dyDescent="0.35">
      <c r="A28" s="1" t="s">
        <v>57</v>
      </c>
      <c r="B28" s="4" t="s">
        <v>58</v>
      </c>
      <c r="C28" s="1"/>
      <c r="D28" s="1"/>
      <c r="E28" s="1"/>
      <c r="F28" s="8"/>
      <c r="G28" s="1">
        <v>5000</v>
      </c>
      <c r="H28" s="4">
        <f t="shared" si="0"/>
        <v>0</v>
      </c>
      <c r="I28" s="1">
        <v>5000</v>
      </c>
    </row>
    <row r="29" spans="1:9" ht="14.5" x14ac:dyDescent="0.35">
      <c r="A29" s="1" t="s">
        <v>173</v>
      </c>
      <c r="B29" s="4" t="s">
        <v>60</v>
      </c>
      <c r="C29" s="1"/>
      <c r="D29" s="1"/>
      <c r="E29" s="1"/>
      <c r="F29" s="8">
        <v>500000</v>
      </c>
      <c r="G29" s="1">
        <v>717320</v>
      </c>
      <c r="H29" s="4">
        <f t="shared" si="0"/>
        <v>0</v>
      </c>
      <c r="I29" s="1">
        <v>717320</v>
      </c>
    </row>
    <row r="30" spans="1:9" ht="14.5" x14ac:dyDescent="0.35">
      <c r="A30" s="1"/>
      <c r="B30" s="4" t="s">
        <v>61</v>
      </c>
      <c r="C30" s="1"/>
      <c r="D30" s="1"/>
      <c r="E30" s="1"/>
      <c r="F30" s="4">
        <f>SUM(F12+F13+F15+F20+F21+F22+F23+F24+F25+F26+F27+F28+F29)</f>
        <v>137071410</v>
      </c>
      <c r="G30" s="4">
        <f t="shared" ref="G30:H30" si="1">SUM(G12+G13+G15+G20+G21+G22+G23+G24+G25+G26+G27+G28+G29)</f>
        <v>180840758</v>
      </c>
      <c r="H30" s="4">
        <f t="shared" si="1"/>
        <v>368251</v>
      </c>
      <c r="I30" s="4">
        <f>SUM(I12+I13+I15+I20+I21+I22+I23+I24+I25+I26+I27+I28+I29)</f>
        <v>181209009</v>
      </c>
    </row>
    <row r="31" spans="1:9" ht="14.5" x14ac:dyDescent="0.35">
      <c r="A31" s="1" t="s">
        <v>62</v>
      </c>
      <c r="B31" s="1" t="s">
        <v>63</v>
      </c>
      <c r="C31" s="1"/>
      <c r="D31" s="1"/>
      <c r="E31" s="1"/>
      <c r="F31" s="1">
        <v>39814773</v>
      </c>
      <c r="G31" s="1">
        <v>39814773</v>
      </c>
      <c r="H31" s="4">
        <f t="shared" si="0"/>
        <v>0</v>
      </c>
      <c r="I31" s="1">
        <v>39814773</v>
      </c>
    </row>
    <row r="32" spans="1:9" ht="14.5" x14ac:dyDescent="0.35">
      <c r="A32" s="9" t="s">
        <v>62</v>
      </c>
      <c r="B32" s="10" t="s">
        <v>66</v>
      </c>
      <c r="C32" s="1"/>
      <c r="D32" s="1"/>
      <c r="E32" s="1"/>
      <c r="F32" s="10">
        <f>SUM(F31)</f>
        <v>39814773</v>
      </c>
      <c r="G32" s="10">
        <f>SUM(G31)</f>
        <v>39814773</v>
      </c>
      <c r="H32" s="4">
        <f t="shared" si="0"/>
        <v>0</v>
      </c>
      <c r="I32" s="10">
        <f>SUM(I31)</f>
        <v>39814773</v>
      </c>
    </row>
    <row r="33" spans="1:9" ht="14.5" x14ac:dyDescent="0.35">
      <c r="A33" s="1"/>
      <c r="B33" s="4" t="s">
        <v>67</v>
      </c>
      <c r="C33" s="1"/>
      <c r="D33" s="1"/>
      <c r="E33" s="1"/>
      <c r="F33" s="4">
        <f>SUM(F30+F32)</f>
        <v>176886183</v>
      </c>
      <c r="G33" s="4">
        <f>SUM(G30+G32)</f>
        <v>220655531</v>
      </c>
      <c r="H33" s="4">
        <f t="shared" si="0"/>
        <v>368251</v>
      </c>
      <c r="I33" s="4">
        <f>SUM(I30+I32)</f>
        <v>221023782</v>
      </c>
    </row>
    <row r="34" spans="1:9" ht="14.5" customHeight="1" x14ac:dyDescent="0.3">
      <c r="A34" s="119" t="s">
        <v>472</v>
      </c>
      <c r="B34" s="119"/>
      <c r="C34" s="119"/>
      <c r="D34" s="119"/>
      <c r="E34" s="119"/>
      <c r="F34" s="119"/>
      <c r="G34" s="119"/>
      <c r="H34" s="119"/>
      <c r="I34" s="119"/>
    </row>
    <row r="35" spans="1:9" x14ac:dyDescent="0.3">
      <c r="A35" s="126" t="s">
        <v>435</v>
      </c>
      <c r="B35" s="126"/>
      <c r="C35" s="126"/>
      <c r="D35" s="126"/>
      <c r="E35" s="126"/>
      <c r="F35" s="126"/>
      <c r="G35" s="126"/>
      <c r="H35" s="126"/>
      <c r="I35" s="126"/>
    </row>
  </sheetData>
  <mergeCells count="6">
    <mergeCell ref="A1:E2"/>
    <mergeCell ref="H1:I1"/>
    <mergeCell ref="H2:I2"/>
    <mergeCell ref="F3:I3"/>
    <mergeCell ref="A35:I35"/>
    <mergeCell ref="A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7" workbookViewId="0">
      <selection activeCell="A50" sqref="A50:H50"/>
    </sheetView>
  </sheetViews>
  <sheetFormatPr defaultRowHeight="12" x14ac:dyDescent="0.3"/>
  <cols>
    <col min="4" max="4" width="12.33203125" customWidth="1"/>
    <col min="5" max="5" width="19.77734375" customWidth="1"/>
    <col min="6" max="6" width="16.6640625" customWidth="1"/>
    <col min="7" max="7" width="14" customWidth="1"/>
    <col min="8" max="8" width="17.44140625" customWidth="1"/>
  </cols>
  <sheetData>
    <row r="1" spans="1:8" ht="14.5" x14ac:dyDescent="0.35">
      <c r="A1" s="94" t="s">
        <v>174</v>
      </c>
      <c r="B1" s="95"/>
      <c r="C1" s="95"/>
      <c r="D1" s="96"/>
      <c r="E1" s="1"/>
      <c r="F1" s="2"/>
      <c r="G1" s="83" t="s">
        <v>392</v>
      </c>
      <c r="H1" s="84"/>
    </row>
    <row r="2" spans="1:8" ht="14.5" x14ac:dyDescent="0.35">
      <c r="A2" s="97"/>
      <c r="B2" s="98"/>
      <c r="C2" s="98"/>
      <c r="D2" s="99"/>
      <c r="E2" s="1"/>
      <c r="F2" s="2"/>
      <c r="G2" s="83" t="s">
        <v>175</v>
      </c>
      <c r="H2" s="84"/>
    </row>
    <row r="3" spans="1:8" ht="14.5" x14ac:dyDescent="0.35">
      <c r="A3" s="1"/>
      <c r="B3" s="4"/>
      <c r="C3" s="1"/>
      <c r="D3" s="1"/>
      <c r="E3" s="83" t="s">
        <v>389</v>
      </c>
      <c r="F3" s="86"/>
      <c r="G3" s="86"/>
      <c r="H3" s="84"/>
    </row>
    <row r="4" spans="1:8" ht="14.5" x14ac:dyDescent="0.35">
      <c r="A4" s="1"/>
      <c r="B4" s="1"/>
      <c r="C4" s="1"/>
      <c r="D4" s="1"/>
      <c r="E4" s="5" t="s">
        <v>3</v>
      </c>
      <c r="F4" s="5" t="s">
        <v>166</v>
      </c>
      <c r="G4" s="5" t="s">
        <v>167</v>
      </c>
      <c r="H4" s="5" t="s">
        <v>166</v>
      </c>
    </row>
    <row r="5" spans="1:8" x14ac:dyDescent="0.3">
      <c r="A5" s="1" t="s">
        <v>71</v>
      </c>
      <c r="B5" s="1" t="s">
        <v>72</v>
      </c>
      <c r="C5" s="1"/>
      <c r="D5" s="1"/>
      <c r="E5" s="1">
        <v>19700000</v>
      </c>
      <c r="F5" s="1">
        <v>19700000</v>
      </c>
      <c r="G5" s="1">
        <f>SUM(H5-F5)</f>
        <v>-332095</v>
      </c>
      <c r="H5" s="1">
        <v>19367905</v>
      </c>
    </row>
    <row r="6" spans="1:8" x14ac:dyDescent="0.3">
      <c r="A6" s="1" t="s">
        <v>73</v>
      </c>
      <c r="B6" s="1" t="s">
        <v>74</v>
      </c>
      <c r="C6" s="1"/>
      <c r="D6" s="1"/>
      <c r="E6" s="1">
        <v>400000</v>
      </c>
      <c r="F6" s="1">
        <v>0</v>
      </c>
      <c r="G6" s="1">
        <f t="shared" ref="G6:G49" si="0">SUM(H6-F6)</f>
        <v>0</v>
      </c>
      <c r="H6" s="1"/>
    </row>
    <row r="7" spans="1:8" x14ac:dyDescent="0.3">
      <c r="A7" s="1" t="s">
        <v>81</v>
      </c>
      <c r="B7" s="1" t="s">
        <v>82</v>
      </c>
      <c r="C7" s="1"/>
      <c r="D7" s="1"/>
      <c r="E7" s="1"/>
      <c r="F7" s="1">
        <v>400000</v>
      </c>
      <c r="G7" s="1">
        <f t="shared" si="0"/>
        <v>0</v>
      </c>
      <c r="H7" s="1">
        <v>400000</v>
      </c>
    </row>
    <row r="8" spans="1:8" x14ac:dyDescent="0.3">
      <c r="A8" s="1" t="s">
        <v>85</v>
      </c>
      <c r="B8" s="1" t="s">
        <v>86</v>
      </c>
      <c r="C8" s="1"/>
      <c r="D8" s="1"/>
      <c r="E8" s="1">
        <v>500000</v>
      </c>
      <c r="F8" s="1">
        <v>500000</v>
      </c>
      <c r="G8" s="1">
        <f t="shared" si="0"/>
        <v>-7962</v>
      </c>
      <c r="H8" s="1">
        <v>492038</v>
      </c>
    </row>
    <row r="9" spans="1:8" x14ac:dyDescent="0.3">
      <c r="A9" s="1" t="s">
        <v>87</v>
      </c>
      <c r="B9" s="1" t="s">
        <v>88</v>
      </c>
      <c r="C9" s="1"/>
      <c r="D9" s="1"/>
      <c r="E9" s="1">
        <v>7600000</v>
      </c>
      <c r="F9" s="1">
        <v>7600000</v>
      </c>
      <c r="G9" s="1">
        <f t="shared" si="0"/>
        <v>343728</v>
      </c>
      <c r="H9" s="1">
        <v>7943728</v>
      </c>
    </row>
    <row r="10" spans="1:8" x14ac:dyDescent="0.3">
      <c r="A10" s="1" t="s">
        <v>89</v>
      </c>
      <c r="B10" s="1" t="s">
        <v>90</v>
      </c>
      <c r="C10" s="1"/>
      <c r="D10" s="1"/>
      <c r="E10" s="1">
        <v>1256000</v>
      </c>
      <c r="F10" s="1">
        <v>1256000</v>
      </c>
      <c r="G10" s="1">
        <f t="shared" si="0"/>
        <v>0</v>
      </c>
      <c r="H10" s="1">
        <v>1256000</v>
      </c>
    </row>
    <row r="11" spans="1:8" x14ac:dyDescent="0.3">
      <c r="A11" s="1" t="s">
        <v>91</v>
      </c>
      <c r="B11" s="1" t="s">
        <v>92</v>
      </c>
      <c r="C11" s="1"/>
      <c r="D11" s="1"/>
      <c r="E11" s="1">
        <v>300000</v>
      </c>
      <c r="F11" s="1">
        <v>300000</v>
      </c>
      <c r="G11" s="1">
        <f t="shared" si="0"/>
        <v>-3671</v>
      </c>
      <c r="H11" s="1">
        <v>296329</v>
      </c>
    </row>
    <row r="12" spans="1:8" ht="14.5" x14ac:dyDescent="0.35">
      <c r="A12" s="1"/>
      <c r="B12" s="4" t="s">
        <v>93</v>
      </c>
      <c r="C12" s="4"/>
      <c r="D12" s="4"/>
      <c r="E12" s="4">
        <f>SUM(E5:E11)</f>
        <v>29756000</v>
      </c>
      <c r="F12" s="4">
        <f>SUM(F5:F11)</f>
        <v>29756000</v>
      </c>
      <c r="G12" s="1">
        <f t="shared" si="0"/>
        <v>0</v>
      </c>
      <c r="H12" s="4">
        <f>SUM(H5:H11)</f>
        <v>29756000</v>
      </c>
    </row>
    <row r="13" spans="1:8" x14ac:dyDescent="0.3">
      <c r="A13" s="1" t="s">
        <v>94</v>
      </c>
      <c r="B13" s="1" t="s">
        <v>95</v>
      </c>
      <c r="C13" s="1"/>
      <c r="D13" s="1"/>
      <c r="E13" s="1">
        <v>4418000</v>
      </c>
      <c r="F13" s="1">
        <v>4418000</v>
      </c>
      <c r="G13" s="1">
        <f t="shared" si="0"/>
        <v>0</v>
      </c>
      <c r="H13" s="1">
        <v>4418000</v>
      </c>
    </row>
    <row r="14" spans="1:8" ht="14.5" x14ac:dyDescent="0.35">
      <c r="A14" s="1"/>
      <c r="B14" s="4" t="s">
        <v>96</v>
      </c>
      <c r="C14" s="1"/>
      <c r="D14" s="1"/>
      <c r="E14" s="4">
        <f>SUM(E12:E13)</f>
        <v>34174000</v>
      </c>
      <c r="F14" s="4">
        <f>SUM(F12:F13)</f>
        <v>34174000</v>
      </c>
      <c r="G14" s="1">
        <f t="shared" si="0"/>
        <v>0</v>
      </c>
      <c r="H14" s="4">
        <f>SUM(H12:H13)</f>
        <v>34174000</v>
      </c>
    </row>
    <row r="15" spans="1:8" x14ac:dyDescent="0.3">
      <c r="A15" s="1" t="s">
        <v>97</v>
      </c>
      <c r="B15" s="1" t="s">
        <v>98</v>
      </c>
      <c r="C15" s="1"/>
      <c r="D15" s="1"/>
      <c r="E15" s="1">
        <v>50000</v>
      </c>
      <c r="F15" s="1">
        <v>50000</v>
      </c>
      <c r="G15" s="1">
        <f t="shared" si="0"/>
        <v>0</v>
      </c>
      <c r="H15" s="1">
        <v>50000</v>
      </c>
    </row>
    <row r="16" spans="1:8" x14ac:dyDescent="0.3">
      <c r="A16" s="1" t="s">
        <v>99</v>
      </c>
      <c r="B16" s="1" t="s">
        <v>100</v>
      </c>
      <c r="C16" s="1"/>
      <c r="D16" s="1"/>
      <c r="E16" s="1">
        <v>3000000</v>
      </c>
      <c r="F16" s="1">
        <v>12688748</v>
      </c>
      <c r="G16" s="1">
        <f t="shared" si="0"/>
        <v>646649</v>
      </c>
      <c r="H16" s="1">
        <v>13335397</v>
      </c>
    </row>
    <row r="17" spans="1:8" x14ac:dyDescent="0.3">
      <c r="A17" s="1" t="s">
        <v>101</v>
      </c>
      <c r="B17" s="1" t="s">
        <v>102</v>
      </c>
      <c r="C17" s="1"/>
      <c r="D17" s="1"/>
      <c r="E17" s="1">
        <v>300000</v>
      </c>
      <c r="F17" s="1">
        <v>300000</v>
      </c>
      <c r="G17" s="1">
        <f t="shared" si="0"/>
        <v>5456</v>
      </c>
      <c r="H17" s="1">
        <v>305456</v>
      </c>
    </row>
    <row r="18" spans="1:8" x14ac:dyDescent="0.3">
      <c r="A18" s="1" t="s">
        <v>103</v>
      </c>
      <c r="B18" s="1" t="s">
        <v>104</v>
      </c>
      <c r="C18" s="1"/>
      <c r="D18" s="1"/>
      <c r="E18" s="1">
        <v>300000</v>
      </c>
      <c r="F18" s="1">
        <v>300000</v>
      </c>
      <c r="G18" s="1">
        <f t="shared" si="0"/>
        <v>-5456</v>
      </c>
      <c r="H18" s="1">
        <v>294544</v>
      </c>
    </row>
    <row r="19" spans="1:8" x14ac:dyDescent="0.3">
      <c r="A19" s="1" t="s">
        <v>105</v>
      </c>
      <c r="B19" s="1" t="s">
        <v>106</v>
      </c>
      <c r="C19" s="1"/>
      <c r="D19" s="1"/>
      <c r="E19" s="1">
        <v>4700000</v>
      </c>
      <c r="F19" s="1">
        <v>4700000</v>
      </c>
      <c r="G19" s="1">
        <f t="shared" si="0"/>
        <v>749573</v>
      </c>
      <c r="H19" s="1">
        <v>5449573</v>
      </c>
    </row>
    <row r="20" spans="1:8" x14ac:dyDescent="0.3">
      <c r="A20" s="1" t="s">
        <v>107</v>
      </c>
      <c r="B20" s="1" t="s">
        <v>108</v>
      </c>
      <c r="C20" s="1"/>
      <c r="D20" s="1"/>
      <c r="E20" s="1">
        <v>2332000</v>
      </c>
      <c r="F20" s="1">
        <v>2332000</v>
      </c>
      <c r="G20" s="1">
        <f t="shared" si="0"/>
        <v>0</v>
      </c>
      <c r="H20" s="1">
        <v>2332000</v>
      </c>
    </row>
    <row r="21" spans="1:8" x14ac:dyDescent="0.3">
      <c r="A21" s="1" t="s">
        <v>109</v>
      </c>
      <c r="B21" s="1" t="s">
        <v>110</v>
      </c>
      <c r="C21" s="1"/>
      <c r="D21" s="1"/>
      <c r="E21" s="1">
        <v>400000</v>
      </c>
      <c r="F21" s="1">
        <v>400000</v>
      </c>
      <c r="G21" s="1">
        <f t="shared" si="0"/>
        <v>0</v>
      </c>
      <c r="H21" s="1">
        <v>400000</v>
      </c>
    </row>
    <row r="22" spans="1:8" x14ac:dyDescent="0.3">
      <c r="A22" s="1" t="s">
        <v>111</v>
      </c>
      <c r="B22" s="1" t="s">
        <v>112</v>
      </c>
      <c r="C22" s="1"/>
      <c r="D22" s="1"/>
      <c r="E22" s="1">
        <v>1000000</v>
      </c>
      <c r="F22" s="1">
        <v>1000000</v>
      </c>
      <c r="G22" s="1">
        <f t="shared" si="0"/>
        <v>0</v>
      </c>
      <c r="H22" s="1">
        <v>1000000</v>
      </c>
    </row>
    <row r="23" spans="1:8" x14ac:dyDescent="0.3">
      <c r="A23" s="1" t="s">
        <v>114</v>
      </c>
      <c r="B23" s="1" t="s">
        <v>115</v>
      </c>
      <c r="C23" s="1"/>
      <c r="D23" s="1"/>
      <c r="E23" s="1">
        <v>6000000</v>
      </c>
      <c r="F23" s="1">
        <v>6000000</v>
      </c>
      <c r="G23" s="1">
        <f t="shared" si="0"/>
        <v>-1014290</v>
      </c>
      <c r="H23" s="1">
        <v>4985710</v>
      </c>
    </row>
    <row r="24" spans="1:8" x14ac:dyDescent="0.3">
      <c r="A24" s="1" t="s">
        <v>116</v>
      </c>
      <c r="B24" s="1" t="s">
        <v>117</v>
      </c>
      <c r="C24" s="1"/>
      <c r="D24" s="1"/>
      <c r="E24" s="1">
        <v>3500000</v>
      </c>
      <c r="F24" s="1">
        <v>3500000</v>
      </c>
      <c r="G24" s="1">
        <f t="shared" si="0"/>
        <v>818067</v>
      </c>
      <c r="H24" s="1">
        <v>4318067</v>
      </c>
    </row>
    <row r="25" spans="1:8" x14ac:dyDescent="0.3">
      <c r="A25" s="1" t="s">
        <v>118</v>
      </c>
      <c r="B25" s="1" t="s">
        <v>119</v>
      </c>
      <c r="C25" s="1"/>
      <c r="D25" s="1"/>
      <c r="E25" s="1">
        <v>20000</v>
      </c>
      <c r="F25" s="1">
        <v>20000</v>
      </c>
      <c r="G25" s="1">
        <f t="shared" si="0"/>
        <v>0</v>
      </c>
      <c r="H25" s="1">
        <v>20000</v>
      </c>
    </row>
    <row r="26" spans="1:8" x14ac:dyDescent="0.3">
      <c r="A26" s="1" t="s">
        <v>176</v>
      </c>
      <c r="B26" s="1" t="s">
        <v>177</v>
      </c>
      <c r="C26" s="1"/>
      <c r="D26" s="1"/>
      <c r="E26" s="1">
        <v>0</v>
      </c>
      <c r="F26" s="1">
        <v>9800</v>
      </c>
      <c r="G26" s="1">
        <f t="shared" si="0"/>
        <v>0</v>
      </c>
      <c r="H26" s="1">
        <v>9800</v>
      </c>
    </row>
    <row r="27" spans="1:8" x14ac:dyDescent="0.3">
      <c r="A27" s="1" t="s">
        <v>122</v>
      </c>
      <c r="B27" s="1" t="s">
        <v>123</v>
      </c>
      <c r="C27" s="1"/>
      <c r="D27" s="1"/>
      <c r="E27" s="1">
        <v>5522847</v>
      </c>
      <c r="F27" s="1">
        <v>8133619</v>
      </c>
      <c r="G27" s="1">
        <f t="shared" si="0"/>
        <v>253426</v>
      </c>
      <c r="H27" s="1">
        <v>8387045</v>
      </c>
    </row>
    <row r="28" spans="1:8" x14ac:dyDescent="0.3">
      <c r="A28" s="1" t="s">
        <v>124</v>
      </c>
      <c r="B28" s="1" t="s">
        <v>125</v>
      </c>
      <c r="C28" s="1"/>
      <c r="D28" s="1"/>
      <c r="E28" s="1">
        <v>5000</v>
      </c>
      <c r="F28" s="1">
        <v>63900</v>
      </c>
      <c r="G28" s="1">
        <f t="shared" si="0"/>
        <v>14558</v>
      </c>
      <c r="H28" s="1">
        <v>78458</v>
      </c>
    </row>
    <row r="29" spans="1:8" x14ac:dyDescent="0.3">
      <c r="A29" s="1" t="s">
        <v>126</v>
      </c>
      <c r="B29" s="1" t="s">
        <v>127</v>
      </c>
      <c r="C29" s="1"/>
      <c r="D29" s="1"/>
      <c r="E29" s="1">
        <v>400000</v>
      </c>
      <c r="F29" s="1">
        <v>400000</v>
      </c>
      <c r="G29" s="1">
        <f t="shared" si="0"/>
        <v>323228</v>
      </c>
      <c r="H29" s="1">
        <v>723228</v>
      </c>
    </row>
    <row r="30" spans="1:8" ht="14.5" x14ac:dyDescent="0.35">
      <c r="A30" s="1"/>
      <c r="B30" s="4" t="s">
        <v>128</v>
      </c>
      <c r="C30" s="1"/>
      <c r="D30" s="1"/>
      <c r="E30" s="4">
        <f>SUM(E15:E29)</f>
        <v>27529847</v>
      </c>
      <c r="F30" s="4">
        <f>SUM(F15:F29)</f>
        <v>39898067</v>
      </c>
      <c r="G30" s="1">
        <f t="shared" si="0"/>
        <v>1791211</v>
      </c>
      <c r="H30" s="4">
        <f>SUM(H15:H29)</f>
        <v>41689278</v>
      </c>
    </row>
    <row r="31" spans="1:8" ht="14.5" x14ac:dyDescent="0.35">
      <c r="A31" s="1" t="s">
        <v>129</v>
      </c>
      <c r="B31" s="1" t="s">
        <v>130</v>
      </c>
      <c r="C31" s="1"/>
      <c r="D31" s="1"/>
      <c r="E31" s="4">
        <v>4181000</v>
      </c>
      <c r="F31" s="4">
        <v>3761888</v>
      </c>
      <c r="G31" s="1">
        <f t="shared" si="0"/>
        <v>-25000</v>
      </c>
      <c r="H31" s="4">
        <v>3736888</v>
      </c>
    </row>
    <row r="32" spans="1:8" x14ac:dyDescent="0.3">
      <c r="A32" s="1" t="s">
        <v>131</v>
      </c>
      <c r="B32" s="1" t="s">
        <v>178</v>
      </c>
      <c r="C32" s="1"/>
      <c r="D32" s="1"/>
      <c r="E32" s="1">
        <v>0</v>
      </c>
      <c r="F32" s="1">
        <v>3430210</v>
      </c>
      <c r="G32" s="1">
        <f t="shared" si="0"/>
        <v>336000</v>
      </c>
      <c r="H32" s="1">
        <v>3766210</v>
      </c>
    </row>
    <row r="33" spans="1:8" x14ac:dyDescent="0.3">
      <c r="A33" s="1" t="s">
        <v>133</v>
      </c>
      <c r="B33" s="1" t="s">
        <v>134</v>
      </c>
      <c r="C33" s="1"/>
      <c r="D33" s="1"/>
      <c r="E33" s="1">
        <v>3675000</v>
      </c>
      <c r="F33" s="1">
        <v>3675000</v>
      </c>
      <c r="G33" s="1">
        <f t="shared" si="0"/>
        <v>25000</v>
      </c>
      <c r="H33" s="1">
        <v>3700000</v>
      </c>
    </row>
    <row r="34" spans="1:8" x14ac:dyDescent="0.3">
      <c r="A34" s="1" t="s">
        <v>135</v>
      </c>
      <c r="B34" s="1" t="s">
        <v>136</v>
      </c>
      <c r="C34" s="1"/>
      <c r="D34" s="1"/>
      <c r="E34" s="1">
        <v>400000</v>
      </c>
      <c r="F34" s="1">
        <v>400000</v>
      </c>
      <c r="G34" s="1">
        <f t="shared" si="0"/>
        <v>0</v>
      </c>
      <c r="H34" s="1">
        <v>400000</v>
      </c>
    </row>
    <row r="35" spans="1:8" x14ac:dyDescent="0.3">
      <c r="A35" s="1" t="s">
        <v>137</v>
      </c>
      <c r="B35" s="8" t="s">
        <v>138</v>
      </c>
      <c r="C35" s="1"/>
      <c r="D35" s="1"/>
      <c r="E35" s="8">
        <v>9882000</v>
      </c>
      <c r="F35" s="8">
        <v>8458117</v>
      </c>
      <c r="G35" s="1">
        <f t="shared" si="0"/>
        <v>-1185450</v>
      </c>
      <c r="H35" s="8">
        <v>7272667</v>
      </c>
    </row>
    <row r="36" spans="1:8" ht="14.5" x14ac:dyDescent="0.35">
      <c r="A36" s="1"/>
      <c r="B36" s="4" t="s">
        <v>139</v>
      </c>
      <c r="C36" s="1"/>
      <c r="D36" s="1"/>
      <c r="E36" s="4">
        <f>SUM(E33:E35)</f>
        <v>13957000</v>
      </c>
      <c r="F36" s="4">
        <f>SUM(F32:F35)</f>
        <v>15963327</v>
      </c>
      <c r="G36" s="1">
        <f t="shared" si="0"/>
        <v>-824450</v>
      </c>
      <c r="H36" s="4">
        <f>SUM(H32:H35)</f>
        <v>15138877</v>
      </c>
    </row>
    <row r="37" spans="1:8" ht="14.5" x14ac:dyDescent="0.35">
      <c r="A37" s="1" t="s">
        <v>179</v>
      </c>
      <c r="B37" s="8" t="s">
        <v>141</v>
      </c>
      <c r="C37" s="1"/>
      <c r="D37" s="1"/>
      <c r="E37" s="4">
        <v>0</v>
      </c>
      <c r="F37" s="4">
        <v>104000</v>
      </c>
      <c r="G37" s="1">
        <f t="shared" si="0"/>
        <v>0</v>
      </c>
      <c r="H37" s="4">
        <v>104000</v>
      </c>
    </row>
    <row r="38" spans="1:8" x14ac:dyDescent="0.3">
      <c r="A38" s="1" t="s">
        <v>142</v>
      </c>
      <c r="B38" s="8" t="s">
        <v>143</v>
      </c>
      <c r="C38" s="1"/>
      <c r="D38" s="1"/>
      <c r="E38" s="8">
        <v>13315000</v>
      </c>
      <c r="F38" s="1">
        <v>13305200</v>
      </c>
      <c r="G38" s="1">
        <f t="shared" si="0"/>
        <v>0</v>
      </c>
      <c r="H38" s="1">
        <v>13305200</v>
      </c>
    </row>
    <row r="39" spans="1:8" x14ac:dyDescent="0.3">
      <c r="A39" s="1" t="s">
        <v>144</v>
      </c>
      <c r="B39" s="8" t="s">
        <v>145</v>
      </c>
      <c r="C39" s="1"/>
      <c r="D39" s="1"/>
      <c r="E39" s="8">
        <v>3595050</v>
      </c>
      <c r="F39" s="1">
        <v>3592404</v>
      </c>
      <c r="G39" s="1">
        <f t="shared" si="0"/>
        <v>0</v>
      </c>
      <c r="H39" s="1">
        <v>3592404</v>
      </c>
    </row>
    <row r="40" spans="1:8" ht="14.5" x14ac:dyDescent="0.35">
      <c r="A40" s="1"/>
      <c r="B40" s="4" t="s">
        <v>147</v>
      </c>
      <c r="C40" s="1"/>
      <c r="D40" s="1"/>
      <c r="E40" s="4">
        <f>SUM(E37:E39)</f>
        <v>16910050</v>
      </c>
      <c r="F40" s="4">
        <f>SUM(F37:F39)</f>
        <v>17001604</v>
      </c>
      <c r="G40" s="1">
        <f t="shared" si="0"/>
        <v>0</v>
      </c>
      <c r="H40" s="4">
        <f>SUM(H37:H39)</f>
        <v>17001604</v>
      </c>
    </row>
    <row r="41" spans="1:8" x14ac:dyDescent="0.3">
      <c r="A41" s="1" t="s">
        <v>148</v>
      </c>
      <c r="B41" s="8" t="s">
        <v>149</v>
      </c>
      <c r="C41" s="8"/>
      <c r="D41" s="8"/>
      <c r="E41" s="8">
        <v>1700000</v>
      </c>
      <c r="F41" s="1">
        <v>1700000</v>
      </c>
      <c r="G41" s="1">
        <f t="shared" si="0"/>
        <v>0</v>
      </c>
      <c r="H41" s="1">
        <v>1700000</v>
      </c>
    </row>
    <row r="42" spans="1:8" x14ac:dyDescent="0.3">
      <c r="A42" s="1" t="s">
        <v>150</v>
      </c>
      <c r="B42" s="8" t="s">
        <v>151</v>
      </c>
      <c r="C42" s="8"/>
      <c r="D42" s="8"/>
      <c r="E42" s="8">
        <v>459000</v>
      </c>
      <c r="F42" s="1">
        <v>459000</v>
      </c>
      <c r="G42" s="1">
        <f t="shared" si="0"/>
        <v>0</v>
      </c>
      <c r="H42" s="1">
        <v>459000</v>
      </c>
    </row>
    <row r="43" spans="1:8" ht="14.5" x14ac:dyDescent="0.35">
      <c r="A43" s="1"/>
      <c r="B43" s="4" t="s">
        <v>153</v>
      </c>
      <c r="C43" s="1"/>
      <c r="D43" s="1"/>
      <c r="E43" s="4">
        <f>SUM(E41:E42)</f>
        <v>2159000</v>
      </c>
      <c r="F43" s="4">
        <f>SUM(F41:F42)</f>
        <v>2159000</v>
      </c>
      <c r="G43" s="1">
        <f t="shared" si="0"/>
        <v>0</v>
      </c>
      <c r="H43" s="4">
        <f>SUM(H41:H42)</f>
        <v>2159000</v>
      </c>
    </row>
    <row r="44" spans="1:8" ht="14.5" x14ac:dyDescent="0.35">
      <c r="A44" s="1" t="s">
        <v>156</v>
      </c>
      <c r="B44" s="4" t="s">
        <v>157</v>
      </c>
      <c r="C44" s="1"/>
      <c r="D44" s="1"/>
      <c r="E44" s="4">
        <v>300000</v>
      </c>
      <c r="F44" s="4">
        <v>600000</v>
      </c>
      <c r="G44" s="1">
        <f t="shared" si="0"/>
        <v>0</v>
      </c>
      <c r="H44" s="4">
        <v>600000</v>
      </c>
    </row>
    <row r="45" spans="1:8" ht="14.5" x14ac:dyDescent="0.35">
      <c r="A45" s="1"/>
      <c r="B45" s="4" t="s">
        <v>158</v>
      </c>
      <c r="C45" s="1"/>
      <c r="D45" s="1"/>
      <c r="E45" s="4">
        <v>99210897</v>
      </c>
      <c r="F45" s="4">
        <f>SUM(F14+F30+F31+F36+F40+F43+F44)</f>
        <v>113557886</v>
      </c>
      <c r="G45" s="1">
        <f t="shared" si="0"/>
        <v>941761</v>
      </c>
      <c r="H45" s="4">
        <v>114499647</v>
      </c>
    </row>
    <row r="46" spans="1:8" ht="14.5" x14ac:dyDescent="0.35">
      <c r="A46" s="1" t="s">
        <v>159</v>
      </c>
      <c r="B46" s="8" t="s">
        <v>160</v>
      </c>
      <c r="C46" s="1"/>
      <c r="D46" s="1"/>
      <c r="E46" s="4">
        <v>3842936</v>
      </c>
      <c r="F46" s="4">
        <v>3842936</v>
      </c>
      <c r="G46" s="1">
        <f t="shared" si="0"/>
        <v>0</v>
      </c>
      <c r="H46" s="4">
        <v>3842936</v>
      </c>
    </row>
    <row r="47" spans="1:8" ht="14.5" x14ac:dyDescent="0.35">
      <c r="A47" s="1" t="s">
        <v>161</v>
      </c>
      <c r="B47" s="4" t="s">
        <v>162</v>
      </c>
      <c r="C47" s="1"/>
      <c r="D47" s="1"/>
      <c r="E47" s="4">
        <v>73832350</v>
      </c>
      <c r="F47" s="4">
        <v>103254709</v>
      </c>
      <c r="G47" s="1">
        <f t="shared" si="0"/>
        <v>-573510</v>
      </c>
      <c r="H47" s="4">
        <v>102681199</v>
      </c>
    </row>
    <row r="48" spans="1:8" ht="14.5" x14ac:dyDescent="0.35">
      <c r="A48" s="1"/>
      <c r="B48" s="4" t="s">
        <v>163</v>
      </c>
      <c r="C48" s="1"/>
      <c r="D48" s="1"/>
      <c r="E48" s="4">
        <f>SUM(E46:E47)</f>
        <v>77675286</v>
      </c>
      <c r="F48" s="4">
        <f>SUM(F46:F47)</f>
        <v>107097645</v>
      </c>
      <c r="G48" s="1">
        <f t="shared" si="0"/>
        <v>-573510</v>
      </c>
      <c r="H48" s="4">
        <f>SUM(H46:H47)</f>
        <v>106524135</v>
      </c>
    </row>
    <row r="49" spans="1:8" ht="14.5" x14ac:dyDescent="0.35">
      <c r="A49" s="1"/>
      <c r="B49" s="10" t="s">
        <v>164</v>
      </c>
      <c r="C49" s="1"/>
      <c r="D49" s="1"/>
      <c r="E49" s="4">
        <f>SUM(E45+E48)</f>
        <v>176886183</v>
      </c>
      <c r="F49" s="4">
        <f>SUM(F45+F48)</f>
        <v>220655531</v>
      </c>
      <c r="G49" s="4">
        <f t="shared" si="0"/>
        <v>368251</v>
      </c>
      <c r="H49" s="4">
        <f>SUM(H45+H48)</f>
        <v>221023782</v>
      </c>
    </row>
    <row r="50" spans="1:8" ht="14.5" customHeight="1" x14ac:dyDescent="0.3">
      <c r="A50" s="119" t="s">
        <v>472</v>
      </c>
      <c r="B50" s="119"/>
      <c r="C50" s="119"/>
      <c r="D50" s="119"/>
      <c r="E50" s="119"/>
      <c r="F50" s="119"/>
      <c r="G50" s="119"/>
      <c r="H50" s="119"/>
    </row>
    <row r="51" spans="1:8" x14ac:dyDescent="0.3">
      <c r="A51" s="126" t="s">
        <v>435</v>
      </c>
      <c r="B51" s="126"/>
      <c r="C51" s="126"/>
      <c r="D51" s="126"/>
      <c r="E51" s="126"/>
      <c r="F51" s="126"/>
      <c r="G51" s="126"/>
      <c r="H51" s="126"/>
    </row>
  </sheetData>
  <mergeCells count="6">
    <mergeCell ref="A1:D2"/>
    <mergeCell ref="G1:H1"/>
    <mergeCell ref="G2:H2"/>
    <mergeCell ref="E3:H3"/>
    <mergeCell ref="A51:H51"/>
    <mergeCell ref="A50:H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workbookViewId="0">
      <selection activeCell="A26" sqref="A26:L26"/>
    </sheetView>
  </sheetViews>
  <sheetFormatPr defaultRowHeight="12" x14ac:dyDescent="0.3"/>
  <sheetData>
    <row r="1" spans="1:12" ht="14.5" x14ac:dyDescent="0.35">
      <c r="A1" s="4" t="s">
        <v>180</v>
      </c>
      <c r="B1" s="4"/>
      <c r="C1" s="1"/>
      <c r="D1" s="1"/>
      <c r="E1" s="1"/>
      <c r="F1" s="1"/>
      <c r="G1" s="1"/>
      <c r="H1" s="1"/>
      <c r="I1" s="1"/>
      <c r="J1" s="1"/>
      <c r="K1" s="5" t="s">
        <v>393</v>
      </c>
      <c r="L1" s="12"/>
    </row>
    <row r="2" spans="1:12" ht="14.5" x14ac:dyDescent="0.35">
      <c r="A2" s="4" t="s">
        <v>181</v>
      </c>
      <c r="B2" s="1"/>
      <c r="C2" s="1"/>
      <c r="D2" s="1"/>
      <c r="E2" s="1"/>
      <c r="F2" s="1"/>
      <c r="G2" s="1"/>
      <c r="H2" s="1"/>
      <c r="I2" s="13"/>
      <c r="J2" s="14"/>
      <c r="K2" s="14"/>
      <c r="L2" s="15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00" t="s">
        <v>182</v>
      </c>
      <c r="K3" s="101"/>
      <c r="L3" s="102"/>
    </row>
    <row r="4" spans="1:12" ht="14.5" x14ac:dyDescent="0.35">
      <c r="A4" s="1"/>
      <c r="B4" s="1"/>
      <c r="C4" s="4" t="s">
        <v>183</v>
      </c>
      <c r="D4" s="1"/>
      <c r="E4" s="1"/>
      <c r="F4" s="1"/>
      <c r="G4" s="1"/>
      <c r="H4" s="1"/>
      <c r="I4" s="4" t="s">
        <v>184</v>
      </c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5" x14ac:dyDescent="0.35">
      <c r="A6" s="1"/>
      <c r="B6" s="1"/>
      <c r="C6" s="1"/>
      <c r="D6" s="1"/>
      <c r="E6" s="1"/>
      <c r="F6" s="4" t="s">
        <v>185</v>
      </c>
      <c r="G6" s="1"/>
      <c r="H6" s="1"/>
      <c r="I6" s="1"/>
      <c r="J6" s="1"/>
      <c r="K6" s="1"/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 t="s">
        <v>186</v>
      </c>
      <c r="B8" s="1"/>
      <c r="C8" s="1"/>
      <c r="D8" s="1"/>
      <c r="E8" s="1">
        <v>127942</v>
      </c>
      <c r="F8" s="1"/>
      <c r="G8" s="1"/>
      <c r="H8" s="1" t="s">
        <v>187</v>
      </c>
      <c r="I8" s="1"/>
      <c r="J8" s="1"/>
      <c r="K8" s="1">
        <v>105160</v>
      </c>
      <c r="L8" s="1"/>
    </row>
    <row r="9" spans="1:12" x14ac:dyDescent="0.3">
      <c r="A9" s="1" t="s">
        <v>188</v>
      </c>
      <c r="B9" s="1"/>
      <c r="C9" s="1"/>
      <c r="D9" s="1"/>
      <c r="E9" s="1">
        <v>18941</v>
      </c>
      <c r="F9" s="1"/>
      <c r="G9" s="1"/>
      <c r="H9" s="1" t="s">
        <v>189</v>
      </c>
      <c r="I9" s="1"/>
      <c r="J9" s="1"/>
      <c r="K9" s="1">
        <v>18109</v>
      </c>
      <c r="L9" s="1"/>
    </row>
    <row r="10" spans="1:12" x14ac:dyDescent="0.3">
      <c r="A10" s="1" t="s">
        <v>190</v>
      </c>
      <c r="B10" s="1"/>
      <c r="C10" s="1"/>
      <c r="D10" s="1"/>
      <c r="E10" s="1">
        <v>12233</v>
      </c>
      <c r="F10" s="1"/>
      <c r="G10" s="1"/>
      <c r="H10" s="1" t="s">
        <v>191</v>
      </c>
      <c r="I10" s="1"/>
      <c r="J10" s="1"/>
      <c r="K10" s="1">
        <v>56365</v>
      </c>
      <c r="L10" s="1"/>
    </row>
    <row r="11" spans="1:12" x14ac:dyDescent="0.3">
      <c r="A11" s="1" t="s">
        <v>192</v>
      </c>
      <c r="B11" s="1"/>
      <c r="C11" s="1"/>
      <c r="D11" s="1"/>
      <c r="E11" s="1">
        <v>20554</v>
      </c>
      <c r="F11" s="1"/>
      <c r="G11" s="1"/>
      <c r="H11" s="19" t="s">
        <v>130</v>
      </c>
      <c r="I11" s="1"/>
      <c r="J11" s="1"/>
      <c r="K11" s="1">
        <v>4337</v>
      </c>
      <c r="L11" s="1"/>
    </row>
    <row r="12" spans="1:12" x14ac:dyDescent="0.3">
      <c r="A12" s="1" t="s">
        <v>193</v>
      </c>
      <c r="B12" s="1"/>
      <c r="C12" s="1"/>
      <c r="D12" s="1"/>
      <c r="E12" s="1">
        <v>151010</v>
      </c>
      <c r="F12" s="1"/>
      <c r="G12" s="1"/>
      <c r="H12" s="1" t="s">
        <v>194</v>
      </c>
      <c r="I12" s="1"/>
      <c r="J12" s="1"/>
      <c r="K12" s="1">
        <v>106524</v>
      </c>
      <c r="L12" s="1"/>
    </row>
    <row r="13" spans="1:12" x14ac:dyDescent="0.3">
      <c r="A13" s="1" t="s">
        <v>60</v>
      </c>
      <c r="B13" s="1"/>
      <c r="C13" s="1"/>
      <c r="D13" s="1"/>
      <c r="E13" s="1">
        <v>717</v>
      </c>
      <c r="F13" s="1"/>
      <c r="G13" s="1"/>
      <c r="H13" s="1" t="s">
        <v>139</v>
      </c>
      <c r="I13" s="1"/>
      <c r="J13" s="1"/>
      <c r="K13" s="1">
        <v>19511</v>
      </c>
      <c r="L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5" x14ac:dyDescent="0.35">
      <c r="A15" s="1"/>
      <c r="B15" s="1"/>
      <c r="C15" s="4" t="s">
        <v>11</v>
      </c>
      <c r="D15" s="4"/>
      <c r="E15" s="4">
        <f>SUM(E8:E13)</f>
        <v>331397</v>
      </c>
      <c r="F15" s="1"/>
      <c r="G15" s="1"/>
      <c r="H15" s="1"/>
      <c r="I15" s="4" t="s">
        <v>11</v>
      </c>
      <c r="J15" s="1"/>
      <c r="K15" s="4">
        <f>SUM(K8:K14)</f>
        <v>310006</v>
      </c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5" x14ac:dyDescent="0.35">
      <c r="A17" s="1"/>
      <c r="B17" s="1"/>
      <c r="C17" s="1"/>
      <c r="D17" s="1"/>
      <c r="E17" s="1"/>
      <c r="F17" s="4" t="s">
        <v>195</v>
      </c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 t="s">
        <v>196</v>
      </c>
      <c r="B19" s="1"/>
      <c r="C19" s="1"/>
      <c r="D19" s="1"/>
      <c r="E19" s="1">
        <v>3110</v>
      </c>
      <c r="F19" s="1"/>
      <c r="G19" s="1"/>
      <c r="H19" s="1" t="s">
        <v>197</v>
      </c>
      <c r="I19" s="1"/>
      <c r="J19" s="1"/>
      <c r="K19" s="1">
        <v>21575</v>
      </c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 t="s">
        <v>198</v>
      </c>
      <c r="I20" s="1"/>
      <c r="J20" s="1"/>
      <c r="K20" s="1">
        <v>2262</v>
      </c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 t="s">
        <v>155</v>
      </c>
      <c r="I21" s="1"/>
      <c r="J21" s="1"/>
      <c r="K21" s="1">
        <v>664</v>
      </c>
      <c r="L21" s="1"/>
    </row>
    <row r="22" spans="1:12" ht="14.5" x14ac:dyDescent="0.35">
      <c r="A22" s="1"/>
      <c r="B22" s="1"/>
      <c r="C22" s="4" t="s">
        <v>70</v>
      </c>
      <c r="D22" s="4"/>
      <c r="E22" s="4">
        <v>3110</v>
      </c>
      <c r="F22" s="1"/>
      <c r="G22" s="1"/>
      <c r="H22" s="1"/>
      <c r="I22" s="4" t="s">
        <v>11</v>
      </c>
      <c r="J22" s="4"/>
      <c r="K22" s="4">
        <f>SUM(K19:K21)</f>
        <v>24501</v>
      </c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5" x14ac:dyDescent="0.35">
      <c r="A25" s="1"/>
      <c r="B25" s="1"/>
      <c r="C25" s="4" t="s">
        <v>199</v>
      </c>
      <c r="D25" s="1"/>
      <c r="E25" s="4">
        <f>SUM(E15+E22)</f>
        <v>334507</v>
      </c>
      <c r="F25" s="1"/>
      <c r="G25" s="1"/>
      <c r="H25" s="1"/>
      <c r="I25" s="4" t="s">
        <v>199</v>
      </c>
      <c r="J25" s="1"/>
      <c r="K25" s="4">
        <f>SUM(K15+K22)</f>
        <v>334507</v>
      </c>
      <c r="L25" s="1"/>
    </row>
    <row r="26" spans="1:12" ht="14.5" customHeight="1" x14ac:dyDescent="0.3">
      <c r="A26" s="118" t="s">
        <v>472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20"/>
    </row>
    <row r="27" spans="1:12" x14ac:dyDescent="0.3">
      <c r="A27" s="118" t="s">
        <v>435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</row>
  </sheetData>
  <mergeCells count="3">
    <mergeCell ref="J3:L3"/>
    <mergeCell ref="A27:L27"/>
    <mergeCell ref="A26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workbookViewId="0">
      <selection activeCell="B26" sqref="B26:Q26"/>
    </sheetView>
  </sheetViews>
  <sheetFormatPr defaultRowHeight="12" x14ac:dyDescent="0.3"/>
  <sheetData>
    <row r="1" spans="1:17" ht="14.5" x14ac:dyDescent="0.35">
      <c r="A1" s="4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3" t="s">
        <v>394</v>
      </c>
      <c r="P1" s="86"/>
      <c r="Q1" s="84"/>
    </row>
    <row r="2" spans="1:17" ht="14.5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0"/>
      <c r="N2" s="101"/>
      <c r="O2" s="101"/>
      <c r="P2" s="101"/>
      <c r="Q2" s="102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0" t="s">
        <v>182</v>
      </c>
      <c r="P3" s="101"/>
      <c r="Q3" s="102"/>
    </row>
    <row r="4" spans="1:17" ht="14.5" x14ac:dyDescent="0.35">
      <c r="A4" s="1"/>
      <c r="B4" s="4" t="s">
        <v>183</v>
      </c>
      <c r="C4" s="1"/>
      <c r="D4" s="1"/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>
        <v>12</v>
      </c>
      <c r="Q4" s="4" t="s">
        <v>70</v>
      </c>
    </row>
    <row r="5" spans="1:17" ht="14.5" x14ac:dyDescent="0.35">
      <c r="A5" s="12">
        <v>1</v>
      </c>
      <c r="B5" s="1" t="s">
        <v>201</v>
      </c>
      <c r="C5" s="1"/>
      <c r="D5" s="1"/>
      <c r="E5" s="1">
        <v>8006</v>
      </c>
      <c r="F5" s="1">
        <v>8006</v>
      </c>
      <c r="G5" s="1">
        <v>8006</v>
      </c>
      <c r="H5" s="1">
        <v>8006</v>
      </c>
      <c r="I5" s="1">
        <v>8006</v>
      </c>
      <c r="J5" s="1">
        <v>8006</v>
      </c>
      <c r="K5" s="1">
        <v>8006</v>
      </c>
      <c r="L5" s="1">
        <v>14306</v>
      </c>
      <c r="M5" s="1">
        <v>14306</v>
      </c>
      <c r="N5" s="1">
        <v>14429</v>
      </c>
      <c r="O5" s="1">
        <v>14429</v>
      </c>
      <c r="P5" s="1">
        <v>14430</v>
      </c>
      <c r="Q5" s="4">
        <f t="shared" ref="Q5:Q11" si="0">SUM(E5:P5)</f>
        <v>127942</v>
      </c>
    </row>
    <row r="6" spans="1:17" ht="14.5" x14ac:dyDescent="0.35">
      <c r="A6" s="12">
        <v>2</v>
      </c>
      <c r="B6" s="1" t="s">
        <v>202</v>
      </c>
      <c r="C6" s="1"/>
      <c r="D6" s="1"/>
      <c r="E6" s="1">
        <v>2557</v>
      </c>
      <c r="F6" s="1">
        <v>2557</v>
      </c>
      <c r="G6" s="1">
        <v>2557</v>
      </c>
      <c r="H6" s="1">
        <v>2557</v>
      </c>
      <c r="I6" s="1">
        <v>2557</v>
      </c>
      <c r="J6" s="1">
        <v>2558</v>
      </c>
      <c r="K6" s="1">
        <v>2558</v>
      </c>
      <c r="L6" s="1">
        <v>208</v>
      </c>
      <c r="M6" s="1">
        <v>208</v>
      </c>
      <c r="N6" s="1">
        <v>208</v>
      </c>
      <c r="O6" s="1">
        <v>208</v>
      </c>
      <c r="P6" s="1">
        <v>208</v>
      </c>
      <c r="Q6" s="4">
        <f t="shared" si="0"/>
        <v>18941</v>
      </c>
    </row>
    <row r="7" spans="1:17" ht="14.5" x14ac:dyDescent="0.35">
      <c r="A7" s="12">
        <v>3</v>
      </c>
      <c r="B7" s="1" t="s">
        <v>203</v>
      </c>
      <c r="C7" s="1"/>
      <c r="D7" s="1"/>
      <c r="E7" s="1"/>
      <c r="F7" s="1"/>
      <c r="G7" s="1"/>
      <c r="H7" s="1">
        <v>1321</v>
      </c>
      <c r="I7" s="1">
        <v>1789</v>
      </c>
      <c r="J7" s="1"/>
      <c r="K7" s="1"/>
      <c r="L7" s="1"/>
      <c r="M7" s="1"/>
      <c r="N7" s="1"/>
      <c r="O7" s="1"/>
      <c r="P7" s="1"/>
      <c r="Q7" s="4">
        <f t="shared" si="0"/>
        <v>3110</v>
      </c>
    </row>
    <row r="8" spans="1:17" ht="14.5" x14ac:dyDescent="0.35">
      <c r="A8" s="12">
        <v>4</v>
      </c>
      <c r="B8" s="1" t="s">
        <v>204</v>
      </c>
      <c r="C8" s="1"/>
      <c r="D8" s="1"/>
      <c r="E8" s="1"/>
      <c r="F8" s="1"/>
      <c r="G8" s="1">
        <v>11527</v>
      </c>
      <c r="H8" s="1"/>
      <c r="I8" s="1"/>
      <c r="J8" s="1"/>
      <c r="K8" s="1"/>
      <c r="L8" s="1"/>
      <c r="M8" s="1">
        <v>9027</v>
      </c>
      <c r="N8" s="1"/>
      <c r="O8" s="1"/>
      <c r="P8" s="1"/>
      <c r="Q8" s="4">
        <f t="shared" si="0"/>
        <v>20554</v>
      </c>
    </row>
    <row r="9" spans="1:17" ht="14.5" x14ac:dyDescent="0.35">
      <c r="A9" s="12">
        <v>5</v>
      </c>
      <c r="B9" s="1" t="s">
        <v>205</v>
      </c>
      <c r="C9" s="1"/>
      <c r="D9" s="1"/>
      <c r="E9" s="1">
        <v>269</v>
      </c>
      <c r="F9" s="1">
        <v>269</v>
      </c>
      <c r="G9" s="1">
        <v>269</v>
      </c>
      <c r="H9" s="1">
        <v>269</v>
      </c>
      <c r="I9" s="1">
        <v>269</v>
      </c>
      <c r="J9" s="1">
        <v>8777</v>
      </c>
      <c r="K9" s="1">
        <v>270</v>
      </c>
      <c r="L9" s="1">
        <v>190</v>
      </c>
      <c r="M9" s="1">
        <v>190</v>
      </c>
      <c r="N9" s="1">
        <v>635</v>
      </c>
      <c r="O9" s="1">
        <v>635</v>
      </c>
      <c r="P9" s="1">
        <v>191</v>
      </c>
      <c r="Q9" s="4">
        <f t="shared" si="0"/>
        <v>12233</v>
      </c>
    </row>
    <row r="10" spans="1:17" ht="14.5" x14ac:dyDescent="0.35">
      <c r="A10" s="12">
        <v>6</v>
      </c>
      <c r="B10" s="1" t="s">
        <v>206</v>
      </c>
      <c r="C10" s="1"/>
      <c r="D10" s="1"/>
      <c r="E10" s="1"/>
      <c r="F10" s="1"/>
      <c r="G10" s="1"/>
      <c r="H10" s="1"/>
      <c r="I10" s="1"/>
      <c r="J10" s="1">
        <v>500</v>
      </c>
      <c r="K10" s="1">
        <v>217</v>
      </c>
      <c r="L10" s="1"/>
      <c r="M10" s="1"/>
      <c r="N10" s="1"/>
      <c r="O10" s="1"/>
      <c r="P10" s="1"/>
      <c r="Q10" s="4">
        <f t="shared" si="0"/>
        <v>717</v>
      </c>
    </row>
    <row r="11" spans="1:17" ht="14.5" x14ac:dyDescent="0.35">
      <c r="A11" s="12">
        <v>7</v>
      </c>
      <c r="B11" s="1" t="s">
        <v>193</v>
      </c>
      <c r="C11" s="1"/>
      <c r="D11" s="1"/>
      <c r="E11" s="1">
        <v>10840</v>
      </c>
      <c r="F11" s="1">
        <v>10840</v>
      </c>
      <c r="G11" s="1">
        <v>10840</v>
      </c>
      <c r="H11" s="1">
        <v>10840</v>
      </c>
      <c r="I11" s="1">
        <v>10840</v>
      </c>
      <c r="J11" s="1">
        <v>10840</v>
      </c>
      <c r="K11" s="1">
        <v>10840</v>
      </c>
      <c r="L11" s="1">
        <v>15140</v>
      </c>
      <c r="M11" s="1">
        <v>15141</v>
      </c>
      <c r="N11" s="1">
        <v>15141</v>
      </c>
      <c r="O11" s="1">
        <v>14854</v>
      </c>
      <c r="P11" s="1">
        <v>14854</v>
      </c>
      <c r="Q11" s="4">
        <f t="shared" si="0"/>
        <v>151010</v>
      </c>
    </row>
    <row r="12" spans="1:17" ht="14.5" x14ac:dyDescent="0.35">
      <c r="A12" s="12"/>
      <c r="B12" s="4" t="s">
        <v>207</v>
      </c>
      <c r="C12" s="1"/>
      <c r="D12" s="1"/>
      <c r="E12" s="4">
        <f>SUM(E5:E11)</f>
        <v>21672</v>
      </c>
      <c r="F12" s="4">
        <f t="shared" ref="F12:P12" si="1">SUM(F5:F11)</f>
        <v>21672</v>
      </c>
      <c r="G12" s="4">
        <f t="shared" si="1"/>
        <v>33199</v>
      </c>
      <c r="H12" s="4">
        <f t="shared" si="1"/>
        <v>22993</v>
      </c>
      <c r="I12" s="4">
        <f t="shared" si="1"/>
        <v>23461</v>
      </c>
      <c r="J12" s="4">
        <f t="shared" si="1"/>
        <v>30681</v>
      </c>
      <c r="K12" s="4">
        <f t="shared" si="1"/>
        <v>21891</v>
      </c>
      <c r="L12" s="4">
        <f t="shared" si="1"/>
        <v>29844</v>
      </c>
      <c r="M12" s="4">
        <f t="shared" si="1"/>
        <v>38872</v>
      </c>
      <c r="N12" s="4">
        <f t="shared" si="1"/>
        <v>30413</v>
      </c>
      <c r="O12" s="4">
        <f t="shared" si="1"/>
        <v>30126</v>
      </c>
      <c r="P12" s="4">
        <f t="shared" si="1"/>
        <v>29683</v>
      </c>
      <c r="Q12" s="4">
        <f>SUM(Q5:Q11)</f>
        <v>334507</v>
      </c>
    </row>
    <row r="13" spans="1:17" ht="14.5" x14ac:dyDescent="0.35">
      <c r="A13" s="12"/>
      <c r="B13" s="1"/>
      <c r="C13" s="1"/>
      <c r="D13" s="1"/>
      <c r="E13" s="1"/>
      <c r="F13" s="1"/>
      <c r="G13" s="1" t="s">
        <v>208</v>
      </c>
      <c r="H13" s="1"/>
      <c r="I13" s="1"/>
      <c r="J13" s="1"/>
      <c r="K13" s="1"/>
      <c r="L13" s="1"/>
      <c r="M13" s="1"/>
      <c r="N13" s="1"/>
      <c r="O13" s="1"/>
      <c r="P13" s="1"/>
      <c r="Q13" s="4"/>
    </row>
    <row r="14" spans="1:17" ht="14.5" x14ac:dyDescent="0.35">
      <c r="A14" s="12"/>
      <c r="B14" s="4" t="s">
        <v>184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</row>
    <row r="15" spans="1:17" ht="14.5" x14ac:dyDescent="0.35">
      <c r="A15" s="12">
        <v>1</v>
      </c>
      <c r="B15" s="1" t="s">
        <v>187</v>
      </c>
      <c r="C15" s="1"/>
      <c r="D15" s="1"/>
      <c r="E15" s="1">
        <v>8774</v>
      </c>
      <c r="F15" s="1">
        <v>8774</v>
      </c>
      <c r="G15" s="1">
        <v>8774</v>
      </c>
      <c r="H15" s="1">
        <v>8774</v>
      </c>
      <c r="I15" s="1">
        <v>8774</v>
      </c>
      <c r="J15" s="1">
        <v>8774</v>
      </c>
      <c r="K15" s="1">
        <v>8774</v>
      </c>
      <c r="L15" s="1">
        <v>8745</v>
      </c>
      <c r="M15" s="1">
        <v>8744</v>
      </c>
      <c r="N15" s="1">
        <v>8744</v>
      </c>
      <c r="O15" s="1">
        <v>8754</v>
      </c>
      <c r="P15" s="1">
        <v>8755</v>
      </c>
      <c r="Q15" s="4">
        <f t="shared" ref="Q15:Q23" si="2">SUM(E15:P15)</f>
        <v>105160</v>
      </c>
    </row>
    <row r="16" spans="1:17" ht="14.5" x14ac:dyDescent="0.35">
      <c r="A16" s="12">
        <v>2</v>
      </c>
      <c r="B16" s="1" t="s">
        <v>209</v>
      </c>
      <c r="C16" s="1"/>
      <c r="D16" s="1"/>
      <c r="E16" s="1">
        <v>1501</v>
      </c>
      <c r="F16" s="1">
        <v>1501</v>
      </c>
      <c r="G16" s="1">
        <v>1501</v>
      </c>
      <c r="H16" s="1">
        <v>1501</v>
      </c>
      <c r="I16" s="1">
        <v>1501</v>
      </c>
      <c r="J16" s="1">
        <v>1501</v>
      </c>
      <c r="K16" s="1">
        <v>1502</v>
      </c>
      <c r="L16" s="1">
        <v>1531</v>
      </c>
      <c r="M16" s="1">
        <v>1531</v>
      </c>
      <c r="N16" s="1">
        <v>1531</v>
      </c>
      <c r="O16" s="1">
        <v>1504</v>
      </c>
      <c r="P16" s="1">
        <v>1504</v>
      </c>
      <c r="Q16" s="4">
        <f t="shared" si="2"/>
        <v>18109</v>
      </c>
    </row>
    <row r="17" spans="1:17" ht="14.5" x14ac:dyDescent="0.35">
      <c r="A17" s="12">
        <v>3</v>
      </c>
      <c r="B17" s="1" t="s">
        <v>210</v>
      </c>
      <c r="C17" s="1"/>
      <c r="D17" s="1"/>
      <c r="E17" s="1">
        <v>3467</v>
      </c>
      <c r="F17" s="1">
        <v>3467</v>
      </c>
      <c r="G17" s="1">
        <v>3467</v>
      </c>
      <c r="H17" s="1">
        <v>3467</v>
      </c>
      <c r="I17" s="1">
        <v>3467</v>
      </c>
      <c r="J17" s="1">
        <v>3467</v>
      </c>
      <c r="K17" s="1">
        <v>3467</v>
      </c>
      <c r="L17" s="1">
        <v>6590</v>
      </c>
      <c r="M17" s="1">
        <v>6590</v>
      </c>
      <c r="N17" s="1">
        <v>6590</v>
      </c>
      <c r="O17" s="1">
        <v>6163</v>
      </c>
      <c r="P17" s="1">
        <v>6163</v>
      </c>
      <c r="Q17" s="4">
        <f t="shared" si="2"/>
        <v>56365</v>
      </c>
    </row>
    <row r="18" spans="1:17" ht="14.5" x14ac:dyDescent="0.35">
      <c r="A18" s="12">
        <v>4</v>
      </c>
      <c r="B18" s="1" t="s">
        <v>130</v>
      </c>
      <c r="C18" s="1"/>
      <c r="D18" s="1"/>
      <c r="E18" s="1">
        <v>373</v>
      </c>
      <c r="F18" s="1">
        <v>373</v>
      </c>
      <c r="G18" s="1">
        <v>373</v>
      </c>
      <c r="H18" s="1">
        <v>373</v>
      </c>
      <c r="I18" s="1">
        <v>373</v>
      </c>
      <c r="J18" s="1">
        <v>373</v>
      </c>
      <c r="K18" s="1">
        <v>374</v>
      </c>
      <c r="L18" s="1">
        <v>350</v>
      </c>
      <c r="M18" s="1">
        <v>350</v>
      </c>
      <c r="N18" s="1">
        <v>350</v>
      </c>
      <c r="O18" s="1">
        <v>337</v>
      </c>
      <c r="P18" s="1">
        <v>338</v>
      </c>
      <c r="Q18" s="4">
        <f t="shared" si="2"/>
        <v>4337</v>
      </c>
    </row>
    <row r="19" spans="1:17" ht="14.5" x14ac:dyDescent="0.35">
      <c r="A19" s="12">
        <v>5</v>
      </c>
      <c r="B19" s="1" t="s">
        <v>211</v>
      </c>
      <c r="C19" s="1"/>
      <c r="D19" s="1"/>
      <c r="E19" s="1">
        <v>1536</v>
      </c>
      <c r="F19" s="1">
        <v>1536</v>
      </c>
      <c r="G19" s="1">
        <v>1537</v>
      </c>
      <c r="H19" s="1">
        <v>3430</v>
      </c>
      <c r="I19" s="1">
        <v>1537</v>
      </c>
      <c r="J19" s="1">
        <v>1537</v>
      </c>
      <c r="K19" s="1">
        <v>1537</v>
      </c>
      <c r="L19" s="1">
        <v>1537</v>
      </c>
      <c r="M19" s="1">
        <v>1537</v>
      </c>
      <c r="N19" s="1">
        <v>1537</v>
      </c>
      <c r="O19" s="1">
        <v>1125</v>
      </c>
      <c r="P19" s="1">
        <v>1125</v>
      </c>
      <c r="Q19" s="4">
        <f t="shared" si="2"/>
        <v>19511</v>
      </c>
    </row>
    <row r="20" spans="1:17" ht="14.5" x14ac:dyDescent="0.35">
      <c r="A20" s="12">
        <v>6</v>
      </c>
      <c r="B20" s="1" t="s">
        <v>212</v>
      </c>
      <c r="C20" s="1"/>
      <c r="D20" s="1"/>
      <c r="E20" s="1"/>
      <c r="F20" s="1"/>
      <c r="G20" s="1"/>
      <c r="H20" s="1"/>
      <c r="I20" s="1"/>
      <c r="J20" s="1">
        <v>1079</v>
      </c>
      <c r="K20" s="1">
        <v>1080</v>
      </c>
      <c r="L20" s="1">
        <v>103</v>
      </c>
      <c r="M20" s="1"/>
      <c r="N20" s="1"/>
      <c r="O20" s="1"/>
      <c r="P20" s="1"/>
      <c r="Q20" s="4">
        <f t="shared" si="2"/>
        <v>2262</v>
      </c>
    </row>
    <row r="21" spans="1:17" ht="14.5" x14ac:dyDescent="0.35">
      <c r="A21" s="12">
        <v>7</v>
      </c>
      <c r="B21" s="1" t="s">
        <v>213</v>
      </c>
      <c r="C21" s="1"/>
      <c r="D21" s="1"/>
      <c r="E21" s="1">
        <v>631</v>
      </c>
      <c r="F21" s="1">
        <v>11303</v>
      </c>
      <c r="G21" s="1">
        <v>631</v>
      </c>
      <c r="H21" s="1">
        <v>631</v>
      </c>
      <c r="I21" s="1">
        <v>631</v>
      </c>
      <c r="J21" s="1">
        <v>631</v>
      </c>
      <c r="K21" s="1">
        <v>631</v>
      </c>
      <c r="L21" s="1">
        <v>852</v>
      </c>
      <c r="M21" s="1">
        <v>852</v>
      </c>
      <c r="N21" s="1">
        <v>852</v>
      </c>
      <c r="O21" s="1">
        <v>1965</v>
      </c>
      <c r="P21" s="1">
        <v>1965</v>
      </c>
      <c r="Q21" s="4">
        <f t="shared" si="2"/>
        <v>21575</v>
      </c>
    </row>
    <row r="22" spans="1:17" ht="14.5" x14ac:dyDescent="0.35">
      <c r="A22" s="12">
        <v>8</v>
      </c>
      <c r="B22" s="1" t="s">
        <v>194</v>
      </c>
      <c r="C22" s="1"/>
      <c r="D22" s="1"/>
      <c r="E22" s="1">
        <v>6473</v>
      </c>
      <c r="F22" s="1">
        <v>6473</v>
      </c>
      <c r="G22" s="1">
        <v>6473</v>
      </c>
      <c r="H22" s="1">
        <v>6473</v>
      </c>
      <c r="I22" s="1">
        <v>6473</v>
      </c>
      <c r="J22" s="1">
        <v>6473</v>
      </c>
      <c r="K22" s="1">
        <v>6473</v>
      </c>
      <c r="L22" s="1">
        <v>12358</v>
      </c>
      <c r="M22" s="1">
        <v>12358</v>
      </c>
      <c r="N22" s="1">
        <v>12357</v>
      </c>
      <c r="O22" s="1">
        <v>12070</v>
      </c>
      <c r="P22" s="1">
        <v>12070</v>
      </c>
      <c r="Q22" s="4">
        <f t="shared" si="2"/>
        <v>106524</v>
      </c>
    </row>
    <row r="23" spans="1:17" ht="14.5" x14ac:dyDescent="0.35">
      <c r="A23" s="12">
        <v>9</v>
      </c>
      <c r="B23" s="1" t="s">
        <v>214</v>
      </c>
      <c r="C23" s="1"/>
      <c r="D23" s="1"/>
      <c r="E23" s="1"/>
      <c r="F23" s="1"/>
      <c r="G23" s="1"/>
      <c r="H23" s="1"/>
      <c r="I23" s="1"/>
      <c r="J23" s="1"/>
      <c r="K23" s="1"/>
      <c r="L23" s="1">
        <v>664</v>
      </c>
      <c r="M23" s="1"/>
      <c r="N23" s="1"/>
      <c r="O23" s="1"/>
      <c r="P23" s="1"/>
      <c r="Q23" s="4">
        <f t="shared" si="2"/>
        <v>664</v>
      </c>
    </row>
    <row r="24" spans="1:17" ht="14.5" x14ac:dyDescent="0.35">
      <c r="A24" s="1"/>
      <c r="B24" s="4" t="s">
        <v>158</v>
      </c>
      <c r="C24" s="1"/>
      <c r="D24" s="1"/>
      <c r="E24" s="4">
        <f t="shared" ref="E24:P24" si="3">SUM(E18:E22)</f>
        <v>9013</v>
      </c>
      <c r="F24" s="4">
        <f t="shared" si="3"/>
        <v>19685</v>
      </c>
      <c r="G24" s="4">
        <f t="shared" si="3"/>
        <v>9014</v>
      </c>
      <c r="H24" s="4">
        <f t="shared" si="3"/>
        <v>10907</v>
      </c>
      <c r="I24" s="4">
        <f t="shared" si="3"/>
        <v>9014</v>
      </c>
      <c r="J24" s="4">
        <f t="shared" si="3"/>
        <v>10093</v>
      </c>
      <c r="K24" s="4">
        <f t="shared" si="3"/>
        <v>10095</v>
      </c>
      <c r="L24" s="4">
        <f t="shared" si="3"/>
        <v>15200</v>
      </c>
      <c r="M24" s="4">
        <f t="shared" si="3"/>
        <v>15097</v>
      </c>
      <c r="N24" s="4">
        <f t="shared" si="3"/>
        <v>15096</v>
      </c>
      <c r="O24" s="4">
        <f t="shared" si="3"/>
        <v>15497</v>
      </c>
      <c r="P24" s="4">
        <f t="shared" si="3"/>
        <v>15498</v>
      </c>
      <c r="Q24" s="4">
        <f>SUM(Q15:Q23)</f>
        <v>334507</v>
      </c>
    </row>
    <row r="25" spans="1:17" x14ac:dyDescent="0.3">
      <c r="B25" s="1" t="s">
        <v>215</v>
      </c>
      <c r="C25" s="1"/>
      <c r="D25" s="1"/>
      <c r="E25" s="1">
        <f t="shared" ref="E25:Q25" si="4">SUM(E12-E24)</f>
        <v>12659</v>
      </c>
      <c r="F25" s="1">
        <f t="shared" si="4"/>
        <v>1987</v>
      </c>
      <c r="G25" s="1">
        <f t="shared" si="4"/>
        <v>24185</v>
      </c>
      <c r="H25" s="1">
        <f t="shared" si="4"/>
        <v>12086</v>
      </c>
      <c r="I25" s="1">
        <f t="shared" si="4"/>
        <v>14447</v>
      </c>
      <c r="J25" s="1">
        <f t="shared" si="4"/>
        <v>20588</v>
      </c>
      <c r="K25" s="1">
        <f t="shared" si="4"/>
        <v>11796</v>
      </c>
      <c r="L25" s="1">
        <f t="shared" si="4"/>
        <v>14644</v>
      </c>
      <c r="M25" s="1">
        <f t="shared" si="4"/>
        <v>23775</v>
      </c>
      <c r="N25" s="1">
        <f t="shared" si="4"/>
        <v>15317</v>
      </c>
      <c r="O25" s="1">
        <f t="shared" si="4"/>
        <v>14629</v>
      </c>
      <c r="P25" s="1">
        <f t="shared" si="4"/>
        <v>14185</v>
      </c>
      <c r="Q25" s="1">
        <f t="shared" si="4"/>
        <v>0</v>
      </c>
    </row>
    <row r="26" spans="1:17" x14ac:dyDescent="0.3">
      <c r="B26" s="119" t="s">
        <v>472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</row>
    <row r="27" spans="1:17" x14ac:dyDescent="0.3">
      <c r="B27" s="126" t="s">
        <v>435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</sheetData>
  <mergeCells count="5">
    <mergeCell ref="O1:Q1"/>
    <mergeCell ref="M2:Q2"/>
    <mergeCell ref="O3:Q3"/>
    <mergeCell ref="B27:Q27"/>
    <mergeCell ref="B26:Q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3" workbookViewId="0">
      <selection activeCell="I9" sqref="I9"/>
    </sheetView>
  </sheetViews>
  <sheetFormatPr defaultRowHeight="12" x14ac:dyDescent="0.3"/>
  <cols>
    <col min="3" max="3" width="9.77734375" customWidth="1"/>
    <col min="4" max="4" width="12.88671875" customWidth="1"/>
    <col min="6" max="6" width="14.6640625" customWidth="1"/>
    <col min="7" max="7" width="15.21875" customWidth="1"/>
    <col min="8" max="8" width="16.21875" customWidth="1"/>
    <col min="259" max="259" width="9.77734375" customWidth="1"/>
    <col min="260" max="260" width="12.88671875" customWidth="1"/>
    <col min="262" max="262" width="14.6640625" customWidth="1"/>
    <col min="263" max="263" width="15.21875" customWidth="1"/>
    <col min="264" max="264" width="16.21875" customWidth="1"/>
    <col min="515" max="515" width="9.77734375" customWidth="1"/>
    <col min="516" max="516" width="12.88671875" customWidth="1"/>
    <col min="518" max="518" width="14.6640625" customWidth="1"/>
    <col min="519" max="519" width="15.21875" customWidth="1"/>
    <col min="520" max="520" width="16.21875" customWidth="1"/>
    <col min="771" max="771" width="9.77734375" customWidth="1"/>
    <col min="772" max="772" width="12.88671875" customWidth="1"/>
    <col min="774" max="774" width="14.6640625" customWidth="1"/>
    <col min="775" max="775" width="15.21875" customWidth="1"/>
    <col min="776" max="776" width="16.21875" customWidth="1"/>
    <col min="1027" max="1027" width="9.77734375" customWidth="1"/>
    <col min="1028" max="1028" width="12.88671875" customWidth="1"/>
    <col min="1030" max="1030" width="14.6640625" customWidth="1"/>
    <col min="1031" max="1031" width="15.21875" customWidth="1"/>
    <col min="1032" max="1032" width="16.21875" customWidth="1"/>
    <col min="1283" max="1283" width="9.77734375" customWidth="1"/>
    <col min="1284" max="1284" width="12.88671875" customWidth="1"/>
    <col min="1286" max="1286" width="14.6640625" customWidth="1"/>
    <col min="1287" max="1287" width="15.21875" customWidth="1"/>
    <col min="1288" max="1288" width="16.21875" customWidth="1"/>
    <col min="1539" max="1539" width="9.77734375" customWidth="1"/>
    <col min="1540" max="1540" width="12.88671875" customWidth="1"/>
    <col min="1542" max="1542" width="14.6640625" customWidth="1"/>
    <col min="1543" max="1543" width="15.21875" customWidth="1"/>
    <col min="1544" max="1544" width="16.21875" customWidth="1"/>
    <col min="1795" max="1795" width="9.77734375" customWidth="1"/>
    <col min="1796" max="1796" width="12.88671875" customWidth="1"/>
    <col min="1798" max="1798" width="14.6640625" customWidth="1"/>
    <col min="1799" max="1799" width="15.21875" customWidth="1"/>
    <col min="1800" max="1800" width="16.21875" customWidth="1"/>
    <col min="2051" max="2051" width="9.77734375" customWidth="1"/>
    <col min="2052" max="2052" width="12.88671875" customWidth="1"/>
    <col min="2054" max="2054" width="14.6640625" customWidth="1"/>
    <col min="2055" max="2055" width="15.21875" customWidth="1"/>
    <col min="2056" max="2056" width="16.21875" customWidth="1"/>
    <col min="2307" max="2307" width="9.77734375" customWidth="1"/>
    <col min="2308" max="2308" width="12.88671875" customWidth="1"/>
    <col min="2310" max="2310" width="14.6640625" customWidth="1"/>
    <col min="2311" max="2311" width="15.21875" customWidth="1"/>
    <col min="2312" max="2312" width="16.21875" customWidth="1"/>
    <col min="2563" max="2563" width="9.77734375" customWidth="1"/>
    <col min="2564" max="2564" width="12.88671875" customWidth="1"/>
    <col min="2566" max="2566" width="14.6640625" customWidth="1"/>
    <col min="2567" max="2567" width="15.21875" customWidth="1"/>
    <col min="2568" max="2568" width="16.21875" customWidth="1"/>
    <col min="2819" max="2819" width="9.77734375" customWidth="1"/>
    <col min="2820" max="2820" width="12.88671875" customWidth="1"/>
    <col min="2822" max="2822" width="14.6640625" customWidth="1"/>
    <col min="2823" max="2823" width="15.21875" customWidth="1"/>
    <col min="2824" max="2824" width="16.21875" customWidth="1"/>
    <col min="3075" max="3075" width="9.77734375" customWidth="1"/>
    <col min="3076" max="3076" width="12.88671875" customWidth="1"/>
    <col min="3078" max="3078" width="14.6640625" customWidth="1"/>
    <col min="3079" max="3079" width="15.21875" customWidth="1"/>
    <col min="3080" max="3080" width="16.21875" customWidth="1"/>
    <col min="3331" max="3331" width="9.77734375" customWidth="1"/>
    <col min="3332" max="3332" width="12.88671875" customWidth="1"/>
    <col min="3334" max="3334" width="14.6640625" customWidth="1"/>
    <col min="3335" max="3335" width="15.21875" customWidth="1"/>
    <col min="3336" max="3336" width="16.21875" customWidth="1"/>
    <col min="3587" max="3587" width="9.77734375" customWidth="1"/>
    <col min="3588" max="3588" width="12.88671875" customWidth="1"/>
    <col min="3590" max="3590" width="14.6640625" customWidth="1"/>
    <col min="3591" max="3591" width="15.21875" customWidth="1"/>
    <col min="3592" max="3592" width="16.21875" customWidth="1"/>
    <col min="3843" max="3843" width="9.77734375" customWidth="1"/>
    <col min="3844" max="3844" width="12.88671875" customWidth="1"/>
    <col min="3846" max="3846" width="14.6640625" customWidth="1"/>
    <col min="3847" max="3847" width="15.21875" customWidth="1"/>
    <col min="3848" max="3848" width="16.21875" customWidth="1"/>
    <col min="4099" max="4099" width="9.77734375" customWidth="1"/>
    <col min="4100" max="4100" width="12.88671875" customWidth="1"/>
    <col min="4102" max="4102" width="14.6640625" customWidth="1"/>
    <col min="4103" max="4103" width="15.21875" customWidth="1"/>
    <col min="4104" max="4104" width="16.21875" customWidth="1"/>
    <col min="4355" max="4355" width="9.77734375" customWidth="1"/>
    <col min="4356" max="4356" width="12.88671875" customWidth="1"/>
    <col min="4358" max="4358" width="14.6640625" customWidth="1"/>
    <col min="4359" max="4359" width="15.21875" customWidth="1"/>
    <col min="4360" max="4360" width="16.21875" customWidth="1"/>
    <col min="4611" max="4611" width="9.77734375" customWidth="1"/>
    <col min="4612" max="4612" width="12.88671875" customWidth="1"/>
    <col min="4614" max="4614" width="14.6640625" customWidth="1"/>
    <col min="4615" max="4615" width="15.21875" customWidth="1"/>
    <col min="4616" max="4616" width="16.21875" customWidth="1"/>
    <col min="4867" max="4867" width="9.77734375" customWidth="1"/>
    <col min="4868" max="4868" width="12.88671875" customWidth="1"/>
    <col min="4870" max="4870" width="14.6640625" customWidth="1"/>
    <col min="4871" max="4871" width="15.21875" customWidth="1"/>
    <col min="4872" max="4872" width="16.21875" customWidth="1"/>
    <col min="5123" max="5123" width="9.77734375" customWidth="1"/>
    <col min="5124" max="5124" width="12.88671875" customWidth="1"/>
    <col min="5126" max="5126" width="14.6640625" customWidth="1"/>
    <col min="5127" max="5127" width="15.21875" customWidth="1"/>
    <col min="5128" max="5128" width="16.21875" customWidth="1"/>
    <col min="5379" max="5379" width="9.77734375" customWidth="1"/>
    <col min="5380" max="5380" width="12.88671875" customWidth="1"/>
    <col min="5382" max="5382" width="14.6640625" customWidth="1"/>
    <col min="5383" max="5383" width="15.21875" customWidth="1"/>
    <col min="5384" max="5384" width="16.21875" customWidth="1"/>
    <col min="5635" max="5635" width="9.77734375" customWidth="1"/>
    <col min="5636" max="5636" width="12.88671875" customWidth="1"/>
    <col min="5638" max="5638" width="14.6640625" customWidth="1"/>
    <col min="5639" max="5639" width="15.21875" customWidth="1"/>
    <col min="5640" max="5640" width="16.21875" customWidth="1"/>
    <col min="5891" max="5891" width="9.77734375" customWidth="1"/>
    <col min="5892" max="5892" width="12.88671875" customWidth="1"/>
    <col min="5894" max="5894" width="14.6640625" customWidth="1"/>
    <col min="5895" max="5895" width="15.21875" customWidth="1"/>
    <col min="5896" max="5896" width="16.21875" customWidth="1"/>
    <col min="6147" max="6147" width="9.77734375" customWidth="1"/>
    <col min="6148" max="6148" width="12.88671875" customWidth="1"/>
    <col min="6150" max="6150" width="14.6640625" customWidth="1"/>
    <col min="6151" max="6151" width="15.21875" customWidth="1"/>
    <col min="6152" max="6152" width="16.21875" customWidth="1"/>
    <col min="6403" max="6403" width="9.77734375" customWidth="1"/>
    <col min="6404" max="6404" width="12.88671875" customWidth="1"/>
    <col min="6406" max="6406" width="14.6640625" customWidth="1"/>
    <col min="6407" max="6407" width="15.21875" customWidth="1"/>
    <col min="6408" max="6408" width="16.21875" customWidth="1"/>
    <col min="6659" max="6659" width="9.77734375" customWidth="1"/>
    <col min="6660" max="6660" width="12.88671875" customWidth="1"/>
    <col min="6662" max="6662" width="14.6640625" customWidth="1"/>
    <col min="6663" max="6663" width="15.21875" customWidth="1"/>
    <col min="6664" max="6664" width="16.21875" customWidth="1"/>
    <col min="6915" max="6915" width="9.77734375" customWidth="1"/>
    <col min="6916" max="6916" width="12.88671875" customWidth="1"/>
    <col min="6918" max="6918" width="14.6640625" customWidth="1"/>
    <col min="6919" max="6919" width="15.21875" customWidth="1"/>
    <col min="6920" max="6920" width="16.21875" customWidth="1"/>
    <col min="7171" max="7171" width="9.77734375" customWidth="1"/>
    <col min="7172" max="7172" width="12.88671875" customWidth="1"/>
    <col min="7174" max="7174" width="14.6640625" customWidth="1"/>
    <col min="7175" max="7175" width="15.21875" customWidth="1"/>
    <col min="7176" max="7176" width="16.21875" customWidth="1"/>
    <col min="7427" max="7427" width="9.77734375" customWidth="1"/>
    <col min="7428" max="7428" width="12.88671875" customWidth="1"/>
    <col min="7430" max="7430" width="14.6640625" customWidth="1"/>
    <col min="7431" max="7431" width="15.21875" customWidth="1"/>
    <col min="7432" max="7432" width="16.21875" customWidth="1"/>
    <col min="7683" max="7683" width="9.77734375" customWidth="1"/>
    <col min="7684" max="7684" width="12.88671875" customWidth="1"/>
    <col min="7686" max="7686" width="14.6640625" customWidth="1"/>
    <col min="7687" max="7687" width="15.21875" customWidth="1"/>
    <col min="7688" max="7688" width="16.21875" customWidth="1"/>
    <col min="7939" max="7939" width="9.77734375" customWidth="1"/>
    <col min="7940" max="7940" width="12.88671875" customWidth="1"/>
    <col min="7942" max="7942" width="14.6640625" customWidth="1"/>
    <col min="7943" max="7943" width="15.21875" customWidth="1"/>
    <col min="7944" max="7944" width="16.21875" customWidth="1"/>
    <col min="8195" max="8195" width="9.77734375" customWidth="1"/>
    <col min="8196" max="8196" width="12.88671875" customWidth="1"/>
    <col min="8198" max="8198" width="14.6640625" customWidth="1"/>
    <col min="8199" max="8199" width="15.21875" customWidth="1"/>
    <col min="8200" max="8200" width="16.21875" customWidth="1"/>
    <col min="8451" max="8451" width="9.77734375" customWidth="1"/>
    <col min="8452" max="8452" width="12.88671875" customWidth="1"/>
    <col min="8454" max="8454" width="14.6640625" customWidth="1"/>
    <col min="8455" max="8455" width="15.21875" customWidth="1"/>
    <col min="8456" max="8456" width="16.21875" customWidth="1"/>
    <col min="8707" max="8707" width="9.77734375" customWidth="1"/>
    <col min="8708" max="8708" width="12.88671875" customWidth="1"/>
    <col min="8710" max="8710" width="14.6640625" customWidth="1"/>
    <col min="8711" max="8711" width="15.21875" customWidth="1"/>
    <col min="8712" max="8712" width="16.21875" customWidth="1"/>
    <col min="8963" max="8963" width="9.77734375" customWidth="1"/>
    <col min="8964" max="8964" width="12.88671875" customWidth="1"/>
    <col min="8966" max="8966" width="14.6640625" customWidth="1"/>
    <col min="8967" max="8967" width="15.21875" customWidth="1"/>
    <col min="8968" max="8968" width="16.21875" customWidth="1"/>
    <col min="9219" max="9219" width="9.77734375" customWidth="1"/>
    <col min="9220" max="9220" width="12.88671875" customWidth="1"/>
    <col min="9222" max="9222" width="14.6640625" customWidth="1"/>
    <col min="9223" max="9223" width="15.21875" customWidth="1"/>
    <col min="9224" max="9224" width="16.21875" customWidth="1"/>
    <col min="9475" max="9475" width="9.77734375" customWidth="1"/>
    <col min="9476" max="9476" width="12.88671875" customWidth="1"/>
    <col min="9478" max="9478" width="14.6640625" customWidth="1"/>
    <col min="9479" max="9479" width="15.21875" customWidth="1"/>
    <col min="9480" max="9480" width="16.21875" customWidth="1"/>
    <col min="9731" max="9731" width="9.77734375" customWidth="1"/>
    <col min="9732" max="9732" width="12.88671875" customWidth="1"/>
    <col min="9734" max="9734" width="14.6640625" customWidth="1"/>
    <col min="9735" max="9735" width="15.21875" customWidth="1"/>
    <col min="9736" max="9736" width="16.21875" customWidth="1"/>
    <col min="9987" max="9987" width="9.77734375" customWidth="1"/>
    <col min="9988" max="9988" width="12.88671875" customWidth="1"/>
    <col min="9990" max="9990" width="14.6640625" customWidth="1"/>
    <col min="9991" max="9991" width="15.21875" customWidth="1"/>
    <col min="9992" max="9992" width="16.21875" customWidth="1"/>
    <col min="10243" max="10243" width="9.77734375" customWidth="1"/>
    <col min="10244" max="10244" width="12.88671875" customWidth="1"/>
    <col min="10246" max="10246" width="14.6640625" customWidth="1"/>
    <col min="10247" max="10247" width="15.21875" customWidth="1"/>
    <col min="10248" max="10248" width="16.21875" customWidth="1"/>
    <col min="10499" max="10499" width="9.77734375" customWidth="1"/>
    <col min="10500" max="10500" width="12.88671875" customWidth="1"/>
    <col min="10502" max="10502" width="14.6640625" customWidth="1"/>
    <col min="10503" max="10503" width="15.21875" customWidth="1"/>
    <col min="10504" max="10504" width="16.21875" customWidth="1"/>
    <col min="10755" max="10755" width="9.77734375" customWidth="1"/>
    <col min="10756" max="10756" width="12.88671875" customWidth="1"/>
    <col min="10758" max="10758" width="14.6640625" customWidth="1"/>
    <col min="10759" max="10759" width="15.21875" customWidth="1"/>
    <col min="10760" max="10760" width="16.21875" customWidth="1"/>
    <col min="11011" max="11011" width="9.77734375" customWidth="1"/>
    <col min="11012" max="11012" width="12.88671875" customWidth="1"/>
    <col min="11014" max="11014" width="14.6640625" customWidth="1"/>
    <col min="11015" max="11015" width="15.21875" customWidth="1"/>
    <col min="11016" max="11016" width="16.21875" customWidth="1"/>
    <col min="11267" max="11267" width="9.77734375" customWidth="1"/>
    <col min="11268" max="11268" width="12.88671875" customWidth="1"/>
    <col min="11270" max="11270" width="14.6640625" customWidth="1"/>
    <col min="11271" max="11271" width="15.21875" customWidth="1"/>
    <col min="11272" max="11272" width="16.21875" customWidth="1"/>
    <col min="11523" max="11523" width="9.77734375" customWidth="1"/>
    <col min="11524" max="11524" width="12.88671875" customWidth="1"/>
    <col min="11526" max="11526" width="14.6640625" customWidth="1"/>
    <col min="11527" max="11527" width="15.21875" customWidth="1"/>
    <col min="11528" max="11528" width="16.21875" customWidth="1"/>
    <col min="11779" max="11779" width="9.77734375" customWidth="1"/>
    <col min="11780" max="11780" width="12.88671875" customWidth="1"/>
    <col min="11782" max="11782" width="14.6640625" customWidth="1"/>
    <col min="11783" max="11783" width="15.21875" customWidth="1"/>
    <col min="11784" max="11784" width="16.21875" customWidth="1"/>
    <col min="12035" max="12035" width="9.77734375" customWidth="1"/>
    <col min="12036" max="12036" width="12.88671875" customWidth="1"/>
    <col min="12038" max="12038" width="14.6640625" customWidth="1"/>
    <col min="12039" max="12039" width="15.21875" customWidth="1"/>
    <col min="12040" max="12040" width="16.21875" customWidth="1"/>
    <col min="12291" max="12291" width="9.77734375" customWidth="1"/>
    <col min="12292" max="12292" width="12.88671875" customWidth="1"/>
    <col min="12294" max="12294" width="14.6640625" customWidth="1"/>
    <col min="12295" max="12295" width="15.21875" customWidth="1"/>
    <col min="12296" max="12296" width="16.21875" customWidth="1"/>
    <col min="12547" max="12547" width="9.77734375" customWidth="1"/>
    <col min="12548" max="12548" width="12.88671875" customWidth="1"/>
    <col min="12550" max="12550" width="14.6640625" customWidth="1"/>
    <col min="12551" max="12551" width="15.21875" customWidth="1"/>
    <col min="12552" max="12552" width="16.21875" customWidth="1"/>
    <col min="12803" max="12803" width="9.77734375" customWidth="1"/>
    <col min="12804" max="12804" width="12.88671875" customWidth="1"/>
    <col min="12806" max="12806" width="14.6640625" customWidth="1"/>
    <col min="12807" max="12807" width="15.21875" customWidth="1"/>
    <col min="12808" max="12808" width="16.21875" customWidth="1"/>
    <col min="13059" max="13059" width="9.77734375" customWidth="1"/>
    <col min="13060" max="13060" width="12.88671875" customWidth="1"/>
    <col min="13062" max="13062" width="14.6640625" customWidth="1"/>
    <col min="13063" max="13063" width="15.21875" customWidth="1"/>
    <col min="13064" max="13064" width="16.21875" customWidth="1"/>
    <col min="13315" max="13315" width="9.77734375" customWidth="1"/>
    <col min="13316" max="13316" width="12.88671875" customWidth="1"/>
    <col min="13318" max="13318" width="14.6640625" customWidth="1"/>
    <col min="13319" max="13319" width="15.21875" customWidth="1"/>
    <col min="13320" max="13320" width="16.21875" customWidth="1"/>
    <col min="13571" max="13571" width="9.77734375" customWidth="1"/>
    <col min="13572" max="13572" width="12.88671875" customWidth="1"/>
    <col min="13574" max="13574" width="14.6640625" customWidth="1"/>
    <col min="13575" max="13575" width="15.21875" customWidth="1"/>
    <col min="13576" max="13576" width="16.21875" customWidth="1"/>
    <col min="13827" max="13827" width="9.77734375" customWidth="1"/>
    <col min="13828" max="13828" width="12.88671875" customWidth="1"/>
    <col min="13830" max="13830" width="14.6640625" customWidth="1"/>
    <col min="13831" max="13831" width="15.21875" customWidth="1"/>
    <col min="13832" max="13832" width="16.21875" customWidth="1"/>
    <col min="14083" max="14083" width="9.77734375" customWidth="1"/>
    <col min="14084" max="14084" width="12.88671875" customWidth="1"/>
    <col min="14086" max="14086" width="14.6640625" customWidth="1"/>
    <col min="14087" max="14087" width="15.21875" customWidth="1"/>
    <col min="14088" max="14088" width="16.21875" customWidth="1"/>
    <col min="14339" max="14339" width="9.77734375" customWidth="1"/>
    <col min="14340" max="14340" width="12.88671875" customWidth="1"/>
    <col min="14342" max="14342" width="14.6640625" customWidth="1"/>
    <col min="14343" max="14343" width="15.21875" customWidth="1"/>
    <col min="14344" max="14344" width="16.21875" customWidth="1"/>
    <col min="14595" max="14595" width="9.77734375" customWidth="1"/>
    <col min="14596" max="14596" width="12.88671875" customWidth="1"/>
    <col min="14598" max="14598" width="14.6640625" customWidth="1"/>
    <col min="14599" max="14599" width="15.21875" customWidth="1"/>
    <col min="14600" max="14600" width="16.21875" customWidth="1"/>
    <col min="14851" max="14851" width="9.77734375" customWidth="1"/>
    <col min="14852" max="14852" width="12.88671875" customWidth="1"/>
    <col min="14854" max="14854" width="14.6640625" customWidth="1"/>
    <col min="14855" max="14855" width="15.21875" customWidth="1"/>
    <col min="14856" max="14856" width="16.21875" customWidth="1"/>
    <col min="15107" max="15107" width="9.77734375" customWidth="1"/>
    <col min="15108" max="15108" width="12.88671875" customWidth="1"/>
    <col min="15110" max="15110" width="14.6640625" customWidth="1"/>
    <col min="15111" max="15111" width="15.21875" customWidth="1"/>
    <col min="15112" max="15112" width="16.21875" customWidth="1"/>
    <col min="15363" max="15363" width="9.77734375" customWidth="1"/>
    <col min="15364" max="15364" width="12.88671875" customWidth="1"/>
    <col min="15366" max="15366" width="14.6640625" customWidth="1"/>
    <col min="15367" max="15367" width="15.21875" customWidth="1"/>
    <col min="15368" max="15368" width="16.21875" customWidth="1"/>
    <col min="15619" max="15619" width="9.77734375" customWidth="1"/>
    <col min="15620" max="15620" width="12.88671875" customWidth="1"/>
    <col min="15622" max="15622" width="14.6640625" customWidth="1"/>
    <col min="15623" max="15623" width="15.21875" customWidth="1"/>
    <col min="15624" max="15624" width="16.21875" customWidth="1"/>
    <col min="15875" max="15875" width="9.77734375" customWidth="1"/>
    <col min="15876" max="15876" width="12.88671875" customWidth="1"/>
    <col min="15878" max="15878" width="14.6640625" customWidth="1"/>
    <col min="15879" max="15879" width="15.21875" customWidth="1"/>
    <col min="15880" max="15880" width="16.21875" customWidth="1"/>
    <col min="16131" max="16131" width="9.77734375" customWidth="1"/>
    <col min="16132" max="16132" width="12.88671875" customWidth="1"/>
    <col min="16134" max="16134" width="14.6640625" customWidth="1"/>
    <col min="16135" max="16135" width="15.21875" customWidth="1"/>
    <col min="16136" max="16136" width="16.21875" customWidth="1"/>
  </cols>
  <sheetData>
    <row r="1" spans="1:9" ht="15" x14ac:dyDescent="0.3">
      <c r="A1" s="65"/>
      <c r="B1" s="1"/>
      <c r="C1" s="1"/>
      <c r="D1" s="1"/>
      <c r="E1" s="1"/>
      <c r="F1" s="1"/>
      <c r="G1" s="1"/>
      <c r="H1" s="1"/>
    </row>
    <row r="2" spans="1:9" ht="15" x14ac:dyDescent="0.3">
      <c r="A2" s="65" t="s">
        <v>395</v>
      </c>
      <c r="B2" s="1"/>
      <c r="C2" s="1"/>
      <c r="D2" s="1"/>
      <c r="E2" s="1"/>
      <c r="F2" s="1"/>
      <c r="G2" s="1"/>
      <c r="H2" s="1"/>
    </row>
    <row r="3" spans="1:9" ht="15.5" x14ac:dyDescent="0.35">
      <c r="A3" s="65"/>
      <c r="B3" s="1"/>
      <c r="C3" s="1"/>
      <c r="D3" s="1"/>
      <c r="E3" s="1"/>
      <c r="F3" s="1"/>
      <c r="G3" s="1"/>
      <c r="H3" s="4" t="s">
        <v>396</v>
      </c>
    </row>
    <row r="4" spans="1:9" ht="15" x14ac:dyDescent="0.3">
      <c r="A4" s="65"/>
      <c r="B4" s="1"/>
      <c r="C4" s="1"/>
      <c r="D4" s="1"/>
      <c r="E4" s="1"/>
      <c r="F4" s="13" t="s">
        <v>397</v>
      </c>
      <c r="G4" s="14"/>
      <c r="H4" s="15"/>
      <c r="I4" s="66"/>
    </row>
    <row r="5" spans="1:9" ht="15" x14ac:dyDescent="0.3">
      <c r="A5" s="65"/>
      <c r="B5" s="1"/>
      <c r="C5" s="1"/>
      <c r="D5" s="1"/>
      <c r="E5" s="1"/>
      <c r="F5" s="1"/>
      <c r="G5" s="1"/>
      <c r="H5" s="1"/>
    </row>
    <row r="6" spans="1:9" ht="15" x14ac:dyDescent="0.3">
      <c r="A6" s="65" t="s">
        <v>398</v>
      </c>
      <c r="B6" s="1"/>
      <c r="C6" s="65"/>
      <c r="D6" s="65" t="s">
        <v>399</v>
      </c>
      <c r="E6" s="65" t="s">
        <v>400</v>
      </c>
      <c r="F6" s="65" t="s">
        <v>401</v>
      </c>
      <c r="G6" s="65" t="s">
        <v>402</v>
      </c>
      <c r="H6" s="65" t="s">
        <v>11</v>
      </c>
    </row>
    <row r="7" spans="1:9" ht="15.5" x14ac:dyDescent="0.35">
      <c r="A7" s="65"/>
      <c r="B7" s="1"/>
      <c r="C7" s="1"/>
      <c r="D7" s="1"/>
      <c r="E7" s="1"/>
      <c r="F7" s="1"/>
      <c r="G7" s="1"/>
      <c r="H7" s="4" t="s">
        <v>403</v>
      </c>
    </row>
    <row r="8" spans="1:9" ht="15" x14ac:dyDescent="0.3">
      <c r="A8" s="65" t="s">
        <v>404</v>
      </c>
      <c r="B8" s="1"/>
      <c r="C8" s="1"/>
      <c r="D8" s="1"/>
      <c r="E8" s="1"/>
      <c r="F8" s="1"/>
      <c r="G8" s="1"/>
      <c r="H8" s="1"/>
    </row>
    <row r="9" spans="1:9" ht="15.5" x14ac:dyDescent="0.35">
      <c r="A9" s="67"/>
      <c r="B9" s="1" t="s">
        <v>405</v>
      </c>
      <c r="C9" s="1"/>
      <c r="D9" s="67" t="s">
        <v>406</v>
      </c>
      <c r="E9" s="1"/>
      <c r="F9" s="67"/>
      <c r="G9" s="1"/>
      <c r="H9" s="1">
        <v>1</v>
      </c>
    </row>
    <row r="10" spans="1:9" ht="15.5" x14ac:dyDescent="0.35">
      <c r="A10" s="67"/>
      <c r="B10" s="1" t="s">
        <v>407</v>
      </c>
      <c r="C10" s="1"/>
      <c r="D10" s="1"/>
      <c r="E10" s="1"/>
      <c r="F10" s="68" t="s">
        <v>408</v>
      </c>
      <c r="G10" s="1"/>
      <c r="H10" s="1">
        <v>0</v>
      </c>
    </row>
    <row r="11" spans="1:9" ht="15.5" x14ac:dyDescent="0.35">
      <c r="A11" s="67"/>
      <c r="B11" s="1"/>
      <c r="C11" s="1"/>
      <c r="D11" s="1"/>
      <c r="E11" s="1"/>
      <c r="F11" s="1"/>
      <c r="G11" s="1"/>
      <c r="H11" s="1"/>
    </row>
    <row r="12" spans="1:9" ht="15" x14ac:dyDescent="0.3">
      <c r="A12" s="65" t="s">
        <v>409</v>
      </c>
      <c r="B12" s="1"/>
      <c r="C12" s="1"/>
      <c r="D12" s="1"/>
      <c r="E12" s="1"/>
      <c r="F12" s="1"/>
      <c r="G12" s="1"/>
      <c r="H12" s="1"/>
    </row>
    <row r="13" spans="1:9" ht="15" x14ac:dyDescent="0.3">
      <c r="A13" s="65"/>
      <c r="B13" s="1"/>
      <c r="C13" s="1"/>
      <c r="D13" s="1"/>
      <c r="E13" s="1"/>
      <c r="F13" s="1"/>
      <c r="G13" s="1"/>
      <c r="H13" s="1"/>
    </row>
    <row r="14" spans="1:9" ht="15.5" x14ac:dyDescent="0.35">
      <c r="A14" s="67"/>
      <c r="B14" s="1" t="s">
        <v>410</v>
      </c>
      <c r="C14" s="1"/>
      <c r="D14" s="1" t="s">
        <v>411</v>
      </c>
      <c r="E14" s="67"/>
      <c r="F14" s="1"/>
      <c r="G14" s="67"/>
      <c r="H14" s="1">
        <v>2</v>
      </c>
    </row>
    <row r="15" spans="1:9" ht="15.5" x14ac:dyDescent="0.35">
      <c r="A15" s="67"/>
      <c r="B15" s="1" t="s">
        <v>412</v>
      </c>
      <c r="C15" s="1"/>
      <c r="D15" s="1"/>
      <c r="E15" s="1"/>
      <c r="F15" s="1"/>
      <c r="G15" s="67" t="s">
        <v>413</v>
      </c>
      <c r="H15" s="43">
        <v>11</v>
      </c>
    </row>
    <row r="16" spans="1:9" ht="15.5" x14ac:dyDescent="0.35">
      <c r="A16" s="67"/>
      <c r="B16" s="1"/>
      <c r="C16" s="1"/>
      <c r="D16" s="1"/>
      <c r="E16" s="1"/>
      <c r="F16" s="1"/>
      <c r="G16" s="1"/>
      <c r="H16" s="1"/>
    </row>
    <row r="17" spans="1:8" ht="15" x14ac:dyDescent="0.3">
      <c r="A17" s="65" t="s">
        <v>414</v>
      </c>
      <c r="B17" s="1"/>
      <c r="C17" s="1"/>
      <c r="D17" s="1"/>
      <c r="E17" s="1"/>
      <c r="F17" s="1" t="s">
        <v>415</v>
      </c>
      <c r="G17" s="1"/>
      <c r="H17" s="1">
        <v>1</v>
      </c>
    </row>
    <row r="18" spans="1:8" ht="15.5" x14ac:dyDescent="0.35">
      <c r="A18" s="67"/>
      <c r="B18" s="1"/>
      <c r="C18" s="67"/>
      <c r="D18" s="67"/>
      <c r="E18" s="1"/>
      <c r="F18" s="67"/>
      <c r="G18" s="1"/>
      <c r="H18" s="67"/>
    </row>
    <row r="19" spans="1:8" ht="15" x14ac:dyDescent="0.3">
      <c r="A19" s="65" t="s">
        <v>416</v>
      </c>
      <c r="B19" s="1"/>
      <c r="C19" s="1"/>
      <c r="D19" s="1"/>
      <c r="E19" s="1"/>
      <c r="F19" s="1"/>
      <c r="G19" s="1"/>
      <c r="H19" s="1"/>
    </row>
    <row r="20" spans="1:8" ht="15.5" x14ac:dyDescent="0.35">
      <c r="A20" s="67"/>
      <c r="B20" s="1" t="s">
        <v>417</v>
      </c>
      <c r="C20" s="1"/>
      <c r="D20" s="1"/>
      <c r="E20" s="1" t="s">
        <v>418</v>
      </c>
      <c r="F20" s="67"/>
      <c r="G20" s="1"/>
      <c r="H20" s="1">
        <v>1</v>
      </c>
    </row>
    <row r="21" spans="1:8" ht="15.5" x14ac:dyDescent="0.35">
      <c r="A21" s="67"/>
      <c r="B21" s="1"/>
      <c r="C21" s="1"/>
      <c r="D21" s="1"/>
      <c r="E21" s="1"/>
      <c r="F21" s="67"/>
      <c r="G21" s="1"/>
      <c r="H21" s="1"/>
    </row>
    <row r="22" spans="1:8" ht="15.5" x14ac:dyDescent="0.35">
      <c r="A22" s="65" t="s">
        <v>69</v>
      </c>
      <c r="B22" s="1"/>
      <c r="C22" s="1"/>
      <c r="D22" s="1" t="s">
        <v>419</v>
      </c>
      <c r="E22" s="1"/>
      <c r="F22" s="67"/>
      <c r="G22" s="1"/>
      <c r="H22" s="1">
        <v>17</v>
      </c>
    </row>
    <row r="23" spans="1:8" ht="15.5" x14ac:dyDescent="0.35">
      <c r="A23" s="67"/>
      <c r="B23" s="1"/>
      <c r="C23" s="1"/>
      <c r="D23" s="1"/>
      <c r="E23" s="1"/>
      <c r="F23" s="1"/>
      <c r="G23" s="1"/>
      <c r="H23" s="1"/>
    </row>
    <row r="24" spans="1:8" ht="15" x14ac:dyDescent="0.3">
      <c r="A24" s="65" t="s">
        <v>8</v>
      </c>
      <c r="B24" s="1"/>
      <c r="C24" s="1"/>
      <c r="D24" s="1"/>
      <c r="E24" s="1" t="s">
        <v>420</v>
      </c>
      <c r="F24" s="1"/>
      <c r="G24" s="1"/>
      <c r="H24" s="1">
        <v>3</v>
      </c>
    </row>
    <row r="25" spans="1:8" ht="15.5" x14ac:dyDescent="0.35">
      <c r="A25" s="67"/>
      <c r="B25" s="1"/>
      <c r="C25" s="1"/>
      <c r="D25" s="1"/>
      <c r="E25" s="1"/>
      <c r="F25" s="1"/>
      <c r="G25" s="1"/>
      <c r="H25" s="1"/>
    </row>
    <row r="26" spans="1:8" ht="15.5" x14ac:dyDescent="0.35">
      <c r="A26" s="65" t="s">
        <v>421</v>
      </c>
      <c r="B26" s="1"/>
      <c r="C26" s="1"/>
      <c r="D26" s="1"/>
      <c r="E26" s="1"/>
      <c r="F26" s="1"/>
      <c r="G26" s="1"/>
      <c r="H26" s="69">
        <f>SUM(H9:H24)</f>
        <v>36</v>
      </c>
    </row>
    <row r="27" spans="1:8" x14ac:dyDescent="0.3">
      <c r="A27" s="1"/>
      <c r="B27" s="1"/>
      <c r="C27" s="1"/>
      <c r="D27" s="1"/>
      <c r="E27" s="1"/>
      <c r="F27" s="1"/>
      <c r="G27" s="1"/>
      <c r="H27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7" workbookViewId="0">
      <selection activeCell="A12" sqref="A12"/>
    </sheetView>
  </sheetViews>
  <sheetFormatPr defaultRowHeight="12" x14ac:dyDescent="0.3"/>
  <cols>
    <col min="1" max="1" width="201.6640625" customWidth="1"/>
  </cols>
  <sheetData>
    <row r="1" spans="1:11" ht="15.5" x14ac:dyDescent="0.3">
      <c r="A1" s="70"/>
    </row>
    <row r="2" spans="1:11" ht="15" x14ac:dyDescent="0.3">
      <c r="K2" s="71" t="s">
        <v>422</v>
      </c>
    </row>
    <row r="3" spans="1:11" ht="15" x14ac:dyDescent="0.3">
      <c r="A3" s="72"/>
    </row>
    <row r="4" spans="1:11" ht="15.5" x14ac:dyDescent="0.3">
      <c r="A4" s="73" t="s">
        <v>397</v>
      </c>
    </row>
    <row r="5" spans="1:11" ht="15.5" x14ac:dyDescent="0.3">
      <c r="A5" s="70"/>
    </row>
    <row r="6" spans="1:11" ht="15.5" x14ac:dyDescent="0.3">
      <c r="A6" s="70"/>
    </row>
    <row r="7" spans="1:11" ht="18" x14ac:dyDescent="0.3">
      <c r="A7" s="74" t="s">
        <v>423</v>
      </c>
    </row>
    <row r="8" spans="1:11" ht="17.5" x14ac:dyDescent="0.3">
      <c r="A8" s="75" t="s">
        <v>424</v>
      </c>
    </row>
    <row r="9" spans="1:11" ht="17.5" x14ac:dyDescent="0.3">
      <c r="A9" s="75"/>
    </row>
    <row r="10" spans="1:11" ht="17.5" x14ac:dyDescent="0.3">
      <c r="A10" s="75" t="s">
        <v>425</v>
      </c>
    </row>
    <row r="11" spans="1:11" ht="17.5" x14ac:dyDescent="0.3">
      <c r="A11" s="75"/>
    </row>
    <row r="12" spans="1:11" ht="17.5" x14ac:dyDescent="0.3">
      <c r="A12" s="75"/>
    </row>
    <row r="13" spans="1:11" ht="18" x14ac:dyDescent="0.3">
      <c r="A13" s="74"/>
    </row>
    <row r="14" spans="1:11" ht="17.5" x14ac:dyDescent="0.3">
      <c r="A14" s="76" t="s">
        <v>426</v>
      </c>
    </row>
    <row r="15" spans="1:11" ht="18" x14ac:dyDescent="0.3">
      <c r="A15" s="77"/>
    </row>
    <row r="16" spans="1:11" ht="36" x14ac:dyDescent="0.3">
      <c r="A16" s="77" t="s">
        <v>427</v>
      </c>
    </row>
    <row r="17" spans="1:3" ht="18" x14ac:dyDescent="0.3">
      <c r="A17" s="77" t="s">
        <v>428</v>
      </c>
    </row>
    <row r="18" spans="1:3" ht="18" x14ac:dyDescent="0.3">
      <c r="A18" s="74"/>
    </row>
    <row r="19" spans="1:3" ht="18" x14ac:dyDescent="0.3">
      <c r="A19" s="77" t="s">
        <v>429</v>
      </c>
    </row>
    <row r="20" spans="1:3" ht="18" x14ac:dyDescent="0.3">
      <c r="A20" s="74"/>
    </row>
    <row r="21" spans="1:3" ht="18" x14ac:dyDescent="0.3">
      <c r="A21" s="76" t="s">
        <v>430</v>
      </c>
      <c r="C21" s="74" t="s">
        <v>431</v>
      </c>
    </row>
    <row r="22" spans="1:3" ht="18" x14ac:dyDescent="0.3">
      <c r="A22" s="74"/>
    </row>
    <row r="23" spans="1:3" ht="18" x14ac:dyDescent="0.3">
      <c r="A23" s="77" t="s">
        <v>432</v>
      </c>
    </row>
    <row r="24" spans="1:3" ht="18" x14ac:dyDescent="0.3">
      <c r="A24" s="74"/>
    </row>
    <row r="25" spans="1:3" ht="15.5" x14ac:dyDescent="0.3">
      <c r="A25" s="70"/>
    </row>
    <row r="26" spans="1:3" ht="15.5" x14ac:dyDescent="0.3">
      <c r="A26" s="70"/>
    </row>
    <row r="27" spans="1:3" ht="15.5" x14ac:dyDescent="0.3">
      <c r="A27" s="70"/>
    </row>
    <row r="28" spans="1:3" ht="15.5" x14ac:dyDescent="0.3">
      <c r="A28" s="70"/>
    </row>
    <row r="29" spans="1:3" ht="15.5" x14ac:dyDescent="0.3">
      <c r="A29" s="7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2" workbookViewId="0">
      <selection activeCell="A32" sqref="A32:C32"/>
    </sheetView>
  </sheetViews>
  <sheetFormatPr defaultRowHeight="12" x14ac:dyDescent="0.3"/>
  <cols>
    <col min="1" max="1" width="65.6640625" customWidth="1"/>
    <col min="2" max="2" width="14.77734375" customWidth="1"/>
  </cols>
  <sheetData>
    <row r="1" spans="1:3" ht="45" customHeight="1" x14ac:dyDescent="0.35">
      <c r="A1" s="27" t="s">
        <v>216</v>
      </c>
      <c r="B1" s="103" t="s">
        <v>433</v>
      </c>
      <c r="C1" s="103"/>
    </row>
    <row r="2" spans="1:3" ht="15.5" x14ac:dyDescent="0.35">
      <c r="A2" s="23"/>
      <c r="B2" s="22"/>
    </row>
    <row r="3" spans="1:3" ht="52.5" customHeight="1" x14ac:dyDescent="0.35">
      <c r="A3" s="24" t="s">
        <v>217</v>
      </c>
      <c r="B3" s="22"/>
    </row>
    <row r="4" spans="1:3" ht="15.5" x14ac:dyDescent="0.35">
      <c r="A4" s="25" t="s">
        <v>218</v>
      </c>
      <c r="B4" s="22"/>
    </row>
    <row r="5" spans="1:3" ht="33" customHeight="1" x14ac:dyDescent="0.3">
      <c r="A5" s="26" t="s">
        <v>225</v>
      </c>
      <c r="B5" s="31" t="s">
        <v>246</v>
      </c>
    </row>
    <row r="6" spans="1:3" ht="30.75" customHeight="1" x14ac:dyDescent="0.3">
      <c r="A6" s="25" t="s">
        <v>226</v>
      </c>
      <c r="B6" s="28"/>
    </row>
    <row r="7" spans="1:3" ht="15.5" x14ac:dyDescent="0.3">
      <c r="A7" s="26" t="s">
        <v>227</v>
      </c>
      <c r="B7" s="30" t="s">
        <v>247</v>
      </c>
    </row>
    <row r="8" spans="1:3" ht="15.5" x14ac:dyDescent="0.3">
      <c r="A8" s="26" t="s">
        <v>228</v>
      </c>
      <c r="B8" s="30" t="s">
        <v>219</v>
      </c>
    </row>
    <row r="9" spans="1:3" ht="15.5" x14ac:dyDescent="0.3">
      <c r="A9" s="26" t="s">
        <v>229</v>
      </c>
      <c r="B9" s="30" t="s">
        <v>248</v>
      </c>
    </row>
    <row r="10" spans="1:3" ht="15.5" x14ac:dyDescent="0.3">
      <c r="A10" s="26" t="s">
        <v>230</v>
      </c>
      <c r="B10" s="30" t="s">
        <v>249</v>
      </c>
    </row>
    <row r="11" spans="1:3" ht="15.5" x14ac:dyDescent="0.3">
      <c r="A11" s="26" t="s">
        <v>231</v>
      </c>
      <c r="B11" s="30" t="s">
        <v>262</v>
      </c>
    </row>
    <row r="12" spans="1:3" ht="15.5" x14ac:dyDescent="0.3">
      <c r="A12" s="26" t="s">
        <v>232</v>
      </c>
      <c r="B12" s="30" t="s">
        <v>250</v>
      </c>
    </row>
    <row r="13" spans="1:3" ht="15.5" x14ac:dyDescent="0.3">
      <c r="A13" s="26" t="s">
        <v>233</v>
      </c>
      <c r="B13" s="30" t="s">
        <v>251</v>
      </c>
    </row>
    <row r="14" spans="1:3" ht="15.5" x14ac:dyDescent="0.3">
      <c r="A14" s="26" t="s">
        <v>234</v>
      </c>
      <c r="B14" s="30" t="s">
        <v>253</v>
      </c>
    </row>
    <row r="15" spans="1:3" ht="15.5" x14ac:dyDescent="0.3">
      <c r="A15" s="26" t="s">
        <v>235</v>
      </c>
      <c r="B15" s="30" t="s">
        <v>252</v>
      </c>
    </row>
    <row r="16" spans="1:3" ht="15.5" x14ac:dyDescent="0.3">
      <c r="A16" s="26" t="s">
        <v>236</v>
      </c>
      <c r="B16" s="30" t="s">
        <v>253</v>
      </c>
    </row>
    <row r="17" spans="1:3" ht="15.5" x14ac:dyDescent="0.3">
      <c r="A17" s="26" t="s">
        <v>237</v>
      </c>
      <c r="B17" s="30" t="s">
        <v>254</v>
      </c>
    </row>
    <row r="18" spans="1:3" ht="15.5" x14ac:dyDescent="0.3">
      <c r="A18" s="26" t="s">
        <v>238</v>
      </c>
      <c r="B18" s="30" t="s">
        <v>255</v>
      </c>
    </row>
    <row r="19" spans="1:3" ht="15.5" x14ac:dyDescent="0.3">
      <c r="A19" s="26" t="s">
        <v>239</v>
      </c>
      <c r="B19" s="30" t="s">
        <v>256</v>
      </c>
    </row>
    <row r="20" spans="1:3" ht="15.5" x14ac:dyDescent="0.3">
      <c r="A20" s="26" t="s">
        <v>240</v>
      </c>
      <c r="B20" s="30" t="s">
        <v>257</v>
      </c>
    </row>
    <row r="21" spans="1:3" ht="15.5" x14ac:dyDescent="0.3">
      <c r="A21" s="26" t="s">
        <v>241</v>
      </c>
      <c r="B21" s="30" t="s">
        <v>258</v>
      </c>
    </row>
    <row r="22" spans="1:3" ht="15.5" x14ac:dyDescent="0.3">
      <c r="A22" s="26" t="s">
        <v>242</v>
      </c>
      <c r="B22" s="30" t="s">
        <v>259</v>
      </c>
    </row>
    <row r="23" spans="1:3" ht="15.5" x14ac:dyDescent="0.3">
      <c r="A23" s="26" t="s">
        <v>243</v>
      </c>
      <c r="B23" s="30" t="s">
        <v>260</v>
      </c>
    </row>
    <row r="24" spans="1:3" ht="15.5" x14ac:dyDescent="0.3">
      <c r="A24" s="26" t="s">
        <v>244</v>
      </c>
      <c r="B24" s="30" t="s">
        <v>261</v>
      </c>
    </row>
    <row r="25" spans="1:3" ht="31.5" customHeight="1" x14ac:dyDescent="0.3">
      <c r="A25" s="29" t="s">
        <v>245</v>
      </c>
      <c r="B25" s="31" t="s">
        <v>246</v>
      </c>
    </row>
    <row r="26" spans="1:3" ht="15.5" x14ac:dyDescent="0.35">
      <c r="A26" s="24" t="s">
        <v>220</v>
      </c>
      <c r="B26" s="22"/>
    </row>
    <row r="27" spans="1:3" ht="15.5" x14ac:dyDescent="0.35">
      <c r="A27" s="23" t="s">
        <v>221</v>
      </c>
      <c r="B27" s="22"/>
    </row>
    <row r="28" spans="1:3" ht="15.5" x14ac:dyDescent="0.35">
      <c r="A28" s="23" t="s">
        <v>222</v>
      </c>
      <c r="B28" s="22"/>
    </row>
    <row r="29" spans="1:3" ht="15.5" x14ac:dyDescent="0.35">
      <c r="A29" s="23" t="s">
        <v>223</v>
      </c>
      <c r="B29" s="22"/>
    </row>
    <row r="30" spans="1:3" ht="15.5" x14ac:dyDescent="0.35">
      <c r="A30" s="23" t="s">
        <v>224</v>
      </c>
      <c r="B30" s="22"/>
    </row>
    <row r="31" spans="1:3" ht="15.5" x14ac:dyDescent="0.35">
      <c r="A31" s="22"/>
      <c r="B31" s="22"/>
    </row>
    <row r="32" spans="1:3" x14ac:dyDescent="0.3">
      <c r="A32" s="127" t="s">
        <v>472</v>
      </c>
      <c r="B32" s="127"/>
      <c r="C32" s="127"/>
    </row>
    <row r="33" spans="1:3" ht="15.5" x14ac:dyDescent="0.35">
      <c r="A33" s="104" t="s">
        <v>434</v>
      </c>
      <c r="B33" s="103"/>
      <c r="C33" s="103"/>
    </row>
    <row r="34" spans="1:3" ht="15.5" x14ac:dyDescent="0.35">
      <c r="A34" s="22"/>
      <c r="B34" s="22"/>
    </row>
    <row r="35" spans="1:3" ht="15.5" x14ac:dyDescent="0.35">
      <c r="A35" s="22"/>
      <c r="B35" s="22"/>
    </row>
    <row r="36" spans="1:3" ht="15.5" x14ac:dyDescent="0.35">
      <c r="A36" s="22"/>
      <c r="B36" s="22"/>
    </row>
    <row r="37" spans="1:3" ht="15.5" x14ac:dyDescent="0.35">
      <c r="A37" s="22"/>
      <c r="B37" s="22"/>
    </row>
    <row r="38" spans="1:3" ht="15.5" x14ac:dyDescent="0.35">
      <c r="A38" s="22"/>
      <c r="B38" s="22"/>
    </row>
    <row r="39" spans="1:3" ht="15.5" x14ac:dyDescent="0.35">
      <c r="A39" s="22"/>
      <c r="B39" s="22"/>
    </row>
    <row r="40" spans="1:3" ht="15.5" x14ac:dyDescent="0.35">
      <c r="A40" s="22"/>
      <c r="B40" s="22"/>
    </row>
    <row r="41" spans="1:3" ht="15.5" x14ac:dyDescent="0.35">
      <c r="A41" s="22"/>
      <c r="B41" s="22"/>
    </row>
    <row r="42" spans="1:3" ht="15.5" x14ac:dyDescent="0.35">
      <c r="A42" s="22"/>
      <c r="B42" s="22"/>
    </row>
    <row r="43" spans="1:3" ht="15.5" x14ac:dyDescent="0.35">
      <c r="A43" s="22"/>
      <c r="B43" s="22"/>
    </row>
    <row r="44" spans="1:3" ht="15.5" x14ac:dyDescent="0.35">
      <c r="A44" s="22"/>
      <c r="B44" s="22"/>
    </row>
    <row r="45" spans="1:3" ht="15.5" x14ac:dyDescent="0.35">
      <c r="A45" s="22"/>
      <c r="B45" s="22"/>
    </row>
    <row r="46" spans="1:3" ht="15.5" x14ac:dyDescent="0.35">
      <c r="A46" s="22"/>
      <c r="B46" s="22"/>
    </row>
    <row r="47" spans="1:3" ht="15.5" x14ac:dyDescent="0.35">
      <c r="A47" s="22"/>
      <c r="B47" s="22"/>
    </row>
    <row r="48" spans="1:3" ht="15.5" x14ac:dyDescent="0.35">
      <c r="A48" s="22"/>
      <c r="B48" s="22"/>
    </row>
    <row r="49" spans="1:2" ht="15.5" x14ac:dyDescent="0.35">
      <c r="A49" s="22"/>
      <c r="B49" s="22"/>
    </row>
    <row r="50" spans="1:2" ht="15.5" x14ac:dyDescent="0.35">
      <c r="A50" s="22"/>
      <c r="B50" s="22"/>
    </row>
    <row r="51" spans="1:2" ht="15.5" x14ac:dyDescent="0.35">
      <c r="A51" s="22"/>
      <c r="B51" s="22"/>
    </row>
    <row r="52" spans="1:2" ht="15.5" x14ac:dyDescent="0.35">
      <c r="A52" s="22"/>
      <c r="B52" s="22"/>
    </row>
    <row r="53" spans="1:2" ht="15.5" x14ac:dyDescent="0.35">
      <c r="A53" s="22"/>
      <c r="B53" s="22"/>
    </row>
    <row r="54" spans="1:2" ht="15.5" x14ac:dyDescent="0.35">
      <c r="A54" s="22"/>
      <c r="B54" s="22"/>
    </row>
    <row r="55" spans="1:2" ht="15.5" x14ac:dyDescent="0.35">
      <c r="A55" s="22"/>
      <c r="B55" s="22"/>
    </row>
  </sheetData>
  <mergeCells count="3">
    <mergeCell ref="B1:C1"/>
    <mergeCell ref="A33:C33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9A. melléklet</vt:lpstr>
      <vt:lpstr>9B. melléklet</vt:lpstr>
      <vt:lpstr>9C. melléklet</vt:lpstr>
      <vt:lpstr>10A. melléklet</vt:lpstr>
      <vt:lpstr>10B. melléklet</vt:lpstr>
      <vt:lpstr>10C. melléklet</vt:lpstr>
      <vt:lpstr>11. melléklet</vt:lpstr>
      <vt:lpstr>12.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aaa</cp:lastModifiedBy>
  <dcterms:created xsi:type="dcterms:W3CDTF">2021-05-26T08:37:19Z</dcterms:created>
  <dcterms:modified xsi:type="dcterms:W3CDTF">2021-05-30T08:00:15Z</dcterms:modified>
</cp:coreProperties>
</file>