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4.kvmérleg " sheetId="26" r:id="rId1"/>
  </sheets>
  <definedNames>
    <definedName name="melléklet3as" localSheetId="0">'4.kvmérleg '!$B$9</definedName>
    <definedName name="melléklet4es" localSheetId="0">'4.kvmérleg '!$A$57</definedName>
  </definedNames>
  <calcPr calcId="181029"/>
</workbook>
</file>

<file path=xl/calcChain.xml><?xml version="1.0" encoding="utf-8"?>
<calcChain xmlns="http://schemas.openxmlformats.org/spreadsheetml/2006/main">
  <c r="F56" i="26"/>
  <c r="G56"/>
  <c r="H56"/>
  <c r="E56"/>
  <c r="E54"/>
  <c r="E47"/>
  <c r="F46"/>
  <c r="D28"/>
  <c r="F25"/>
  <c r="F17"/>
  <c r="F22"/>
  <c r="G22"/>
  <c r="H22"/>
  <c r="F21"/>
  <c r="F16"/>
  <c r="G16"/>
  <c r="H16"/>
  <c r="F15"/>
  <c r="D14"/>
  <c r="D18"/>
  <c r="D30"/>
  <c r="C28"/>
  <c r="D47"/>
  <c r="D50"/>
  <c r="C47"/>
  <c r="C50"/>
  <c r="C65"/>
  <c r="C14"/>
  <c r="C30"/>
  <c r="C18"/>
  <c r="D54"/>
  <c r="D56"/>
  <c r="C54"/>
  <c r="C56"/>
  <c r="D61"/>
  <c r="C61"/>
  <c r="H61"/>
  <c r="F61"/>
  <c r="G61"/>
  <c r="E14"/>
  <c r="F34"/>
  <c r="G34"/>
  <c r="H34"/>
  <c r="E61"/>
  <c r="E63"/>
  <c r="F33"/>
  <c r="G33"/>
  <c r="H33"/>
  <c r="F35"/>
  <c r="G35"/>
  <c r="H35"/>
  <c r="F12"/>
  <c r="G12"/>
  <c r="F43"/>
  <c r="G43"/>
  <c r="F47"/>
  <c r="F32"/>
  <c r="G32"/>
  <c r="G46"/>
  <c r="H46"/>
  <c r="E50"/>
  <c r="E65"/>
  <c r="F13"/>
  <c r="E28"/>
  <c r="G13"/>
  <c r="H13"/>
  <c r="G15"/>
  <c r="E18"/>
  <c r="E30"/>
  <c r="H15"/>
  <c r="H63"/>
  <c r="G63"/>
  <c r="F63"/>
  <c r="H32"/>
  <c r="F50"/>
  <c r="F65"/>
  <c r="G21"/>
  <c r="G14"/>
  <c r="H12"/>
  <c r="H14"/>
  <c r="F14"/>
  <c r="D63"/>
  <c r="D65"/>
  <c r="D62"/>
  <c r="D64"/>
  <c r="C63"/>
  <c r="C64"/>
  <c r="C62"/>
  <c r="H21"/>
  <c r="G47"/>
  <c r="G50"/>
  <c r="H43"/>
  <c r="H47"/>
  <c r="H50"/>
  <c r="H65"/>
  <c r="G65"/>
  <c r="G17"/>
  <c r="F18"/>
  <c r="E64"/>
  <c r="E62"/>
  <c r="G25"/>
  <c r="F28"/>
  <c r="F30"/>
  <c r="F64"/>
  <c r="F62"/>
  <c r="H25"/>
  <c r="H28"/>
  <c r="G28"/>
  <c r="H17"/>
  <c r="H18"/>
  <c r="G18"/>
  <c r="G30"/>
  <c r="H30"/>
  <c r="G62"/>
  <c r="G64"/>
  <c r="H64"/>
  <c r="H62"/>
</calcChain>
</file>

<file path=xl/sharedStrings.xml><?xml version="1.0" encoding="utf-8"?>
<sst xmlns="http://schemas.openxmlformats.org/spreadsheetml/2006/main" count="150" uniqueCount="103">
  <si>
    <t>1.</t>
  </si>
  <si>
    <t>-</t>
  </si>
  <si>
    <t>2.</t>
  </si>
  <si>
    <t>3.</t>
  </si>
  <si>
    <t>4.</t>
  </si>
  <si>
    <t>5.</t>
  </si>
  <si>
    <t>Kamatbevételek</t>
  </si>
  <si>
    <t>6.</t>
  </si>
  <si>
    <t>Személyi juttatások</t>
  </si>
  <si>
    <t>7.</t>
  </si>
  <si>
    <t>szám</t>
  </si>
  <si>
    <t>Sor-</t>
  </si>
  <si>
    <t>M E G N E V E Z É S</t>
  </si>
  <si>
    <t>Működési célú bevételek:</t>
  </si>
  <si>
    <t>Működési célú bevételek összesen:</t>
  </si>
  <si>
    <t>Működési célú kiadások:</t>
  </si>
  <si>
    <t>Működési célú kiadások összesen:</t>
  </si>
  <si>
    <t>Felhalmozási célú kiadások:</t>
  </si>
  <si>
    <t>Felhalmozási célú kiadások összesen:</t>
  </si>
  <si>
    <t>BEVÉTELEK MINDÖSSZESEN:</t>
  </si>
  <si>
    <t>KIADÁSOK MINDÖSSZESEN:</t>
  </si>
  <si>
    <t>Működési és felhalmozási célú bevételek és kiadások</t>
  </si>
  <si>
    <t>Közhatalmi bevételek</t>
  </si>
  <si>
    <t>Felhalmozási célú bevételek:</t>
  </si>
  <si>
    <t>Felhalmozási célú bevételek összesen:</t>
  </si>
  <si>
    <t>Dologi kiadások</t>
  </si>
  <si>
    <t>Munkaadót terhelő járulékok és szociális hozzájárulási adó</t>
  </si>
  <si>
    <t>tény</t>
  </si>
  <si>
    <t>várható</t>
  </si>
  <si>
    <t>terv</t>
  </si>
  <si>
    <t>Ellátottak pénzbeli juttatásai</t>
  </si>
  <si>
    <t>A</t>
  </si>
  <si>
    <t>B</t>
  </si>
  <si>
    <t>C</t>
  </si>
  <si>
    <t>D</t>
  </si>
  <si>
    <t>E</t>
  </si>
  <si>
    <t>F</t>
  </si>
  <si>
    <t>G</t>
  </si>
  <si>
    <t>H</t>
  </si>
  <si>
    <t>irányszám</t>
  </si>
  <si>
    <t>Egyéb működési bevételek</t>
  </si>
  <si>
    <t>Gépjárműadók</t>
  </si>
  <si>
    <t>Tulajdonosi bevételek</t>
  </si>
  <si>
    <t>Ellátási díjak</t>
  </si>
  <si>
    <t>Működési célú támogatások áh. belülről</t>
  </si>
  <si>
    <t>Működési bevételek</t>
  </si>
  <si>
    <t>Finanszírozási bevételek</t>
  </si>
  <si>
    <t>Önkormányzatok működési támogatásai</t>
  </si>
  <si>
    <t>Egyéb működési célú támogatások bevételei áh. belülről</t>
  </si>
  <si>
    <t>Értékesítési és forgalmi adók</t>
  </si>
  <si>
    <t>Egyéb közhatalmi bevételek</t>
  </si>
  <si>
    <t>Kiszámlázott általános forgalmi adó</t>
  </si>
  <si>
    <t>Felhalmozási célú önkormányzati támogatások</t>
  </si>
  <si>
    <t>Egyéb felhalmozási célú támogatások bevételei áh. belülről</t>
  </si>
  <si>
    <t>Felhalmozási célú támogatások áh. belülről</t>
  </si>
  <si>
    <t>Egyéb működési célú kiadások</t>
  </si>
  <si>
    <t>Egyéb működési célú támogatások áh. belülre</t>
  </si>
  <si>
    <t>Egyéb működési célú támogatások áh. kívülre</t>
  </si>
  <si>
    <t>5/a</t>
  </si>
  <si>
    <t>5/b</t>
  </si>
  <si>
    <t>5/c</t>
  </si>
  <si>
    <t>1/a</t>
  </si>
  <si>
    <t>1/b</t>
  </si>
  <si>
    <t>2/a</t>
  </si>
  <si>
    <t>2/b</t>
  </si>
  <si>
    <t>2/c</t>
  </si>
  <si>
    <t>3/a</t>
  </si>
  <si>
    <t>3/b</t>
  </si>
  <si>
    <t>3/c</t>
  </si>
  <si>
    <t>3/d</t>
  </si>
  <si>
    <t>3/e</t>
  </si>
  <si>
    <t>Beruházások</t>
  </si>
  <si>
    <t>Felújítások</t>
  </si>
  <si>
    <t>Egyéb felhalmozási célú kiadások</t>
  </si>
  <si>
    <t>Átlagos állományi létszám</t>
  </si>
  <si>
    <t>Finanszírozási kiadások</t>
  </si>
  <si>
    <t>3/f</t>
  </si>
  <si>
    <t>3/g</t>
  </si>
  <si>
    <t>3/h</t>
  </si>
  <si>
    <t>Készletértékesítés ellenértéke</t>
  </si>
  <si>
    <t>Szolgáltatások ellenértéke</t>
  </si>
  <si>
    <t>Közvetített szolgáltatások ellenértéke</t>
  </si>
  <si>
    <t>forintban</t>
  </si>
  <si>
    <t>Felhalmozási bevételek</t>
  </si>
  <si>
    <t>2020. évi</t>
  </si>
  <si>
    <t>6 fő</t>
  </si>
  <si>
    <r>
      <t>4. melléklet</t>
    </r>
    <r>
      <rPr>
        <b/>
        <sz val="12"/>
        <rFont val="Times New Roman"/>
        <family val="1"/>
        <charset val="238"/>
      </rPr>
      <t xml:space="preserve">       </t>
    </r>
  </si>
  <si>
    <t>2021. évi</t>
  </si>
  <si>
    <t>Biztosító által fizetett kártérítés</t>
  </si>
  <si>
    <t>3/i</t>
  </si>
  <si>
    <t>2022. évi</t>
  </si>
  <si>
    <t>2023. évi</t>
  </si>
  <si>
    <t>7 fő</t>
  </si>
  <si>
    <t>5/d</t>
  </si>
  <si>
    <t>Általános tartalék</t>
  </si>
  <si>
    <t>Céltartalék</t>
  </si>
  <si>
    <t>MŰKÖDÉSI BEVÉTELEK ÉS KIADÁSOK EGYENLEGE</t>
  </si>
  <si>
    <t>FELHALMOZÁSI BEVÉTELEK ÉS KIADÁSOK EGYENLEGE</t>
  </si>
  <si>
    <t>Iszkáz Község Önkormányzata 2021. évi költségvetéséről szóló</t>
  </si>
  <si>
    <t>2019.évi</t>
  </si>
  <si>
    <t>2024. évi</t>
  </si>
  <si>
    <t>2020.évi</t>
  </si>
  <si>
    <t>4/2021. (II.16.)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</si>
</sst>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0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8" fillId="0" borderId="0"/>
  </cellStyleXfs>
  <cellXfs count="100">
    <xf numFmtId="0" fontId="0" fillId="0" borderId="0" xfId="0"/>
    <xf numFmtId="0" fontId="2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8" xfId="0" applyBorder="1"/>
    <xf numFmtId="0" fontId="3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0" fontId="0" fillId="0" borderId="0" xfId="0" applyAlignment="1"/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7" fillId="0" borderId="0" xfId="0" applyFont="1" applyAlignment="1"/>
    <xf numFmtId="0" fontId="2" fillId="0" borderId="1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/>
    <xf numFmtId="3" fontId="3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justify" wrapText="1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/>
    <xf numFmtId="3" fontId="2" fillId="0" borderId="15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top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26" xfId="0" applyFont="1" applyBorder="1" applyAlignment="1">
      <alignment horizontal="left" vertical="center" wrapText="1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H65"/>
  <sheetViews>
    <sheetView tabSelected="1" zoomScale="90" workbookViewId="0">
      <selection activeCell="E28" sqref="E28"/>
    </sheetView>
  </sheetViews>
  <sheetFormatPr defaultRowHeight="12.75"/>
  <cols>
    <col min="1" max="1" width="6.7109375" customWidth="1"/>
    <col min="2" max="2" width="58.5703125" customWidth="1"/>
    <col min="3" max="3" width="12.7109375" customWidth="1"/>
    <col min="4" max="4" width="12.7109375" style="80" customWidth="1"/>
    <col min="5" max="7" width="12.7109375" customWidth="1"/>
    <col min="8" max="8" width="13" customWidth="1"/>
  </cols>
  <sheetData>
    <row r="1" spans="1:8" ht="15.75">
      <c r="A1" s="98" t="s">
        <v>86</v>
      </c>
      <c r="B1" s="98"/>
      <c r="C1" s="98"/>
      <c r="D1" s="98"/>
      <c r="E1" s="98"/>
      <c r="F1" s="98"/>
      <c r="G1" s="98"/>
      <c r="H1" s="98"/>
    </row>
    <row r="2" spans="1:8" ht="15.75" customHeight="1">
      <c r="A2" s="18"/>
      <c r="D2" s="79"/>
    </row>
    <row r="3" spans="1:8" ht="15.75" customHeight="1">
      <c r="A3" s="93" t="s">
        <v>98</v>
      </c>
      <c r="B3" s="93"/>
      <c r="C3" s="93"/>
      <c r="D3" s="93"/>
      <c r="E3" s="93"/>
      <c r="F3" s="93"/>
      <c r="G3" s="93"/>
      <c r="H3" s="93"/>
    </row>
    <row r="4" spans="1:8" ht="15.75" customHeight="1">
      <c r="A4" s="93" t="s">
        <v>102</v>
      </c>
      <c r="B4" s="93"/>
      <c r="C4" s="93"/>
      <c r="D4" s="93"/>
      <c r="E4" s="93"/>
      <c r="F4" s="93"/>
      <c r="G4" s="93"/>
      <c r="H4" s="93"/>
    </row>
    <row r="5" spans="1:8" ht="15.75" customHeight="1">
      <c r="A5" s="18"/>
      <c r="D5" s="79"/>
    </row>
    <row r="6" spans="1:8" ht="15.75" customHeight="1">
      <c r="A6" s="94" t="s">
        <v>21</v>
      </c>
      <c r="B6" s="94"/>
      <c r="C6" s="94"/>
      <c r="D6" s="94"/>
      <c r="E6" s="94"/>
      <c r="F6" s="94"/>
      <c r="G6" s="94"/>
      <c r="H6" s="94"/>
    </row>
    <row r="7" spans="1:8" ht="15.75" customHeight="1" thickBot="1">
      <c r="A7" s="19"/>
      <c r="B7" s="19"/>
      <c r="C7" s="33"/>
      <c r="D7" s="33"/>
      <c r="E7" s="33"/>
      <c r="F7" s="33"/>
      <c r="G7" s="33"/>
      <c r="H7" s="86" t="s">
        <v>82</v>
      </c>
    </row>
    <row r="8" spans="1:8" s="61" customFormat="1" ht="15" customHeight="1">
      <c r="A8" s="60" t="s">
        <v>31</v>
      </c>
      <c r="B8" s="52" t="s">
        <v>32</v>
      </c>
      <c r="C8" s="50" t="s">
        <v>33</v>
      </c>
      <c r="D8" s="50" t="s">
        <v>34</v>
      </c>
      <c r="E8" s="51" t="s">
        <v>35</v>
      </c>
      <c r="F8" s="52" t="s">
        <v>36</v>
      </c>
      <c r="G8" s="50" t="s">
        <v>37</v>
      </c>
      <c r="H8" s="53" t="s">
        <v>38</v>
      </c>
    </row>
    <row r="9" spans="1:8" ht="15.95" customHeight="1">
      <c r="A9" s="23" t="s">
        <v>11</v>
      </c>
      <c r="B9" s="31" t="s">
        <v>12</v>
      </c>
      <c r="C9" s="12" t="s">
        <v>99</v>
      </c>
      <c r="D9" s="35" t="s">
        <v>84</v>
      </c>
      <c r="E9" s="12" t="s">
        <v>87</v>
      </c>
      <c r="F9" s="12" t="s">
        <v>90</v>
      </c>
      <c r="G9" s="35" t="s">
        <v>91</v>
      </c>
      <c r="H9" s="54" t="s">
        <v>100</v>
      </c>
    </row>
    <row r="10" spans="1:8" ht="15.95" customHeight="1" thickBot="1">
      <c r="A10" s="17" t="s">
        <v>10</v>
      </c>
      <c r="B10" s="16"/>
      <c r="C10" s="32" t="s">
        <v>27</v>
      </c>
      <c r="D10" s="32" t="s">
        <v>28</v>
      </c>
      <c r="E10" s="32" t="s">
        <v>29</v>
      </c>
      <c r="F10" s="55" t="s">
        <v>39</v>
      </c>
      <c r="G10" s="32" t="s">
        <v>39</v>
      </c>
      <c r="H10" s="37" t="s">
        <v>39</v>
      </c>
    </row>
    <row r="11" spans="1:8" s="22" customFormat="1" ht="21.95" customHeight="1">
      <c r="A11" s="20"/>
      <c r="B11" s="21" t="s">
        <v>13</v>
      </c>
      <c r="C11" s="2"/>
      <c r="D11" s="2"/>
      <c r="E11" s="2"/>
      <c r="F11" s="56"/>
      <c r="G11" s="2"/>
      <c r="H11" s="40"/>
    </row>
    <row r="12" spans="1:8" s="22" customFormat="1" ht="18" customHeight="1">
      <c r="A12" s="10" t="s">
        <v>61</v>
      </c>
      <c r="B12" s="9" t="s">
        <v>47</v>
      </c>
      <c r="C12" s="5">
        <v>28577359</v>
      </c>
      <c r="D12" s="5">
        <v>28719091</v>
      </c>
      <c r="E12" s="5">
        <v>30485117</v>
      </c>
      <c r="F12" s="5">
        <f>E12:E30</f>
        <v>30485117</v>
      </c>
      <c r="G12" s="5">
        <f>F12:F30</f>
        <v>30485117</v>
      </c>
      <c r="H12" s="7">
        <f>G12:G30</f>
        <v>30485117</v>
      </c>
    </row>
    <row r="13" spans="1:8" ht="17.100000000000001" customHeight="1">
      <c r="A13" s="23" t="s">
        <v>62</v>
      </c>
      <c r="B13" s="24" t="s">
        <v>48</v>
      </c>
      <c r="C13" s="15">
        <v>4549037</v>
      </c>
      <c r="D13" s="15">
        <v>5307122</v>
      </c>
      <c r="E13" s="15">
        <v>5517538</v>
      </c>
      <c r="F13" s="15">
        <f>E13</f>
        <v>5517538</v>
      </c>
      <c r="G13" s="15">
        <f>F13</f>
        <v>5517538</v>
      </c>
      <c r="H13" s="82">
        <f>G13</f>
        <v>5517538</v>
      </c>
    </row>
    <row r="14" spans="1:8" s="22" customFormat="1" ht="17.100000000000001" customHeight="1">
      <c r="A14" s="10" t="s">
        <v>0</v>
      </c>
      <c r="B14" s="63" t="s">
        <v>44</v>
      </c>
      <c r="C14" s="26">
        <f t="shared" ref="C14:H14" si="0">SUM(C12:C13)</f>
        <v>33126396</v>
      </c>
      <c r="D14" s="26">
        <f t="shared" si="0"/>
        <v>34026213</v>
      </c>
      <c r="E14" s="26">
        <f t="shared" si="0"/>
        <v>36002655</v>
      </c>
      <c r="F14" s="26">
        <f t="shared" si="0"/>
        <v>36002655</v>
      </c>
      <c r="G14" s="26">
        <f t="shared" si="0"/>
        <v>36002655</v>
      </c>
      <c r="H14" s="38">
        <f t="shared" si="0"/>
        <v>36002655</v>
      </c>
    </row>
    <row r="15" spans="1:8" s="43" customFormat="1" ht="18" customHeight="1">
      <c r="A15" s="10" t="s">
        <v>63</v>
      </c>
      <c r="B15" s="64" t="s">
        <v>49</v>
      </c>
      <c r="C15" s="5">
        <v>1779573</v>
      </c>
      <c r="D15" s="5">
        <v>3073958</v>
      </c>
      <c r="E15" s="5">
        <v>1000000</v>
      </c>
      <c r="F15" s="5">
        <f t="shared" ref="F15:H17" si="1">E15</f>
        <v>1000000</v>
      </c>
      <c r="G15" s="5">
        <f t="shared" si="1"/>
        <v>1000000</v>
      </c>
      <c r="H15" s="7">
        <f t="shared" si="1"/>
        <v>1000000</v>
      </c>
    </row>
    <row r="16" spans="1:8" s="43" customFormat="1" ht="17.100000000000001" customHeight="1">
      <c r="A16" s="10" t="s">
        <v>64</v>
      </c>
      <c r="B16" s="13" t="s">
        <v>41</v>
      </c>
      <c r="C16" s="5">
        <v>961943</v>
      </c>
      <c r="D16" s="5">
        <v>0</v>
      </c>
      <c r="E16" s="5">
        <v>0</v>
      </c>
      <c r="F16" s="5">
        <f t="shared" si="1"/>
        <v>0</v>
      </c>
      <c r="G16" s="5">
        <f t="shared" si="1"/>
        <v>0</v>
      </c>
      <c r="H16" s="7">
        <f t="shared" si="1"/>
        <v>0</v>
      </c>
    </row>
    <row r="17" spans="1:8" s="22" customFormat="1" ht="17.100000000000001" customHeight="1">
      <c r="A17" s="10" t="s">
        <v>65</v>
      </c>
      <c r="B17" s="9" t="s">
        <v>50</v>
      </c>
      <c r="C17" s="5">
        <v>4355</v>
      </c>
      <c r="D17" s="5">
        <v>6464</v>
      </c>
      <c r="E17" s="5">
        <v>15000</v>
      </c>
      <c r="F17" s="5">
        <f t="shared" si="1"/>
        <v>15000</v>
      </c>
      <c r="G17" s="5">
        <f t="shared" si="1"/>
        <v>15000</v>
      </c>
      <c r="H17" s="7">
        <f t="shared" si="1"/>
        <v>15000</v>
      </c>
    </row>
    <row r="18" spans="1:8" s="22" customFormat="1" ht="17.100000000000001" customHeight="1">
      <c r="A18" s="10" t="s">
        <v>2</v>
      </c>
      <c r="B18" s="25" t="s">
        <v>22</v>
      </c>
      <c r="C18" s="26">
        <f t="shared" ref="C18:H18" si="2">SUM(C15:C17)</f>
        <v>2745871</v>
      </c>
      <c r="D18" s="26">
        <f t="shared" si="2"/>
        <v>3080422</v>
      </c>
      <c r="E18" s="26">
        <f t="shared" si="2"/>
        <v>1015000</v>
      </c>
      <c r="F18" s="26">
        <f t="shared" si="2"/>
        <v>1015000</v>
      </c>
      <c r="G18" s="26">
        <f t="shared" si="2"/>
        <v>1015000</v>
      </c>
      <c r="H18" s="38">
        <f t="shared" si="2"/>
        <v>1015000</v>
      </c>
    </row>
    <row r="19" spans="1:8" s="22" customFormat="1" ht="18" customHeight="1">
      <c r="A19" s="44" t="s">
        <v>66</v>
      </c>
      <c r="B19" s="14" t="s">
        <v>79</v>
      </c>
      <c r="C19" s="5"/>
      <c r="D19" s="5">
        <v>1165450</v>
      </c>
      <c r="E19" s="5"/>
      <c r="F19" s="5"/>
      <c r="G19" s="5"/>
      <c r="H19" s="6"/>
    </row>
    <row r="20" spans="1:8" s="22" customFormat="1" ht="17.100000000000001" customHeight="1">
      <c r="A20" s="44" t="s">
        <v>67</v>
      </c>
      <c r="B20" s="14" t="s">
        <v>80</v>
      </c>
      <c r="C20" s="5">
        <v>441387</v>
      </c>
      <c r="D20" s="5">
        <v>1171309</v>
      </c>
      <c r="E20" s="5">
        <v>1040000</v>
      </c>
      <c r="F20" s="5">
        <v>1040000</v>
      </c>
      <c r="G20" s="5">
        <v>1040000</v>
      </c>
      <c r="H20" s="7">
        <v>1040000</v>
      </c>
    </row>
    <row r="21" spans="1:8" s="22" customFormat="1" ht="17.100000000000001" customHeight="1">
      <c r="A21" s="44" t="s">
        <v>68</v>
      </c>
      <c r="B21" s="14" t="s">
        <v>81</v>
      </c>
      <c r="C21" s="5">
        <v>860431</v>
      </c>
      <c r="D21" s="5">
        <v>868914</v>
      </c>
      <c r="E21" s="5">
        <v>850000</v>
      </c>
      <c r="F21" s="5">
        <f t="shared" ref="F21:H22" si="3">E21</f>
        <v>850000</v>
      </c>
      <c r="G21" s="5">
        <f t="shared" si="3"/>
        <v>850000</v>
      </c>
      <c r="H21" s="7">
        <f t="shared" si="3"/>
        <v>850000</v>
      </c>
    </row>
    <row r="22" spans="1:8" s="29" customFormat="1" ht="17.100000000000001" customHeight="1">
      <c r="A22" s="44" t="s">
        <v>69</v>
      </c>
      <c r="B22" s="45" t="s">
        <v>42</v>
      </c>
      <c r="C22" s="46">
        <v>0</v>
      </c>
      <c r="D22" s="46">
        <v>129806</v>
      </c>
      <c r="E22" s="46"/>
      <c r="F22" s="46">
        <f t="shared" si="3"/>
        <v>0</v>
      </c>
      <c r="G22" s="46">
        <f t="shared" si="3"/>
        <v>0</v>
      </c>
      <c r="H22" s="83">
        <f t="shared" si="3"/>
        <v>0</v>
      </c>
    </row>
    <row r="23" spans="1:8" s="29" customFormat="1" ht="17.100000000000001" customHeight="1">
      <c r="A23" s="44" t="s">
        <v>70</v>
      </c>
      <c r="B23" s="8" t="s">
        <v>43</v>
      </c>
      <c r="C23" s="46">
        <v>579870</v>
      </c>
      <c r="D23" s="46">
        <v>1565040</v>
      </c>
      <c r="E23" s="46">
        <v>1500000</v>
      </c>
      <c r="F23" s="46">
        <v>1500000</v>
      </c>
      <c r="G23" s="46">
        <v>1500000</v>
      </c>
      <c r="H23" s="83">
        <v>1500000</v>
      </c>
    </row>
    <row r="24" spans="1:8" s="29" customFormat="1" ht="17.100000000000001" customHeight="1">
      <c r="A24" s="44" t="s">
        <v>76</v>
      </c>
      <c r="B24" s="8" t="s">
        <v>51</v>
      </c>
      <c r="C24" s="46"/>
      <c r="D24" s="46"/>
      <c r="E24" s="46"/>
      <c r="F24" s="46"/>
      <c r="G24" s="46"/>
      <c r="H24" s="83"/>
    </row>
    <row r="25" spans="1:8" s="29" customFormat="1" ht="17.100000000000001" customHeight="1">
      <c r="A25" s="44" t="s">
        <v>77</v>
      </c>
      <c r="B25" s="8" t="s">
        <v>6</v>
      </c>
      <c r="C25" s="46">
        <v>32</v>
      </c>
      <c r="D25" s="46">
        <v>21</v>
      </c>
      <c r="E25" s="46">
        <v>1000</v>
      </c>
      <c r="F25" s="46">
        <f>E25</f>
        <v>1000</v>
      </c>
      <c r="G25" s="46">
        <f>F25</f>
        <v>1000</v>
      </c>
      <c r="H25" s="83">
        <f>G25</f>
        <v>1000</v>
      </c>
    </row>
    <row r="26" spans="1:8" s="29" customFormat="1" ht="17.100000000000001" customHeight="1">
      <c r="A26" s="44" t="s">
        <v>78</v>
      </c>
      <c r="B26" s="8" t="s">
        <v>88</v>
      </c>
      <c r="C26" s="46">
        <v>114551</v>
      </c>
      <c r="D26" s="46">
        <v>0</v>
      </c>
      <c r="E26" s="46"/>
      <c r="F26" s="46"/>
      <c r="G26" s="46"/>
      <c r="H26" s="83"/>
    </row>
    <row r="27" spans="1:8" s="29" customFormat="1" ht="17.100000000000001" customHeight="1">
      <c r="A27" s="44" t="s">
        <v>89</v>
      </c>
      <c r="B27" s="65" t="s">
        <v>40</v>
      </c>
      <c r="C27" s="66">
        <v>1032332</v>
      </c>
      <c r="D27" s="66">
        <v>3532</v>
      </c>
      <c r="E27" s="66">
        <v>5000</v>
      </c>
      <c r="F27" s="66">
        <v>5000</v>
      </c>
      <c r="G27" s="66">
        <v>5000</v>
      </c>
      <c r="H27" s="87">
        <v>5000</v>
      </c>
    </row>
    <row r="28" spans="1:8" s="22" customFormat="1" ht="17.100000000000001" customHeight="1">
      <c r="A28" s="10" t="s">
        <v>3</v>
      </c>
      <c r="B28" s="25" t="s">
        <v>45</v>
      </c>
      <c r="C28" s="26">
        <f t="shared" ref="C28:H28" si="4">SUM(C19:C27)</f>
        <v>3028603</v>
      </c>
      <c r="D28" s="26">
        <f>SUM(D19:D27)</f>
        <v>4904072</v>
      </c>
      <c r="E28" s="26">
        <f t="shared" si="4"/>
        <v>3396000</v>
      </c>
      <c r="F28" s="26">
        <f>SUM(F19:F27)</f>
        <v>3396000</v>
      </c>
      <c r="G28" s="26">
        <f t="shared" si="4"/>
        <v>3396000</v>
      </c>
      <c r="H28" s="38">
        <f t="shared" si="4"/>
        <v>3396000</v>
      </c>
    </row>
    <row r="29" spans="1:8" s="22" customFormat="1" ht="18.75" customHeight="1" thickBot="1">
      <c r="A29" s="10" t="s">
        <v>4</v>
      </c>
      <c r="B29" s="14" t="s">
        <v>46</v>
      </c>
      <c r="C29" s="5">
        <v>30070356</v>
      </c>
      <c r="D29" s="5">
        <v>45413905</v>
      </c>
      <c r="E29" s="5">
        <v>43316185</v>
      </c>
      <c r="F29" s="5">
        <v>43316185</v>
      </c>
      <c r="G29" s="5">
        <v>43316185</v>
      </c>
      <c r="H29" s="7">
        <v>43316185</v>
      </c>
    </row>
    <row r="30" spans="1:8" s="29" customFormat="1" ht="18" customHeight="1" thickBot="1">
      <c r="A30" s="91" t="s">
        <v>14</v>
      </c>
      <c r="B30" s="99"/>
      <c r="C30" s="28">
        <f t="shared" ref="C30:H30" si="5">SUM(C14,C18,C28,C29)</f>
        <v>68971226</v>
      </c>
      <c r="D30" s="28">
        <f t="shared" si="5"/>
        <v>87424612</v>
      </c>
      <c r="E30" s="28">
        <f t="shared" si="5"/>
        <v>83729840</v>
      </c>
      <c r="F30" s="28">
        <f>SUM(F14,F18,F28,F29)</f>
        <v>83729840</v>
      </c>
      <c r="G30" s="28">
        <f t="shared" si="5"/>
        <v>83729840</v>
      </c>
      <c r="H30" s="39">
        <f t="shared" si="5"/>
        <v>83729840</v>
      </c>
    </row>
    <row r="31" spans="1:8" s="22" customFormat="1" ht="21.95" customHeight="1">
      <c r="A31" s="10"/>
      <c r="B31" s="30" t="s">
        <v>15</v>
      </c>
      <c r="C31" s="2"/>
      <c r="D31" s="2"/>
      <c r="E31" s="36"/>
      <c r="F31" s="2"/>
      <c r="G31" s="62"/>
      <c r="H31" s="40"/>
    </row>
    <row r="32" spans="1:8" s="22" customFormat="1" ht="18" customHeight="1">
      <c r="A32" s="10" t="s">
        <v>0</v>
      </c>
      <c r="B32" s="14" t="s">
        <v>8</v>
      </c>
      <c r="C32" s="5">
        <v>13146473</v>
      </c>
      <c r="D32" s="5">
        <v>13816201</v>
      </c>
      <c r="E32" s="5">
        <v>14164980</v>
      </c>
      <c r="F32" s="57">
        <f t="shared" ref="F32:H35" si="6">E32</f>
        <v>14164980</v>
      </c>
      <c r="G32" s="57">
        <f t="shared" si="6"/>
        <v>14164980</v>
      </c>
      <c r="H32" s="7">
        <f t="shared" si="6"/>
        <v>14164980</v>
      </c>
    </row>
    <row r="33" spans="1:8" s="29" customFormat="1" ht="17.100000000000001" customHeight="1">
      <c r="A33" s="11" t="s">
        <v>2</v>
      </c>
      <c r="B33" s="1" t="s">
        <v>26</v>
      </c>
      <c r="C33" s="49">
        <v>2165809</v>
      </c>
      <c r="D33" s="49">
        <v>1934027</v>
      </c>
      <c r="E33" s="49">
        <v>1751774</v>
      </c>
      <c r="F33" s="58">
        <f t="shared" si="6"/>
        <v>1751774</v>
      </c>
      <c r="G33" s="58">
        <f t="shared" si="6"/>
        <v>1751774</v>
      </c>
      <c r="H33" s="4">
        <f t="shared" si="6"/>
        <v>1751774</v>
      </c>
    </row>
    <row r="34" spans="1:8" s="29" customFormat="1" ht="17.100000000000001" customHeight="1">
      <c r="A34" s="11" t="s">
        <v>3</v>
      </c>
      <c r="B34" s="1" t="s">
        <v>25</v>
      </c>
      <c r="C34" s="49">
        <v>15378371</v>
      </c>
      <c r="D34" s="49">
        <v>13883030</v>
      </c>
      <c r="E34" s="49">
        <v>18203616</v>
      </c>
      <c r="F34" s="58">
        <f t="shared" si="6"/>
        <v>18203616</v>
      </c>
      <c r="G34" s="58">
        <f t="shared" si="6"/>
        <v>18203616</v>
      </c>
      <c r="H34" s="4">
        <f t="shared" si="6"/>
        <v>18203616</v>
      </c>
    </row>
    <row r="35" spans="1:8" s="29" customFormat="1" ht="17.100000000000001" customHeight="1" thickBot="1">
      <c r="A35" s="70" t="s">
        <v>4</v>
      </c>
      <c r="B35" s="71" t="s">
        <v>30</v>
      </c>
      <c r="C35" s="77">
        <v>2899200</v>
      </c>
      <c r="D35" s="77">
        <v>3340000</v>
      </c>
      <c r="E35" s="77">
        <v>4621400</v>
      </c>
      <c r="F35" s="78">
        <f t="shared" si="6"/>
        <v>4621400</v>
      </c>
      <c r="G35" s="78">
        <f t="shared" si="6"/>
        <v>4621400</v>
      </c>
      <c r="H35" s="84">
        <f t="shared" si="6"/>
        <v>4621400</v>
      </c>
    </row>
    <row r="36" spans="1:8" s="29" customFormat="1" ht="17.100000000000001" customHeight="1">
      <c r="A36" s="72"/>
      <c r="B36" s="76"/>
      <c r="C36" s="73"/>
      <c r="D36" s="73"/>
      <c r="E36" s="73"/>
      <c r="F36" s="73"/>
      <c r="G36" s="73"/>
      <c r="H36" s="73"/>
    </row>
    <row r="37" spans="1:8" s="29" customFormat="1" ht="17.100000000000001" customHeight="1">
      <c r="A37" s="72"/>
      <c r="B37" s="76"/>
      <c r="C37" s="73"/>
      <c r="D37" s="73"/>
      <c r="E37" s="73"/>
      <c r="F37" s="73"/>
      <c r="G37" s="73"/>
      <c r="H37" s="73"/>
    </row>
    <row r="38" spans="1:8" s="29" customFormat="1" ht="17.100000000000001" customHeight="1">
      <c r="A38" s="97">
        <v>2</v>
      </c>
      <c r="B38" s="97"/>
      <c r="C38" s="97"/>
      <c r="D38" s="97"/>
      <c r="E38" s="97"/>
      <c r="F38" s="97"/>
      <c r="G38" s="97"/>
      <c r="H38" s="97"/>
    </row>
    <row r="39" spans="1:8" ht="14.25" customHeight="1" thickBot="1">
      <c r="A39" s="19"/>
      <c r="B39" s="19"/>
      <c r="C39" s="33"/>
      <c r="D39" s="33"/>
      <c r="E39" s="33"/>
      <c r="F39" s="33"/>
      <c r="G39" s="33"/>
      <c r="H39" s="86" t="s">
        <v>82</v>
      </c>
    </row>
    <row r="40" spans="1:8" s="61" customFormat="1" ht="15" customHeight="1">
      <c r="A40" s="60" t="s">
        <v>31</v>
      </c>
      <c r="B40" s="52" t="s">
        <v>32</v>
      </c>
      <c r="C40" s="50" t="s">
        <v>33</v>
      </c>
      <c r="D40" s="50" t="s">
        <v>34</v>
      </c>
      <c r="E40" s="51" t="s">
        <v>35</v>
      </c>
      <c r="F40" s="52" t="s">
        <v>36</v>
      </c>
      <c r="G40" s="50" t="s">
        <v>37</v>
      </c>
      <c r="H40" s="53" t="s">
        <v>38</v>
      </c>
    </row>
    <row r="41" spans="1:8" ht="15.95" customHeight="1">
      <c r="A41" s="23" t="s">
        <v>11</v>
      </c>
      <c r="B41" s="31" t="s">
        <v>12</v>
      </c>
      <c r="C41" s="12" t="s">
        <v>99</v>
      </c>
      <c r="D41" s="35" t="s">
        <v>101</v>
      </c>
      <c r="E41" s="12" t="s">
        <v>87</v>
      </c>
      <c r="F41" s="12" t="s">
        <v>90</v>
      </c>
      <c r="G41" s="35" t="s">
        <v>91</v>
      </c>
      <c r="H41" s="54" t="s">
        <v>100</v>
      </c>
    </row>
    <row r="42" spans="1:8" ht="15.95" customHeight="1" thickBot="1">
      <c r="A42" s="17" t="s">
        <v>10</v>
      </c>
      <c r="B42" s="16"/>
      <c r="C42" s="32" t="s">
        <v>27</v>
      </c>
      <c r="D42" s="32" t="s">
        <v>28</v>
      </c>
      <c r="E42" s="32" t="s">
        <v>29</v>
      </c>
      <c r="F42" s="55" t="s">
        <v>39</v>
      </c>
      <c r="G42" s="32" t="s">
        <v>39</v>
      </c>
      <c r="H42" s="37" t="s">
        <v>39</v>
      </c>
    </row>
    <row r="43" spans="1:8" s="22" customFormat="1" ht="18.75" customHeight="1">
      <c r="A43" s="10" t="s">
        <v>58</v>
      </c>
      <c r="B43" s="14" t="s">
        <v>56</v>
      </c>
      <c r="C43" s="5">
        <v>1132817</v>
      </c>
      <c r="D43" s="5">
        <v>1003292</v>
      </c>
      <c r="E43" s="5">
        <v>1180000</v>
      </c>
      <c r="F43" s="5">
        <f>E43</f>
        <v>1180000</v>
      </c>
      <c r="G43" s="5">
        <f>F43</f>
        <v>1180000</v>
      </c>
      <c r="H43" s="81">
        <f>G43</f>
        <v>1180000</v>
      </c>
    </row>
    <row r="44" spans="1:8" s="29" customFormat="1" ht="17.100000000000001" customHeight="1">
      <c r="A44" s="11" t="s">
        <v>59</v>
      </c>
      <c r="B44" s="1" t="s">
        <v>57</v>
      </c>
      <c r="C44" s="49">
        <v>100000</v>
      </c>
      <c r="D44" s="49">
        <v>0</v>
      </c>
      <c r="E44" s="49">
        <v>110000</v>
      </c>
      <c r="F44" s="49">
        <v>110000</v>
      </c>
      <c r="G44" s="49">
        <v>110000</v>
      </c>
      <c r="H44" s="4">
        <v>110000</v>
      </c>
    </row>
    <row r="45" spans="1:8" s="29" customFormat="1" ht="17.100000000000001" customHeight="1">
      <c r="A45" s="11" t="s">
        <v>60</v>
      </c>
      <c r="B45" s="1" t="s">
        <v>94</v>
      </c>
      <c r="C45" s="49">
        <v>0</v>
      </c>
      <c r="D45" s="49">
        <v>0</v>
      </c>
      <c r="E45" s="49">
        <v>4095755</v>
      </c>
      <c r="F45" s="49">
        <v>4095755</v>
      </c>
      <c r="G45" s="49">
        <v>4095755</v>
      </c>
      <c r="H45" s="4">
        <v>4095755</v>
      </c>
    </row>
    <row r="46" spans="1:8" s="29" customFormat="1" ht="17.100000000000001" customHeight="1">
      <c r="A46" s="11" t="s">
        <v>93</v>
      </c>
      <c r="B46" s="41" t="s">
        <v>95</v>
      </c>
      <c r="C46" s="67">
        <v>0</v>
      </c>
      <c r="D46" s="67">
        <v>0</v>
      </c>
      <c r="E46" s="67">
        <v>0</v>
      </c>
      <c r="F46" s="68">
        <f>E46</f>
        <v>0</v>
      </c>
      <c r="G46" s="68">
        <f>F46</f>
        <v>0</v>
      </c>
      <c r="H46" s="42">
        <f>G46</f>
        <v>0</v>
      </c>
    </row>
    <row r="47" spans="1:8" s="29" customFormat="1" ht="17.100000000000001" customHeight="1">
      <c r="A47" s="11" t="s">
        <v>5</v>
      </c>
      <c r="B47" s="74" t="s">
        <v>55</v>
      </c>
      <c r="C47" s="75">
        <f t="shared" ref="C47:H47" si="7">SUM(C43:C46)</f>
        <v>1232817</v>
      </c>
      <c r="D47" s="75">
        <f t="shared" si="7"/>
        <v>1003292</v>
      </c>
      <c r="E47" s="75">
        <f>SUM(E43:E46)</f>
        <v>5385755</v>
      </c>
      <c r="F47" s="75">
        <f t="shared" si="7"/>
        <v>5385755</v>
      </c>
      <c r="G47" s="75">
        <f t="shared" si="7"/>
        <v>5385755</v>
      </c>
      <c r="H47" s="85">
        <f t="shared" si="7"/>
        <v>5385755</v>
      </c>
    </row>
    <row r="48" spans="1:8" s="22" customFormat="1" ht="18" customHeight="1">
      <c r="A48" s="10" t="s">
        <v>7</v>
      </c>
      <c r="B48" s="14" t="s">
        <v>75</v>
      </c>
      <c r="C48" s="5">
        <v>2666638</v>
      </c>
      <c r="D48" s="5">
        <v>2876510</v>
      </c>
      <c r="E48" s="5">
        <v>2219405</v>
      </c>
      <c r="F48" s="5">
        <v>2219405</v>
      </c>
      <c r="G48" s="5">
        <v>2219405</v>
      </c>
      <c r="H48" s="7">
        <v>2219405</v>
      </c>
    </row>
    <row r="49" spans="1:8" s="22" customFormat="1" ht="18.75" customHeight="1" thickBot="1">
      <c r="A49" s="10" t="s">
        <v>9</v>
      </c>
      <c r="B49" s="63" t="s">
        <v>74</v>
      </c>
      <c r="C49" s="69" t="s">
        <v>85</v>
      </c>
      <c r="D49" s="69" t="s">
        <v>85</v>
      </c>
      <c r="E49" s="69" t="s">
        <v>92</v>
      </c>
      <c r="F49" s="69" t="s">
        <v>92</v>
      </c>
      <c r="G49" s="69" t="s">
        <v>92</v>
      </c>
      <c r="H49" s="6" t="s">
        <v>92</v>
      </c>
    </row>
    <row r="50" spans="1:8" s="29" customFormat="1" ht="18" customHeight="1" thickBot="1">
      <c r="A50" s="91" t="s">
        <v>16</v>
      </c>
      <c r="B50" s="92"/>
      <c r="C50" s="28">
        <f>SUM(C32:C35,C47,C48)</f>
        <v>37489308</v>
      </c>
      <c r="D50" s="28">
        <f>SUM(D32:D35,D47,D48)</f>
        <v>36853060</v>
      </c>
      <c r="E50" s="28">
        <f>E32+E33+E34+E35+E43+E46+E48+E44+E45</f>
        <v>46346930</v>
      </c>
      <c r="F50" s="28">
        <f>SUM(F32:F35,F47,F48)</f>
        <v>46346930</v>
      </c>
      <c r="G50" s="28">
        <f>SUM(G32:G35,G47,G48)</f>
        <v>46346930</v>
      </c>
      <c r="H50" s="39">
        <f>SUM(H32:H35,H47,H48)</f>
        <v>46346930</v>
      </c>
    </row>
    <row r="51" spans="1:8" s="22" customFormat="1" ht="21.95" customHeight="1">
      <c r="A51" s="10"/>
      <c r="B51" s="30" t="s">
        <v>23</v>
      </c>
      <c r="C51" s="2"/>
      <c r="D51" s="2"/>
      <c r="E51" s="2"/>
      <c r="F51" s="2"/>
      <c r="G51" s="36"/>
      <c r="H51" s="3"/>
    </row>
    <row r="52" spans="1:8" s="47" customFormat="1" ht="20.100000000000001" customHeight="1">
      <c r="A52" s="10" t="s">
        <v>61</v>
      </c>
      <c r="B52" s="48" t="s">
        <v>52</v>
      </c>
      <c r="C52" s="5">
        <v>1000000</v>
      </c>
      <c r="D52" s="5">
        <v>3769000</v>
      </c>
      <c r="E52" s="5" t="s">
        <v>1</v>
      </c>
      <c r="F52" s="57" t="s">
        <v>1</v>
      </c>
      <c r="G52" s="5" t="s">
        <v>1</v>
      </c>
      <c r="H52" s="7" t="s">
        <v>1</v>
      </c>
    </row>
    <row r="53" spans="1:8" s="47" customFormat="1" ht="17.100000000000001" customHeight="1">
      <c r="A53" s="10" t="s">
        <v>62</v>
      </c>
      <c r="B53" s="48" t="s">
        <v>53</v>
      </c>
      <c r="C53" s="5">
        <v>68658415</v>
      </c>
      <c r="D53" s="5">
        <v>34150782</v>
      </c>
      <c r="E53" s="5">
        <v>6176330</v>
      </c>
      <c r="F53" s="5">
        <v>6176330</v>
      </c>
      <c r="G53" s="5">
        <v>6176330</v>
      </c>
      <c r="H53" s="7">
        <v>6176330</v>
      </c>
    </row>
    <row r="54" spans="1:8" s="22" customFormat="1" ht="17.100000000000001" customHeight="1">
      <c r="A54" s="10" t="s">
        <v>0</v>
      </c>
      <c r="B54" s="25" t="s">
        <v>54</v>
      </c>
      <c r="C54" s="26">
        <f>SUM(C52:C53)</f>
        <v>69658415</v>
      </c>
      <c r="D54" s="26">
        <f>SUM(D52:D53)</f>
        <v>37919782</v>
      </c>
      <c r="E54" s="26">
        <f>SUM(E53)</f>
        <v>6176330</v>
      </c>
      <c r="F54" s="26">
        <v>5425994</v>
      </c>
      <c r="G54" s="26">
        <v>5425994</v>
      </c>
      <c r="H54" s="38">
        <v>5425994</v>
      </c>
    </row>
    <row r="55" spans="1:8" s="22" customFormat="1" ht="17.100000000000001" customHeight="1" thickBot="1">
      <c r="A55" s="34" t="s">
        <v>2</v>
      </c>
      <c r="B55" s="14" t="s">
        <v>83</v>
      </c>
      <c r="C55" s="5" t="s">
        <v>1</v>
      </c>
      <c r="D55" s="5"/>
      <c r="E55" s="5"/>
      <c r="F55" s="57" t="s">
        <v>1</v>
      </c>
      <c r="G55" s="5" t="s">
        <v>1</v>
      </c>
      <c r="H55" s="7" t="s">
        <v>1</v>
      </c>
    </row>
    <row r="56" spans="1:8" s="29" customFormat="1" ht="18" customHeight="1" thickBot="1">
      <c r="A56" s="91" t="s">
        <v>24</v>
      </c>
      <c r="B56" s="99"/>
      <c r="C56" s="28">
        <f>SUM(C54:C55)</f>
        <v>69658415</v>
      </c>
      <c r="D56" s="28">
        <f>SUM(D54:D55)</f>
        <v>37919782</v>
      </c>
      <c r="E56" s="28">
        <f>E54</f>
        <v>6176330</v>
      </c>
      <c r="F56" s="28">
        <f>F54</f>
        <v>5425994</v>
      </c>
      <c r="G56" s="28">
        <f>G54</f>
        <v>5425994</v>
      </c>
      <c r="H56" s="39">
        <f>H54</f>
        <v>5425994</v>
      </c>
    </row>
    <row r="57" spans="1:8" s="22" customFormat="1" ht="21.95" customHeight="1">
      <c r="A57" s="10"/>
      <c r="B57" s="30" t="s">
        <v>17</v>
      </c>
      <c r="C57" s="2"/>
      <c r="D57" s="2"/>
      <c r="E57" s="2"/>
      <c r="F57" s="56"/>
      <c r="G57" s="2"/>
      <c r="H57" s="3"/>
    </row>
    <row r="58" spans="1:8" s="22" customFormat="1" ht="18" customHeight="1">
      <c r="A58" s="10" t="s">
        <v>0</v>
      </c>
      <c r="B58" s="14" t="s">
        <v>71</v>
      </c>
      <c r="C58" s="5">
        <v>2094348</v>
      </c>
      <c r="D58" s="5">
        <v>25289181</v>
      </c>
      <c r="E58" s="5">
        <v>2754800</v>
      </c>
      <c r="F58" s="5">
        <v>2754800</v>
      </c>
      <c r="G58" s="5">
        <v>2754800</v>
      </c>
      <c r="H58" s="7">
        <v>2754800</v>
      </c>
    </row>
    <row r="59" spans="1:8" s="22" customFormat="1" ht="17.100000000000001" customHeight="1">
      <c r="A59" s="10" t="s">
        <v>2</v>
      </c>
      <c r="B59" s="14" t="s">
        <v>72</v>
      </c>
      <c r="C59" s="5">
        <v>57734133</v>
      </c>
      <c r="D59" s="5">
        <v>20843843</v>
      </c>
      <c r="E59" s="5">
        <v>40054104</v>
      </c>
      <c r="F59" s="5">
        <v>40054104</v>
      </c>
      <c r="G59" s="5">
        <v>40054104</v>
      </c>
      <c r="H59" s="7">
        <v>40054104</v>
      </c>
    </row>
    <row r="60" spans="1:8" ht="17.100000000000001" customHeight="1" thickBot="1">
      <c r="A60" s="23" t="s">
        <v>3</v>
      </c>
      <c r="B60" s="27" t="s">
        <v>73</v>
      </c>
      <c r="C60" s="15">
        <v>0</v>
      </c>
      <c r="D60" s="15">
        <v>42125</v>
      </c>
      <c r="E60" s="59">
        <v>750336</v>
      </c>
      <c r="F60" s="59"/>
      <c r="G60" s="59"/>
      <c r="H60" s="88"/>
    </row>
    <row r="61" spans="1:8" s="29" customFormat="1" ht="18" customHeight="1" thickBot="1">
      <c r="A61" s="91" t="s">
        <v>18</v>
      </c>
      <c r="B61" s="99"/>
      <c r="C61" s="28">
        <f t="shared" ref="C61:H61" si="8">SUM(C58:C60)</f>
        <v>59828481</v>
      </c>
      <c r="D61" s="28">
        <f t="shared" si="8"/>
        <v>46175149</v>
      </c>
      <c r="E61" s="28">
        <f t="shared" si="8"/>
        <v>43559240</v>
      </c>
      <c r="F61" s="28">
        <f t="shared" si="8"/>
        <v>42808904</v>
      </c>
      <c r="G61" s="28">
        <f t="shared" si="8"/>
        <v>42808904</v>
      </c>
      <c r="H61" s="39">
        <f t="shared" si="8"/>
        <v>42808904</v>
      </c>
    </row>
    <row r="62" spans="1:8" s="29" customFormat="1" ht="18" customHeight="1" thickBot="1">
      <c r="A62" s="95" t="s">
        <v>96</v>
      </c>
      <c r="B62" s="96"/>
      <c r="C62" s="28">
        <f t="shared" ref="C62:H62" si="9">C30-C50</f>
        <v>31481918</v>
      </c>
      <c r="D62" s="28">
        <f t="shared" si="9"/>
        <v>50571552</v>
      </c>
      <c r="E62" s="28">
        <f t="shared" si="9"/>
        <v>37382910</v>
      </c>
      <c r="F62" s="28">
        <f t="shared" si="9"/>
        <v>37382910</v>
      </c>
      <c r="G62" s="28">
        <f t="shared" si="9"/>
        <v>37382910</v>
      </c>
      <c r="H62" s="39">
        <f t="shared" si="9"/>
        <v>37382910</v>
      </c>
    </row>
    <row r="63" spans="1:8" s="29" customFormat="1" ht="18" customHeight="1" thickBot="1">
      <c r="A63" s="95" t="s">
        <v>97</v>
      </c>
      <c r="B63" s="96"/>
      <c r="C63" s="28">
        <f t="shared" ref="C63:H63" si="10">C56-C61</f>
        <v>9829934</v>
      </c>
      <c r="D63" s="28">
        <f t="shared" si="10"/>
        <v>-8255367</v>
      </c>
      <c r="E63" s="28">
        <f t="shared" si="10"/>
        <v>-37382910</v>
      </c>
      <c r="F63" s="28">
        <f t="shared" si="10"/>
        <v>-37382910</v>
      </c>
      <c r="G63" s="28">
        <f t="shared" si="10"/>
        <v>-37382910</v>
      </c>
      <c r="H63" s="39">
        <f t="shared" si="10"/>
        <v>-37382910</v>
      </c>
    </row>
    <row r="64" spans="1:8" s="29" customFormat="1" ht="20.100000000000001" customHeight="1" thickBot="1">
      <c r="A64" s="89" t="s">
        <v>19</v>
      </c>
      <c r="B64" s="90"/>
      <c r="C64" s="28">
        <f t="shared" ref="C64:H64" si="11">SUM(C30,C56)</f>
        <v>138629641</v>
      </c>
      <c r="D64" s="28">
        <f t="shared" si="11"/>
        <v>125344394</v>
      </c>
      <c r="E64" s="28">
        <f t="shared" si="11"/>
        <v>89906170</v>
      </c>
      <c r="F64" s="28">
        <f t="shared" si="11"/>
        <v>89155834</v>
      </c>
      <c r="G64" s="28">
        <f t="shared" si="11"/>
        <v>89155834</v>
      </c>
      <c r="H64" s="39">
        <f t="shared" si="11"/>
        <v>89155834</v>
      </c>
    </row>
    <row r="65" spans="1:8" s="29" customFormat="1" ht="20.100000000000001" customHeight="1" thickBot="1">
      <c r="A65" s="89" t="s">
        <v>20</v>
      </c>
      <c r="B65" s="90"/>
      <c r="C65" s="28">
        <f t="shared" ref="C65:H65" si="12">SUM(C50,C61)</f>
        <v>97317789</v>
      </c>
      <c r="D65" s="28">
        <f t="shared" si="12"/>
        <v>83028209</v>
      </c>
      <c r="E65" s="28">
        <f t="shared" si="12"/>
        <v>89906170</v>
      </c>
      <c r="F65" s="28">
        <f>SUM(F50,F61)</f>
        <v>89155834</v>
      </c>
      <c r="G65" s="28">
        <f t="shared" si="12"/>
        <v>89155834</v>
      </c>
      <c r="H65" s="39">
        <f t="shared" si="12"/>
        <v>89155834</v>
      </c>
    </row>
  </sheetData>
  <mergeCells count="13">
    <mergeCell ref="A1:H1"/>
    <mergeCell ref="A61:B61"/>
    <mergeCell ref="A64:B64"/>
    <mergeCell ref="A30:B30"/>
    <mergeCell ref="A56:B56"/>
    <mergeCell ref="A65:B65"/>
    <mergeCell ref="A50:B50"/>
    <mergeCell ref="A3:H3"/>
    <mergeCell ref="A4:H4"/>
    <mergeCell ref="A6:H6"/>
    <mergeCell ref="A62:B62"/>
    <mergeCell ref="A63:B63"/>
    <mergeCell ref="A38:H38"/>
  </mergeCells>
  <phoneticPr fontId="5" type="noConversion"/>
  <pageMargins left="0.62992125984251968" right="0.19685039370078741" top="0.31496062992125984" bottom="0.23622047244094491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4.kvmérleg </vt:lpstr>
      <vt:lpstr>'4.kvmérleg '!melléklet3as</vt:lpstr>
      <vt:lpstr>'4.kvmérleg '!melléklet4es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2021-06-09T12:17:48Z</dcterms:modified>
</cp:coreProperties>
</file>