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szöveges" sheetId="30" r:id="rId1"/>
  </sheets>
  <definedNames>
    <definedName name="_xlnm.Print_Area" localSheetId="0">szöveges!$A$1:$D$485</definedName>
  </definedNames>
  <calcPr calcId="181029"/>
</workbook>
</file>

<file path=xl/calcChain.xml><?xml version="1.0" encoding="utf-8"?>
<calcChain xmlns="http://schemas.openxmlformats.org/spreadsheetml/2006/main">
  <c r="D272" i="30"/>
  <c r="D345"/>
  <c r="D356"/>
  <c r="D471"/>
  <c r="D472"/>
  <c r="D454"/>
  <c r="D442"/>
  <c r="D389"/>
  <c r="D385"/>
  <c r="D391"/>
  <c r="D351"/>
  <c r="D300"/>
  <c r="D307"/>
  <c r="D262"/>
  <c r="D219"/>
  <c r="D210"/>
  <c r="D211"/>
  <c r="D213"/>
  <c r="D48"/>
  <c r="D58"/>
  <c r="D12"/>
  <c r="D109"/>
  <c r="D111"/>
  <c r="D414"/>
  <c r="D409"/>
  <c r="D104"/>
  <c r="D201"/>
  <c r="D70"/>
  <c r="D376"/>
  <c r="D305"/>
  <c r="D89"/>
  <c r="D400"/>
  <c r="D274"/>
  <c r="D280"/>
  <c r="D93"/>
  <c r="D142"/>
  <c r="D372"/>
  <c r="D378"/>
  <c r="D482"/>
  <c r="D355"/>
  <c r="D157"/>
  <c r="D158"/>
  <c r="D230"/>
  <c r="D238"/>
  <c r="D245"/>
  <c r="D178"/>
  <c r="D172"/>
  <c r="D190"/>
  <c r="D191"/>
  <c r="D288"/>
  <c r="D420"/>
  <c r="D120"/>
  <c r="C128"/>
  <c r="D135"/>
  <c r="D150"/>
  <c r="D161"/>
  <c r="D57"/>
  <c r="D444"/>
  <c r="D94"/>
  <c r="D186"/>
</calcChain>
</file>

<file path=xl/sharedStrings.xml><?xml version="1.0" encoding="utf-8"?>
<sst xmlns="http://schemas.openxmlformats.org/spreadsheetml/2006/main" count="412" uniqueCount="220">
  <si>
    <t>1 fő</t>
  </si>
  <si>
    <t>Egyéb kommunikációs szolgáltatások</t>
  </si>
  <si>
    <t>013350 Az önkormányzati vagyonnal való gazdálkodással kapcsolatos feladatok</t>
  </si>
  <si>
    <t>066010 Zöldterület-kezelés</t>
  </si>
  <si>
    <t>011130 Önkormányzatok és önk. hivatalok jogalkotó és általános igazgatási tev.</t>
  </si>
  <si>
    <t>064010 Közvilágítás</t>
  </si>
  <si>
    <t>066020 Város-, községgazdálkodási egyéb szolgáltatások</t>
  </si>
  <si>
    <t>107060 Egyéb szociális pénzbeli és természetbeni ellátások, támogatások</t>
  </si>
  <si>
    <t>107055 Falugondnoki, tanyagondnoki szolgáltatás</t>
  </si>
  <si>
    <t>041233 Hosszabb időtartamú közfoglalkoztatás</t>
  </si>
  <si>
    <t>013320 Köztemető-fenntartás és -működtetés</t>
  </si>
  <si>
    <t>KORMÁNYZATI FUNKCIÓ KIADÁSA ÖSSZESEN:</t>
  </si>
  <si>
    <t>KORMÁNYZATI FUNKCIÓ BEVÉTELE ÖSSZESEN:</t>
  </si>
  <si>
    <t>K121</t>
  </si>
  <si>
    <t>Választott tisztségviselők juttatásai</t>
  </si>
  <si>
    <t>K312</t>
  </si>
  <si>
    <t>Üzemeltetési anyagok beszerzése</t>
  </si>
  <si>
    <t xml:space="preserve"> a) irodaszer, nyomtatvány beszerzése</t>
  </si>
  <si>
    <t>K311</t>
  </si>
  <si>
    <t>Szakmai anyagok beszerzése</t>
  </si>
  <si>
    <t>K321</t>
  </si>
  <si>
    <t>Informatikai szolgáltatások igénybevétele</t>
  </si>
  <si>
    <t>K322</t>
  </si>
  <si>
    <t xml:space="preserve"> a) telefondíj</t>
  </si>
  <si>
    <t>K331</t>
  </si>
  <si>
    <t>Közüzemi díjak</t>
  </si>
  <si>
    <t xml:space="preserve"> a) gázenergia szolgáltatás díja</t>
  </si>
  <si>
    <t xml:space="preserve"> b) villamosenergia szolgáltatás díja</t>
  </si>
  <si>
    <t xml:space="preserve"> c) víz- és csatornadíjak</t>
  </si>
  <si>
    <t>K334</t>
  </si>
  <si>
    <t>Karbantartási, kisjavítási szolgáltatások</t>
  </si>
  <si>
    <t>Egyéb szolgáltatások</t>
  </si>
  <si>
    <t xml:space="preserve"> a) banki jutalék, költség</t>
  </si>
  <si>
    <t xml:space="preserve"> b) postaköltség, utalványdíj, postai közreműködési díj</t>
  </si>
  <si>
    <t>K351</t>
  </si>
  <si>
    <t>K355</t>
  </si>
  <si>
    <t>Egyéb dologi kiadások</t>
  </si>
  <si>
    <t xml:space="preserve"> a) vagyonbiztosítás</t>
  </si>
  <si>
    <t>Egyéb működési bevételek</t>
  </si>
  <si>
    <t>B8131</t>
  </si>
  <si>
    <t>Előző év költségvetési maradványának igénybevétele</t>
  </si>
  <si>
    <t xml:space="preserve"> a) víz- és csatornadíjak</t>
  </si>
  <si>
    <t>018010 Önkormányzatok elszámolásai a központi költségvetéssel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</si>
  <si>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</si>
  <si>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</si>
  <si>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</si>
  <si>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</si>
  <si>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</si>
  <si>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</si>
  <si>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</si>
  <si>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</si>
  <si>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>B113</t>
  </si>
  <si>
    <t>Települési önkormányzatok szociális, gyermekjóléti és gyermekétkeztetési feladatainak támogatása</t>
  </si>
  <si>
    <t>B114</t>
  </si>
  <si>
    <t>Települési önkormányzatok kulturális feladatainak támogatása</t>
  </si>
  <si>
    <t xml:space="preserve"> a) könyvtári, közművelődési és múzeumi feladatok támogatása</t>
  </si>
  <si>
    <t>K1101</t>
  </si>
  <si>
    <t>Törvény szerinti illetmények, munkabérek</t>
  </si>
  <si>
    <t xml:space="preserve"> b) karbantartási anyagok, alkatrészek, szerszámok</t>
  </si>
  <si>
    <t xml:space="preserve"> a) hajtó- és kenőanyagok</t>
  </si>
  <si>
    <t xml:space="preserve"> a) villamosenergia szolgáltatás díja</t>
  </si>
  <si>
    <t>K336</t>
  </si>
  <si>
    <t>Szakmai tevékenységet segítő szolgáltatások</t>
  </si>
  <si>
    <t xml:space="preserve"> a) műsorok</t>
  </si>
  <si>
    <t>Ellátási díjak</t>
  </si>
  <si>
    <t xml:space="preserve"> b) hajtó- és kenőanyagok</t>
  </si>
  <si>
    <t>Tartalékok</t>
  </si>
  <si>
    <t>K67</t>
  </si>
  <si>
    <t>Beruházási célú előzetesen felszámított ÁFA</t>
  </si>
  <si>
    <t xml:space="preserve"> a) Munkaügyi Központ tám.</t>
  </si>
  <si>
    <t>Működési célú előzetesen felszámított ÁFA</t>
  </si>
  <si>
    <t>Egyéb közhatalmi bevételek</t>
  </si>
  <si>
    <t>Egyéb felhalmozási célú kiadások</t>
  </si>
  <si>
    <t>a) általános tartalék</t>
  </si>
  <si>
    <t xml:space="preserve"> a) Devecseri Központi Háziorvosi Ügyeletet Fenntartó Társulás</t>
  </si>
  <si>
    <t>Tervezett éves átlagos statisztikai állományi létszám:</t>
  </si>
  <si>
    <t xml:space="preserve"> c) lakott külterülettel kapcsolatos feladatok tám.</t>
  </si>
  <si>
    <t>K64</t>
  </si>
  <si>
    <t>Biztosítási díjak</t>
  </si>
  <si>
    <t>Egyéb közvetített szolgáltatások</t>
  </si>
  <si>
    <t>Egyéb tárgyi eszközök beszerzése, létesítése</t>
  </si>
  <si>
    <t>K71</t>
  </si>
  <si>
    <t>Ingatlanok felújítása</t>
  </si>
  <si>
    <t>K74</t>
  </si>
  <si>
    <t>Felújítási célú előzetesen felszámított ÁFA</t>
  </si>
  <si>
    <t>018030 Támogatási célú finanszírozási műveletek</t>
  </si>
  <si>
    <t>K914</t>
  </si>
  <si>
    <t>Államháztartáson belüli megelőlegezések visszafizetése</t>
  </si>
  <si>
    <t xml:space="preserve">   aa) települési önk. nyilvános könyvtári és közművelődési felad. tám.</t>
  </si>
  <si>
    <t>Tárgyi eszköz bérbeadásából származó bevétel</t>
  </si>
  <si>
    <t>K21</t>
  </si>
  <si>
    <t>Szociális hozzájárulási adó</t>
  </si>
  <si>
    <t>K27</t>
  </si>
  <si>
    <t>Munkáltató által fizetett SZJA</t>
  </si>
  <si>
    <t>K513</t>
  </si>
  <si>
    <t>K122</t>
  </si>
  <si>
    <t xml:space="preserve"> c) munkaruha</t>
  </si>
  <si>
    <t xml:space="preserve"> d) tisztítószerek, karbantartási anyagok</t>
  </si>
  <si>
    <t>forintban</t>
  </si>
  <si>
    <t xml:space="preserve"> a) települési önkormányzatok szociális feladatainak egyéb támogatása</t>
  </si>
  <si>
    <t xml:space="preserve"> b) egyes szociális és gyermekjóléti feladatok tám.</t>
  </si>
  <si>
    <t xml:space="preserve"> c) rászoruló gyermekek intézményen kívüli szünidei étkeztetésének tám.</t>
  </si>
  <si>
    <t>Egyéb kapott kamatok és kamat jellegű bevételek</t>
  </si>
  <si>
    <t>Állandó jelleggel végzett iparűzési tev. utáni iparűzési adó</t>
  </si>
  <si>
    <t>B1606</t>
  </si>
  <si>
    <t>Egyéb működési célú tám. elkülönített állami pénzalapoktól</t>
  </si>
  <si>
    <t>Egyéb működési célú tám. államháztartáson belülre társulásoknak</t>
  </si>
  <si>
    <t>Munkavégzésre irányuló egyéb jogviszonyban nem saját fogl. fizetett juttatások</t>
  </si>
  <si>
    <t>Települési támogatás</t>
  </si>
  <si>
    <t xml:space="preserve"> a) lakhatási támogatás</t>
  </si>
  <si>
    <t xml:space="preserve"> c) virágosítás</t>
  </si>
  <si>
    <t>Foglalkoztatottak egyéb személyi juttatásai</t>
  </si>
  <si>
    <t>104037 Intézményen kívüli gyermekétkeztetés</t>
  </si>
  <si>
    <t xml:space="preserve"> a) rászoruló gyermekek intézményen kívüli szünidei étkeztetése</t>
  </si>
  <si>
    <t xml:space="preserve"> a) kötelező biztosítás, Útitárs biztosítás</t>
  </si>
  <si>
    <t>Köztemetés</t>
  </si>
  <si>
    <t>Önkormányzat által saját hatáskörben adott más ellátás</t>
  </si>
  <si>
    <t xml:space="preserve"> a) Idősek Napja tám.</t>
  </si>
  <si>
    <t xml:space="preserve"> b) karácsonyi támogatás</t>
  </si>
  <si>
    <t>900020 Önkormányzatok funkcióra nem sorolható bevételei államháztartáson kívülről</t>
  </si>
  <si>
    <t xml:space="preserve"> a) betegszabadság</t>
  </si>
  <si>
    <t>K25</t>
  </si>
  <si>
    <t>Táppénz-hozzájárulás</t>
  </si>
  <si>
    <t xml:space="preserve"> b) rendkívüli települési támogatás: krízistámogatás, eseti támogatás</t>
  </si>
  <si>
    <t xml:space="preserve"> a) gázkonvektorok</t>
  </si>
  <si>
    <t>Egyéb közvetített szolgáltatások ellenértéke</t>
  </si>
  <si>
    <t xml:space="preserve"> b) Somló-környéki Többcélú Kistérségi Társulás</t>
  </si>
  <si>
    <t xml:space="preserve"> b) továbbszámlázott közüzemi díj</t>
  </si>
  <si>
    <t xml:space="preserve"> d) település üzemeltetéshez kapcsol. kieg.</t>
  </si>
  <si>
    <t>082044 Könyvtári állomány gyarapítása, nyilvántartása</t>
  </si>
  <si>
    <t xml:space="preserve"> a) 30.000 x 12 hó könyvtáros megbízási díja</t>
  </si>
  <si>
    <t xml:space="preserve"> a) szociális hozzájárulási adó </t>
  </si>
  <si>
    <t>082092 Közművelődés - közösségi és társadalmi részvétel fejlesztése</t>
  </si>
  <si>
    <t>Ingatlan felújítás</t>
  </si>
  <si>
    <t>Előzetesen felszámított ÁFA</t>
  </si>
  <si>
    <t xml:space="preserve"> a) igazgatási, szolgáltatási díj</t>
  </si>
  <si>
    <t xml:space="preserve"> b) egyéb közhatalmi bevételek - pótlék</t>
  </si>
  <si>
    <t>082064 Múzeumi, közművelődési, közönségkapcsolati tevékenység</t>
  </si>
  <si>
    <t>ISZKÁZ KÖZSÉG ÖNKORMÁNYZATA</t>
  </si>
  <si>
    <t xml:space="preserve"> c) kezelési ktg, üzemanyag díj</t>
  </si>
  <si>
    <t xml:space="preserve">   ba) falugondnoki szolgáltatás</t>
  </si>
  <si>
    <t>084031 Civil szervezetek működési támogatása</t>
  </si>
  <si>
    <t>Egyéb működési célú tám. államháztartáson kívülre civil szervezetnek</t>
  </si>
  <si>
    <t>B411</t>
  </si>
  <si>
    <t xml:space="preserve">  a) földbérleti díj</t>
  </si>
  <si>
    <t xml:space="preserve">  e) polgármesteri illetmény támogatássa</t>
  </si>
  <si>
    <t>K61</t>
  </si>
  <si>
    <t>Immateriális javak beszerzés</t>
  </si>
  <si>
    <t>a) Településrendezési terv</t>
  </si>
  <si>
    <t>a) tárgyi eszköz beszerzés</t>
  </si>
  <si>
    <t xml:space="preserve"> a)  Medicopter Alapítvány</t>
  </si>
  <si>
    <t>K332</t>
  </si>
  <si>
    <t>Vásárolt élelmezés</t>
  </si>
  <si>
    <t>K506</t>
  </si>
  <si>
    <t xml:space="preserve">Egyéb működési célú tám. </t>
  </si>
  <si>
    <t xml:space="preserve">  b) terem bérleti díja</t>
  </si>
  <si>
    <t>Felújítás</t>
  </si>
  <si>
    <t>Felhalmozási célú támogatások államháztartáson belülről</t>
  </si>
  <si>
    <t>K335</t>
  </si>
  <si>
    <t>K337</t>
  </si>
  <si>
    <t>B4082</t>
  </si>
  <si>
    <t>B403</t>
  </si>
  <si>
    <t>B402</t>
  </si>
  <si>
    <t>K1113</t>
  </si>
  <si>
    <t>5 fő</t>
  </si>
  <si>
    <t xml:space="preserve"> a) hajtó- és kenőanyagok, kavics</t>
  </si>
  <si>
    <t>Szakmai tevékenységet sígítő szolgáltatások</t>
  </si>
  <si>
    <t>K512</t>
  </si>
  <si>
    <t xml:space="preserve"> b) Borút Egyesület</t>
  </si>
  <si>
    <t xml:space="preserve"> a) alapilletmény </t>
  </si>
  <si>
    <t xml:space="preserve"> b) összevont ágazati pótlék </t>
  </si>
  <si>
    <t xml:space="preserve"> a) webtárhely díja, honlap, számítógépek karbantartása</t>
  </si>
  <si>
    <t>Beruházás</t>
  </si>
  <si>
    <t>K6</t>
  </si>
  <si>
    <t>B351</t>
  </si>
  <si>
    <t>B36</t>
  </si>
  <si>
    <t>K48</t>
  </si>
  <si>
    <t xml:space="preserve"> a) szemétszállítási díj</t>
  </si>
  <si>
    <t>a) közvilágítás karbantartás</t>
  </si>
  <si>
    <t>a) rendezvényekhez élelmiszer beszerzés</t>
  </si>
  <si>
    <t>a) Artisjus egyesület jogdíj</t>
  </si>
  <si>
    <t>c) Rákóczi Szövetség</t>
  </si>
  <si>
    <t>d) GEMARA Egyesület tagdíj</t>
  </si>
  <si>
    <t>e) TÖOSZ tagdíj</t>
  </si>
  <si>
    <t>045160 Közutak, hidak, alagutak üzemeltetése, fenntartása</t>
  </si>
  <si>
    <t xml:space="preserve"> a) útszóró só</t>
  </si>
  <si>
    <t>062020 Településfejlesztési projektek és támogatásuk</t>
  </si>
  <si>
    <t>B25</t>
  </si>
  <si>
    <t>a) Tűzoltó készülék karbantartás</t>
  </si>
  <si>
    <t>107051 Szociális étkeztetés szociális konyhán</t>
  </si>
  <si>
    <t xml:space="preserve"> a) szociális étkeztetés</t>
  </si>
  <si>
    <t>B405</t>
  </si>
  <si>
    <t xml:space="preserve">  a) szociális étkeztetés térítési díj</t>
  </si>
  <si>
    <t xml:space="preserve"> c) iskoláztatás költségeihez történő hozzájárulás</t>
  </si>
  <si>
    <t xml:space="preserve"> d) Mikulás, karácsonyi támogatás</t>
  </si>
  <si>
    <t xml:space="preserve"> e) babakelengye támogatás</t>
  </si>
  <si>
    <t xml:space="preserve"> a) Bursa Hungarica ösztöndíj</t>
  </si>
  <si>
    <t xml:space="preserve"> a) 2020. évi állami támogatás előlegének elszámolása</t>
  </si>
  <si>
    <t>Államháztartáson belüli megelőlegezések</t>
  </si>
  <si>
    <t>a) Egyéb felhalmozási célú tám. bevételei államházt. Belűl</t>
  </si>
  <si>
    <t>aa) árokásó pályázati támogatás</t>
  </si>
  <si>
    <t>B814</t>
  </si>
  <si>
    <t>a) Közfoglalkoztatotti járulék megelőlegezése</t>
  </si>
  <si>
    <t>K84</t>
  </si>
  <si>
    <t>VP-7.2.1-7.4.1.1-16 számú pályázat visszafizetési kötelezettsége</t>
  </si>
  <si>
    <t xml:space="preserve"> a) közfoglalkoztatás (81 530 x 5 főx 2 hó, 85 000 Ft x 5 fő x 10 hó )</t>
  </si>
  <si>
    <t xml:space="preserve">ab) GEMARA pályázat fedett szabadtéri színpad és rendezvénytér </t>
  </si>
  <si>
    <t xml:space="preserve"> a) Magyar Falu Program Faluház  felújítássa</t>
  </si>
  <si>
    <t xml:space="preserve"> b) GEMARA pályázat komplex túriaztikai kínálat fejlesztése (szálláshely)</t>
  </si>
  <si>
    <t xml:space="preserve"> c) GEMARA pályázat informatikai eszköz beszerzésére</t>
  </si>
  <si>
    <t xml:space="preserve"> d) GEMARA pályázat fedett szabadtéri színpad és rendezvénytér önrész</t>
  </si>
  <si>
    <t xml:space="preserve"> e) GEMARA pályázat fedett szabadtéri színpad és rendezvénytér  tám.</t>
  </si>
  <si>
    <t>asztalok beszerzése Közművelődési érdekeltségnövelő pályázatból</t>
  </si>
  <si>
    <t>a) Festés, rovárháló felszerelés</t>
  </si>
  <si>
    <t>a) villamoshálózat felújízás</t>
  </si>
  <si>
    <t>a) Idegen ingatlanok szolgalmi jog bejegyzése földhivatalba (Bakonykarszt)</t>
  </si>
  <si>
    <t>Egyéb tárgyi eszköz beszerzés</t>
  </si>
  <si>
    <t xml:space="preserve">a) Kültéri padok </t>
  </si>
  <si>
    <t>b) Kamerarendszer</t>
  </si>
  <si>
    <t>2021. ÉVI KÖLTSÉGVETÉSI TERVEZETE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</si>
</sst>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6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4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justify"/>
    </xf>
    <xf numFmtId="3" fontId="2" fillId="0" borderId="0" xfId="0" applyNumberFormat="1" applyFont="1"/>
    <xf numFmtId="3" fontId="5" fillId="0" borderId="0" xfId="0" applyNumberFormat="1" applyFont="1"/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justify"/>
    </xf>
    <xf numFmtId="3" fontId="3" fillId="0" borderId="1" xfId="0" applyNumberFormat="1" applyFont="1" applyBorder="1" applyAlignment="1">
      <alignment horizontal="right"/>
    </xf>
    <xf numFmtId="1" fontId="1" fillId="0" borderId="0" xfId="0" applyNumberFormat="1" applyFont="1"/>
    <xf numFmtId="0" fontId="6" fillId="0" borderId="0" xfId="0" applyFont="1"/>
    <xf numFmtId="1" fontId="10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8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justify"/>
    </xf>
    <xf numFmtId="3" fontId="8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1" fontId="2" fillId="0" borderId="0" xfId="0" applyNumberFormat="1" applyFont="1"/>
    <xf numFmtId="1" fontId="3" fillId="0" borderId="0" xfId="0" applyNumberFormat="1" applyFont="1" applyAlignment="1">
      <alignment horizontal="left" indent="1"/>
    </xf>
    <xf numFmtId="3" fontId="5" fillId="0" borderId="0" xfId="0" applyNumberFormat="1" applyFont="1" applyAlignment="1"/>
    <xf numFmtId="1" fontId="12" fillId="0" borderId="0" xfId="0" applyNumberFormat="1" applyFont="1" applyAlignment="1">
      <alignment horizontal="justify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5"/>
    </xf>
    <xf numFmtId="1" fontId="3" fillId="0" borderId="0" xfId="0" applyNumberFormat="1" applyFont="1" applyAlignment="1"/>
    <xf numFmtId="3" fontId="8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/>
    <xf numFmtId="0" fontId="3" fillId="0" borderId="2" xfId="0" applyFont="1" applyBorder="1" applyAlignment="1">
      <alignment horizontal="justify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/>
    <xf numFmtId="0" fontId="2" fillId="0" borderId="0" xfId="0" applyFont="1" applyBorder="1" applyAlignment="1">
      <alignment horizontal="left"/>
    </xf>
    <xf numFmtId="3" fontId="13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justify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H482"/>
  <sheetViews>
    <sheetView tabSelected="1" topLeftCell="A465" zoomScale="90" workbookViewId="0">
      <selection activeCell="G493" sqref="G493"/>
    </sheetView>
  </sheetViews>
  <sheetFormatPr defaultRowHeight="15.75"/>
  <cols>
    <col min="1" max="1" width="10" customWidth="1"/>
    <col min="2" max="2" width="75.28515625" customWidth="1"/>
    <col min="3" max="3" width="11.7109375" style="11" customWidth="1"/>
    <col min="4" max="4" width="11.5703125" style="11" customWidth="1"/>
  </cols>
  <sheetData>
    <row r="1" spans="1:4" s="3" customFormat="1" ht="18" customHeight="1">
      <c r="A1" s="61" t="s">
        <v>138</v>
      </c>
      <c r="B1" s="61"/>
      <c r="C1" s="61"/>
      <c r="D1" s="61"/>
    </row>
    <row r="2" spans="1:4" s="3" customFormat="1" ht="18.75" customHeight="1">
      <c r="A2" s="61" t="s">
        <v>219</v>
      </c>
      <c r="B2" s="61"/>
      <c r="C2" s="61"/>
      <c r="D2" s="61"/>
    </row>
    <row r="3" spans="1:4" s="3" customFormat="1" ht="12.75" customHeight="1">
      <c r="A3" s="62" t="s">
        <v>98</v>
      </c>
      <c r="B3" s="62"/>
      <c r="C3" s="62"/>
      <c r="D3" s="62"/>
    </row>
    <row r="4" spans="1:4" s="3" customFormat="1" ht="5.0999999999999996" customHeight="1">
      <c r="A4" s="12"/>
      <c r="B4" s="12"/>
      <c r="C4" s="12"/>
      <c r="D4" s="12"/>
    </row>
    <row r="5" spans="1:4" s="3" customFormat="1" ht="15.75" customHeight="1">
      <c r="A5" s="60" t="s">
        <v>4</v>
      </c>
      <c r="B5" s="60"/>
      <c r="C5" s="60"/>
      <c r="D5" s="60"/>
    </row>
    <row r="6" spans="1:4" s="3" customFormat="1" ht="8.1" customHeight="1">
      <c r="A6" s="6"/>
      <c r="C6" s="19"/>
      <c r="D6" s="19"/>
    </row>
    <row r="7" spans="1:4" s="3" customFormat="1">
      <c r="A7" s="8" t="s">
        <v>13</v>
      </c>
      <c r="B7" s="8" t="s">
        <v>14</v>
      </c>
      <c r="C7" s="19"/>
      <c r="D7" s="19">
        <v>6058780</v>
      </c>
    </row>
    <row r="8" spans="1:4" s="3" customFormat="1" ht="6" customHeight="1">
      <c r="A8" s="17"/>
      <c r="C8" s="11"/>
      <c r="D8" s="11"/>
    </row>
    <row r="9" spans="1:4" s="3" customFormat="1" ht="20.100000000000001" customHeight="1">
      <c r="A9" s="8" t="s">
        <v>90</v>
      </c>
      <c r="B9" s="8" t="s">
        <v>91</v>
      </c>
      <c r="C9" s="19"/>
      <c r="D9" s="19">
        <v>897600</v>
      </c>
    </row>
    <row r="10" spans="1:4" s="3" customFormat="1" ht="5.0999999999999996" customHeight="1">
      <c r="A10" s="17"/>
      <c r="C10" s="11"/>
      <c r="D10" s="11"/>
    </row>
    <row r="11" spans="1:4" s="3" customFormat="1" ht="15.75" customHeight="1">
      <c r="A11" s="8" t="s">
        <v>92</v>
      </c>
      <c r="B11" s="8" t="s">
        <v>93</v>
      </c>
      <c r="C11" s="19"/>
      <c r="D11" s="36">
        <v>30000</v>
      </c>
    </row>
    <row r="12" spans="1:4" s="3" customFormat="1" ht="15.75" customHeight="1">
      <c r="A12" s="8"/>
      <c r="B12" s="8"/>
      <c r="C12" s="19"/>
      <c r="D12" s="19">
        <f>SUM(D9:D11)</f>
        <v>927600</v>
      </c>
    </row>
    <row r="13" spans="1:4" s="3" customFormat="1" ht="6" customHeight="1">
      <c r="A13" s="35"/>
      <c r="B13" s="2"/>
      <c r="C13" s="11"/>
      <c r="D13" s="20"/>
    </row>
    <row r="14" spans="1:4" s="3" customFormat="1" ht="15" customHeight="1">
      <c r="A14" s="41" t="s">
        <v>18</v>
      </c>
      <c r="B14" s="8" t="s">
        <v>19</v>
      </c>
      <c r="C14" s="11"/>
      <c r="D14" s="20">
        <v>20000</v>
      </c>
    </row>
    <row r="15" spans="1:4" s="3" customFormat="1" ht="3.75" customHeight="1">
      <c r="A15" s="21"/>
      <c r="C15" s="11"/>
      <c r="D15" s="11"/>
    </row>
    <row r="16" spans="1:4" s="3" customFormat="1">
      <c r="A16" s="8" t="s">
        <v>15</v>
      </c>
      <c r="B16" s="8" t="s">
        <v>16</v>
      </c>
      <c r="C16" s="19"/>
      <c r="D16" s="19">
        <v>200000</v>
      </c>
    </row>
    <row r="17" spans="1:4" s="3" customFormat="1" ht="6" customHeight="1">
      <c r="A17" s="17"/>
      <c r="C17" s="11"/>
      <c r="D17" s="11"/>
    </row>
    <row r="18" spans="1:4" s="3" customFormat="1">
      <c r="A18" s="13" t="s">
        <v>20</v>
      </c>
      <c r="B18" s="8" t="s">
        <v>21</v>
      </c>
      <c r="C18" s="11"/>
      <c r="D18" s="11"/>
    </row>
    <row r="19" spans="1:4" s="3" customFormat="1" ht="15" customHeight="1">
      <c r="A19" s="15"/>
      <c r="B19" s="27" t="s">
        <v>171</v>
      </c>
      <c r="C19" s="27"/>
      <c r="D19" s="11">
        <v>180000</v>
      </c>
    </row>
    <row r="20" spans="1:4" s="3" customFormat="1" ht="6" customHeight="1">
      <c r="A20" s="17"/>
      <c r="C20" s="11"/>
      <c r="D20" s="11"/>
    </row>
    <row r="21" spans="1:4" s="3" customFormat="1">
      <c r="A21" s="13" t="s">
        <v>22</v>
      </c>
      <c r="B21" s="8" t="s">
        <v>1</v>
      </c>
      <c r="C21" s="11"/>
      <c r="D21" s="11"/>
    </row>
    <row r="22" spans="1:4" s="3" customFormat="1" ht="15" customHeight="1">
      <c r="A22" s="15"/>
      <c r="B22" s="65" t="s">
        <v>23</v>
      </c>
      <c r="C22" s="65"/>
      <c r="D22" s="11">
        <v>140000</v>
      </c>
    </row>
    <row r="23" spans="1:4" s="3" customFormat="1" ht="6" customHeight="1">
      <c r="A23" s="17"/>
      <c r="C23" s="11"/>
      <c r="D23" s="11"/>
    </row>
    <row r="24" spans="1:4" s="3" customFormat="1">
      <c r="A24" s="8" t="s">
        <v>24</v>
      </c>
      <c r="B24" s="8" t="s">
        <v>25</v>
      </c>
      <c r="C24" s="19"/>
      <c r="D24" s="19">
        <v>550000</v>
      </c>
    </row>
    <row r="25" spans="1:4" s="3" customFormat="1" ht="15" customHeight="1">
      <c r="A25" s="13"/>
      <c r="B25" s="2" t="s">
        <v>26</v>
      </c>
      <c r="C25" s="11"/>
      <c r="D25" s="11"/>
    </row>
    <row r="26" spans="1:4" s="3" customFormat="1" ht="15" customHeight="1">
      <c r="A26" s="13"/>
      <c r="B26" s="2" t="s">
        <v>27</v>
      </c>
      <c r="C26" s="11"/>
      <c r="D26" s="11"/>
    </row>
    <row r="27" spans="1:4" s="3" customFormat="1" ht="15" customHeight="1">
      <c r="A27" s="13"/>
      <c r="B27" s="2" t="s">
        <v>28</v>
      </c>
      <c r="C27" s="11"/>
      <c r="D27" s="11"/>
    </row>
    <row r="28" spans="1:4" s="3" customFormat="1" ht="6" customHeight="1">
      <c r="A28" s="21"/>
      <c r="B28" s="1"/>
      <c r="C28" s="11"/>
      <c r="D28" s="11"/>
    </row>
    <row r="29" spans="1:4" s="3" customFormat="1">
      <c r="A29" s="13" t="s">
        <v>29</v>
      </c>
      <c r="B29" s="8" t="s">
        <v>30</v>
      </c>
      <c r="C29" s="11"/>
      <c r="D29" s="11">
        <v>160000</v>
      </c>
    </row>
    <row r="30" spans="1:4" s="3" customFormat="1" ht="6" customHeight="1">
      <c r="A30" s="21"/>
      <c r="B30" s="1"/>
      <c r="C30" s="11"/>
      <c r="D30" s="11"/>
    </row>
    <row r="31" spans="1:4" s="3" customFormat="1">
      <c r="A31" s="13" t="s">
        <v>158</v>
      </c>
      <c r="B31" s="8" t="s">
        <v>79</v>
      </c>
      <c r="C31" s="11"/>
      <c r="D31" s="11"/>
    </row>
    <row r="32" spans="1:4" s="3" customFormat="1" ht="15" customHeight="1">
      <c r="A32" s="34"/>
      <c r="B32" s="65" t="s">
        <v>23</v>
      </c>
      <c r="C32" s="65"/>
      <c r="D32" s="11">
        <v>250000</v>
      </c>
    </row>
    <row r="33" spans="1:4" s="3" customFormat="1" ht="15" customHeight="1">
      <c r="A33" s="34"/>
      <c r="B33" s="22" t="s">
        <v>127</v>
      </c>
      <c r="C33" s="22"/>
      <c r="D33" s="11">
        <v>450000</v>
      </c>
    </row>
    <row r="34" spans="1:4" s="3" customFormat="1" ht="6" customHeight="1">
      <c r="A34" s="21"/>
      <c r="B34" s="1"/>
      <c r="C34" s="11"/>
      <c r="D34" s="11"/>
    </row>
    <row r="35" spans="1:4" s="3" customFormat="1">
      <c r="A35" s="13" t="s">
        <v>61</v>
      </c>
      <c r="B35" s="8" t="s">
        <v>62</v>
      </c>
      <c r="C35" s="11"/>
      <c r="D35" s="11">
        <v>60000</v>
      </c>
    </row>
    <row r="36" spans="1:4" s="3" customFormat="1" ht="6" customHeight="1">
      <c r="A36" s="21"/>
      <c r="B36" s="1"/>
      <c r="C36" s="11"/>
      <c r="D36" s="11"/>
    </row>
    <row r="37" spans="1:4" s="3" customFormat="1">
      <c r="A37" s="13" t="s">
        <v>159</v>
      </c>
      <c r="B37" s="8" t="s">
        <v>78</v>
      </c>
      <c r="C37" s="11"/>
      <c r="D37" s="11"/>
    </row>
    <row r="38" spans="1:4" s="3" customFormat="1" ht="15" customHeight="1">
      <c r="A38" s="13"/>
      <c r="B38" s="22" t="s">
        <v>37</v>
      </c>
      <c r="C38" s="11"/>
      <c r="D38" s="11">
        <v>300000</v>
      </c>
    </row>
    <row r="39" spans="1:4" s="3" customFormat="1" ht="6" customHeight="1">
      <c r="A39" s="21"/>
      <c r="B39" s="1"/>
      <c r="C39" s="11"/>
      <c r="D39" s="11"/>
    </row>
    <row r="40" spans="1:4" s="3" customFormat="1">
      <c r="A40" s="13" t="s">
        <v>159</v>
      </c>
      <c r="B40" s="8" t="s">
        <v>31</v>
      </c>
      <c r="C40" s="11"/>
      <c r="D40" s="11">
        <v>700000</v>
      </c>
    </row>
    <row r="41" spans="1:4" s="3" customFormat="1" ht="14.1" customHeight="1">
      <c r="A41" s="34"/>
      <c r="B41" s="2" t="s">
        <v>32</v>
      </c>
      <c r="C41" s="64"/>
      <c r="D41" s="11"/>
    </row>
    <row r="42" spans="1:4" s="3" customFormat="1" ht="14.1" customHeight="1">
      <c r="A42" s="34"/>
      <c r="B42" s="2" t="s">
        <v>33</v>
      </c>
      <c r="C42" s="64"/>
      <c r="D42" s="11"/>
    </row>
    <row r="43" spans="1:4" s="3" customFormat="1" ht="14.1" customHeight="1">
      <c r="A43" s="34"/>
      <c r="B43" s="2" t="s">
        <v>139</v>
      </c>
      <c r="C43" s="64"/>
      <c r="D43" s="11"/>
    </row>
    <row r="44" spans="1:4" s="3" customFormat="1" ht="6" customHeight="1">
      <c r="A44" s="21"/>
      <c r="B44" s="1"/>
      <c r="C44" s="11"/>
      <c r="D44" s="11"/>
    </row>
    <row r="45" spans="1:4" s="3" customFormat="1">
      <c r="A45" s="13" t="s">
        <v>34</v>
      </c>
      <c r="B45" s="8" t="s">
        <v>70</v>
      </c>
      <c r="C45" s="11"/>
      <c r="D45" s="11">
        <v>500000</v>
      </c>
    </row>
    <row r="46" spans="1:4" s="3" customFormat="1" ht="6" customHeight="1">
      <c r="A46" s="21"/>
      <c r="B46" s="1"/>
      <c r="C46" s="11"/>
      <c r="D46" s="11"/>
    </row>
    <row r="47" spans="1:4" s="3" customFormat="1">
      <c r="A47" s="13" t="s">
        <v>35</v>
      </c>
      <c r="B47" s="8" t="s">
        <v>36</v>
      </c>
      <c r="C47" s="11"/>
      <c r="D47" s="18">
        <v>50000</v>
      </c>
    </row>
    <row r="48" spans="1:4" s="3" customFormat="1" ht="15" customHeight="1">
      <c r="A48" s="34"/>
      <c r="B48" s="1"/>
      <c r="C48" s="20"/>
      <c r="D48" s="20">
        <f>SUM(D14:D47)</f>
        <v>3560000</v>
      </c>
    </row>
    <row r="49" spans="1:4" s="3" customFormat="1" ht="9" customHeight="1">
      <c r="A49" s="21"/>
      <c r="B49" s="1"/>
      <c r="C49" s="11"/>
      <c r="D49" s="11"/>
    </row>
    <row r="50" spans="1:4" s="3" customFormat="1" ht="15.75" customHeight="1">
      <c r="A50" s="13" t="s">
        <v>77</v>
      </c>
      <c r="B50" s="8" t="s">
        <v>80</v>
      </c>
      <c r="C50" s="20"/>
      <c r="D50" s="20"/>
    </row>
    <row r="51" spans="1:4" s="3" customFormat="1" ht="6" customHeight="1">
      <c r="A51" s="21"/>
      <c r="B51" s="1"/>
      <c r="C51" s="11"/>
      <c r="D51" s="11"/>
    </row>
    <row r="52" spans="1:4" s="3" customFormat="1" ht="15.75" customHeight="1">
      <c r="A52" s="13" t="s">
        <v>67</v>
      </c>
      <c r="B52" s="8" t="s">
        <v>68</v>
      </c>
      <c r="C52" s="20"/>
      <c r="D52" s="18">
        <v>0</v>
      </c>
    </row>
    <row r="53" spans="1:4" s="3" customFormat="1" ht="9" customHeight="1">
      <c r="A53" s="21"/>
      <c r="B53" s="1"/>
      <c r="C53" s="11"/>
      <c r="D53" s="11"/>
    </row>
    <row r="54" spans="1:4" s="1" customFormat="1">
      <c r="A54" s="33" t="s">
        <v>81</v>
      </c>
      <c r="B54" s="32" t="s">
        <v>82</v>
      </c>
      <c r="C54" s="20"/>
      <c r="D54" s="20"/>
    </row>
    <row r="55" spans="1:4" s="3" customFormat="1" ht="14.25" customHeight="1">
      <c r="A55" s="17"/>
      <c r="B55" s="3" t="s">
        <v>214</v>
      </c>
      <c r="C55" s="11"/>
      <c r="D55" s="11">
        <v>590551</v>
      </c>
    </row>
    <row r="56" spans="1:4" s="3" customFormat="1" ht="15.75" customHeight="1">
      <c r="A56" s="33" t="s">
        <v>83</v>
      </c>
      <c r="B56" s="32" t="s">
        <v>84</v>
      </c>
      <c r="C56" s="20"/>
      <c r="D56" s="18">
        <v>159449</v>
      </c>
    </row>
    <row r="57" spans="1:4" s="3" customFormat="1" ht="15" customHeight="1">
      <c r="A57" s="34"/>
      <c r="B57" s="22"/>
      <c r="C57" s="20"/>
      <c r="D57" s="20">
        <f>SUM(D55:D56)</f>
        <v>750000</v>
      </c>
    </row>
    <row r="58" spans="1:4" s="16" customFormat="1">
      <c r="A58" s="59" t="s">
        <v>11</v>
      </c>
      <c r="B58" s="59"/>
      <c r="C58" s="14"/>
      <c r="D58" s="14">
        <f>SUM(D7,D48,D57,D12)</f>
        <v>11296380</v>
      </c>
    </row>
    <row r="59" spans="1:4" s="3" customFormat="1">
      <c r="A59" s="63" t="s">
        <v>75</v>
      </c>
      <c r="B59" s="63"/>
      <c r="C59" s="24"/>
      <c r="D59" s="24" t="s">
        <v>0</v>
      </c>
    </row>
    <row r="60" spans="1:4" s="3" customFormat="1">
      <c r="A60" s="49"/>
      <c r="B60" s="49"/>
      <c r="C60" s="52"/>
      <c r="D60" s="52"/>
    </row>
    <row r="61" spans="1:4" s="3" customFormat="1" ht="12" customHeight="1">
      <c r="A61" s="8"/>
      <c r="B61" s="1"/>
      <c r="C61" s="11"/>
      <c r="D61" s="11"/>
    </row>
    <row r="62" spans="1:4" s="3" customFormat="1" ht="15.95" customHeight="1">
      <c r="A62" s="13" t="s">
        <v>161</v>
      </c>
      <c r="B62" s="8" t="s">
        <v>125</v>
      </c>
      <c r="C62" s="11"/>
      <c r="D62" s="11"/>
    </row>
    <row r="63" spans="1:4" s="3" customFormat="1" ht="15" customHeight="1">
      <c r="A63" s="8"/>
      <c r="B63" s="1" t="s">
        <v>23</v>
      </c>
      <c r="C63" s="11"/>
      <c r="D63" s="11">
        <v>275000</v>
      </c>
    </row>
    <row r="64" spans="1:4" s="3" customFormat="1" ht="15" customHeight="1">
      <c r="A64" s="8"/>
      <c r="B64" s="22" t="s">
        <v>127</v>
      </c>
      <c r="C64" s="11"/>
      <c r="D64" s="11">
        <v>575000</v>
      </c>
    </row>
    <row r="65" spans="1:4" s="3" customFormat="1" ht="6" customHeight="1">
      <c r="A65" s="17"/>
      <c r="C65" s="11"/>
      <c r="D65" s="11"/>
    </row>
    <row r="66" spans="1:4" s="3" customFormat="1" ht="6" customHeight="1">
      <c r="A66" s="17"/>
      <c r="C66" s="11"/>
      <c r="D66" s="11"/>
    </row>
    <row r="67" spans="1:4" s="3" customFormat="1" ht="15.95" customHeight="1">
      <c r="A67" s="13" t="s">
        <v>160</v>
      </c>
      <c r="B67" s="8" t="s">
        <v>102</v>
      </c>
      <c r="C67" s="11"/>
      <c r="D67" s="11">
        <v>1000</v>
      </c>
    </row>
    <row r="68" spans="1:4" s="3" customFormat="1" ht="15.95" customHeight="1">
      <c r="A68" s="13"/>
      <c r="B68" s="8"/>
      <c r="C68" s="11"/>
      <c r="D68" s="11"/>
    </row>
    <row r="69" spans="1:4" s="3" customFormat="1" ht="15.95" customHeight="1">
      <c r="A69" s="13" t="s">
        <v>143</v>
      </c>
      <c r="B69" s="8" t="s">
        <v>38</v>
      </c>
      <c r="C69" s="11"/>
      <c r="D69" s="11">
        <v>5000</v>
      </c>
    </row>
    <row r="70" spans="1:4" s="16" customFormat="1">
      <c r="A70" s="59" t="s">
        <v>12</v>
      </c>
      <c r="B70" s="59"/>
      <c r="C70" s="14"/>
      <c r="D70" s="14">
        <f>SUM(D63:D69)</f>
        <v>856000</v>
      </c>
    </row>
    <row r="71" spans="1:4" s="16" customFormat="1">
      <c r="A71" s="30"/>
      <c r="B71" s="30"/>
      <c r="C71" s="31"/>
      <c r="D71" s="31"/>
    </row>
    <row r="72" spans="1:4" s="16" customFormat="1">
      <c r="A72" s="30"/>
      <c r="B72" s="30"/>
      <c r="C72" s="31"/>
      <c r="D72" s="31"/>
    </row>
    <row r="73" spans="1:4" s="16" customFormat="1">
      <c r="A73" s="30"/>
      <c r="B73" s="30"/>
      <c r="C73" s="31"/>
      <c r="D73" s="31"/>
    </row>
    <row r="74" spans="1:4" s="3" customFormat="1" ht="14.1" customHeight="1">
      <c r="A74" s="8"/>
      <c r="B74" s="1"/>
      <c r="C74" s="11"/>
      <c r="D74" s="11"/>
    </row>
    <row r="75" spans="1:4" s="3" customFormat="1" ht="28.5" customHeight="1">
      <c r="A75" s="60" t="s">
        <v>10</v>
      </c>
      <c r="B75" s="60"/>
      <c r="C75" s="60"/>
      <c r="D75" s="60"/>
    </row>
    <row r="76" spans="1:4" s="3" customFormat="1" ht="15" customHeight="1">
      <c r="A76" s="13"/>
      <c r="C76" s="11"/>
      <c r="D76" s="11"/>
    </row>
    <row r="77" spans="1:4" s="3" customFormat="1">
      <c r="A77" s="8" t="s">
        <v>15</v>
      </c>
      <c r="B77" s="8" t="s">
        <v>16</v>
      </c>
      <c r="C77" s="19"/>
      <c r="D77" s="19"/>
    </row>
    <row r="78" spans="1:4" s="3" customFormat="1" ht="15" customHeight="1">
      <c r="A78" s="13"/>
      <c r="B78" s="2" t="s">
        <v>165</v>
      </c>
      <c r="C78" s="11"/>
      <c r="D78" s="11">
        <v>150000</v>
      </c>
    </row>
    <row r="79" spans="1:4" s="3" customFormat="1" ht="6" customHeight="1">
      <c r="A79" s="17"/>
      <c r="C79" s="11"/>
      <c r="D79" s="11"/>
    </row>
    <row r="80" spans="1:4" s="3" customFormat="1">
      <c r="A80" s="8" t="s">
        <v>24</v>
      </c>
      <c r="B80" s="8" t="s">
        <v>25</v>
      </c>
      <c r="C80" s="19"/>
      <c r="D80" s="19"/>
    </row>
    <row r="81" spans="1:4" s="3" customFormat="1" ht="15" customHeight="1">
      <c r="A81" s="13"/>
      <c r="B81" s="2" t="s">
        <v>41</v>
      </c>
      <c r="C81" s="11"/>
      <c r="D81" s="11">
        <v>20000</v>
      </c>
    </row>
    <row r="82" spans="1:4" s="3" customFormat="1" ht="6" customHeight="1">
      <c r="A82" s="17"/>
      <c r="C82" s="11"/>
      <c r="D82" s="11"/>
    </row>
    <row r="83" spans="1:4" s="3" customFormat="1">
      <c r="A83" s="13" t="s">
        <v>61</v>
      </c>
      <c r="B83" s="8" t="s">
        <v>62</v>
      </c>
      <c r="C83" s="11"/>
      <c r="D83" s="11">
        <v>300000</v>
      </c>
    </row>
    <row r="84" spans="1:4" s="3" customFormat="1" ht="6" customHeight="1">
      <c r="A84" s="17"/>
      <c r="C84" s="11"/>
      <c r="D84" s="11"/>
    </row>
    <row r="85" spans="1:4" s="3" customFormat="1">
      <c r="A85" s="13" t="s">
        <v>159</v>
      </c>
      <c r="B85" s="8" t="s">
        <v>31</v>
      </c>
      <c r="C85" s="11"/>
      <c r="D85" s="11"/>
    </row>
    <row r="86" spans="1:4" s="3" customFormat="1" ht="15" customHeight="1">
      <c r="A86" s="15"/>
      <c r="B86" s="2" t="s">
        <v>177</v>
      </c>
      <c r="C86" s="11"/>
      <c r="D86" s="11">
        <v>120000</v>
      </c>
    </row>
    <row r="87" spans="1:4" s="3" customFormat="1" ht="6" customHeight="1">
      <c r="A87" s="17"/>
      <c r="C87" s="11"/>
      <c r="D87" s="11"/>
    </row>
    <row r="88" spans="1:4" s="3" customFormat="1">
      <c r="A88" s="13" t="s">
        <v>34</v>
      </c>
      <c r="B88" s="8" t="s">
        <v>70</v>
      </c>
      <c r="C88" s="11"/>
      <c r="D88" s="51">
        <v>100000</v>
      </c>
    </row>
    <row r="89" spans="1:4" s="3" customFormat="1">
      <c r="A89" s="13"/>
      <c r="B89" s="8"/>
      <c r="C89" s="11"/>
      <c r="D89" s="11">
        <f>SUM(D78:D88)</f>
        <v>690000</v>
      </c>
    </row>
    <row r="90" spans="1:4" s="1" customFormat="1">
      <c r="A90" s="33" t="s">
        <v>81</v>
      </c>
      <c r="B90" s="32" t="s">
        <v>82</v>
      </c>
      <c r="C90" s="20"/>
      <c r="D90" s="20"/>
    </row>
    <row r="91" spans="1:4" s="3" customFormat="1" ht="11.25" customHeight="1">
      <c r="A91" s="34"/>
      <c r="B91" s="22"/>
      <c r="C91" s="11"/>
      <c r="D91" s="11"/>
    </row>
    <row r="92" spans="1:4" s="3" customFormat="1" ht="15.75" customHeight="1">
      <c r="A92" s="33" t="s">
        <v>83</v>
      </c>
      <c r="B92" s="32" t="s">
        <v>84</v>
      </c>
      <c r="C92" s="20"/>
      <c r="D92" s="18"/>
    </row>
    <row r="93" spans="1:4" s="3" customFormat="1">
      <c r="A93" s="34"/>
      <c r="B93" s="22"/>
      <c r="C93" s="11"/>
      <c r="D93" s="11">
        <f>SUM(D91:D92)</f>
        <v>0</v>
      </c>
    </row>
    <row r="94" spans="1:4" s="16" customFormat="1">
      <c r="A94" s="59" t="s">
        <v>11</v>
      </c>
      <c r="B94" s="59"/>
      <c r="C94" s="14"/>
      <c r="D94" s="14">
        <f>D89+D92</f>
        <v>690000</v>
      </c>
    </row>
    <row r="95" spans="1:4" s="3" customFormat="1" ht="14.1" customHeight="1">
      <c r="A95" s="8"/>
      <c r="B95" s="1"/>
      <c r="C95" s="11"/>
      <c r="D95" s="11"/>
    </row>
    <row r="96" spans="1:4" s="3" customFormat="1">
      <c r="A96" s="60" t="s">
        <v>2</v>
      </c>
      <c r="B96" s="60"/>
      <c r="C96" s="60"/>
      <c r="D96" s="60"/>
    </row>
    <row r="97" spans="1:4" s="3" customFormat="1" ht="12" customHeight="1">
      <c r="A97" s="6"/>
      <c r="C97" s="19"/>
      <c r="D97" s="19"/>
    </row>
    <row r="98" spans="1:4" s="3" customFormat="1" ht="17.25" customHeight="1">
      <c r="A98" s="32" t="s">
        <v>29</v>
      </c>
      <c r="B98" s="23" t="s">
        <v>30</v>
      </c>
      <c r="C98" s="9"/>
      <c r="D98" s="9"/>
    </row>
    <row r="99" spans="1:4" s="3" customFormat="1" ht="17.25" customHeight="1">
      <c r="A99" s="32"/>
      <c r="B99" s="1" t="s">
        <v>188</v>
      </c>
      <c r="C99" s="9"/>
      <c r="D99" s="9">
        <v>50000</v>
      </c>
    </row>
    <row r="100" spans="1:4" s="3" customFormat="1" ht="12" customHeight="1">
      <c r="A100" s="6"/>
      <c r="C100" s="19"/>
      <c r="D100" s="19"/>
    </row>
    <row r="101" spans="1:4" s="3" customFormat="1" ht="17.25" customHeight="1">
      <c r="A101" s="32" t="s">
        <v>61</v>
      </c>
      <c r="B101" s="8" t="s">
        <v>166</v>
      </c>
      <c r="C101" s="9"/>
      <c r="D101" s="9"/>
    </row>
    <row r="102" spans="1:4" s="3" customFormat="1" ht="18" customHeight="1">
      <c r="A102" s="6"/>
      <c r="B102" s="1" t="s">
        <v>215</v>
      </c>
      <c r="C102" s="9"/>
      <c r="D102" s="9">
        <v>400000</v>
      </c>
    </row>
    <row r="103" spans="1:4" s="3" customFormat="1">
      <c r="A103" s="13" t="s">
        <v>34</v>
      </c>
      <c r="B103" s="8" t="s">
        <v>70</v>
      </c>
      <c r="C103" s="11"/>
      <c r="D103" s="11">
        <v>24000</v>
      </c>
    </row>
    <row r="104" spans="1:4" s="16" customFormat="1">
      <c r="A104" s="59" t="s">
        <v>11</v>
      </c>
      <c r="B104" s="59"/>
      <c r="C104" s="14"/>
      <c r="D104" s="14">
        <f>SUM(D99:D103)</f>
        <v>474000</v>
      </c>
    </row>
    <row r="105" spans="1:4" s="3" customFormat="1" ht="12" customHeight="1">
      <c r="A105" s="8"/>
      <c r="B105" s="1"/>
      <c r="C105" s="11"/>
      <c r="D105" s="11"/>
    </row>
    <row r="106" spans="1:4" s="3" customFormat="1" ht="15.75" customHeight="1">
      <c r="A106" s="8" t="s">
        <v>162</v>
      </c>
      <c r="B106" s="8" t="s">
        <v>89</v>
      </c>
      <c r="C106" s="11"/>
      <c r="D106" s="11"/>
    </row>
    <row r="107" spans="1:4" s="3" customFormat="1" ht="15.75" customHeight="1">
      <c r="A107" s="8"/>
      <c r="B107" s="2" t="s">
        <v>144</v>
      </c>
      <c r="C107" s="11">
        <v>840000</v>
      </c>
      <c r="D107" s="11"/>
    </row>
    <row r="108" spans="1:4" s="3" customFormat="1" ht="15" customHeight="1">
      <c r="A108" s="8"/>
      <c r="B108" s="1" t="s">
        <v>155</v>
      </c>
      <c r="C108" s="11">
        <v>200000</v>
      </c>
      <c r="D108" s="11"/>
    </row>
    <row r="109" spans="1:4" s="3" customFormat="1" ht="15" customHeight="1">
      <c r="A109" s="8"/>
      <c r="B109" s="1"/>
      <c r="C109" s="11"/>
      <c r="D109" s="11">
        <f>SUM(C107:C109)</f>
        <v>1040000</v>
      </c>
    </row>
    <row r="110" spans="1:4" s="3" customFormat="1" ht="6" customHeight="1">
      <c r="A110" s="17"/>
      <c r="C110" s="11"/>
      <c r="D110" s="11"/>
    </row>
    <row r="111" spans="1:4" s="16" customFormat="1">
      <c r="A111" s="59" t="s">
        <v>12</v>
      </c>
      <c r="B111" s="59"/>
      <c r="C111" s="14"/>
      <c r="D111" s="14">
        <f>SUM(D106:D110)</f>
        <v>1040000</v>
      </c>
    </row>
    <row r="112" spans="1:4" s="3" customFormat="1" ht="14.1" customHeight="1">
      <c r="A112" s="8"/>
      <c r="B112" s="1"/>
      <c r="C112" s="11"/>
      <c r="D112" s="11"/>
    </row>
    <row r="113" spans="1:4" s="3" customFormat="1">
      <c r="A113" s="60" t="s">
        <v>42</v>
      </c>
      <c r="B113" s="60"/>
      <c r="C113" s="60"/>
      <c r="D113" s="60"/>
    </row>
    <row r="114" spans="1:4" s="3" customFormat="1">
      <c r="A114" s="5"/>
      <c r="B114" s="5"/>
      <c r="C114" s="5"/>
      <c r="D114" s="5"/>
    </row>
    <row r="115" spans="1:4" s="3" customFormat="1" ht="15" customHeight="1">
      <c r="A115" s="13" t="s">
        <v>203</v>
      </c>
      <c r="B115" s="8" t="s">
        <v>72</v>
      </c>
      <c r="C115" s="20"/>
      <c r="D115" s="11"/>
    </row>
    <row r="116" spans="1:4" s="3" customFormat="1" ht="15" customHeight="1">
      <c r="A116" s="13"/>
      <c r="B116" s="58" t="s">
        <v>204</v>
      </c>
      <c r="C116" s="20"/>
      <c r="D116" s="11">
        <v>750336</v>
      </c>
    </row>
    <row r="117" spans="1:4" s="3" customFormat="1" ht="12" customHeight="1">
      <c r="A117" s="6"/>
      <c r="C117" s="19"/>
      <c r="D117" s="19"/>
    </row>
    <row r="118" spans="1:4" s="1" customFormat="1" ht="15.75" customHeight="1">
      <c r="A118" s="8" t="s">
        <v>86</v>
      </c>
      <c r="B118" s="8" t="s">
        <v>87</v>
      </c>
      <c r="C118" s="19"/>
      <c r="D118" s="19"/>
    </row>
    <row r="119" spans="1:4" s="1" customFormat="1" ht="18.75" customHeight="1">
      <c r="A119" s="6"/>
      <c r="B119" s="1" t="s">
        <v>197</v>
      </c>
      <c r="C119" s="19"/>
      <c r="D119" s="19">
        <v>2219405</v>
      </c>
    </row>
    <row r="120" spans="1:4" s="16" customFormat="1" ht="15.75" customHeight="1">
      <c r="A120" s="59" t="s">
        <v>11</v>
      </c>
      <c r="B120" s="59"/>
      <c r="C120" s="14"/>
      <c r="D120" s="14">
        <f>SUM(D112:D119)</f>
        <v>2969741</v>
      </c>
    </row>
    <row r="121" spans="1:4" s="3" customFormat="1" ht="12" customHeight="1">
      <c r="A121" s="8"/>
      <c r="B121" s="1"/>
      <c r="C121" s="11"/>
      <c r="D121" s="11"/>
    </row>
    <row r="122" spans="1:4" s="3" customFormat="1" ht="15" customHeight="1">
      <c r="A122" s="8" t="s">
        <v>43</v>
      </c>
      <c r="B122" s="8" t="s">
        <v>44</v>
      </c>
      <c r="C122" s="11"/>
      <c r="D122" s="11"/>
    </row>
    <row r="123" spans="1:4" s="3" customFormat="1" ht="14.1" customHeight="1">
      <c r="A123" s="8"/>
      <c r="B123" s="1" t="s">
        <v>45</v>
      </c>
      <c r="C123" s="11"/>
      <c r="D123" s="11"/>
    </row>
    <row r="124" spans="1:4" s="3" customFormat="1" ht="14.1" customHeight="1">
      <c r="A124" s="8"/>
      <c r="B124" s="1" t="s">
        <v>46</v>
      </c>
      <c r="C124" s="11">
        <v>4071530</v>
      </c>
      <c r="D124" s="11"/>
    </row>
    <row r="125" spans="1:4" s="3" customFormat="1" ht="14.1" customHeight="1">
      <c r="A125" s="8"/>
      <c r="B125" s="1" t="s">
        <v>47</v>
      </c>
      <c r="C125" s="11">
        <v>2582750</v>
      </c>
      <c r="D125" s="11"/>
    </row>
    <row r="126" spans="1:4" s="3" customFormat="1" ht="14.1" customHeight="1">
      <c r="A126" s="8"/>
      <c r="B126" s="1" t="s">
        <v>48</v>
      </c>
      <c r="C126" s="11">
        <v>967294</v>
      </c>
      <c r="D126" s="11"/>
    </row>
    <row r="127" spans="1:4" s="3" customFormat="1" ht="14.1" customHeight="1">
      <c r="A127" s="8"/>
      <c r="B127" s="1" t="s">
        <v>49</v>
      </c>
      <c r="C127" s="18">
        <v>1235861</v>
      </c>
      <c r="D127" s="11"/>
    </row>
    <row r="128" spans="1:4" s="3" customFormat="1" ht="15" customHeight="1">
      <c r="A128" s="8"/>
      <c r="B128" s="1"/>
      <c r="C128" s="11">
        <f>SUM(C124:C127)</f>
        <v>8857435</v>
      </c>
      <c r="D128" s="11"/>
    </row>
    <row r="129" spans="1:4" s="3" customFormat="1" ht="6" customHeight="1">
      <c r="A129" s="17"/>
      <c r="C129" s="11"/>
      <c r="D129" s="11"/>
    </row>
    <row r="130" spans="1:4" s="3" customFormat="1" ht="15" customHeight="1">
      <c r="A130" s="17"/>
      <c r="B130" s="1" t="s">
        <v>50</v>
      </c>
      <c r="C130" s="11">
        <v>8804830</v>
      </c>
      <c r="D130" s="11"/>
    </row>
    <row r="131" spans="1:4" s="3" customFormat="1" ht="6" customHeight="1">
      <c r="A131" s="17"/>
      <c r="C131" s="11"/>
      <c r="D131" s="11"/>
    </row>
    <row r="132" spans="1:4" s="3" customFormat="1" ht="15" customHeight="1">
      <c r="A132" s="8"/>
      <c r="B132" s="1" t="s">
        <v>76</v>
      </c>
      <c r="C132" s="11">
        <v>22452</v>
      </c>
      <c r="D132" s="11"/>
    </row>
    <row r="133" spans="1:4" s="3" customFormat="1" ht="6" customHeight="1">
      <c r="A133" s="17"/>
      <c r="C133" s="11"/>
      <c r="D133" s="11"/>
    </row>
    <row r="134" spans="1:4" s="3" customFormat="1" ht="15" customHeight="1">
      <c r="A134" s="8"/>
      <c r="B134" s="1" t="s">
        <v>128</v>
      </c>
      <c r="C134" s="11"/>
      <c r="D134" s="11"/>
    </row>
    <row r="135" spans="1:4" s="3" customFormat="1" ht="13.5" customHeight="1">
      <c r="A135" s="17"/>
      <c r="B135" s="3" t="s">
        <v>145</v>
      </c>
      <c r="C135" s="11"/>
      <c r="D135" s="11">
        <f>SUM(C128:C135)</f>
        <v>17684717</v>
      </c>
    </row>
    <row r="136" spans="1:4" s="3" customFormat="1" ht="6" customHeight="1">
      <c r="A136" s="17"/>
      <c r="C136" s="11"/>
      <c r="D136" s="11"/>
    </row>
    <row r="137" spans="1:4" s="3" customFormat="1" ht="6" customHeight="1">
      <c r="A137" s="17"/>
      <c r="C137" s="11"/>
      <c r="D137" s="11"/>
    </row>
    <row r="138" spans="1:4" s="3" customFormat="1" ht="29.1" customHeight="1">
      <c r="A138" s="28" t="s">
        <v>51</v>
      </c>
      <c r="B138" s="29" t="s">
        <v>52</v>
      </c>
      <c r="C138" s="11"/>
      <c r="D138" s="11"/>
    </row>
    <row r="139" spans="1:4" s="3" customFormat="1" ht="17.100000000000001" customHeight="1">
      <c r="A139" s="8"/>
      <c r="B139" s="2" t="s">
        <v>99</v>
      </c>
      <c r="C139" s="11">
        <v>5023000</v>
      </c>
      <c r="D139" s="11"/>
    </row>
    <row r="140" spans="1:4" s="3" customFormat="1" ht="17.100000000000001" customHeight="1">
      <c r="A140" s="8"/>
      <c r="B140" s="1" t="s">
        <v>100</v>
      </c>
      <c r="C140" s="11">
        <v>663600</v>
      </c>
      <c r="D140" s="11"/>
    </row>
    <row r="141" spans="1:4" s="3" customFormat="1" ht="15" customHeight="1">
      <c r="A141" s="8"/>
      <c r="B141" s="1" t="s">
        <v>140</v>
      </c>
      <c r="C141" s="11">
        <v>4479000</v>
      </c>
      <c r="D141" s="11"/>
    </row>
    <row r="142" spans="1:4" s="3" customFormat="1" ht="15" customHeight="1">
      <c r="A142" s="8"/>
      <c r="B142" s="1" t="s">
        <v>101</v>
      </c>
      <c r="C142" s="11">
        <v>364800</v>
      </c>
      <c r="D142" s="11">
        <f>SUM(C139:C142)</f>
        <v>10530400</v>
      </c>
    </row>
    <row r="143" spans="1:4" s="3" customFormat="1" ht="5.0999999999999996" customHeight="1">
      <c r="A143" s="17"/>
      <c r="C143" s="11"/>
      <c r="D143" s="11"/>
    </row>
    <row r="144" spans="1:4" s="3" customFormat="1" ht="15" customHeight="1">
      <c r="A144" s="8" t="s">
        <v>53</v>
      </c>
      <c r="B144" s="8" t="s">
        <v>54</v>
      </c>
      <c r="C144" s="11"/>
      <c r="D144" s="11"/>
    </row>
    <row r="145" spans="1:6" s="3" customFormat="1" ht="15" customHeight="1">
      <c r="A145" s="8"/>
      <c r="B145" s="1" t="s">
        <v>55</v>
      </c>
      <c r="C145" s="11"/>
      <c r="D145" s="11"/>
    </row>
    <row r="146" spans="1:6" s="3" customFormat="1" ht="15" customHeight="1">
      <c r="A146" s="8"/>
      <c r="B146" s="1" t="s">
        <v>88</v>
      </c>
      <c r="C146" s="11"/>
      <c r="D146" s="11">
        <v>2270000</v>
      </c>
    </row>
    <row r="147" spans="1:6" s="3" customFormat="1" ht="15" customHeight="1">
      <c r="A147" s="8"/>
      <c r="B147" s="1"/>
      <c r="C147" s="11"/>
      <c r="D147" s="11"/>
    </row>
    <row r="148" spans="1:6">
      <c r="A148" s="8" t="s">
        <v>201</v>
      </c>
      <c r="B148" s="8" t="s">
        <v>198</v>
      </c>
      <c r="C148" s="9"/>
      <c r="E148" s="11"/>
      <c r="F148" s="11"/>
    </row>
    <row r="149" spans="1:6">
      <c r="A149" s="8"/>
      <c r="B149" s="55" t="s">
        <v>202</v>
      </c>
      <c r="C149" s="9"/>
      <c r="D149" s="11">
        <v>1000000</v>
      </c>
      <c r="E149" s="11"/>
      <c r="F149" s="11"/>
    </row>
    <row r="150" spans="1:6" s="16" customFormat="1">
      <c r="A150" s="59" t="s">
        <v>12</v>
      </c>
      <c r="B150" s="59"/>
      <c r="C150" s="14"/>
      <c r="D150" s="14">
        <f>SUM(D135,D142,D146,D149)</f>
        <v>31485117</v>
      </c>
    </row>
    <row r="151" spans="1:6" s="3" customFormat="1" ht="14.1" customHeight="1">
      <c r="A151" s="8"/>
      <c r="B151" s="1"/>
      <c r="C151" s="11"/>
      <c r="D151" s="11"/>
    </row>
    <row r="152" spans="1:6" s="3" customFormat="1">
      <c r="A152" s="67" t="s">
        <v>85</v>
      </c>
      <c r="B152" s="67"/>
      <c r="C152" s="67"/>
      <c r="D152" s="67"/>
    </row>
    <row r="153" spans="1:6" s="3" customFormat="1" ht="12" customHeight="1">
      <c r="A153" s="6"/>
      <c r="C153" s="19"/>
      <c r="D153" s="19"/>
    </row>
    <row r="154" spans="1:6" s="3" customFormat="1" ht="6.75" customHeight="1">
      <c r="A154" s="15"/>
      <c r="B154" s="2"/>
      <c r="C154" s="11"/>
      <c r="D154" s="11"/>
    </row>
    <row r="155" spans="1:6" s="3" customFormat="1" ht="15" customHeight="1">
      <c r="A155" s="13" t="s">
        <v>153</v>
      </c>
      <c r="B155" s="8" t="s">
        <v>106</v>
      </c>
      <c r="C155" s="20"/>
      <c r="D155" s="20"/>
    </row>
    <row r="156" spans="1:6" s="3" customFormat="1" ht="15" customHeight="1">
      <c r="A156" s="13"/>
      <c r="B156" s="2" t="s">
        <v>74</v>
      </c>
      <c r="C156" s="11">
        <v>580000</v>
      </c>
      <c r="D156" s="20"/>
    </row>
    <row r="157" spans="1:6" s="3" customFormat="1" ht="15" customHeight="1">
      <c r="A157" s="21"/>
      <c r="B157" s="2" t="s">
        <v>126</v>
      </c>
      <c r="C157" s="11">
        <v>300000</v>
      </c>
      <c r="D157" s="11">
        <f>SUM(C156:C157)</f>
        <v>880000</v>
      </c>
    </row>
    <row r="158" spans="1:6" s="16" customFormat="1">
      <c r="A158" s="59" t="s">
        <v>11</v>
      </c>
      <c r="B158" s="59"/>
      <c r="C158" s="14"/>
      <c r="D158" s="14">
        <f>SUM(D154:D157)</f>
        <v>880000</v>
      </c>
    </row>
    <row r="159" spans="1:6" s="3" customFormat="1" ht="12.95" customHeight="1">
      <c r="A159" s="8"/>
      <c r="B159" s="1"/>
      <c r="C159" s="11"/>
      <c r="D159" s="11"/>
    </row>
    <row r="160" spans="1:6" s="3" customFormat="1">
      <c r="A160" s="8" t="s">
        <v>39</v>
      </c>
      <c r="B160" s="23" t="s">
        <v>40</v>
      </c>
      <c r="C160" s="11"/>
      <c r="D160" s="11">
        <v>42316185</v>
      </c>
    </row>
    <row r="161" spans="1:7" s="16" customFormat="1">
      <c r="A161" s="59" t="s">
        <v>12</v>
      </c>
      <c r="B161" s="59"/>
      <c r="C161" s="14"/>
      <c r="D161" s="14">
        <f>D160</f>
        <v>42316185</v>
      </c>
    </row>
    <row r="162" spans="1:7" s="16" customFormat="1">
      <c r="A162" s="30"/>
      <c r="B162" s="30"/>
      <c r="C162" s="31"/>
      <c r="D162" s="31"/>
    </row>
    <row r="163" spans="1:7" s="16" customFormat="1">
      <c r="A163" s="30"/>
      <c r="B163" s="30"/>
      <c r="C163" s="31"/>
      <c r="D163" s="31"/>
    </row>
    <row r="164" spans="1:7" s="3" customFormat="1" ht="12.95" customHeight="1">
      <c r="A164" s="8"/>
      <c r="B164" s="1"/>
      <c r="C164" s="11"/>
      <c r="D164" s="11"/>
    </row>
    <row r="165" spans="1:7" s="3" customFormat="1">
      <c r="A165" s="60" t="s">
        <v>9</v>
      </c>
      <c r="B165" s="60"/>
      <c r="C165" s="60"/>
      <c r="D165" s="60"/>
    </row>
    <row r="166" spans="1:7" s="3" customFormat="1" ht="12" customHeight="1">
      <c r="A166" s="6"/>
      <c r="C166" s="19"/>
      <c r="D166" s="19"/>
    </row>
    <row r="167" spans="1:7" s="3" customFormat="1" ht="15.95" customHeight="1">
      <c r="A167" s="13" t="s">
        <v>56</v>
      </c>
      <c r="B167" s="66" t="s">
        <v>57</v>
      </c>
      <c r="C167" s="66"/>
      <c r="D167" s="11"/>
      <c r="F167" s="4"/>
      <c r="G167" s="4"/>
    </row>
    <row r="168" spans="1:7" s="3" customFormat="1" ht="15" customHeight="1">
      <c r="A168" s="15"/>
      <c r="B168" s="2" t="s">
        <v>205</v>
      </c>
      <c r="C168" s="11"/>
      <c r="D168" s="11">
        <v>5065000</v>
      </c>
    </row>
    <row r="169" spans="1:7" s="3" customFormat="1" ht="5.0999999999999996" customHeight="1">
      <c r="A169" s="17"/>
      <c r="C169" s="11"/>
      <c r="D169" s="11"/>
    </row>
    <row r="170" spans="1:7" s="3" customFormat="1" ht="15.95" customHeight="1">
      <c r="A170" s="13" t="s">
        <v>163</v>
      </c>
      <c r="B170" s="66" t="s">
        <v>111</v>
      </c>
      <c r="C170" s="66"/>
      <c r="D170" s="11"/>
      <c r="F170" s="4"/>
      <c r="G170" s="4"/>
    </row>
    <row r="171" spans="1:7" s="3" customFormat="1" ht="15" customHeight="1">
      <c r="A171" s="15"/>
      <c r="B171" s="2" t="s">
        <v>120</v>
      </c>
      <c r="C171" s="11"/>
      <c r="D171" s="18">
        <v>30000</v>
      </c>
    </row>
    <row r="172" spans="1:7" s="3" customFormat="1" ht="15" customHeight="1">
      <c r="A172" s="15"/>
      <c r="B172" s="2"/>
      <c r="C172" s="11"/>
      <c r="D172" s="20">
        <f>SUM(D168:D171)</f>
        <v>5095000</v>
      </c>
    </row>
    <row r="173" spans="1:7" s="3" customFormat="1" ht="5.0999999999999996" customHeight="1">
      <c r="A173" s="17"/>
      <c r="C173" s="11"/>
      <c r="D173" s="11"/>
    </row>
    <row r="174" spans="1:7" s="3" customFormat="1" ht="17.100000000000001" customHeight="1">
      <c r="A174" s="8" t="s">
        <v>90</v>
      </c>
      <c r="B174" s="8" t="s">
        <v>91</v>
      </c>
      <c r="C174" s="19"/>
      <c r="D174" s="19"/>
    </row>
    <row r="175" spans="1:7" s="3" customFormat="1" ht="17.100000000000001" customHeight="1">
      <c r="A175" s="8"/>
      <c r="B175" s="53">
        <v>7.7499999999999999E-2</v>
      </c>
      <c r="C175" s="11"/>
      <c r="D175" s="11">
        <v>392538</v>
      </c>
    </row>
    <row r="176" spans="1:7" s="3" customFormat="1" ht="5.0999999999999996" customHeight="1">
      <c r="A176" s="17"/>
      <c r="C176" s="11"/>
      <c r="D176" s="11"/>
    </row>
    <row r="177" spans="1:4" s="3" customFormat="1" ht="17.100000000000001" customHeight="1">
      <c r="A177" s="8" t="s">
        <v>121</v>
      </c>
      <c r="B177" s="8" t="s">
        <v>122</v>
      </c>
      <c r="C177" s="19"/>
      <c r="D177" s="36">
        <v>30000</v>
      </c>
    </row>
    <row r="178" spans="1:4" s="3" customFormat="1" ht="15.75" customHeight="1">
      <c r="A178" s="13"/>
      <c r="B178" s="2"/>
      <c r="C178" s="11"/>
      <c r="D178" s="20">
        <f>SUM(D175:D177)</f>
        <v>422538</v>
      </c>
    </row>
    <row r="179" spans="1:4" s="3" customFormat="1">
      <c r="A179" s="8" t="s">
        <v>15</v>
      </c>
      <c r="B179" s="8" t="s">
        <v>16</v>
      </c>
      <c r="C179" s="19"/>
      <c r="D179" s="19"/>
    </row>
    <row r="180" spans="1:4" s="3" customFormat="1" ht="15" customHeight="1">
      <c r="A180" s="13"/>
      <c r="B180" s="2" t="s">
        <v>59</v>
      </c>
      <c r="C180" s="11"/>
      <c r="D180" s="11">
        <v>0</v>
      </c>
    </row>
    <row r="181" spans="1:4" s="3" customFormat="1" ht="7.5" customHeight="1">
      <c r="A181" s="13"/>
      <c r="B181" s="2"/>
      <c r="C181" s="11"/>
      <c r="D181" s="20"/>
    </row>
    <row r="182" spans="1:4" s="3" customFormat="1">
      <c r="A182" s="13" t="s">
        <v>29</v>
      </c>
      <c r="B182" s="8" t="s">
        <v>30</v>
      </c>
      <c r="C182" s="11"/>
      <c r="D182" s="11">
        <v>0</v>
      </c>
    </row>
    <row r="183" spans="1:4" s="3" customFormat="1" ht="7.5" customHeight="1">
      <c r="A183" s="13"/>
      <c r="B183" s="8"/>
      <c r="C183" s="11"/>
      <c r="D183" s="11"/>
    </row>
    <row r="184" spans="1:4" s="3" customFormat="1">
      <c r="A184" s="13" t="s">
        <v>34</v>
      </c>
      <c r="B184" s="8" t="s">
        <v>70</v>
      </c>
      <c r="C184" s="11"/>
      <c r="D184" s="18">
        <v>0</v>
      </c>
    </row>
    <row r="185" spans="1:4" s="3" customFormat="1" ht="12.75" customHeight="1">
      <c r="A185" s="13"/>
      <c r="B185" s="8"/>
      <c r="C185" s="11"/>
      <c r="D185" s="11">
        <v>0</v>
      </c>
    </row>
    <row r="186" spans="1:4" s="3" customFormat="1">
      <c r="A186" s="59" t="s">
        <v>11</v>
      </c>
      <c r="B186" s="59"/>
      <c r="C186" s="14"/>
      <c r="D186" s="14">
        <f>SUM(D172+D178+D180+D182+D184)</f>
        <v>5517538</v>
      </c>
    </row>
    <row r="187" spans="1:4" s="3" customFormat="1">
      <c r="A187" s="63" t="s">
        <v>75</v>
      </c>
      <c r="B187" s="63"/>
      <c r="C187" s="24"/>
      <c r="D187" s="24" t="s">
        <v>164</v>
      </c>
    </row>
    <row r="188" spans="1:4" s="3" customFormat="1" ht="12" customHeight="1">
      <c r="A188" s="8"/>
      <c r="B188" s="1"/>
      <c r="C188" s="11"/>
      <c r="D188" s="11"/>
    </row>
    <row r="189" spans="1:4" s="3" customFormat="1" ht="15" customHeight="1">
      <c r="A189" s="13" t="s">
        <v>104</v>
      </c>
      <c r="B189" s="8" t="s">
        <v>105</v>
      </c>
      <c r="C189" s="11"/>
      <c r="D189" s="11"/>
    </row>
    <row r="190" spans="1:4" s="3" customFormat="1" ht="15" customHeight="1">
      <c r="A190" s="8"/>
      <c r="B190" s="1" t="s">
        <v>69</v>
      </c>
      <c r="C190" s="11"/>
      <c r="D190" s="11">
        <f>D172+D178</f>
        <v>5517538</v>
      </c>
    </row>
    <row r="191" spans="1:4" s="16" customFormat="1">
      <c r="A191" s="59" t="s">
        <v>12</v>
      </c>
      <c r="B191" s="59"/>
      <c r="C191" s="14"/>
      <c r="D191" s="14">
        <f>D190</f>
        <v>5517538</v>
      </c>
    </row>
    <row r="192" spans="1:4" s="3" customFormat="1" ht="12.95" customHeight="1">
      <c r="A192" s="8"/>
      <c r="B192" s="1"/>
      <c r="C192" s="11"/>
      <c r="D192" s="11"/>
    </row>
    <row r="193" spans="1:5">
      <c r="A193" s="60" t="s">
        <v>184</v>
      </c>
      <c r="B193" s="60"/>
      <c r="C193" s="60"/>
      <c r="D193" s="60"/>
      <c r="E193" s="7"/>
    </row>
    <row r="195" spans="1:5" s="3" customFormat="1">
      <c r="A195" s="8" t="s">
        <v>15</v>
      </c>
      <c r="B195" s="8" t="s">
        <v>16</v>
      </c>
      <c r="C195" s="9"/>
      <c r="D195" s="9"/>
    </row>
    <row r="196" spans="1:5" s="3" customFormat="1" ht="15" customHeight="1">
      <c r="A196" s="21"/>
      <c r="B196" s="2" t="s">
        <v>185</v>
      </c>
      <c r="C196" s="11"/>
      <c r="D196" s="11">
        <v>50000</v>
      </c>
    </row>
    <row r="198" spans="1:5" s="3" customFormat="1">
      <c r="A198" s="13" t="s">
        <v>29</v>
      </c>
      <c r="B198" s="8" t="s">
        <v>30</v>
      </c>
      <c r="C198" s="11"/>
      <c r="D198" s="11">
        <v>300000</v>
      </c>
    </row>
    <row r="199" spans="1:5" s="3" customFormat="1">
      <c r="A199" s="13"/>
      <c r="B199" s="8"/>
      <c r="C199" s="11"/>
      <c r="D199" s="11"/>
    </row>
    <row r="200" spans="1:5" s="3" customFormat="1">
      <c r="A200" s="13" t="s">
        <v>34</v>
      </c>
      <c r="B200" s="8" t="s">
        <v>70</v>
      </c>
      <c r="C200" s="11"/>
      <c r="D200" s="11">
        <v>80000</v>
      </c>
    </row>
    <row r="201" spans="1:5" s="16" customFormat="1">
      <c r="A201" s="59" t="s">
        <v>12</v>
      </c>
      <c r="B201" s="59"/>
      <c r="C201" s="14"/>
      <c r="D201" s="14">
        <f>SUM(D196:D200)</f>
        <v>430000</v>
      </c>
    </row>
    <row r="202" spans="1:5" s="16" customFormat="1">
      <c r="A202" s="30"/>
      <c r="B202" s="30"/>
      <c r="C202" s="31"/>
      <c r="D202" s="31"/>
    </row>
    <row r="203" spans="1:5" s="3" customFormat="1">
      <c r="A203" s="60" t="s">
        <v>186</v>
      </c>
      <c r="B203" s="60"/>
      <c r="C203" s="60"/>
      <c r="D203" s="60"/>
    </row>
    <row r="204" spans="1:5" s="3" customFormat="1" ht="9" customHeight="1">
      <c r="A204" s="13"/>
      <c r="B204" s="8"/>
      <c r="C204" s="20"/>
      <c r="D204" s="18"/>
    </row>
    <row r="205" spans="1:5" s="1" customFormat="1">
      <c r="A205" s="33" t="s">
        <v>81</v>
      </c>
      <c r="B205" s="32" t="s">
        <v>82</v>
      </c>
      <c r="C205" s="20"/>
      <c r="D205" s="20"/>
    </row>
    <row r="206" spans="1:5" s="3" customFormat="1" ht="15" customHeight="1">
      <c r="A206" s="21"/>
      <c r="B206" s="2" t="s">
        <v>207</v>
      </c>
      <c r="C206" s="11">
        <v>23283500</v>
      </c>
      <c r="D206" s="11"/>
    </row>
    <row r="207" spans="1:5" s="3" customFormat="1">
      <c r="A207" s="5"/>
      <c r="B207" s="22" t="s">
        <v>208</v>
      </c>
      <c r="C207" s="11">
        <v>393701</v>
      </c>
      <c r="D207" s="54"/>
    </row>
    <row r="208" spans="1:5" s="3" customFormat="1">
      <c r="A208" s="5"/>
      <c r="B208" s="22" t="s">
        <v>209</v>
      </c>
      <c r="C208" s="11">
        <v>78740</v>
      </c>
      <c r="D208" s="54"/>
    </row>
    <row r="209" spans="1:4" s="3" customFormat="1">
      <c r="A209" s="5"/>
      <c r="B209" s="22" t="s">
        <v>210</v>
      </c>
      <c r="C209" s="11">
        <v>1207926</v>
      </c>
      <c r="D209" s="54"/>
    </row>
    <row r="210" spans="1:4" s="3" customFormat="1">
      <c r="A210" s="5"/>
      <c r="B210" s="22" t="s">
        <v>211</v>
      </c>
      <c r="C210" s="11">
        <v>3937002</v>
      </c>
      <c r="D210" s="54">
        <f>SUM(C206:C210)</f>
        <v>28900869</v>
      </c>
    </row>
    <row r="211" spans="1:4" s="3" customFormat="1">
      <c r="A211" s="13" t="s">
        <v>83</v>
      </c>
      <c r="B211" s="8" t="s">
        <v>134</v>
      </c>
      <c r="C211" s="11"/>
      <c r="D211" s="11">
        <f>D210*0.27</f>
        <v>7803234.6300000008</v>
      </c>
    </row>
    <row r="212" spans="1:4" s="3" customFormat="1">
      <c r="A212" s="13"/>
      <c r="B212" s="8"/>
      <c r="C212" s="11"/>
      <c r="D212" s="11"/>
    </row>
    <row r="213" spans="1:4" s="3" customFormat="1">
      <c r="A213" s="59" t="s">
        <v>11</v>
      </c>
      <c r="B213" s="59"/>
      <c r="C213" s="14"/>
      <c r="D213" s="14">
        <f>D210+D211</f>
        <v>36704103.630000003</v>
      </c>
    </row>
    <row r="214" spans="1:4" s="3" customFormat="1">
      <c r="A214" s="5"/>
      <c r="B214" s="5"/>
      <c r="C214" s="5"/>
      <c r="D214" s="5"/>
    </row>
    <row r="215" spans="1:4" s="3" customFormat="1" ht="15" customHeight="1">
      <c r="A215" s="8" t="s">
        <v>187</v>
      </c>
      <c r="B215" s="1" t="s">
        <v>157</v>
      </c>
      <c r="C215" s="11"/>
      <c r="D215" s="11"/>
    </row>
    <row r="216" spans="1:4" s="3" customFormat="1" ht="15" customHeight="1">
      <c r="A216" s="8"/>
      <c r="B216" s="56" t="s">
        <v>199</v>
      </c>
      <c r="C216" s="52"/>
      <c r="D216" s="11"/>
    </row>
    <row r="217" spans="1:4" s="3" customFormat="1" ht="15" customHeight="1">
      <c r="A217" s="8"/>
      <c r="B217" s="56" t="s">
        <v>200</v>
      </c>
      <c r="C217" s="52"/>
      <c r="D217" s="11">
        <v>1176337</v>
      </c>
    </row>
    <row r="218" spans="1:4" s="3" customFormat="1" ht="15" customHeight="1">
      <c r="A218" s="8"/>
      <c r="B218" s="57" t="s">
        <v>206</v>
      </c>
      <c r="C218" s="51"/>
      <c r="D218" s="11">
        <v>4999993</v>
      </c>
    </row>
    <row r="219" spans="1:4" s="16" customFormat="1">
      <c r="A219" s="59" t="s">
        <v>12</v>
      </c>
      <c r="B219" s="59"/>
      <c r="C219" s="14"/>
      <c r="D219" s="14">
        <f>SUM(D217:D218)</f>
        <v>6176330</v>
      </c>
    </row>
    <row r="220" spans="1:4" s="16" customFormat="1">
      <c r="A220" s="30"/>
      <c r="B220" s="30"/>
      <c r="C220" s="31"/>
      <c r="D220" s="31"/>
    </row>
    <row r="221" spans="1:4" s="3" customFormat="1">
      <c r="A221" s="60" t="s">
        <v>5</v>
      </c>
      <c r="B221" s="60"/>
      <c r="C221" s="60"/>
      <c r="D221" s="60"/>
    </row>
    <row r="222" spans="1:4" s="3" customFormat="1" ht="12" customHeight="1">
      <c r="A222" s="6"/>
      <c r="C222" s="19"/>
      <c r="D222" s="19"/>
    </row>
    <row r="223" spans="1:4" s="3" customFormat="1">
      <c r="A223" s="8" t="s">
        <v>24</v>
      </c>
      <c r="B223" s="8" t="s">
        <v>25</v>
      </c>
      <c r="C223" s="19"/>
      <c r="D223" s="19"/>
    </row>
    <row r="224" spans="1:4" s="3" customFormat="1" ht="15" customHeight="1">
      <c r="A224" s="13"/>
      <c r="B224" s="2" t="s">
        <v>60</v>
      </c>
      <c r="C224" s="11"/>
      <c r="D224" s="11">
        <v>1200000</v>
      </c>
    </row>
    <row r="225" spans="1:4" s="3" customFormat="1" ht="6" customHeight="1">
      <c r="A225" s="15"/>
      <c r="B225" s="2"/>
      <c r="C225" s="11"/>
      <c r="D225" s="11"/>
    </row>
    <row r="226" spans="1:4" s="3" customFormat="1">
      <c r="A226" s="8" t="s">
        <v>29</v>
      </c>
      <c r="B226" s="8" t="s">
        <v>30</v>
      </c>
      <c r="C226" s="19"/>
      <c r="D226" s="19"/>
    </row>
    <row r="227" spans="1:4" s="3" customFormat="1" ht="15" customHeight="1">
      <c r="A227" s="13"/>
      <c r="B227" s="2" t="s">
        <v>178</v>
      </c>
      <c r="C227" s="11"/>
      <c r="D227" s="11">
        <v>220000</v>
      </c>
    </row>
    <row r="228" spans="1:4" s="3" customFormat="1" ht="6" customHeight="1">
      <c r="A228" s="15"/>
      <c r="B228" s="2"/>
      <c r="C228" s="11"/>
      <c r="D228" s="11"/>
    </row>
    <row r="229" spans="1:4" s="3" customFormat="1" ht="15.75" customHeight="1">
      <c r="A229" s="13" t="s">
        <v>34</v>
      </c>
      <c r="B229" s="8" t="s">
        <v>70</v>
      </c>
      <c r="C229" s="11"/>
      <c r="D229" s="11">
        <v>350000</v>
      </c>
    </row>
    <row r="230" spans="1:4" s="16" customFormat="1">
      <c r="A230" s="59" t="s">
        <v>11</v>
      </c>
      <c r="B230" s="59"/>
      <c r="C230" s="14"/>
      <c r="D230" s="14">
        <f>SUM(D224:D229)</f>
        <v>1770000</v>
      </c>
    </row>
    <row r="231" spans="1:4" s="3" customFormat="1" ht="14.1" customHeight="1">
      <c r="A231" s="8"/>
      <c r="B231" s="1"/>
      <c r="C231" s="11"/>
      <c r="D231" s="11"/>
    </row>
    <row r="232" spans="1:4" s="3" customFormat="1">
      <c r="A232" s="60" t="s">
        <v>3</v>
      </c>
      <c r="B232" s="60"/>
      <c r="C232" s="60"/>
      <c r="D232" s="60"/>
    </row>
    <row r="233" spans="1:4" s="3" customFormat="1" ht="12" customHeight="1">
      <c r="A233" s="6"/>
      <c r="C233" s="19"/>
      <c r="D233" s="19"/>
    </row>
    <row r="234" spans="1:4" s="3" customFormat="1">
      <c r="A234" s="8" t="s">
        <v>15</v>
      </c>
      <c r="B234" s="8" t="s">
        <v>16</v>
      </c>
      <c r="C234" s="19"/>
      <c r="D234" s="19"/>
    </row>
    <row r="235" spans="1:4" s="3" customFormat="1" ht="15" customHeight="1">
      <c r="A235" s="13"/>
      <c r="B235" s="2" t="s">
        <v>59</v>
      </c>
      <c r="C235" s="11">
        <v>80000</v>
      </c>
      <c r="D235" s="11"/>
    </row>
    <row r="236" spans="1:4" s="3" customFormat="1" ht="15" customHeight="1">
      <c r="A236" s="15"/>
      <c r="B236" s="2" t="s">
        <v>58</v>
      </c>
      <c r="C236" s="11">
        <v>80000</v>
      </c>
      <c r="D236" s="11"/>
    </row>
    <row r="237" spans="1:4" s="3" customFormat="1" ht="15" customHeight="1">
      <c r="A237" s="15"/>
      <c r="B237" s="2" t="s">
        <v>110</v>
      </c>
      <c r="C237" s="11">
        <v>80000</v>
      </c>
      <c r="D237" s="11"/>
    </row>
    <row r="238" spans="1:4" s="3" customFormat="1" ht="15" customHeight="1">
      <c r="A238" s="15"/>
      <c r="B238" s="2"/>
      <c r="C238" s="11"/>
      <c r="D238" s="11">
        <f>SUM(C235:C238)</f>
        <v>240000</v>
      </c>
    </row>
    <row r="239" spans="1:4" s="3" customFormat="1" ht="6" customHeight="1">
      <c r="A239" s="15"/>
      <c r="B239" s="2"/>
      <c r="C239" s="11"/>
      <c r="D239" s="11"/>
    </row>
    <row r="240" spans="1:4" s="3" customFormat="1">
      <c r="A240" s="13" t="s">
        <v>29</v>
      </c>
      <c r="B240" s="8" t="s">
        <v>30</v>
      </c>
      <c r="C240" s="11"/>
      <c r="D240" s="11">
        <v>130000</v>
      </c>
    </row>
    <row r="241" spans="1:4" s="3" customFormat="1" ht="6" customHeight="1">
      <c r="A241" s="15"/>
      <c r="B241" s="2"/>
      <c r="C241" s="11"/>
      <c r="D241" s="11"/>
    </row>
    <row r="242" spans="1:4" s="3" customFormat="1">
      <c r="A242" s="13" t="s">
        <v>159</v>
      </c>
      <c r="B242" s="8" t="s">
        <v>31</v>
      </c>
      <c r="C242" s="11"/>
      <c r="D242" s="11">
        <v>100000</v>
      </c>
    </row>
    <row r="243" spans="1:4" s="3" customFormat="1" ht="6" customHeight="1">
      <c r="A243" s="15"/>
      <c r="B243" s="2"/>
      <c r="C243" s="11"/>
      <c r="D243" s="11"/>
    </row>
    <row r="244" spans="1:4" s="3" customFormat="1">
      <c r="A244" s="13" t="s">
        <v>34</v>
      </c>
      <c r="B244" s="8" t="s">
        <v>70</v>
      </c>
      <c r="C244" s="11"/>
      <c r="D244" s="11">
        <v>150000</v>
      </c>
    </row>
    <row r="245" spans="1:4" s="16" customFormat="1">
      <c r="A245" s="59" t="s">
        <v>11</v>
      </c>
      <c r="B245" s="59"/>
      <c r="C245" s="14"/>
      <c r="D245" s="14">
        <f>SUM(D234:D244)</f>
        <v>620000</v>
      </c>
    </row>
    <row r="246" spans="1:4" s="3" customFormat="1" ht="14.1" customHeight="1">
      <c r="A246" s="8"/>
      <c r="B246" s="1"/>
      <c r="C246" s="11"/>
      <c r="D246" s="11"/>
    </row>
    <row r="247" spans="1:4" s="3" customFormat="1">
      <c r="A247" s="60" t="s">
        <v>6</v>
      </c>
      <c r="B247" s="60"/>
      <c r="C247" s="60"/>
      <c r="D247" s="60"/>
    </row>
    <row r="248" spans="1:4" s="3" customFormat="1" ht="12" customHeight="1">
      <c r="A248" s="6"/>
      <c r="C248" s="19"/>
      <c r="D248" s="19"/>
    </row>
    <row r="249" spans="1:4" s="3" customFormat="1">
      <c r="A249" s="13" t="s">
        <v>15</v>
      </c>
      <c r="B249" s="8" t="s">
        <v>16</v>
      </c>
      <c r="C249" s="11"/>
      <c r="D249" s="11">
        <v>450000</v>
      </c>
    </row>
    <row r="250" spans="1:4" s="3" customFormat="1" ht="6" customHeight="1">
      <c r="A250" s="17"/>
      <c r="C250" s="11"/>
      <c r="D250" s="11"/>
    </row>
    <row r="251" spans="1:4" s="3" customFormat="1" ht="6" customHeight="1">
      <c r="A251" s="15"/>
      <c r="B251" s="2"/>
      <c r="C251" s="11"/>
      <c r="D251" s="11"/>
    </row>
    <row r="252" spans="1:4" s="3" customFormat="1">
      <c r="A252" s="13" t="s">
        <v>29</v>
      </c>
      <c r="B252" s="8" t="s">
        <v>30</v>
      </c>
      <c r="C252" s="11"/>
      <c r="D252" s="11">
        <v>250000</v>
      </c>
    </row>
    <row r="253" spans="1:4" s="3" customFormat="1" ht="6" customHeight="1">
      <c r="A253" s="15"/>
      <c r="B253" s="2"/>
      <c r="C253" s="11"/>
      <c r="D253" s="11"/>
    </row>
    <row r="254" spans="1:4" s="3" customFormat="1" ht="5.0999999999999996" customHeight="1">
      <c r="A254" s="15"/>
      <c r="B254" s="2"/>
      <c r="C254" s="11"/>
      <c r="D254" s="11"/>
    </row>
    <row r="255" spans="1:4" s="3" customFormat="1">
      <c r="A255" s="13" t="s">
        <v>159</v>
      </c>
      <c r="B255" s="8" t="s">
        <v>31</v>
      </c>
      <c r="C255" s="11"/>
      <c r="D255" s="11">
        <v>150000</v>
      </c>
    </row>
    <row r="256" spans="1:4" s="3" customFormat="1" ht="15" customHeight="1">
      <c r="A256" s="15"/>
      <c r="B256" s="2"/>
      <c r="C256" s="11"/>
      <c r="D256" s="11"/>
    </row>
    <row r="257" spans="1:4" s="3" customFormat="1" ht="6" customHeight="1">
      <c r="A257" s="15"/>
      <c r="B257" s="2"/>
      <c r="C257" s="11"/>
      <c r="D257" s="11"/>
    </row>
    <row r="258" spans="1:4" s="3" customFormat="1">
      <c r="A258" s="13" t="s">
        <v>34</v>
      </c>
      <c r="B258" s="8" t="s">
        <v>70</v>
      </c>
      <c r="C258" s="18"/>
      <c r="D258" s="11">
        <v>230000</v>
      </c>
    </row>
    <row r="259" spans="1:4" s="3" customFormat="1" ht="6" customHeight="1">
      <c r="A259" s="15"/>
      <c r="B259" s="2"/>
      <c r="C259" s="11"/>
      <c r="D259" s="11"/>
    </row>
    <row r="260" spans="1:4" s="3" customFormat="1" ht="6" customHeight="1">
      <c r="A260" s="15"/>
      <c r="B260" s="2"/>
      <c r="C260" s="11"/>
      <c r="D260" s="11"/>
    </row>
    <row r="261" spans="1:4" s="3" customFormat="1" ht="15.75" customHeight="1">
      <c r="A261" s="13" t="s">
        <v>35</v>
      </c>
      <c r="B261" s="8" t="s">
        <v>36</v>
      </c>
      <c r="C261" s="11"/>
      <c r="D261" s="18">
        <v>50000</v>
      </c>
    </row>
    <row r="262" spans="1:4" s="3" customFormat="1" ht="15" customHeight="1">
      <c r="A262" s="13"/>
      <c r="B262" s="2"/>
      <c r="C262" s="11"/>
      <c r="D262" s="20">
        <f>SUM(D249:D261)</f>
        <v>1130000</v>
      </c>
    </row>
    <row r="263" spans="1:4" s="3" customFormat="1" ht="8.1" customHeight="1">
      <c r="A263" s="15"/>
      <c r="B263" s="2"/>
      <c r="C263" s="11"/>
      <c r="D263" s="11"/>
    </row>
    <row r="264" spans="1:4" s="3" customFormat="1" ht="15" customHeight="1">
      <c r="A264" s="13" t="s">
        <v>94</v>
      </c>
      <c r="B264" s="8" t="s">
        <v>66</v>
      </c>
      <c r="C264" s="11"/>
      <c r="D264" s="11"/>
    </row>
    <row r="265" spans="1:4" s="3" customFormat="1" ht="15" customHeight="1">
      <c r="A265" s="13"/>
      <c r="B265" s="2" t="s">
        <v>73</v>
      </c>
      <c r="C265" s="11"/>
      <c r="D265" s="11">
        <v>4095755</v>
      </c>
    </row>
    <row r="266" spans="1:4" s="3" customFormat="1" ht="15" customHeight="1">
      <c r="A266" s="13"/>
      <c r="B266" s="2"/>
      <c r="C266" s="11"/>
      <c r="D266" s="11"/>
    </row>
    <row r="267" spans="1:4" s="3" customFormat="1" ht="15" customHeight="1">
      <c r="A267" s="13" t="s">
        <v>146</v>
      </c>
      <c r="B267" s="8" t="s">
        <v>147</v>
      </c>
      <c r="C267" s="11"/>
      <c r="D267" s="11"/>
    </row>
    <row r="268" spans="1:4" s="3" customFormat="1" ht="15" customHeight="1">
      <c r="A268" s="13"/>
      <c r="B268" s="2" t="s">
        <v>148</v>
      </c>
      <c r="C268" s="11"/>
      <c r="D268" s="11">
        <v>390000</v>
      </c>
    </row>
    <row r="269" spans="1:4" s="3" customFormat="1" ht="6" customHeight="1">
      <c r="A269" s="13"/>
      <c r="B269" s="2"/>
      <c r="C269" s="11"/>
      <c r="D269" s="11"/>
    </row>
    <row r="270" spans="1:4" s="3" customFormat="1" ht="15" customHeight="1">
      <c r="A270" s="13" t="s">
        <v>77</v>
      </c>
      <c r="B270" s="8" t="s">
        <v>216</v>
      </c>
      <c r="C270" s="11"/>
      <c r="D270" s="11"/>
    </row>
    <row r="271" spans="1:4" s="3" customFormat="1" ht="15" customHeight="1">
      <c r="A271" s="13"/>
      <c r="B271" s="2" t="s">
        <v>217</v>
      </c>
      <c r="C271" s="11">
        <v>118110</v>
      </c>
      <c r="D271" s="11"/>
    </row>
    <row r="272" spans="1:4" s="3" customFormat="1" ht="15" customHeight="1">
      <c r="A272" s="13"/>
      <c r="B272" s="2" t="s">
        <v>218</v>
      </c>
      <c r="C272" s="11">
        <v>236220</v>
      </c>
      <c r="D272" s="11">
        <f>SUM(C271,C272)</f>
        <v>354330</v>
      </c>
    </row>
    <row r="273" spans="1:4" s="3" customFormat="1" ht="15" customHeight="1">
      <c r="A273" s="13" t="s">
        <v>67</v>
      </c>
      <c r="B273" s="8" t="s">
        <v>134</v>
      </c>
      <c r="C273" s="11"/>
      <c r="D273" s="18">
        <v>200970</v>
      </c>
    </row>
    <row r="274" spans="1:4" s="3" customFormat="1" ht="15.75" customHeight="1">
      <c r="A274" s="13"/>
      <c r="B274" s="2"/>
      <c r="C274" s="11"/>
      <c r="D274" s="11">
        <f>SUM(D268:D273)</f>
        <v>945300</v>
      </c>
    </row>
    <row r="275" spans="1:4" s="3" customFormat="1" ht="15.75" customHeight="1">
      <c r="A275" s="13"/>
      <c r="B275" s="2"/>
      <c r="C275" s="11"/>
      <c r="D275" s="50"/>
    </row>
    <row r="276" spans="1:4" s="1" customFormat="1">
      <c r="A276" s="33" t="s">
        <v>81</v>
      </c>
      <c r="B276" s="8" t="s">
        <v>156</v>
      </c>
      <c r="C276" s="20"/>
      <c r="D276" s="11"/>
    </row>
    <row r="277" spans="1:4" s="3" customFormat="1" ht="6" customHeight="1">
      <c r="A277" s="17"/>
      <c r="C277" s="11"/>
      <c r="D277" s="11"/>
    </row>
    <row r="278" spans="1:4" s="3" customFormat="1">
      <c r="A278" s="13" t="s">
        <v>83</v>
      </c>
      <c r="B278" s="8" t="s">
        <v>134</v>
      </c>
      <c r="C278" s="11"/>
      <c r="D278" s="18"/>
    </row>
    <row r="279" spans="1:4" s="3" customFormat="1" ht="6.75" customHeight="1">
      <c r="A279" s="13"/>
      <c r="B279" s="8"/>
      <c r="C279" s="11"/>
      <c r="D279" s="18"/>
    </row>
    <row r="280" spans="1:4" s="16" customFormat="1">
      <c r="A280" s="59" t="s">
        <v>11</v>
      </c>
      <c r="B280" s="59"/>
      <c r="C280" s="14"/>
      <c r="D280" s="14">
        <f>SUM(D262,D265,D274)</f>
        <v>6171055</v>
      </c>
    </row>
    <row r="281" spans="1:4" s="16" customFormat="1">
      <c r="A281" s="30"/>
      <c r="B281" s="30"/>
      <c r="C281" s="31"/>
      <c r="D281" s="31"/>
    </row>
    <row r="282" spans="1:4" s="3" customFormat="1" ht="14.1" customHeight="1">
      <c r="A282" s="8"/>
      <c r="B282" s="1"/>
      <c r="C282" s="11"/>
      <c r="D282" s="11"/>
    </row>
    <row r="283" spans="1:4" s="3" customFormat="1">
      <c r="A283" s="60" t="s">
        <v>129</v>
      </c>
      <c r="B283" s="60"/>
      <c r="C283" s="60"/>
      <c r="D283" s="60"/>
    </row>
    <row r="284" spans="1:4" s="3" customFormat="1" ht="12" customHeight="1">
      <c r="A284" s="6"/>
      <c r="C284" s="19"/>
      <c r="D284" s="19"/>
    </row>
    <row r="285" spans="1:4" s="3" customFormat="1" ht="6" customHeight="1">
      <c r="A285" s="17"/>
      <c r="C285" s="11"/>
      <c r="D285" s="11"/>
    </row>
    <row r="286" spans="1:4" s="3" customFormat="1" ht="15" customHeight="1">
      <c r="A286" s="8" t="s">
        <v>95</v>
      </c>
      <c r="B286" s="66" t="s">
        <v>107</v>
      </c>
      <c r="C286" s="66"/>
      <c r="D286" s="10"/>
    </row>
    <row r="287" spans="1:4" s="3" customFormat="1" ht="15" customHeight="1">
      <c r="A287"/>
      <c r="B287" s="2" t="s">
        <v>130</v>
      </c>
      <c r="C287" s="11"/>
      <c r="D287" s="10">
        <v>360000</v>
      </c>
    </row>
    <row r="288" spans="1:4" s="3" customFormat="1">
      <c r="A288" s="25"/>
      <c r="B288"/>
      <c r="C288" s="11"/>
      <c r="D288" s="26">
        <f>SUM(D285:D287)</f>
        <v>360000</v>
      </c>
    </row>
    <row r="289" spans="1:4" s="3" customFormat="1" ht="6.95" customHeight="1">
      <c r="A289" s="21"/>
      <c r="C289" s="11"/>
      <c r="D289" s="11"/>
    </row>
    <row r="290" spans="1:4" s="3" customFormat="1" ht="16.5" customHeight="1">
      <c r="A290" s="8" t="s">
        <v>90</v>
      </c>
      <c r="B290" s="8" t="s">
        <v>91</v>
      </c>
      <c r="C290" s="19"/>
      <c r="D290" s="19"/>
    </row>
    <row r="291" spans="1:4" s="3" customFormat="1" ht="15" customHeight="1">
      <c r="A291" s="13"/>
      <c r="B291" s="2" t="s">
        <v>131</v>
      </c>
      <c r="C291" s="11"/>
      <c r="D291" s="11">
        <v>0</v>
      </c>
    </row>
    <row r="292" spans="1:4" s="3" customFormat="1" ht="6" customHeight="1">
      <c r="A292" s="17"/>
      <c r="C292" s="11"/>
      <c r="D292" s="11"/>
    </row>
    <row r="293" spans="1:4" s="3" customFormat="1" ht="9.75" customHeight="1">
      <c r="A293" s="17"/>
      <c r="C293" s="11"/>
      <c r="D293" s="11"/>
    </row>
    <row r="294" spans="1:4" s="3" customFormat="1" ht="6" customHeight="1">
      <c r="A294" s="17"/>
      <c r="C294" s="11"/>
      <c r="D294" s="11"/>
    </row>
    <row r="295" spans="1:4" s="3" customFormat="1">
      <c r="A295" s="13" t="s">
        <v>24</v>
      </c>
      <c r="B295" s="8" t="s">
        <v>25</v>
      </c>
      <c r="C295" s="11"/>
      <c r="D295" s="11">
        <v>40000</v>
      </c>
    </row>
    <row r="296" spans="1:4" s="3" customFormat="1" ht="6" customHeight="1">
      <c r="A296" s="17"/>
      <c r="C296" s="11"/>
      <c r="D296" s="11"/>
    </row>
    <row r="297" spans="1:4" s="3" customFormat="1">
      <c r="A297" s="13" t="s">
        <v>29</v>
      </c>
      <c r="B297" s="8" t="s">
        <v>30</v>
      </c>
      <c r="C297" s="11"/>
      <c r="D297" s="11">
        <v>40000</v>
      </c>
    </row>
    <row r="298" spans="1:4" s="3" customFormat="1" ht="6" customHeight="1">
      <c r="A298" s="17"/>
      <c r="C298" s="11"/>
      <c r="D298" s="11"/>
    </row>
    <row r="299" spans="1:4" s="3" customFormat="1">
      <c r="A299" s="13" t="s">
        <v>34</v>
      </c>
      <c r="B299" s="8" t="s">
        <v>70</v>
      </c>
      <c r="C299" s="11"/>
      <c r="D299" s="18">
        <v>25000</v>
      </c>
    </row>
    <row r="300" spans="1:4" s="3" customFormat="1" ht="15" customHeight="1">
      <c r="A300" s="15"/>
      <c r="C300" s="20"/>
      <c r="D300" s="20">
        <f>SUM(D293:D299)</f>
        <v>105000</v>
      </c>
    </row>
    <row r="301" spans="1:4" s="3" customFormat="1" ht="6" customHeight="1">
      <c r="A301" s="15"/>
      <c r="C301" s="20"/>
      <c r="D301" s="20"/>
    </row>
    <row r="302" spans="1:4" s="1" customFormat="1">
      <c r="A302" s="33" t="s">
        <v>173</v>
      </c>
      <c r="B302" s="8" t="s">
        <v>172</v>
      </c>
      <c r="C302" s="20"/>
      <c r="D302" s="11"/>
    </row>
    <row r="303" spans="1:4" s="1" customFormat="1">
      <c r="A303" s="33"/>
      <c r="B303" s="2" t="s">
        <v>149</v>
      </c>
      <c r="C303" s="20"/>
      <c r="D303" s="11">
        <v>268110</v>
      </c>
    </row>
    <row r="304" spans="1:4" s="3" customFormat="1">
      <c r="A304" s="13" t="s">
        <v>67</v>
      </c>
      <c r="B304" s="8" t="s">
        <v>68</v>
      </c>
      <c r="C304" s="11"/>
      <c r="D304" s="18">
        <v>72390</v>
      </c>
    </row>
    <row r="305" spans="1:4" s="1" customFormat="1">
      <c r="A305" s="33"/>
      <c r="B305" s="2"/>
      <c r="C305" s="20"/>
      <c r="D305" s="11">
        <f>SUM(D303:D304)</f>
        <v>340500</v>
      </c>
    </row>
    <row r="306" spans="1:4" s="3" customFormat="1" ht="6" customHeight="1">
      <c r="A306" s="21"/>
      <c r="B306" s="1"/>
      <c r="C306" s="11"/>
      <c r="D306" s="11"/>
    </row>
    <row r="307" spans="1:4" s="3" customFormat="1">
      <c r="A307" s="59" t="s">
        <v>11</v>
      </c>
      <c r="B307" s="59"/>
      <c r="C307" s="14"/>
      <c r="D307" s="14">
        <f>SUM(D288+D291+D300+D305)</f>
        <v>805500</v>
      </c>
    </row>
    <row r="308" spans="1:4" s="3" customFormat="1">
      <c r="A308" s="63"/>
      <c r="B308" s="63"/>
      <c r="C308" s="24"/>
      <c r="D308" s="24"/>
    </row>
    <row r="309" spans="1:4" s="3" customFormat="1" ht="15" customHeight="1">
      <c r="A309" s="8"/>
      <c r="B309" s="1"/>
      <c r="C309" s="11"/>
      <c r="D309" s="11"/>
    </row>
    <row r="310" spans="1:4" s="3" customFormat="1">
      <c r="A310" s="60" t="s">
        <v>132</v>
      </c>
      <c r="B310" s="60"/>
      <c r="C310" s="60"/>
      <c r="D310" s="60"/>
    </row>
    <row r="311" spans="1:4" s="3" customFormat="1" ht="12.75" customHeight="1">
      <c r="A311" s="6"/>
      <c r="C311" s="19"/>
      <c r="D311" s="19"/>
    </row>
    <row r="312" spans="1:4" s="3" customFormat="1">
      <c r="A312" s="8" t="s">
        <v>95</v>
      </c>
      <c r="B312" s="66" t="s">
        <v>107</v>
      </c>
      <c r="C312" s="66"/>
      <c r="D312" s="9">
        <v>60000</v>
      </c>
    </row>
    <row r="313" spans="1:4" s="3" customFormat="1" ht="15" customHeight="1">
      <c r="A313" s="15"/>
      <c r="B313" s="2"/>
      <c r="C313" s="11"/>
      <c r="D313" s="26"/>
    </row>
    <row r="314" spans="1:4" s="38" customFormat="1" ht="8.1" customHeight="1">
      <c r="A314" s="37"/>
      <c r="C314" s="39"/>
      <c r="D314" s="39"/>
    </row>
    <row r="315" spans="1:4" s="3" customFormat="1" ht="16.5" customHeight="1">
      <c r="A315" s="8" t="s">
        <v>90</v>
      </c>
      <c r="B315" s="8" t="s">
        <v>91</v>
      </c>
      <c r="C315" s="19"/>
      <c r="D315" s="19"/>
    </row>
    <row r="316" spans="1:4" s="3" customFormat="1" ht="15" customHeight="1">
      <c r="A316" s="13"/>
      <c r="B316" s="2" t="s">
        <v>131</v>
      </c>
      <c r="C316" s="11"/>
      <c r="D316" s="11">
        <v>0</v>
      </c>
    </row>
    <row r="317" spans="1:4" s="3" customFormat="1" ht="15" customHeight="1">
      <c r="A317" s="21"/>
      <c r="C317" s="11"/>
      <c r="D317" s="20"/>
    </row>
    <row r="318" spans="1:4" s="3" customFormat="1" ht="8.1" customHeight="1">
      <c r="A318" s="21"/>
      <c r="C318" s="11"/>
      <c r="D318" s="20"/>
    </row>
    <row r="319" spans="1:4" s="3" customFormat="1">
      <c r="A319" s="8" t="s">
        <v>15</v>
      </c>
      <c r="B319" s="8" t="s">
        <v>16</v>
      </c>
      <c r="C319" s="19"/>
      <c r="D319" s="19">
        <v>200000</v>
      </c>
    </row>
    <row r="320" spans="1:4" s="3" customFormat="1" ht="4.5" customHeight="1">
      <c r="A320" s="8"/>
      <c r="B320" s="8"/>
      <c r="C320" s="19"/>
      <c r="D320" s="19"/>
    </row>
    <row r="321" spans="1:4" s="3" customFormat="1">
      <c r="A321" s="13" t="s">
        <v>20</v>
      </c>
      <c r="B321" s="8" t="s">
        <v>21</v>
      </c>
      <c r="C321" s="11"/>
      <c r="D321" s="11">
        <v>76000</v>
      </c>
    </row>
    <row r="322" spans="1:4" s="3" customFormat="1" ht="6" customHeight="1">
      <c r="A322" s="17"/>
      <c r="C322" s="11"/>
      <c r="D322" s="11"/>
    </row>
    <row r="323" spans="1:4" s="3" customFormat="1">
      <c r="A323" s="8" t="s">
        <v>22</v>
      </c>
      <c r="B323" s="8" t="s">
        <v>1</v>
      </c>
      <c r="C323" s="19"/>
      <c r="D323" s="19"/>
    </row>
    <row r="324" spans="1:4" s="3" customFormat="1">
      <c r="A324" s="2"/>
      <c r="B324" s="2" t="s">
        <v>180</v>
      </c>
      <c r="C324" s="19"/>
      <c r="D324" s="19">
        <v>25000</v>
      </c>
    </row>
    <row r="325" spans="1:4" s="3" customFormat="1" ht="6.75" customHeight="1">
      <c r="A325" s="17"/>
      <c r="C325" s="11"/>
      <c r="D325" s="11"/>
    </row>
    <row r="326" spans="1:4" s="3" customFormat="1">
      <c r="A326" s="8" t="s">
        <v>24</v>
      </c>
      <c r="B326" s="8" t="s">
        <v>25</v>
      </c>
      <c r="C326" s="19"/>
      <c r="D326" s="19"/>
    </row>
    <row r="327" spans="1:4" s="3" customFormat="1" ht="15" customHeight="1">
      <c r="A327" s="13"/>
      <c r="B327" s="2" t="s">
        <v>26</v>
      </c>
      <c r="C327" s="11"/>
      <c r="D327" s="11"/>
    </row>
    <row r="328" spans="1:4" s="3" customFormat="1" ht="15" customHeight="1">
      <c r="A328" s="13"/>
      <c r="B328" s="2" t="s">
        <v>27</v>
      </c>
      <c r="C328" s="11"/>
      <c r="D328" s="11"/>
    </row>
    <row r="329" spans="1:4" s="3" customFormat="1" ht="15" customHeight="1">
      <c r="A329" s="13"/>
      <c r="B329" s="2" t="s">
        <v>28</v>
      </c>
      <c r="C329" s="11"/>
      <c r="D329" s="11">
        <v>680000</v>
      </c>
    </row>
    <row r="330" spans="1:4" s="3" customFormat="1" ht="7.5" customHeight="1">
      <c r="A330" s="13"/>
      <c r="B330" s="8"/>
      <c r="C330" s="11"/>
      <c r="D330" s="11"/>
    </row>
    <row r="331" spans="1:4" s="3" customFormat="1">
      <c r="A331" s="13" t="s">
        <v>151</v>
      </c>
      <c r="B331" s="8" t="s">
        <v>152</v>
      </c>
      <c r="C331" s="11"/>
      <c r="D331" s="11"/>
    </row>
    <row r="332" spans="1:4" s="3" customFormat="1" ht="15" customHeight="1">
      <c r="A332" s="13"/>
      <c r="B332" s="2" t="s">
        <v>179</v>
      </c>
      <c r="C332" s="11"/>
      <c r="D332" s="11">
        <v>600000</v>
      </c>
    </row>
    <row r="333" spans="1:4" s="3" customFormat="1" ht="8.25" customHeight="1">
      <c r="A333" s="13"/>
      <c r="B333" s="2"/>
      <c r="C333" s="11"/>
      <c r="D333" s="11"/>
    </row>
    <row r="334" spans="1:4" s="3" customFormat="1">
      <c r="A334" s="13" t="s">
        <v>29</v>
      </c>
      <c r="B334" s="8" t="s">
        <v>30</v>
      </c>
      <c r="C334" s="11"/>
      <c r="D334" s="11"/>
    </row>
    <row r="335" spans="1:4" s="3" customFormat="1" ht="15" customHeight="1">
      <c r="A335" s="21"/>
      <c r="B335" s="2" t="s">
        <v>124</v>
      </c>
      <c r="C335" s="11"/>
      <c r="D335" s="11">
        <v>100000</v>
      </c>
    </row>
    <row r="336" spans="1:4" s="3" customFormat="1" ht="6.75" customHeight="1">
      <c r="A336" s="17"/>
      <c r="C336" s="11"/>
      <c r="D336" s="11"/>
    </row>
    <row r="337" spans="1:4" s="3" customFormat="1">
      <c r="A337" s="13" t="s">
        <v>61</v>
      </c>
      <c r="B337" s="8" t="s">
        <v>62</v>
      </c>
      <c r="C337" s="11"/>
      <c r="D337" s="11"/>
    </row>
    <row r="338" spans="1:4" s="3" customFormat="1" ht="15" customHeight="1">
      <c r="A338" s="21"/>
      <c r="C338" s="11"/>
      <c r="D338" s="11">
        <v>60000</v>
      </c>
    </row>
    <row r="339" spans="1:4" s="3" customFormat="1" ht="5.0999999999999996" customHeight="1">
      <c r="A339" s="15"/>
      <c r="B339" s="2"/>
      <c r="C339" s="11"/>
      <c r="D339" s="11"/>
    </row>
    <row r="340" spans="1:4" s="3" customFormat="1">
      <c r="A340" s="13" t="s">
        <v>159</v>
      </c>
      <c r="B340" s="8" t="s">
        <v>31</v>
      </c>
      <c r="C340" s="11"/>
      <c r="D340" s="11"/>
    </row>
    <row r="341" spans="1:4" s="3" customFormat="1">
      <c r="A341" s="13"/>
      <c r="B341" s="2" t="s">
        <v>63</v>
      </c>
      <c r="C341" s="11"/>
      <c r="D341" s="11">
        <v>1500000</v>
      </c>
    </row>
    <row r="342" spans="1:4" s="3" customFormat="1" ht="6" customHeight="1">
      <c r="A342" s="17"/>
      <c r="C342" s="11"/>
      <c r="D342" s="11"/>
    </row>
    <row r="343" spans="1:4" s="3" customFormat="1" ht="15.75" customHeight="1">
      <c r="A343" s="13" t="s">
        <v>34</v>
      </c>
      <c r="B343" s="8" t="s">
        <v>70</v>
      </c>
      <c r="C343" s="11"/>
      <c r="D343" s="18">
        <v>550000</v>
      </c>
    </row>
    <row r="344" spans="1:4" s="3" customFormat="1" ht="5.25" customHeight="1">
      <c r="A344" s="13"/>
      <c r="B344" s="8"/>
      <c r="C344" s="11"/>
      <c r="D344" s="18"/>
    </row>
    <row r="345" spans="1:4" s="3" customFormat="1" ht="15" customHeight="1">
      <c r="A345" s="13"/>
      <c r="B345" s="8"/>
      <c r="C345" s="11"/>
      <c r="D345" s="20">
        <f>SUM(D319:D343)</f>
        <v>3791000</v>
      </c>
    </row>
    <row r="346" spans="1:4" s="3" customFormat="1" ht="8.1" customHeight="1">
      <c r="A346" s="13"/>
      <c r="B346" s="8"/>
      <c r="C346" s="11"/>
      <c r="D346" s="20"/>
    </row>
    <row r="347" spans="1:4" s="1" customFormat="1">
      <c r="A347" s="33" t="s">
        <v>77</v>
      </c>
      <c r="B347" s="8" t="s">
        <v>80</v>
      </c>
      <c r="C347" s="20"/>
      <c r="D347" s="11"/>
    </row>
    <row r="348" spans="1:4" s="1" customFormat="1">
      <c r="A348" s="33"/>
      <c r="B348" s="2" t="s">
        <v>212</v>
      </c>
      <c r="C348" s="20"/>
      <c r="D348" s="11">
        <v>1156693</v>
      </c>
    </row>
    <row r="349" spans="1:4" s="3" customFormat="1" ht="6" customHeight="1">
      <c r="A349" s="17"/>
      <c r="C349" s="11"/>
      <c r="D349" s="11"/>
    </row>
    <row r="350" spans="1:4" s="3" customFormat="1">
      <c r="A350" s="13" t="s">
        <v>67</v>
      </c>
      <c r="B350" s="8" t="s">
        <v>68</v>
      </c>
      <c r="C350" s="11"/>
      <c r="D350" s="18">
        <v>312307</v>
      </c>
    </row>
    <row r="351" spans="1:4" s="3" customFormat="1" ht="18.75" customHeight="1">
      <c r="A351" s="13"/>
      <c r="B351" s="8"/>
      <c r="C351" s="11"/>
      <c r="D351" s="20">
        <f>SUM(D348:D350)</f>
        <v>1469000</v>
      </c>
    </row>
    <row r="352" spans="1:4" s="3" customFormat="1" ht="21.75" customHeight="1">
      <c r="A352" s="13" t="s">
        <v>81</v>
      </c>
      <c r="B352" s="8" t="s">
        <v>133</v>
      </c>
      <c r="C352" s="11"/>
      <c r="D352" s="20">
        <v>0</v>
      </c>
    </row>
    <row r="353" spans="1:4" s="3" customFormat="1" ht="7.5" customHeight="1">
      <c r="A353" s="13"/>
      <c r="B353" s="8"/>
      <c r="C353" s="11"/>
      <c r="D353" s="20"/>
    </row>
    <row r="354" spans="1:4" s="3" customFormat="1" ht="21" customHeight="1">
      <c r="A354" s="13" t="s">
        <v>83</v>
      </c>
      <c r="B354" s="8" t="s">
        <v>134</v>
      </c>
      <c r="C354" s="11"/>
      <c r="D354" s="42">
        <v>0</v>
      </c>
    </row>
    <row r="355" spans="1:4" s="3" customFormat="1">
      <c r="A355" s="13"/>
      <c r="B355" s="8"/>
      <c r="C355" s="11"/>
      <c r="D355" s="20">
        <f>SUM(D352:D354)</f>
        <v>0</v>
      </c>
    </row>
    <row r="356" spans="1:4" s="3" customFormat="1">
      <c r="A356" s="59" t="s">
        <v>11</v>
      </c>
      <c r="B356" s="59"/>
      <c r="C356" s="14"/>
      <c r="D356" s="14">
        <f>SUM(D312+D316+D345++D355,D351)</f>
        <v>5320000</v>
      </c>
    </row>
    <row r="358" spans="1:4" s="3" customFormat="1">
      <c r="A358" s="60" t="s">
        <v>137</v>
      </c>
      <c r="B358" s="60"/>
      <c r="C358" s="60"/>
      <c r="D358" s="60"/>
    </row>
    <row r="359" spans="1:4" s="3" customFormat="1" ht="12" customHeight="1">
      <c r="A359" s="6"/>
      <c r="C359" s="19"/>
      <c r="D359" s="19"/>
    </row>
    <row r="360" spans="1:4" s="3" customFormat="1">
      <c r="A360" s="13" t="s">
        <v>22</v>
      </c>
      <c r="B360" s="8" t="s">
        <v>1</v>
      </c>
      <c r="C360" s="11"/>
      <c r="D360" s="11"/>
    </row>
    <row r="361" spans="1:4" s="3" customFormat="1" ht="15" customHeight="1">
      <c r="A361" s="15"/>
      <c r="B361" s="65" t="s">
        <v>23</v>
      </c>
      <c r="C361" s="65"/>
      <c r="D361" s="11">
        <v>25000</v>
      </c>
    </row>
    <row r="362" spans="1:4" s="3" customFormat="1" ht="6" customHeight="1">
      <c r="A362" s="17"/>
      <c r="C362" s="11"/>
      <c r="D362" s="11"/>
    </row>
    <row r="363" spans="1:4" s="3" customFormat="1">
      <c r="A363" s="13" t="s">
        <v>24</v>
      </c>
      <c r="B363" s="8" t="s">
        <v>25</v>
      </c>
      <c r="C363" s="11"/>
      <c r="D363" s="11">
        <v>200000</v>
      </c>
    </row>
    <row r="364" spans="1:4" s="3" customFormat="1" ht="6" customHeight="1">
      <c r="A364" s="17"/>
      <c r="C364" s="11"/>
      <c r="D364" s="11"/>
    </row>
    <row r="365" spans="1:4" s="3" customFormat="1">
      <c r="A365" s="13" t="s">
        <v>29</v>
      </c>
      <c r="B365" s="8" t="s">
        <v>30</v>
      </c>
      <c r="C365" s="11"/>
      <c r="D365" s="11">
        <v>100000</v>
      </c>
    </row>
    <row r="366" spans="1:4" s="3" customFormat="1" ht="8.25" customHeight="1">
      <c r="A366" s="13"/>
      <c r="B366" s="8"/>
      <c r="C366" s="11"/>
      <c r="D366" s="11"/>
    </row>
    <row r="367" spans="1:4" s="3" customFormat="1">
      <c r="A367" s="13" t="s">
        <v>61</v>
      </c>
      <c r="B367" s="8" t="s">
        <v>62</v>
      </c>
      <c r="C367" s="11"/>
      <c r="D367" s="11">
        <v>450000</v>
      </c>
    </row>
    <row r="368" spans="1:4" s="3" customFormat="1" ht="6" customHeight="1">
      <c r="A368" s="17"/>
      <c r="C368" s="11"/>
      <c r="D368" s="11"/>
    </row>
    <row r="369" spans="1:4" s="3" customFormat="1">
      <c r="A369" s="13" t="s">
        <v>159</v>
      </c>
      <c r="B369" s="8" t="s">
        <v>31</v>
      </c>
      <c r="C369" s="11"/>
      <c r="D369" s="11">
        <v>50000</v>
      </c>
    </row>
    <row r="370" spans="1:4" s="3" customFormat="1" ht="15" customHeight="1">
      <c r="A370" s="15"/>
      <c r="B370" s="2"/>
      <c r="C370" s="11"/>
      <c r="D370" s="11"/>
    </row>
    <row r="371" spans="1:4" s="3" customFormat="1">
      <c r="A371" s="13" t="s">
        <v>34</v>
      </c>
      <c r="B371" s="8" t="s">
        <v>70</v>
      </c>
      <c r="C371" s="11"/>
      <c r="D371" s="18">
        <v>120000</v>
      </c>
    </row>
    <row r="372" spans="1:4" s="3" customFormat="1" ht="15" customHeight="1">
      <c r="A372" s="15"/>
      <c r="C372" s="20"/>
      <c r="D372" s="20">
        <f>SUM(D361:D371)</f>
        <v>945000</v>
      </c>
    </row>
    <row r="373" spans="1:4" s="1" customFormat="1">
      <c r="A373" s="33" t="s">
        <v>81</v>
      </c>
      <c r="B373" s="8" t="s">
        <v>156</v>
      </c>
      <c r="C373" s="20"/>
      <c r="D373" s="11"/>
    </row>
    <row r="374" spans="1:4" s="1" customFormat="1">
      <c r="A374" s="33"/>
      <c r="B374" s="2" t="s">
        <v>213</v>
      </c>
      <c r="C374" s="20">
        <v>2047244</v>
      </c>
      <c r="D374" s="11"/>
    </row>
    <row r="375" spans="1:4" s="3" customFormat="1" ht="6" customHeight="1">
      <c r="A375" s="17"/>
      <c r="C375" s="11"/>
      <c r="D375" s="11"/>
    </row>
    <row r="376" spans="1:4" s="3" customFormat="1">
      <c r="A376" s="13" t="s">
        <v>83</v>
      </c>
      <c r="B376" s="8" t="s">
        <v>134</v>
      </c>
      <c r="C376" s="11">
        <v>552756</v>
      </c>
      <c r="D376" s="11">
        <f>C374+C376</f>
        <v>2600000</v>
      </c>
    </row>
    <row r="377" spans="1:4" s="3" customFormat="1" ht="6" customHeight="1">
      <c r="A377" s="21"/>
      <c r="B377" s="1"/>
      <c r="C377" s="11"/>
      <c r="D377" s="11"/>
    </row>
    <row r="378" spans="1:4" s="3" customFormat="1">
      <c r="A378" s="59" t="s">
        <v>11</v>
      </c>
      <c r="B378" s="59"/>
      <c r="C378" s="14"/>
      <c r="D378" s="14">
        <f>SUM(D372,D376)</f>
        <v>3545000</v>
      </c>
    </row>
    <row r="379" spans="1:4" s="3" customFormat="1">
      <c r="A379" s="63"/>
      <c r="B379" s="63"/>
      <c r="C379" s="24"/>
      <c r="D379" s="24"/>
    </row>
    <row r="381" spans="1:4" s="3" customFormat="1">
      <c r="A381" s="60" t="s">
        <v>141</v>
      </c>
      <c r="B381" s="60"/>
      <c r="C381" s="60"/>
      <c r="D381" s="60"/>
    </row>
    <row r="382" spans="1:4" s="3" customFormat="1" ht="12" customHeight="1">
      <c r="A382" s="6"/>
      <c r="C382" s="19"/>
      <c r="D382" s="19"/>
    </row>
    <row r="383" spans="1:4" s="3" customFormat="1">
      <c r="A383" s="13" t="s">
        <v>35</v>
      </c>
      <c r="B383" s="8" t="s">
        <v>36</v>
      </c>
      <c r="C383" s="11"/>
      <c r="D383" s="18"/>
    </row>
    <row r="384" spans="1:4" ht="21" customHeight="1">
      <c r="A384" s="13"/>
      <c r="B384" s="2" t="s">
        <v>182</v>
      </c>
      <c r="C384" s="11">
        <v>50000</v>
      </c>
    </row>
    <row r="385" spans="1:8" ht="21" customHeight="1">
      <c r="A385" s="13"/>
      <c r="B385" s="2" t="s">
        <v>183</v>
      </c>
      <c r="C385" s="11">
        <v>9000</v>
      </c>
      <c r="D385" s="11">
        <f>SUM(C384:C385)</f>
        <v>59000</v>
      </c>
    </row>
    <row r="386" spans="1:8">
      <c r="A386" s="13" t="s">
        <v>167</v>
      </c>
      <c r="B386" s="66" t="s">
        <v>142</v>
      </c>
      <c r="C386" s="66"/>
    </row>
    <row r="387" spans="1:8" ht="21" customHeight="1">
      <c r="A387" s="13"/>
      <c r="B387" s="2" t="s">
        <v>150</v>
      </c>
      <c r="C387" s="11">
        <v>10000</v>
      </c>
    </row>
    <row r="388" spans="1:8" ht="21" customHeight="1">
      <c r="A388" s="13"/>
      <c r="B388" s="2" t="s">
        <v>168</v>
      </c>
      <c r="C388" s="11">
        <v>50000</v>
      </c>
    </row>
    <row r="389" spans="1:8" ht="21" customHeight="1">
      <c r="A389" s="13"/>
      <c r="B389" s="2" t="s">
        <v>181</v>
      </c>
      <c r="C389" s="11">
        <v>50000</v>
      </c>
      <c r="D389" s="11">
        <f>SUM(C387:C389)</f>
        <v>110000</v>
      </c>
    </row>
    <row r="391" spans="1:8">
      <c r="A391" s="59" t="s">
        <v>11</v>
      </c>
      <c r="B391" s="59"/>
      <c r="C391" s="14"/>
      <c r="D391" s="14">
        <f>D385+D389</f>
        <v>169000</v>
      </c>
    </row>
    <row r="394" spans="1:8">
      <c r="A394" s="60" t="s">
        <v>112</v>
      </c>
      <c r="B394" s="60"/>
      <c r="C394" s="60"/>
      <c r="D394" s="60"/>
      <c r="H394" s="40"/>
    </row>
    <row r="395" spans="1:8" s="3" customFormat="1" ht="12.75" customHeight="1">
      <c r="A395" s="6"/>
      <c r="C395" s="19"/>
      <c r="D395" s="19"/>
    </row>
    <row r="396" spans="1:8" ht="20.25" customHeight="1">
      <c r="A396" s="13" t="s">
        <v>151</v>
      </c>
      <c r="B396" s="8" t="s">
        <v>152</v>
      </c>
      <c r="H396" s="40"/>
    </row>
    <row r="397" spans="1:8">
      <c r="B397" s="2" t="s">
        <v>113</v>
      </c>
      <c r="D397" s="20">
        <v>300800</v>
      </c>
      <c r="H397" s="40"/>
    </row>
    <row r="398" spans="1:8" s="3" customFormat="1">
      <c r="A398" s="13" t="s">
        <v>34</v>
      </c>
      <c r="B398" s="8" t="s">
        <v>70</v>
      </c>
      <c r="C398" s="11"/>
      <c r="D398" s="11">
        <v>81216</v>
      </c>
    </row>
    <row r="399" spans="1:8">
      <c r="B399" s="2"/>
      <c r="D399" s="20"/>
      <c r="H399" s="40"/>
    </row>
    <row r="400" spans="1:8" s="3" customFormat="1">
      <c r="A400" s="59" t="s">
        <v>11</v>
      </c>
      <c r="B400" s="59"/>
      <c r="C400" s="14"/>
      <c r="D400" s="14">
        <f>SUM(D397:D399)</f>
        <v>382016</v>
      </c>
    </row>
    <row r="402" spans="1:8" s="1" customFormat="1" ht="15.75" customHeight="1">
      <c r="B402" s="2"/>
      <c r="C402" s="11"/>
      <c r="D402" s="11"/>
    </row>
    <row r="403" spans="1:8" s="3" customFormat="1">
      <c r="A403" s="60" t="s">
        <v>189</v>
      </c>
      <c r="B403" s="60"/>
      <c r="C403" s="60"/>
      <c r="D403" s="60"/>
    </row>
    <row r="404" spans="1:8" s="3" customFormat="1">
      <c r="A404" s="5"/>
      <c r="B404" s="5"/>
      <c r="C404" s="5"/>
      <c r="D404" s="5"/>
    </row>
    <row r="405" spans="1:8" ht="20.25" customHeight="1">
      <c r="A405" s="13" t="s">
        <v>151</v>
      </c>
      <c r="B405" s="8" t="s">
        <v>152</v>
      </c>
      <c r="H405" s="40"/>
    </row>
    <row r="406" spans="1:8">
      <c r="B406" s="2" t="s">
        <v>190</v>
      </c>
      <c r="D406" s="20">
        <v>1800000</v>
      </c>
      <c r="H406" s="40"/>
    </row>
    <row r="407" spans="1:8" s="3" customFormat="1">
      <c r="A407" s="13" t="s">
        <v>34</v>
      </c>
      <c r="B407" s="8" t="s">
        <v>70</v>
      </c>
      <c r="C407" s="11"/>
      <c r="D407" s="11">
        <v>486000</v>
      </c>
    </row>
    <row r="408" spans="1:8">
      <c r="B408" s="2"/>
      <c r="D408" s="20"/>
      <c r="H408" s="40"/>
    </row>
    <row r="409" spans="1:8" s="3" customFormat="1">
      <c r="A409" s="59" t="s">
        <v>11</v>
      </c>
      <c r="B409" s="59"/>
      <c r="C409" s="14"/>
      <c r="D409" s="14">
        <f>SUM(D406:D408)</f>
        <v>2286000</v>
      </c>
    </row>
    <row r="410" spans="1:8" s="3" customFormat="1" ht="6.75" customHeight="1">
      <c r="A410" s="21"/>
      <c r="B410" s="2"/>
      <c r="C410" s="11"/>
      <c r="D410" s="11"/>
    </row>
    <row r="411" spans="1:8" s="3" customFormat="1" ht="15.75" customHeight="1">
      <c r="A411" s="8" t="s">
        <v>191</v>
      </c>
      <c r="B411" s="8" t="s">
        <v>64</v>
      </c>
      <c r="C411" s="11"/>
      <c r="D411" s="11"/>
    </row>
    <row r="412" spans="1:8" s="3" customFormat="1" ht="15.75" customHeight="1">
      <c r="A412" s="8"/>
      <c r="B412" s="2" t="s">
        <v>192</v>
      </c>
      <c r="C412" s="11"/>
      <c r="D412" s="11">
        <v>1500000</v>
      </c>
    </row>
    <row r="413" spans="1:8" s="3" customFormat="1" ht="6" customHeight="1">
      <c r="A413" s="17"/>
      <c r="C413" s="11"/>
      <c r="D413" s="11"/>
    </row>
    <row r="414" spans="1:8" s="16" customFormat="1">
      <c r="A414" s="59" t="s">
        <v>12</v>
      </c>
      <c r="B414" s="59"/>
      <c r="C414" s="14"/>
      <c r="D414" s="14">
        <f>SUM(D411:D413)</f>
        <v>1500000</v>
      </c>
    </row>
    <row r="415" spans="1:8" s="3" customFormat="1" ht="14.1" customHeight="1">
      <c r="A415" s="2"/>
      <c r="C415" s="11"/>
      <c r="D415" s="11"/>
    </row>
    <row r="416" spans="1:8" s="3" customFormat="1">
      <c r="A416" s="60" t="s">
        <v>8</v>
      </c>
      <c r="B416" s="60"/>
      <c r="C416" s="60"/>
      <c r="D416" s="60"/>
    </row>
    <row r="417" spans="1:7" s="3" customFormat="1" ht="14.1" customHeight="1">
      <c r="A417" s="6"/>
      <c r="C417" s="11"/>
      <c r="D417" s="11"/>
    </row>
    <row r="418" spans="1:7" s="3" customFormat="1" ht="15.95" customHeight="1">
      <c r="A418" s="13" t="s">
        <v>56</v>
      </c>
      <c r="B418" s="66" t="s">
        <v>57</v>
      </c>
      <c r="C418" s="66"/>
      <c r="D418" s="11"/>
      <c r="F418" s="4"/>
      <c r="G418" s="4"/>
    </row>
    <row r="419" spans="1:7" s="3" customFormat="1" ht="15" customHeight="1">
      <c r="A419" s="21"/>
      <c r="B419" s="2" t="s">
        <v>169</v>
      </c>
      <c r="C419" s="11">
        <v>2237092</v>
      </c>
      <c r="D419" s="11"/>
    </row>
    <row r="420" spans="1:7" s="3" customFormat="1" ht="15" customHeight="1">
      <c r="A420" s="17"/>
      <c r="B420" s="2" t="s">
        <v>170</v>
      </c>
      <c r="C420" s="11">
        <v>354108</v>
      </c>
      <c r="D420" s="11">
        <f>SUM(C419:C420)</f>
        <v>2591200</v>
      </c>
    </row>
    <row r="421" spans="1:7" s="3" customFormat="1" ht="6" customHeight="1">
      <c r="A421" s="17"/>
      <c r="C421" s="11"/>
      <c r="D421" s="11"/>
    </row>
    <row r="422" spans="1:7" s="3" customFormat="1" ht="16.5" customHeight="1">
      <c r="A422" s="8" t="s">
        <v>90</v>
      </c>
      <c r="B422" s="8" t="s">
        <v>91</v>
      </c>
      <c r="C422" s="19"/>
      <c r="D422" s="19"/>
    </row>
    <row r="423" spans="1:7" s="3" customFormat="1" ht="15" customHeight="1">
      <c r="A423" s="13"/>
      <c r="B423" s="2" t="s">
        <v>131</v>
      </c>
      <c r="C423" s="11"/>
      <c r="D423" s="11">
        <v>401636</v>
      </c>
    </row>
    <row r="424" spans="1:7" s="3" customFormat="1" ht="9.9499999999999993" customHeight="1">
      <c r="A424" s="21"/>
      <c r="C424" s="11"/>
      <c r="D424" s="11"/>
    </row>
    <row r="425" spans="1:7" s="3" customFormat="1">
      <c r="A425" s="8" t="s">
        <v>15</v>
      </c>
      <c r="B425" s="8" t="s">
        <v>16</v>
      </c>
      <c r="C425" s="19"/>
      <c r="D425" s="19"/>
    </row>
    <row r="426" spans="1:7" s="3" customFormat="1" ht="15" customHeight="1">
      <c r="A426" s="21"/>
      <c r="B426" s="2" t="s">
        <v>17</v>
      </c>
      <c r="C426" s="11"/>
      <c r="D426" s="11"/>
    </row>
    <row r="427" spans="1:7" s="3" customFormat="1" ht="15" customHeight="1">
      <c r="A427" s="21"/>
      <c r="B427" s="2" t="s">
        <v>65</v>
      </c>
      <c r="C427" s="11"/>
      <c r="D427" s="11"/>
    </row>
    <row r="428" spans="1:7" s="3" customFormat="1" ht="15" customHeight="1">
      <c r="A428" s="21"/>
      <c r="B428" s="2" t="s">
        <v>96</v>
      </c>
      <c r="C428" s="11"/>
      <c r="D428" s="11"/>
    </row>
    <row r="429" spans="1:7" s="3" customFormat="1" ht="15" customHeight="1">
      <c r="A429" s="21"/>
      <c r="B429" s="2" t="s">
        <v>97</v>
      </c>
      <c r="C429" s="11"/>
      <c r="D429" s="11">
        <v>1000000</v>
      </c>
    </row>
    <row r="430" spans="1:7" s="3" customFormat="1" ht="6" customHeight="1">
      <c r="A430" s="17"/>
      <c r="C430" s="11"/>
      <c r="D430" s="11"/>
    </row>
    <row r="431" spans="1:7" s="3" customFormat="1">
      <c r="A431" s="13" t="s">
        <v>22</v>
      </c>
      <c r="B431" s="8" t="s">
        <v>1</v>
      </c>
      <c r="C431" s="11"/>
      <c r="D431" s="11"/>
    </row>
    <row r="432" spans="1:7" s="3" customFormat="1" ht="15" customHeight="1">
      <c r="A432" s="15"/>
      <c r="B432" s="27" t="s">
        <v>23</v>
      </c>
      <c r="C432" s="27"/>
      <c r="D432" s="11">
        <v>20000</v>
      </c>
    </row>
    <row r="433" spans="1:4" s="3" customFormat="1" ht="6" customHeight="1">
      <c r="A433" s="17"/>
      <c r="C433" s="11"/>
      <c r="D433" s="11"/>
    </row>
    <row r="434" spans="1:4" s="3" customFormat="1">
      <c r="A434" s="13" t="s">
        <v>29</v>
      </c>
      <c r="B434" s="8" t="s">
        <v>30</v>
      </c>
      <c r="C434" s="11"/>
      <c r="D434" s="11">
        <v>400000</v>
      </c>
    </row>
    <row r="435" spans="1:4" s="3" customFormat="1" ht="6" customHeight="1">
      <c r="A435" s="17"/>
      <c r="C435" s="11"/>
      <c r="D435" s="11"/>
    </row>
    <row r="436" spans="1:4" s="3" customFormat="1" ht="6" customHeight="1">
      <c r="A436" s="17"/>
      <c r="C436" s="11"/>
      <c r="D436" s="11"/>
    </row>
    <row r="437" spans="1:4" s="3" customFormat="1" ht="15.75" customHeight="1">
      <c r="A437" s="13" t="s">
        <v>159</v>
      </c>
      <c r="B437" s="8" t="s">
        <v>78</v>
      </c>
      <c r="C437" s="11"/>
      <c r="D437" s="11"/>
    </row>
    <row r="438" spans="1:4" s="3" customFormat="1" ht="15" customHeight="1">
      <c r="A438" s="15"/>
      <c r="B438" s="22" t="s">
        <v>114</v>
      </c>
      <c r="C438" s="11"/>
      <c r="D438" s="11">
        <v>240000</v>
      </c>
    </row>
    <row r="439" spans="1:4" s="3" customFormat="1" ht="6" customHeight="1">
      <c r="A439" s="17"/>
      <c r="C439" s="11"/>
      <c r="D439" s="11"/>
    </row>
    <row r="440" spans="1:4" s="3" customFormat="1">
      <c r="A440" s="13" t="s">
        <v>34</v>
      </c>
      <c r="B440" s="8" t="s">
        <v>70</v>
      </c>
      <c r="C440" s="11"/>
      <c r="D440" s="18">
        <v>200000</v>
      </c>
    </row>
    <row r="441" spans="1:4" s="3" customFormat="1" ht="6" customHeight="1">
      <c r="A441" s="17"/>
      <c r="C441" s="11"/>
      <c r="D441" s="11"/>
    </row>
    <row r="442" spans="1:4" s="3" customFormat="1">
      <c r="A442" s="15"/>
      <c r="C442" s="20"/>
      <c r="D442" s="20">
        <f>SUM(D425:D441)</f>
        <v>1860000</v>
      </c>
    </row>
    <row r="443" spans="1:4" s="3" customFormat="1" ht="9.9499999999999993" customHeight="1">
      <c r="A443" s="21"/>
      <c r="C443" s="11"/>
      <c r="D443" s="11"/>
    </row>
    <row r="444" spans="1:4" s="3" customFormat="1">
      <c r="A444" s="59" t="s">
        <v>11</v>
      </c>
      <c r="B444" s="59"/>
      <c r="C444" s="14"/>
      <c r="D444" s="14">
        <f>SUM(D420+D442+D423)</f>
        <v>4852836</v>
      </c>
    </row>
    <row r="445" spans="1:4" s="3" customFormat="1">
      <c r="A445" s="63" t="s">
        <v>75</v>
      </c>
      <c r="B445" s="63"/>
      <c r="C445" s="24"/>
      <c r="D445" s="24" t="s">
        <v>0</v>
      </c>
    </row>
    <row r="446" spans="1:4" s="16" customFormat="1" ht="13.5" customHeight="1">
      <c r="A446" s="30"/>
      <c r="B446" s="30"/>
      <c r="C446" s="31"/>
      <c r="D446" s="31"/>
    </row>
    <row r="447" spans="1:4" s="3" customFormat="1">
      <c r="A447" s="60" t="s">
        <v>7</v>
      </c>
      <c r="B447" s="60"/>
      <c r="C447" s="60"/>
      <c r="D447" s="60"/>
    </row>
    <row r="448" spans="1:4" s="3" customFormat="1">
      <c r="A448" s="5"/>
      <c r="B448" s="5"/>
      <c r="C448" s="5"/>
      <c r="D448" s="5"/>
    </row>
    <row r="449" spans="1:4" s="3" customFormat="1">
      <c r="A449" s="8" t="s">
        <v>15</v>
      </c>
      <c r="B449" s="8" t="s">
        <v>16</v>
      </c>
      <c r="C449" s="19"/>
      <c r="D449" s="19">
        <v>80000</v>
      </c>
    </row>
    <row r="450" spans="1:4" s="3" customFormat="1" ht="6" customHeight="1">
      <c r="A450" s="21"/>
      <c r="B450" s="2"/>
      <c r="C450" s="11"/>
      <c r="D450" s="11"/>
    </row>
    <row r="451" spans="1:4" s="3" customFormat="1">
      <c r="A451" s="13" t="s">
        <v>159</v>
      </c>
      <c r="B451" s="8" t="s">
        <v>31</v>
      </c>
      <c r="C451" s="11"/>
      <c r="D451" s="11"/>
    </row>
    <row r="452" spans="1:4" s="3" customFormat="1" ht="6.75" customHeight="1">
      <c r="A452" s="21"/>
      <c r="B452" s="2"/>
      <c r="C452" s="11"/>
      <c r="D452" s="11"/>
    </row>
    <row r="453" spans="1:4" s="3" customFormat="1">
      <c r="A453" s="13" t="s">
        <v>34</v>
      </c>
      <c r="B453" s="8" t="s">
        <v>70</v>
      </c>
      <c r="C453" s="11"/>
      <c r="D453" s="18">
        <v>21600</v>
      </c>
    </row>
    <row r="454" spans="1:4" s="3" customFormat="1">
      <c r="A454" s="13"/>
      <c r="B454" s="8"/>
      <c r="C454" s="11"/>
      <c r="D454" s="11">
        <f>SUM(D449:D453)</f>
        <v>101600</v>
      </c>
    </row>
    <row r="455" spans="1:4" s="3" customFormat="1" ht="6" customHeight="1">
      <c r="A455" s="17"/>
      <c r="C455" s="11"/>
      <c r="D455" s="11"/>
    </row>
    <row r="456" spans="1:4" s="3" customFormat="1" ht="15" customHeight="1">
      <c r="A456" s="13" t="s">
        <v>176</v>
      </c>
      <c r="B456" s="8" t="s">
        <v>115</v>
      </c>
      <c r="C456" s="11"/>
      <c r="D456" s="11">
        <v>200000</v>
      </c>
    </row>
    <row r="457" spans="1:4" s="3" customFormat="1" ht="7.5" customHeight="1">
      <c r="A457" s="21"/>
      <c r="C457" s="11"/>
      <c r="D457" s="11"/>
    </row>
    <row r="458" spans="1:4" s="3" customFormat="1">
      <c r="A458" s="13" t="s">
        <v>176</v>
      </c>
      <c r="B458" s="8" t="s">
        <v>108</v>
      </c>
      <c r="C458" s="11"/>
      <c r="D458" s="11">
        <v>1800000</v>
      </c>
    </row>
    <row r="459" spans="1:4" s="3" customFormat="1">
      <c r="A459" s="13"/>
      <c r="B459" s="2" t="s">
        <v>109</v>
      </c>
      <c r="C459" s="11"/>
      <c r="D459" s="11"/>
    </row>
    <row r="460" spans="1:4" s="3" customFormat="1">
      <c r="A460" s="13"/>
      <c r="B460" s="2" t="s">
        <v>123</v>
      </c>
      <c r="C460" s="11"/>
      <c r="D460" s="11"/>
    </row>
    <row r="461" spans="1:4" s="3" customFormat="1" ht="15" customHeight="1">
      <c r="A461" s="13"/>
      <c r="B461" s="2" t="s">
        <v>193</v>
      </c>
      <c r="C461" s="11"/>
      <c r="D461" s="11"/>
    </row>
    <row r="462" spans="1:4" s="3" customFormat="1" ht="15" customHeight="1">
      <c r="A462" s="13"/>
      <c r="B462" s="2" t="s">
        <v>194</v>
      </c>
      <c r="C462" s="11"/>
      <c r="D462" s="11"/>
    </row>
    <row r="463" spans="1:4" s="3" customFormat="1" ht="15" customHeight="1">
      <c r="A463" s="13"/>
      <c r="B463" s="2" t="s">
        <v>195</v>
      </c>
      <c r="C463" s="11"/>
      <c r="D463" s="11"/>
    </row>
    <row r="464" spans="1:4" s="3" customFormat="1" ht="6" customHeight="1">
      <c r="A464" s="17"/>
      <c r="C464" s="11"/>
      <c r="D464" s="11"/>
    </row>
    <row r="465" spans="1:4" s="3" customFormat="1" ht="15" customHeight="1">
      <c r="A465" s="13" t="s">
        <v>176</v>
      </c>
      <c r="B465" s="8" t="s">
        <v>116</v>
      </c>
      <c r="C465" s="11"/>
      <c r="D465" s="11">
        <v>2621400</v>
      </c>
    </row>
    <row r="466" spans="1:4" s="3" customFormat="1" ht="15" customHeight="1">
      <c r="A466" s="13"/>
      <c r="B466" s="2" t="s">
        <v>117</v>
      </c>
      <c r="C466" s="11"/>
      <c r="D466" s="11"/>
    </row>
    <row r="467" spans="1:4" s="3" customFormat="1" ht="15" customHeight="1">
      <c r="A467" s="13"/>
      <c r="B467" s="2" t="s">
        <v>118</v>
      </c>
      <c r="C467" s="11"/>
      <c r="D467" s="18"/>
    </row>
    <row r="468" spans="1:4" s="3" customFormat="1" ht="15" customHeight="1">
      <c r="A468" s="13"/>
      <c r="B468" s="2"/>
      <c r="C468" s="11"/>
      <c r="D468" s="18"/>
    </row>
    <row r="469" spans="1:4" s="3" customFormat="1" ht="15" customHeight="1">
      <c r="A469" s="13" t="s">
        <v>153</v>
      </c>
      <c r="B469" s="8" t="s">
        <v>154</v>
      </c>
      <c r="C469" s="11"/>
      <c r="D469" s="18"/>
    </row>
    <row r="470" spans="1:4" s="3" customFormat="1" ht="15" customHeight="1">
      <c r="A470" s="13"/>
      <c r="B470" s="2" t="s">
        <v>196</v>
      </c>
      <c r="C470" s="11"/>
      <c r="D470" s="18">
        <v>300000</v>
      </c>
    </row>
    <row r="471" spans="1:4" s="3" customFormat="1">
      <c r="A471" s="13"/>
      <c r="B471" s="2"/>
      <c r="C471" s="11"/>
      <c r="D471" s="20">
        <f>D456+D458+D465+D470</f>
        <v>4921400</v>
      </c>
    </row>
    <row r="472" spans="1:4" s="3" customFormat="1">
      <c r="A472" s="59" t="s">
        <v>11</v>
      </c>
      <c r="B472" s="59"/>
      <c r="C472" s="14"/>
      <c r="D472" s="14">
        <f>D454+D471</f>
        <v>5023000</v>
      </c>
    </row>
    <row r="474" spans="1:4" s="3" customFormat="1">
      <c r="A474" s="60" t="s">
        <v>119</v>
      </c>
      <c r="B474" s="60"/>
      <c r="C474" s="60"/>
      <c r="D474" s="60"/>
    </row>
    <row r="475" spans="1:4" s="3" customFormat="1" ht="12" customHeight="1">
      <c r="A475" s="6"/>
      <c r="C475" s="19"/>
      <c r="D475" s="19"/>
    </row>
    <row r="476" spans="1:4" s="3" customFormat="1" ht="15.75" customHeight="1">
      <c r="A476" s="8" t="s">
        <v>174</v>
      </c>
      <c r="B476" s="8" t="s">
        <v>103</v>
      </c>
      <c r="C476" s="19"/>
      <c r="D476" s="11">
        <v>1000000</v>
      </c>
    </row>
    <row r="477" spans="1:4" s="3" customFormat="1" ht="6" customHeight="1">
      <c r="A477" s="17"/>
      <c r="C477" s="11"/>
      <c r="D477" s="11"/>
    </row>
    <row r="478" spans="1:4" s="3" customFormat="1" ht="6" customHeight="1">
      <c r="A478" s="17"/>
      <c r="C478" s="11"/>
      <c r="D478" s="11"/>
    </row>
    <row r="479" spans="1:4" s="3" customFormat="1" ht="15.75" customHeight="1">
      <c r="A479" s="8" t="s">
        <v>175</v>
      </c>
      <c r="B479" s="8" t="s">
        <v>71</v>
      </c>
      <c r="C479" s="19"/>
      <c r="D479" s="11"/>
    </row>
    <row r="480" spans="1:4" s="3" customFormat="1" ht="15" customHeight="1">
      <c r="A480" s="8"/>
      <c r="B480" s="44" t="s">
        <v>135</v>
      </c>
      <c r="C480" s="45"/>
      <c r="D480" s="11">
        <v>0</v>
      </c>
    </row>
    <row r="481" spans="1:4" s="3" customFormat="1" ht="15" customHeight="1">
      <c r="A481" s="46"/>
      <c r="B481" s="47" t="s">
        <v>136</v>
      </c>
      <c r="C481" s="48"/>
      <c r="D481" s="11">
        <v>15000</v>
      </c>
    </row>
    <row r="482" spans="1:4" s="16" customFormat="1">
      <c r="A482" s="68" t="s">
        <v>12</v>
      </c>
      <c r="B482" s="68"/>
      <c r="C482" s="43"/>
      <c r="D482" s="14">
        <f>SUM(D476:D481)</f>
        <v>1015000</v>
      </c>
    </row>
  </sheetData>
  <mergeCells count="65">
    <mergeCell ref="B312:C312"/>
    <mergeCell ref="A378:B378"/>
    <mergeCell ref="A358:D358"/>
    <mergeCell ref="A474:D474"/>
    <mergeCell ref="A416:D416"/>
    <mergeCell ref="A447:D447"/>
    <mergeCell ref="A472:B472"/>
    <mergeCell ref="A391:B391"/>
    <mergeCell ref="B361:C361"/>
    <mergeCell ref="A379:B379"/>
    <mergeCell ref="A445:B445"/>
    <mergeCell ref="B286:C286"/>
    <mergeCell ref="A356:B356"/>
    <mergeCell ref="A280:B280"/>
    <mergeCell ref="A247:D247"/>
    <mergeCell ref="A307:B307"/>
    <mergeCell ref="A310:D310"/>
    <mergeCell ref="A381:D381"/>
    <mergeCell ref="B386:C386"/>
    <mergeCell ref="A403:D403"/>
    <mergeCell ref="A482:B482"/>
    <mergeCell ref="A394:D394"/>
    <mergeCell ref="A400:B400"/>
    <mergeCell ref="A409:B409"/>
    <mergeCell ref="A414:B414"/>
    <mergeCell ref="A158:B158"/>
    <mergeCell ref="A165:D165"/>
    <mergeCell ref="A186:B186"/>
    <mergeCell ref="A444:B444"/>
    <mergeCell ref="B418:C418"/>
    <mergeCell ref="A308:B308"/>
    <mergeCell ref="A221:D221"/>
    <mergeCell ref="A230:B230"/>
    <mergeCell ref="A232:D232"/>
    <mergeCell ref="A245:B245"/>
    <mergeCell ref="B167:C167"/>
    <mergeCell ref="A187:B187"/>
    <mergeCell ref="A201:B201"/>
    <mergeCell ref="A203:D203"/>
    <mergeCell ref="A213:B213"/>
    <mergeCell ref="A283:D283"/>
    <mergeCell ref="B22:C22"/>
    <mergeCell ref="B32:C32"/>
    <mergeCell ref="A191:B191"/>
    <mergeCell ref="B170:C170"/>
    <mergeCell ref="A94:B94"/>
    <mergeCell ref="A152:D152"/>
    <mergeCell ref="A193:D193"/>
    <mergeCell ref="A219:B219"/>
    <mergeCell ref="A1:D1"/>
    <mergeCell ref="A2:D2"/>
    <mergeCell ref="A3:D3"/>
    <mergeCell ref="A70:B70"/>
    <mergeCell ref="A5:D5"/>
    <mergeCell ref="A104:B104"/>
    <mergeCell ref="A59:B59"/>
    <mergeCell ref="A75:D75"/>
    <mergeCell ref="C41:C43"/>
    <mergeCell ref="A58:B58"/>
    <mergeCell ref="A150:B150"/>
    <mergeCell ref="A161:B161"/>
    <mergeCell ref="A111:B111"/>
    <mergeCell ref="A113:D113"/>
    <mergeCell ref="A120:B120"/>
    <mergeCell ref="A96:D96"/>
  </mergeCells>
  <phoneticPr fontId="7" type="noConversion"/>
  <pageMargins left="0.61" right="0.53" top="0.34" bottom="0.28999999999999998" header="0.19" footer="0.25"/>
  <pageSetup paperSize="9" scale="85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szöveges</vt:lpstr>
      <vt:lpstr>szöveges!Nyomtatási_terület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2021-06-09T12:18:50Z</dcterms:modified>
</cp:coreProperties>
</file>