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115" windowHeight="9285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62" i="1"/>
  <c r="G64" s="1"/>
  <c r="F62"/>
  <c r="F64" s="1"/>
  <c r="E62"/>
  <c r="E66" s="1"/>
  <c r="D62"/>
  <c r="C62"/>
  <c r="C66" s="1"/>
  <c r="H60"/>
  <c r="H62" s="1"/>
  <c r="H64" s="1"/>
  <c r="G60"/>
  <c r="F60"/>
  <c r="D57"/>
  <c r="D64" s="1"/>
  <c r="C57"/>
  <c r="D55"/>
  <c r="C55"/>
  <c r="E51"/>
  <c r="D51"/>
  <c r="D66" s="1"/>
  <c r="C51"/>
  <c r="F49"/>
  <c r="G49" s="1"/>
  <c r="H49" s="1"/>
  <c r="E48"/>
  <c r="D48"/>
  <c r="C48"/>
  <c r="G47"/>
  <c r="H47" s="1"/>
  <c r="F47"/>
  <c r="F44"/>
  <c r="F48" s="1"/>
  <c r="H36"/>
  <c r="G36"/>
  <c r="F36"/>
  <c r="H35"/>
  <c r="G35"/>
  <c r="F35"/>
  <c r="G34"/>
  <c r="H34" s="1"/>
  <c r="F34"/>
  <c r="F33"/>
  <c r="G28"/>
  <c r="F28"/>
  <c r="E28"/>
  <c r="D28"/>
  <c r="C28"/>
  <c r="H26"/>
  <c r="G26"/>
  <c r="F26"/>
  <c r="H23"/>
  <c r="H28" s="1"/>
  <c r="G23"/>
  <c r="F23"/>
  <c r="D19"/>
  <c r="C19"/>
  <c r="E15"/>
  <c r="E19" s="1"/>
  <c r="E14"/>
  <c r="E31" s="1"/>
  <c r="D14"/>
  <c r="D31" s="1"/>
  <c r="C14"/>
  <c r="C31" s="1"/>
  <c r="G13"/>
  <c r="H13" s="1"/>
  <c r="F13"/>
  <c r="F12"/>
  <c r="F14" s="1"/>
  <c r="E63" l="1"/>
  <c r="E65"/>
  <c r="D65"/>
  <c r="D63"/>
  <c r="C65"/>
  <c r="C63"/>
  <c r="F51"/>
  <c r="F66" s="1"/>
  <c r="C64"/>
  <c r="G12"/>
  <c r="F15"/>
  <c r="G33"/>
  <c r="G44"/>
  <c r="E64"/>
  <c r="G14" l="1"/>
  <c r="H12"/>
  <c r="H14" s="1"/>
  <c r="G15"/>
  <c r="F19"/>
  <c r="F31" s="1"/>
  <c r="H33"/>
  <c r="G51"/>
  <c r="G66" s="1"/>
  <c r="G48"/>
  <c r="H44"/>
  <c r="H48" s="1"/>
  <c r="H15" l="1"/>
  <c r="H19" s="1"/>
  <c r="G19"/>
  <c r="G31" s="1"/>
  <c r="F65"/>
  <c r="F63"/>
  <c r="H31"/>
  <c r="H51"/>
  <c r="H66" s="1"/>
  <c r="G65" l="1"/>
  <c r="G63"/>
  <c r="H65"/>
  <c r="H63"/>
</calcChain>
</file>

<file path=xl/sharedStrings.xml><?xml version="1.0" encoding="utf-8"?>
<sst xmlns="http://schemas.openxmlformats.org/spreadsheetml/2006/main" count="160" uniqueCount="106">
  <si>
    <t>Kamond Község Önkormányzata 2021. évi költségvetéséről szóló</t>
  </si>
  <si>
    <t>3/2021. (II.16.) önkormányzati rendelethez</t>
  </si>
  <si>
    <t>forintban</t>
  </si>
  <si>
    <t>A</t>
  </si>
  <si>
    <t>B</t>
  </si>
  <si>
    <t>C</t>
  </si>
  <si>
    <t>D</t>
  </si>
  <si>
    <t>E</t>
  </si>
  <si>
    <t>F</t>
  </si>
  <si>
    <t>2021. évi</t>
  </si>
  <si>
    <t>szám</t>
  </si>
  <si>
    <t>1.</t>
  </si>
  <si>
    <t>4.</t>
  </si>
  <si>
    <t>Működési bevételek</t>
  </si>
  <si>
    <t>2.</t>
  </si>
  <si>
    <t>3.</t>
  </si>
  <si>
    <t>5.</t>
  </si>
  <si>
    <t>6.</t>
  </si>
  <si>
    <t>Közhatalmi bevételek</t>
  </si>
  <si>
    <t>Finanszírozási bevételek</t>
  </si>
  <si>
    <t>Személyi juttatások</t>
  </si>
  <si>
    <t>Dologi kiadások</t>
  </si>
  <si>
    <t>Beruházások</t>
  </si>
  <si>
    <t>7.</t>
  </si>
  <si>
    <t>Felújítások</t>
  </si>
  <si>
    <t>Egyéb működési célú kiadások</t>
  </si>
  <si>
    <t>Ellátottak pénzbeli juttatásai</t>
  </si>
  <si>
    <t>Finanszírozási kiadások</t>
  </si>
  <si>
    <t>BEVÉTELEK MINDÖSSZESEN:</t>
  </si>
  <si>
    <t>KIADÁSOK MINDÖSSZESEN:</t>
  </si>
  <si>
    <r>
      <t>4. melléklet</t>
    </r>
    <r>
      <rPr>
        <b/>
        <sz val="12"/>
        <rFont val="Times New Roman"/>
        <family val="1"/>
        <charset val="238"/>
      </rPr>
      <t xml:space="preserve">       </t>
    </r>
  </si>
  <si>
    <t>Működési és felhalmozási célú bevételek és kiadások</t>
  </si>
  <si>
    <t>G</t>
  </si>
  <si>
    <t>H</t>
  </si>
  <si>
    <t>Sor-</t>
  </si>
  <si>
    <t>M E G N E V E Z É S</t>
  </si>
  <si>
    <t>2019.</t>
  </si>
  <si>
    <t>2020.</t>
  </si>
  <si>
    <t>2022. évi</t>
  </si>
  <si>
    <t>2023. évi</t>
  </si>
  <si>
    <t>2024. évi</t>
  </si>
  <si>
    <t>tény</t>
  </si>
  <si>
    <t>várható</t>
  </si>
  <si>
    <t>terv</t>
  </si>
  <si>
    <t>irányszám</t>
  </si>
  <si>
    <t>Működési célú bevételek:</t>
  </si>
  <si>
    <t>1/a</t>
  </si>
  <si>
    <t>Önkormányzatok működési támogatásai</t>
  </si>
  <si>
    <t>1/b</t>
  </si>
  <si>
    <t>Egyéb működési célú támogatások bevételei áh. belülről</t>
  </si>
  <si>
    <t>Működési célú támogatások áh. belülről</t>
  </si>
  <si>
    <t>2/a</t>
  </si>
  <si>
    <t>Értékesítési és forgalmi adók</t>
  </si>
  <si>
    <t>2/b</t>
  </si>
  <si>
    <t>Gépjárműadók</t>
  </si>
  <si>
    <t>2/c</t>
  </si>
  <si>
    <t>Egyéb közhatalmi bevételek</t>
  </si>
  <si>
    <t>2/d</t>
  </si>
  <si>
    <t>Magánszemélyek kommunális adója</t>
  </si>
  <si>
    <t>3/a</t>
  </si>
  <si>
    <t>Készletértékesítés ellenértéke</t>
  </si>
  <si>
    <t>3/b</t>
  </si>
  <si>
    <t>Szolgáltatások ellenértéke</t>
  </si>
  <si>
    <t>3/c</t>
  </si>
  <si>
    <t>Közvetített szolgáltatások ellenértéke</t>
  </si>
  <si>
    <t>3/d</t>
  </si>
  <si>
    <t>Tulajdonosi bevételek</t>
  </si>
  <si>
    <t>3/e</t>
  </si>
  <si>
    <t>Ellátási díjak</t>
  </si>
  <si>
    <t>3/f</t>
  </si>
  <si>
    <t>Kiszámlázott általános forgalmi adó</t>
  </si>
  <si>
    <t>3/g</t>
  </si>
  <si>
    <t>Kamatbevételek</t>
  </si>
  <si>
    <t>3/h</t>
  </si>
  <si>
    <t>Egyéb működési bevételek</t>
  </si>
  <si>
    <t>Működési célú átvett pénzeszközök</t>
  </si>
  <si>
    <t>Működési célú bevételek összesen:</t>
  </si>
  <si>
    <t>Működési célú kiadások:</t>
  </si>
  <si>
    <t>Munkaadót terhelő járulékok és szociális hozzájárulási adó</t>
  </si>
  <si>
    <t>2019. évi</t>
  </si>
  <si>
    <t>2020. évi</t>
  </si>
  <si>
    <t>2024.. évi</t>
  </si>
  <si>
    <t>5/a</t>
  </si>
  <si>
    <t>Egyéb működési célú támogatások áh. belülre</t>
  </si>
  <si>
    <t>5/b</t>
  </si>
  <si>
    <t>Egyéb működési célú támogatások áh. kívülre</t>
  </si>
  <si>
    <t>5/c</t>
  </si>
  <si>
    <t>Általános tartalék</t>
  </si>
  <si>
    <t>5/d</t>
  </si>
  <si>
    <t>Céltartalék</t>
  </si>
  <si>
    <t>Átlagos állományi létszám</t>
  </si>
  <si>
    <t>10 fő</t>
  </si>
  <si>
    <t>5 fő</t>
  </si>
  <si>
    <t>Működési célú kiadások összesen:</t>
  </si>
  <si>
    <t>Felhalmozási célú bevételek:</t>
  </si>
  <si>
    <t>Felhalmozási célú önkormányzati támogatások</t>
  </si>
  <si>
    <t>-</t>
  </si>
  <si>
    <t>Egyéb felhalmozási célú támogatások bevételei áh. belülről</t>
  </si>
  <si>
    <t>Felhalmozási célú támogatások áh. belülről</t>
  </si>
  <si>
    <t>Felhalmozási bevételek</t>
  </si>
  <si>
    <t>Felhalmozási célú bevételek összesen:</t>
  </si>
  <si>
    <t>Felhalmozási célú kiadások:</t>
  </si>
  <si>
    <t>Egyéb felhalmozási célú kiadások</t>
  </si>
  <si>
    <t>Felhalmozási célú kiadások összesen:</t>
  </si>
  <si>
    <t>MŰKÖDÉSI BEVÉTELEK ÉS KIADÁSOK EGYENLEGE</t>
  </si>
  <si>
    <t>FELHALMOZÁSI BEVÉTELEK ÉS KIADÁSOK EGYENLEGE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</si>
</sst>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03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 wrapText="1"/>
    </xf>
    <xf numFmtId="3" fontId="4" fillId="0" borderId="9" xfId="0" applyNumberFormat="1" applyFont="1" applyBorder="1" applyAlignment="1">
      <alignment horizontal="right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wrapText="1"/>
    </xf>
    <xf numFmtId="3" fontId="6" fillId="0" borderId="17" xfId="0" applyNumberFormat="1" applyFont="1" applyBorder="1" applyAlignment="1">
      <alignment horizontal="right" wrapText="1"/>
    </xf>
    <xf numFmtId="3" fontId="3" fillId="0" borderId="9" xfId="0" applyNumberFormat="1" applyFont="1" applyBorder="1" applyAlignment="1">
      <alignment horizontal="right" wrapText="1"/>
    </xf>
    <xf numFmtId="0" fontId="4" fillId="0" borderId="6" xfId="0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vertical="center" wrapText="1"/>
    </xf>
    <xf numFmtId="3" fontId="4" fillId="0" borderId="2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7" xfId="0" applyFont="1" applyBorder="1" applyAlignment="1">
      <alignment horizontal="justify" wrapText="1"/>
    </xf>
    <xf numFmtId="0" fontId="4" fillId="0" borderId="7" xfId="0" applyFont="1" applyBorder="1" applyAlignment="1">
      <alignment wrapText="1"/>
    </xf>
    <xf numFmtId="3" fontId="4" fillId="0" borderId="7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3" fontId="4" fillId="0" borderId="20" xfId="0" applyNumberFormat="1" applyFont="1" applyBorder="1" applyAlignment="1">
      <alignment horizontal="right" vertical="center" wrapText="1"/>
    </xf>
    <xf numFmtId="0" fontId="9" fillId="0" borderId="0" xfId="0" applyFont="1"/>
    <xf numFmtId="0" fontId="0" fillId="0" borderId="1" xfId="0" applyBorder="1"/>
    <xf numFmtId="0" fontId="4" fillId="0" borderId="1" xfId="0" applyFont="1" applyBorder="1" applyAlignment="1"/>
    <xf numFmtId="0" fontId="5" fillId="0" borderId="14" xfId="0" applyFont="1" applyBorder="1" applyAlignment="1">
      <alignment horizontal="center" vertical="center"/>
    </xf>
    <xf numFmtId="0" fontId="5" fillId="0" borderId="0" xfId="0" applyFont="1"/>
    <xf numFmtId="0" fontId="4" fillId="0" borderId="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justify" wrapText="1"/>
    </xf>
    <xf numFmtId="3" fontId="3" fillId="0" borderId="7" xfId="0" applyNumberFormat="1" applyFont="1" applyBorder="1" applyAlignment="1">
      <alignment horizontal="right" wrapText="1"/>
    </xf>
    <xf numFmtId="3" fontId="3" fillId="0" borderId="8" xfId="0" applyNumberFormat="1" applyFont="1" applyBorder="1" applyAlignment="1">
      <alignment horizontal="right" wrapText="1"/>
    </xf>
    <xf numFmtId="3" fontId="3" fillId="0" borderId="5" xfId="0" applyNumberFormat="1" applyFont="1" applyBorder="1" applyAlignment="1">
      <alignment horizontal="right" wrapText="1"/>
    </xf>
    <xf numFmtId="0" fontId="0" fillId="0" borderId="0" xfId="0" applyAlignment="1"/>
    <xf numFmtId="3" fontId="4" fillId="0" borderId="7" xfId="0" applyNumberFormat="1" applyFont="1" applyBorder="1" applyAlignment="1">
      <alignment horizontal="right" wrapText="1"/>
    </xf>
    <xf numFmtId="0" fontId="4" fillId="0" borderId="7" xfId="0" applyFont="1" applyBorder="1" applyAlignment="1">
      <alignment vertical="top" wrapText="1"/>
    </xf>
    <xf numFmtId="3" fontId="4" fillId="0" borderId="7" xfId="0" applyNumberFormat="1" applyFont="1" applyBorder="1" applyAlignment="1">
      <alignment horizontal="right" vertical="top" wrapText="1"/>
    </xf>
    <xf numFmtId="3" fontId="4" fillId="0" borderId="9" xfId="0" applyNumberFormat="1" applyFont="1" applyBorder="1" applyAlignment="1">
      <alignment horizontal="right" vertical="top" wrapText="1"/>
    </xf>
    <xf numFmtId="0" fontId="4" fillId="0" borderId="18" xfId="0" applyFont="1" applyBorder="1" applyAlignment="1">
      <alignment wrapText="1"/>
    </xf>
    <xf numFmtId="3" fontId="4" fillId="0" borderId="15" xfId="0" applyNumberFormat="1" applyFont="1" applyBorder="1" applyAlignment="1">
      <alignment horizontal="right" wrapText="1"/>
    </xf>
    <xf numFmtId="3" fontId="4" fillId="0" borderId="16" xfId="0" applyNumberFormat="1" applyFont="1" applyBorder="1" applyAlignment="1">
      <alignment horizontal="right" wrapText="1"/>
    </xf>
    <xf numFmtId="0" fontId="4" fillId="0" borderId="18" xfId="0" applyFont="1" applyBorder="1" applyAlignment="1">
      <alignment horizontal="justify" wrapText="1"/>
    </xf>
    <xf numFmtId="0" fontId="9" fillId="0" borderId="0" xfId="0" applyFont="1" applyAlignment="1"/>
    <xf numFmtId="0" fontId="4" fillId="0" borderId="15" xfId="0" applyFont="1" applyBorder="1" applyAlignment="1">
      <alignment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3" fontId="4" fillId="0" borderId="7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wrapText="1"/>
    </xf>
    <xf numFmtId="0" fontId="3" fillId="0" borderId="2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3" fontId="3" fillId="0" borderId="26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justify" wrapText="1"/>
    </xf>
    <xf numFmtId="3" fontId="3" fillId="0" borderId="3" xfId="0" applyNumberFormat="1" applyFont="1" applyBorder="1" applyAlignment="1">
      <alignment horizontal="right" wrapText="1"/>
    </xf>
    <xf numFmtId="3" fontId="3" fillId="0" borderId="25" xfId="0" applyNumberFormat="1" applyFont="1" applyBorder="1" applyAlignment="1">
      <alignment horizontal="right" wrapText="1"/>
    </xf>
    <xf numFmtId="3" fontId="4" fillId="0" borderId="8" xfId="0" applyNumberFormat="1" applyFont="1" applyBorder="1" applyAlignment="1">
      <alignment horizontal="right" wrapText="1"/>
    </xf>
    <xf numFmtId="3" fontId="4" fillId="0" borderId="8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right" wrapText="1"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27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wrapText="1"/>
    </xf>
    <xf numFmtId="3" fontId="6" fillId="0" borderId="18" xfId="0" applyNumberFormat="1" applyFont="1" applyBorder="1" applyAlignment="1">
      <alignment horizontal="right" wrapText="1"/>
    </xf>
    <xf numFmtId="0" fontId="3" fillId="0" borderId="2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justify" wrapText="1"/>
    </xf>
    <xf numFmtId="0" fontId="8" fillId="0" borderId="0" xfId="0" applyFont="1" applyAlignment="1"/>
    <xf numFmtId="3" fontId="3" fillId="0" borderId="23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vertical="top" wrapText="1"/>
    </xf>
    <xf numFmtId="3" fontId="4" fillId="0" borderId="11" xfId="0" applyNumberFormat="1" applyFont="1" applyBorder="1" applyAlignment="1">
      <alignment horizontal="right" vertical="top" wrapText="1"/>
    </xf>
    <xf numFmtId="3" fontId="4" fillId="0" borderId="13" xfId="0" applyNumberFormat="1" applyFont="1" applyBorder="1" applyAlignment="1">
      <alignment horizontal="right" vertical="top" wrapText="1"/>
    </xf>
    <xf numFmtId="0" fontId="3" fillId="0" borderId="21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1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8" fillId="0" borderId="0" xfId="0" applyFont="1"/>
  </cellXfs>
  <cellStyles count="3">
    <cellStyle name="Normál" xfId="0" builtinId="0"/>
    <cellStyle name="Normál 5 3 2 2" xfId="2"/>
    <cellStyle name="Normál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&#246;nt&#233;s/Rendeletek/LOCLEX/Kamond/el&#337;terjeszt&#233;s%20Kamond%202021.%20&#233;vi%20ktgvet&#233;si%20rend.%20mell&#233;klete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bevétel"/>
      <sheetName val="2.kiadás"/>
      <sheetName val="3. köt, önk. "/>
      <sheetName val="4.kvmérleg "/>
      <sheetName val="5.eifelh"/>
      <sheetName val="6.létszám"/>
      <sheetName val="szöveges"/>
    </sheetNames>
    <sheetDataSet>
      <sheetData sheetId="0">
        <row r="60">
          <cell r="F60">
            <v>1500000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>
      <selection sqref="A1:XFD1048576"/>
    </sheetView>
  </sheetViews>
  <sheetFormatPr defaultRowHeight="15"/>
  <cols>
    <col min="1" max="1" width="6.7109375" customWidth="1"/>
    <col min="2" max="2" width="58.5703125" customWidth="1"/>
    <col min="3" max="3" width="12.7109375" customWidth="1"/>
    <col min="4" max="4" width="12.7109375" style="102" customWidth="1"/>
    <col min="5" max="8" width="12.7109375" customWidth="1"/>
    <col min="257" max="257" width="6.7109375" customWidth="1"/>
    <col min="258" max="258" width="58.5703125" customWidth="1"/>
    <col min="259" max="264" width="12.7109375" customWidth="1"/>
    <col min="513" max="513" width="6.7109375" customWidth="1"/>
    <col min="514" max="514" width="58.5703125" customWidth="1"/>
    <col min="515" max="520" width="12.7109375" customWidth="1"/>
    <col min="769" max="769" width="6.7109375" customWidth="1"/>
    <col min="770" max="770" width="58.5703125" customWidth="1"/>
    <col min="771" max="776" width="12.7109375" customWidth="1"/>
    <col min="1025" max="1025" width="6.7109375" customWidth="1"/>
    <col min="1026" max="1026" width="58.5703125" customWidth="1"/>
    <col min="1027" max="1032" width="12.7109375" customWidth="1"/>
    <col min="1281" max="1281" width="6.7109375" customWidth="1"/>
    <col min="1282" max="1282" width="58.5703125" customWidth="1"/>
    <col min="1283" max="1288" width="12.7109375" customWidth="1"/>
    <col min="1537" max="1537" width="6.7109375" customWidth="1"/>
    <col min="1538" max="1538" width="58.5703125" customWidth="1"/>
    <col min="1539" max="1544" width="12.7109375" customWidth="1"/>
    <col min="1793" max="1793" width="6.7109375" customWidth="1"/>
    <col min="1794" max="1794" width="58.5703125" customWidth="1"/>
    <col min="1795" max="1800" width="12.7109375" customWidth="1"/>
    <col min="2049" max="2049" width="6.7109375" customWidth="1"/>
    <col min="2050" max="2050" width="58.5703125" customWidth="1"/>
    <col min="2051" max="2056" width="12.7109375" customWidth="1"/>
    <col min="2305" max="2305" width="6.7109375" customWidth="1"/>
    <col min="2306" max="2306" width="58.5703125" customWidth="1"/>
    <col min="2307" max="2312" width="12.7109375" customWidth="1"/>
    <col min="2561" max="2561" width="6.7109375" customWidth="1"/>
    <col min="2562" max="2562" width="58.5703125" customWidth="1"/>
    <col min="2563" max="2568" width="12.7109375" customWidth="1"/>
    <col min="2817" max="2817" width="6.7109375" customWidth="1"/>
    <col min="2818" max="2818" width="58.5703125" customWidth="1"/>
    <col min="2819" max="2824" width="12.7109375" customWidth="1"/>
    <col min="3073" max="3073" width="6.7109375" customWidth="1"/>
    <col min="3074" max="3074" width="58.5703125" customWidth="1"/>
    <col min="3075" max="3080" width="12.7109375" customWidth="1"/>
    <col min="3329" max="3329" width="6.7109375" customWidth="1"/>
    <col min="3330" max="3330" width="58.5703125" customWidth="1"/>
    <col min="3331" max="3336" width="12.7109375" customWidth="1"/>
    <col min="3585" max="3585" width="6.7109375" customWidth="1"/>
    <col min="3586" max="3586" width="58.5703125" customWidth="1"/>
    <col min="3587" max="3592" width="12.7109375" customWidth="1"/>
    <col min="3841" max="3841" width="6.7109375" customWidth="1"/>
    <col min="3842" max="3842" width="58.5703125" customWidth="1"/>
    <col min="3843" max="3848" width="12.7109375" customWidth="1"/>
    <col min="4097" max="4097" width="6.7109375" customWidth="1"/>
    <col min="4098" max="4098" width="58.5703125" customWidth="1"/>
    <col min="4099" max="4104" width="12.7109375" customWidth="1"/>
    <col min="4353" max="4353" width="6.7109375" customWidth="1"/>
    <col min="4354" max="4354" width="58.5703125" customWidth="1"/>
    <col min="4355" max="4360" width="12.7109375" customWidth="1"/>
    <col min="4609" max="4609" width="6.7109375" customWidth="1"/>
    <col min="4610" max="4610" width="58.5703125" customWidth="1"/>
    <col min="4611" max="4616" width="12.7109375" customWidth="1"/>
    <col min="4865" max="4865" width="6.7109375" customWidth="1"/>
    <col min="4866" max="4866" width="58.5703125" customWidth="1"/>
    <col min="4867" max="4872" width="12.7109375" customWidth="1"/>
    <col min="5121" max="5121" width="6.7109375" customWidth="1"/>
    <col min="5122" max="5122" width="58.5703125" customWidth="1"/>
    <col min="5123" max="5128" width="12.7109375" customWidth="1"/>
    <col min="5377" max="5377" width="6.7109375" customWidth="1"/>
    <col min="5378" max="5378" width="58.5703125" customWidth="1"/>
    <col min="5379" max="5384" width="12.7109375" customWidth="1"/>
    <col min="5633" max="5633" width="6.7109375" customWidth="1"/>
    <col min="5634" max="5634" width="58.5703125" customWidth="1"/>
    <col min="5635" max="5640" width="12.7109375" customWidth="1"/>
    <col min="5889" max="5889" width="6.7109375" customWidth="1"/>
    <col min="5890" max="5890" width="58.5703125" customWidth="1"/>
    <col min="5891" max="5896" width="12.7109375" customWidth="1"/>
    <col min="6145" max="6145" width="6.7109375" customWidth="1"/>
    <col min="6146" max="6146" width="58.5703125" customWidth="1"/>
    <col min="6147" max="6152" width="12.7109375" customWidth="1"/>
    <col min="6401" max="6401" width="6.7109375" customWidth="1"/>
    <col min="6402" max="6402" width="58.5703125" customWidth="1"/>
    <col min="6403" max="6408" width="12.7109375" customWidth="1"/>
    <col min="6657" max="6657" width="6.7109375" customWidth="1"/>
    <col min="6658" max="6658" width="58.5703125" customWidth="1"/>
    <col min="6659" max="6664" width="12.7109375" customWidth="1"/>
    <col min="6913" max="6913" width="6.7109375" customWidth="1"/>
    <col min="6914" max="6914" width="58.5703125" customWidth="1"/>
    <col min="6915" max="6920" width="12.7109375" customWidth="1"/>
    <col min="7169" max="7169" width="6.7109375" customWidth="1"/>
    <col min="7170" max="7170" width="58.5703125" customWidth="1"/>
    <col min="7171" max="7176" width="12.7109375" customWidth="1"/>
    <col min="7425" max="7425" width="6.7109375" customWidth="1"/>
    <col min="7426" max="7426" width="58.5703125" customWidth="1"/>
    <col min="7427" max="7432" width="12.7109375" customWidth="1"/>
    <col min="7681" max="7681" width="6.7109375" customWidth="1"/>
    <col min="7682" max="7682" width="58.5703125" customWidth="1"/>
    <col min="7683" max="7688" width="12.7109375" customWidth="1"/>
    <col min="7937" max="7937" width="6.7109375" customWidth="1"/>
    <col min="7938" max="7938" width="58.5703125" customWidth="1"/>
    <col min="7939" max="7944" width="12.7109375" customWidth="1"/>
    <col min="8193" max="8193" width="6.7109375" customWidth="1"/>
    <col min="8194" max="8194" width="58.5703125" customWidth="1"/>
    <col min="8195" max="8200" width="12.7109375" customWidth="1"/>
    <col min="8449" max="8449" width="6.7109375" customWidth="1"/>
    <col min="8450" max="8450" width="58.5703125" customWidth="1"/>
    <col min="8451" max="8456" width="12.7109375" customWidth="1"/>
    <col min="8705" max="8705" width="6.7109375" customWidth="1"/>
    <col min="8706" max="8706" width="58.5703125" customWidth="1"/>
    <col min="8707" max="8712" width="12.7109375" customWidth="1"/>
    <col min="8961" max="8961" width="6.7109375" customWidth="1"/>
    <col min="8962" max="8962" width="58.5703125" customWidth="1"/>
    <col min="8963" max="8968" width="12.7109375" customWidth="1"/>
    <col min="9217" max="9217" width="6.7109375" customWidth="1"/>
    <col min="9218" max="9218" width="58.5703125" customWidth="1"/>
    <col min="9219" max="9224" width="12.7109375" customWidth="1"/>
    <col min="9473" max="9473" width="6.7109375" customWidth="1"/>
    <col min="9474" max="9474" width="58.5703125" customWidth="1"/>
    <col min="9475" max="9480" width="12.7109375" customWidth="1"/>
    <col min="9729" max="9729" width="6.7109375" customWidth="1"/>
    <col min="9730" max="9730" width="58.5703125" customWidth="1"/>
    <col min="9731" max="9736" width="12.7109375" customWidth="1"/>
    <col min="9985" max="9985" width="6.7109375" customWidth="1"/>
    <col min="9986" max="9986" width="58.5703125" customWidth="1"/>
    <col min="9987" max="9992" width="12.7109375" customWidth="1"/>
    <col min="10241" max="10241" width="6.7109375" customWidth="1"/>
    <col min="10242" max="10242" width="58.5703125" customWidth="1"/>
    <col min="10243" max="10248" width="12.7109375" customWidth="1"/>
    <col min="10497" max="10497" width="6.7109375" customWidth="1"/>
    <col min="10498" max="10498" width="58.5703125" customWidth="1"/>
    <col min="10499" max="10504" width="12.7109375" customWidth="1"/>
    <col min="10753" max="10753" width="6.7109375" customWidth="1"/>
    <col min="10754" max="10754" width="58.5703125" customWidth="1"/>
    <col min="10755" max="10760" width="12.7109375" customWidth="1"/>
    <col min="11009" max="11009" width="6.7109375" customWidth="1"/>
    <col min="11010" max="11010" width="58.5703125" customWidth="1"/>
    <col min="11011" max="11016" width="12.7109375" customWidth="1"/>
    <col min="11265" max="11265" width="6.7109375" customWidth="1"/>
    <col min="11266" max="11266" width="58.5703125" customWidth="1"/>
    <col min="11267" max="11272" width="12.7109375" customWidth="1"/>
    <col min="11521" max="11521" width="6.7109375" customWidth="1"/>
    <col min="11522" max="11522" width="58.5703125" customWidth="1"/>
    <col min="11523" max="11528" width="12.7109375" customWidth="1"/>
    <col min="11777" max="11777" width="6.7109375" customWidth="1"/>
    <col min="11778" max="11778" width="58.5703125" customWidth="1"/>
    <col min="11779" max="11784" width="12.7109375" customWidth="1"/>
    <col min="12033" max="12033" width="6.7109375" customWidth="1"/>
    <col min="12034" max="12034" width="58.5703125" customWidth="1"/>
    <col min="12035" max="12040" width="12.7109375" customWidth="1"/>
    <col min="12289" max="12289" width="6.7109375" customWidth="1"/>
    <col min="12290" max="12290" width="58.5703125" customWidth="1"/>
    <col min="12291" max="12296" width="12.7109375" customWidth="1"/>
    <col min="12545" max="12545" width="6.7109375" customWidth="1"/>
    <col min="12546" max="12546" width="58.5703125" customWidth="1"/>
    <col min="12547" max="12552" width="12.7109375" customWidth="1"/>
    <col min="12801" max="12801" width="6.7109375" customWidth="1"/>
    <col min="12802" max="12802" width="58.5703125" customWidth="1"/>
    <col min="12803" max="12808" width="12.7109375" customWidth="1"/>
    <col min="13057" max="13057" width="6.7109375" customWidth="1"/>
    <col min="13058" max="13058" width="58.5703125" customWidth="1"/>
    <col min="13059" max="13064" width="12.7109375" customWidth="1"/>
    <col min="13313" max="13313" width="6.7109375" customWidth="1"/>
    <col min="13314" max="13314" width="58.5703125" customWidth="1"/>
    <col min="13315" max="13320" width="12.7109375" customWidth="1"/>
    <col min="13569" max="13569" width="6.7109375" customWidth="1"/>
    <col min="13570" max="13570" width="58.5703125" customWidth="1"/>
    <col min="13571" max="13576" width="12.7109375" customWidth="1"/>
    <col min="13825" max="13825" width="6.7109375" customWidth="1"/>
    <col min="13826" max="13826" width="58.5703125" customWidth="1"/>
    <col min="13827" max="13832" width="12.7109375" customWidth="1"/>
    <col min="14081" max="14081" width="6.7109375" customWidth="1"/>
    <col min="14082" max="14082" width="58.5703125" customWidth="1"/>
    <col min="14083" max="14088" width="12.7109375" customWidth="1"/>
    <col min="14337" max="14337" width="6.7109375" customWidth="1"/>
    <col min="14338" max="14338" width="58.5703125" customWidth="1"/>
    <col min="14339" max="14344" width="12.7109375" customWidth="1"/>
    <col min="14593" max="14593" width="6.7109375" customWidth="1"/>
    <col min="14594" max="14594" width="58.5703125" customWidth="1"/>
    <col min="14595" max="14600" width="12.7109375" customWidth="1"/>
    <col min="14849" max="14849" width="6.7109375" customWidth="1"/>
    <col min="14850" max="14850" width="58.5703125" customWidth="1"/>
    <col min="14851" max="14856" width="12.7109375" customWidth="1"/>
    <col min="15105" max="15105" width="6.7109375" customWidth="1"/>
    <col min="15106" max="15106" width="58.5703125" customWidth="1"/>
    <col min="15107" max="15112" width="12.7109375" customWidth="1"/>
    <col min="15361" max="15361" width="6.7109375" customWidth="1"/>
    <col min="15362" max="15362" width="58.5703125" customWidth="1"/>
    <col min="15363" max="15368" width="12.7109375" customWidth="1"/>
    <col min="15617" max="15617" width="6.7109375" customWidth="1"/>
    <col min="15618" max="15618" width="58.5703125" customWidth="1"/>
    <col min="15619" max="15624" width="12.7109375" customWidth="1"/>
    <col min="15873" max="15873" width="6.7109375" customWidth="1"/>
    <col min="15874" max="15874" width="58.5703125" customWidth="1"/>
    <col min="15875" max="15880" width="12.7109375" customWidth="1"/>
    <col min="16129" max="16129" width="6.7109375" customWidth="1"/>
    <col min="16130" max="16130" width="58.5703125" customWidth="1"/>
    <col min="16131" max="16136" width="12.7109375" customWidth="1"/>
  </cols>
  <sheetData>
    <row r="1" spans="1:8" ht="15.75">
      <c r="A1" s="1" t="s">
        <v>30</v>
      </c>
      <c r="B1" s="1"/>
      <c r="C1" s="1"/>
      <c r="D1" s="1"/>
      <c r="E1" s="1"/>
      <c r="F1" s="1"/>
      <c r="G1" s="1"/>
      <c r="H1" s="1"/>
    </row>
    <row r="2" spans="1:8" ht="15.75" customHeight="1">
      <c r="A2" s="24"/>
      <c r="D2" s="31"/>
    </row>
    <row r="3" spans="1:8" ht="15.75" customHeight="1">
      <c r="A3" s="2" t="s">
        <v>0</v>
      </c>
      <c r="B3" s="2"/>
      <c r="C3" s="2"/>
      <c r="D3" s="2"/>
      <c r="E3" s="2"/>
      <c r="F3" s="2"/>
      <c r="G3" s="2"/>
      <c r="H3" s="2"/>
    </row>
    <row r="4" spans="1:8" ht="15.75" customHeight="1">
      <c r="A4" s="2" t="s">
        <v>1</v>
      </c>
      <c r="B4" s="2"/>
      <c r="C4" s="2"/>
      <c r="D4" s="2"/>
      <c r="E4" s="2"/>
      <c r="F4" s="2"/>
      <c r="G4" s="2"/>
      <c r="H4" s="2"/>
    </row>
    <row r="5" spans="1:8" ht="15.75" customHeight="1">
      <c r="A5" s="24"/>
      <c r="D5" s="31"/>
    </row>
    <row r="6" spans="1:8" ht="15.75" customHeight="1">
      <c r="A6" s="3" t="s">
        <v>31</v>
      </c>
      <c r="B6" s="3"/>
      <c r="C6" s="3"/>
      <c r="D6" s="3"/>
      <c r="E6" s="3"/>
      <c r="F6" s="3"/>
      <c r="G6" s="3"/>
      <c r="H6" s="3"/>
    </row>
    <row r="7" spans="1:8" ht="15.75" customHeight="1" thickBot="1">
      <c r="A7" s="32"/>
      <c r="B7" s="32"/>
      <c r="C7" s="33"/>
      <c r="D7" s="33"/>
      <c r="E7" s="33"/>
      <c r="F7" s="33"/>
      <c r="G7" s="33"/>
      <c r="H7" s="29" t="s">
        <v>2</v>
      </c>
    </row>
    <row r="8" spans="1:8" s="35" customFormat="1" ht="15" customHeight="1">
      <c r="A8" s="34" t="s">
        <v>3</v>
      </c>
      <c r="B8" s="6" t="s">
        <v>4</v>
      </c>
      <c r="C8" s="4" t="s">
        <v>5</v>
      </c>
      <c r="D8" s="4" t="s">
        <v>6</v>
      </c>
      <c r="E8" s="5" t="s">
        <v>7</v>
      </c>
      <c r="F8" s="6" t="s">
        <v>8</v>
      </c>
      <c r="G8" s="4" t="s">
        <v>32</v>
      </c>
      <c r="H8" s="7" t="s">
        <v>33</v>
      </c>
    </row>
    <row r="9" spans="1:8" ht="15.95" customHeight="1">
      <c r="A9" s="36" t="s">
        <v>34</v>
      </c>
      <c r="B9" s="8" t="s">
        <v>35</v>
      </c>
      <c r="C9" s="11" t="s">
        <v>36</v>
      </c>
      <c r="D9" s="37" t="s">
        <v>37</v>
      </c>
      <c r="E9" s="11" t="s">
        <v>9</v>
      </c>
      <c r="F9" s="11" t="s">
        <v>38</v>
      </c>
      <c r="G9" s="37" t="s">
        <v>39</v>
      </c>
      <c r="H9" s="38" t="s">
        <v>40</v>
      </c>
    </row>
    <row r="10" spans="1:8" ht="15.95" customHeight="1" thickBot="1">
      <c r="A10" s="39" t="s">
        <v>10</v>
      </c>
      <c r="B10" s="40"/>
      <c r="C10" s="41" t="s">
        <v>41</v>
      </c>
      <c r="D10" s="41" t="s">
        <v>42</v>
      </c>
      <c r="E10" s="41" t="s">
        <v>43</v>
      </c>
      <c r="F10" s="42" t="s">
        <v>44</v>
      </c>
      <c r="G10" s="41" t="s">
        <v>44</v>
      </c>
      <c r="H10" s="43" t="s">
        <v>44</v>
      </c>
    </row>
    <row r="11" spans="1:8" s="48" customFormat="1" ht="21.95" customHeight="1">
      <c r="A11" s="28"/>
      <c r="B11" s="44" t="s">
        <v>45</v>
      </c>
      <c r="C11" s="45"/>
      <c r="D11" s="45"/>
      <c r="E11" s="45"/>
      <c r="F11" s="46"/>
      <c r="G11" s="45"/>
      <c r="H11" s="47"/>
    </row>
    <row r="12" spans="1:8" s="48" customFormat="1" ht="18" customHeight="1">
      <c r="A12" s="10" t="s">
        <v>46</v>
      </c>
      <c r="B12" s="26" t="s">
        <v>47</v>
      </c>
      <c r="C12" s="49">
        <v>30035945</v>
      </c>
      <c r="D12" s="49">
        <v>31095002</v>
      </c>
      <c r="E12" s="49">
        <v>32736989</v>
      </c>
      <c r="F12" s="49">
        <f>E12:E31</f>
        <v>32736989</v>
      </c>
      <c r="G12" s="49">
        <f>F12:F31</f>
        <v>32736989</v>
      </c>
      <c r="H12" s="9">
        <f>G12:G31</f>
        <v>32736989</v>
      </c>
    </row>
    <row r="13" spans="1:8" ht="17.100000000000001" customHeight="1">
      <c r="A13" s="36" t="s">
        <v>48</v>
      </c>
      <c r="B13" s="50" t="s">
        <v>49</v>
      </c>
      <c r="C13" s="51">
        <v>2348575</v>
      </c>
      <c r="D13" s="51">
        <v>4701916</v>
      </c>
      <c r="E13" s="51">
        <v>2240622</v>
      </c>
      <c r="F13" s="51">
        <f>E13</f>
        <v>2240622</v>
      </c>
      <c r="G13" s="51">
        <f>F13</f>
        <v>2240622</v>
      </c>
      <c r="H13" s="52">
        <f>G13</f>
        <v>2240622</v>
      </c>
    </row>
    <row r="14" spans="1:8" s="48" customFormat="1" ht="17.100000000000001" customHeight="1">
      <c r="A14" s="10" t="s">
        <v>11</v>
      </c>
      <c r="B14" s="53" t="s">
        <v>50</v>
      </c>
      <c r="C14" s="54">
        <f t="shared" ref="C14:H14" si="0">SUM(C12:C13)</f>
        <v>32384520</v>
      </c>
      <c r="D14" s="54">
        <f t="shared" si="0"/>
        <v>35796918</v>
      </c>
      <c r="E14" s="54">
        <f t="shared" si="0"/>
        <v>34977611</v>
      </c>
      <c r="F14" s="54">
        <f t="shared" si="0"/>
        <v>34977611</v>
      </c>
      <c r="G14" s="54">
        <f t="shared" si="0"/>
        <v>34977611</v>
      </c>
      <c r="H14" s="55">
        <f t="shared" si="0"/>
        <v>34977611</v>
      </c>
    </row>
    <row r="15" spans="1:8" s="57" customFormat="1" ht="18" customHeight="1">
      <c r="A15" s="10" t="s">
        <v>51</v>
      </c>
      <c r="B15" s="56" t="s">
        <v>52</v>
      </c>
      <c r="C15" s="49">
        <v>1482466</v>
      </c>
      <c r="D15" s="49">
        <v>1863487</v>
      </c>
      <c r="E15" s="49">
        <f>'[1]1.bevétel'!F60</f>
        <v>1500000</v>
      </c>
      <c r="F15" s="49">
        <f>E15</f>
        <v>1500000</v>
      </c>
      <c r="G15" s="49">
        <f>F15</f>
        <v>1500000</v>
      </c>
      <c r="H15" s="9">
        <f>G15</f>
        <v>1500000</v>
      </c>
    </row>
    <row r="16" spans="1:8" s="57" customFormat="1" ht="17.100000000000001" customHeight="1">
      <c r="A16" s="10" t="s">
        <v>53</v>
      </c>
      <c r="B16" s="25" t="s">
        <v>54</v>
      </c>
      <c r="C16" s="49">
        <v>658966</v>
      </c>
      <c r="D16" s="49">
        <v>2720</v>
      </c>
      <c r="E16" s="49"/>
      <c r="F16" s="49"/>
      <c r="G16" s="49"/>
      <c r="H16" s="9"/>
    </row>
    <row r="17" spans="1:8" s="48" customFormat="1" ht="17.100000000000001" customHeight="1">
      <c r="A17" s="10" t="s">
        <v>55</v>
      </c>
      <c r="B17" s="26" t="s">
        <v>56</v>
      </c>
      <c r="C17" s="49">
        <v>911</v>
      </c>
      <c r="D17" s="49">
        <v>6689</v>
      </c>
      <c r="E17" s="49"/>
      <c r="F17" s="49"/>
      <c r="G17" s="49"/>
      <c r="H17" s="9"/>
    </row>
    <row r="18" spans="1:8" s="48" customFormat="1" ht="17.100000000000001" customHeight="1">
      <c r="A18" s="10" t="s">
        <v>57</v>
      </c>
      <c r="B18" s="26" t="s">
        <v>58</v>
      </c>
      <c r="C18" s="49"/>
      <c r="D18" s="49"/>
      <c r="E18" s="49"/>
      <c r="F18" s="49"/>
      <c r="G18" s="49"/>
      <c r="H18" s="9"/>
    </row>
    <row r="19" spans="1:8" s="48" customFormat="1" ht="17.100000000000001" customHeight="1">
      <c r="A19" s="10" t="s">
        <v>14</v>
      </c>
      <c r="B19" s="58" t="s">
        <v>18</v>
      </c>
      <c r="C19" s="54">
        <f t="shared" ref="C19:H19" si="1">SUM(C15:C18)</f>
        <v>2142343</v>
      </c>
      <c r="D19" s="54">
        <f t="shared" si="1"/>
        <v>1872896</v>
      </c>
      <c r="E19" s="54">
        <f t="shared" si="1"/>
        <v>1500000</v>
      </c>
      <c r="F19" s="54">
        <f t="shared" si="1"/>
        <v>1500000</v>
      </c>
      <c r="G19" s="54">
        <f t="shared" si="1"/>
        <v>1500000</v>
      </c>
      <c r="H19" s="55">
        <f t="shared" si="1"/>
        <v>1500000</v>
      </c>
    </row>
    <row r="20" spans="1:8" s="48" customFormat="1" ht="18" customHeight="1">
      <c r="A20" s="59" t="s">
        <v>59</v>
      </c>
      <c r="B20" s="12" t="s">
        <v>60</v>
      </c>
      <c r="C20" s="49"/>
      <c r="D20" s="49"/>
      <c r="E20" s="49"/>
      <c r="F20" s="49"/>
      <c r="G20" s="49"/>
      <c r="H20" s="9"/>
    </row>
    <row r="21" spans="1:8" s="48" customFormat="1" ht="17.100000000000001" customHeight="1">
      <c r="A21" s="59" t="s">
        <v>61</v>
      </c>
      <c r="B21" s="12" t="s">
        <v>62</v>
      </c>
      <c r="C21" s="49">
        <v>60000</v>
      </c>
      <c r="D21" s="49">
        <v>1502000</v>
      </c>
      <c r="E21" s="49">
        <v>80000</v>
      </c>
      <c r="F21" s="49">
        <v>80000</v>
      </c>
      <c r="G21" s="49">
        <v>80000</v>
      </c>
      <c r="H21" s="9">
        <v>80000</v>
      </c>
    </row>
    <row r="22" spans="1:8" s="48" customFormat="1" ht="17.100000000000001" customHeight="1">
      <c r="A22" s="59" t="s">
        <v>63</v>
      </c>
      <c r="B22" s="12" t="s">
        <v>64</v>
      </c>
      <c r="C22" s="49"/>
      <c r="D22" s="49"/>
      <c r="E22" s="49"/>
      <c r="F22" s="49"/>
      <c r="G22" s="49"/>
      <c r="H22" s="9"/>
    </row>
    <row r="23" spans="1:8" s="62" customFormat="1" ht="17.100000000000001" customHeight="1">
      <c r="A23" s="59" t="s">
        <v>65</v>
      </c>
      <c r="B23" s="60" t="s">
        <v>66</v>
      </c>
      <c r="C23" s="61"/>
      <c r="D23" s="61">
        <v>211212</v>
      </c>
      <c r="E23" s="61"/>
      <c r="F23" s="61">
        <f>E23</f>
        <v>0</v>
      </c>
      <c r="G23" s="61">
        <f>F23</f>
        <v>0</v>
      </c>
      <c r="H23" s="20">
        <f>G23</f>
        <v>0</v>
      </c>
    </row>
    <row r="24" spans="1:8" s="62" customFormat="1" ht="17.100000000000001" customHeight="1">
      <c r="A24" s="59" t="s">
        <v>67</v>
      </c>
      <c r="B24" s="63" t="s">
        <v>68</v>
      </c>
      <c r="C24" s="61">
        <v>2454490</v>
      </c>
      <c r="D24" s="61">
        <v>2987400</v>
      </c>
      <c r="E24" s="61">
        <v>3000000</v>
      </c>
      <c r="F24" s="61">
        <v>3000000</v>
      </c>
      <c r="G24" s="61">
        <v>3000000</v>
      </c>
      <c r="H24" s="20">
        <v>3000000</v>
      </c>
    </row>
    <row r="25" spans="1:8" s="62" customFormat="1" ht="17.100000000000001" customHeight="1">
      <c r="A25" s="59" t="s">
        <v>69</v>
      </c>
      <c r="B25" s="63" t="s">
        <v>70</v>
      </c>
      <c r="C25" s="61"/>
      <c r="D25" s="61"/>
      <c r="E25" s="61"/>
      <c r="F25" s="61"/>
      <c r="G25" s="61"/>
      <c r="H25" s="20"/>
    </row>
    <row r="26" spans="1:8" s="62" customFormat="1" ht="17.100000000000001" customHeight="1">
      <c r="A26" s="59" t="s">
        <v>71</v>
      </c>
      <c r="B26" s="63" t="s">
        <v>72</v>
      </c>
      <c r="C26" s="61">
        <v>1128</v>
      </c>
      <c r="D26" s="61">
        <v>2225</v>
      </c>
      <c r="E26" s="61">
        <v>3000</v>
      </c>
      <c r="F26" s="61">
        <f>E26</f>
        <v>3000</v>
      </c>
      <c r="G26" s="61">
        <f>F26</f>
        <v>3000</v>
      </c>
      <c r="H26" s="20">
        <f>G26</f>
        <v>3000</v>
      </c>
    </row>
    <row r="27" spans="1:8" s="62" customFormat="1" ht="17.100000000000001" customHeight="1">
      <c r="A27" s="59" t="s">
        <v>73</v>
      </c>
      <c r="B27" s="64" t="s">
        <v>74</v>
      </c>
      <c r="C27" s="65">
        <v>1040066</v>
      </c>
      <c r="D27" s="65">
        <v>1287780</v>
      </c>
      <c r="E27" s="65">
        <v>4000</v>
      </c>
      <c r="F27" s="65">
        <v>4000</v>
      </c>
      <c r="G27" s="65">
        <v>4000</v>
      </c>
      <c r="H27" s="22">
        <v>4000</v>
      </c>
    </row>
    <row r="28" spans="1:8" s="48" customFormat="1" ht="17.100000000000001" customHeight="1">
      <c r="A28" s="10" t="s">
        <v>15</v>
      </c>
      <c r="B28" s="58" t="s">
        <v>13</v>
      </c>
      <c r="C28" s="54">
        <f t="shared" ref="C28:H28" si="2">SUM(C20:C27)</f>
        <v>3555684</v>
      </c>
      <c r="D28" s="54">
        <f t="shared" si="2"/>
        <v>5990617</v>
      </c>
      <c r="E28" s="54">
        <f t="shared" si="2"/>
        <v>3087000</v>
      </c>
      <c r="F28" s="54">
        <f t="shared" si="2"/>
        <v>3087000</v>
      </c>
      <c r="G28" s="54">
        <f t="shared" si="2"/>
        <v>3087000</v>
      </c>
      <c r="H28" s="55">
        <f t="shared" si="2"/>
        <v>3087000</v>
      </c>
    </row>
    <row r="29" spans="1:8" s="48" customFormat="1" ht="17.100000000000001" customHeight="1">
      <c r="A29" s="10" t="s">
        <v>12</v>
      </c>
      <c r="B29" s="12" t="s">
        <v>75</v>
      </c>
      <c r="C29" s="49">
        <v>800000</v>
      </c>
      <c r="D29" s="49"/>
      <c r="E29" s="49"/>
      <c r="F29" s="49"/>
      <c r="G29" s="49"/>
      <c r="H29" s="9"/>
    </row>
    <row r="30" spans="1:8" s="48" customFormat="1" ht="18.75" customHeight="1" thickBot="1">
      <c r="A30" s="10" t="s">
        <v>16</v>
      </c>
      <c r="B30" s="12" t="s">
        <v>19</v>
      </c>
      <c r="C30" s="49">
        <v>12476748</v>
      </c>
      <c r="D30" s="49">
        <v>37198652</v>
      </c>
      <c r="E30" s="49">
        <v>17386907</v>
      </c>
      <c r="F30" s="49">
        <v>17386907</v>
      </c>
      <c r="G30" s="49">
        <v>17386907</v>
      </c>
      <c r="H30" s="66">
        <v>17386907</v>
      </c>
    </row>
    <row r="31" spans="1:8" s="62" customFormat="1" ht="18" customHeight="1" thickBot="1">
      <c r="A31" s="67" t="s">
        <v>76</v>
      </c>
      <c r="B31" s="68"/>
      <c r="C31" s="69">
        <f>SUM(C14,C19,C28,C30,C29)</f>
        <v>51359295</v>
      </c>
      <c r="D31" s="69">
        <f>SUM(D14,D19,D28,D30)</f>
        <v>80859083</v>
      </c>
      <c r="E31" s="69">
        <f>SUM(E14,E19,E28,E30)</f>
        <v>56951518</v>
      </c>
      <c r="F31" s="69">
        <f>SUM(F14,F19,F28,F30)</f>
        <v>56951518</v>
      </c>
      <c r="G31" s="69">
        <f>SUM(G14,G19,G28,G30)</f>
        <v>56951518</v>
      </c>
      <c r="H31" s="70">
        <f>SUM(H14,H19,H28,H30)</f>
        <v>56951518</v>
      </c>
    </row>
    <row r="32" spans="1:8" s="48" customFormat="1" ht="21.95" customHeight="1">
      <c r="A32" s="10"/>
      <c r="B32" s="71" t="s">
        <v>77</v>
      </c>
      <c r="C32" s="45"/>
      <c r="D32" s="45"/>
      <c r="E32" s="72"/>
      <c r="F32" s="45"/>
      <c r="G32" s="73"/>
      <c r="H32" s="47"/>
    </row>
    <row r="33" spans="1:8" s="48" customFormat="1" ht="18" customHeight="1">
      <c r="A33" s="10" t="s">
        <v>11</v>
      </c>
      <c r="B33" s="12" t="s">
        <v>20</v>
      </c>
      <c r="C33" s="49">
        <v>8263606</v>
      </c>
      <c r="D33" s="49">
        <v>9701241</v>
      </c>
      <c r="E33" s="49">
        <v>11694544</v>
      </c>
      <c r="F33" s="74">
        <f t="shared" ref="F33:H36" si="3">E33</f>
        <v>11694544</v>
      </c>
      <c r="G33" s="74">
        <f t="shared" si="3"/>
        <v>11694544</v>
      </c>
      <c r="H33" s="9">
        <f t="shared" si="3"/>
        <v>11694544</v>
      </c>
    </row>
    <row r="34" spans="1:8" s="62" customFormat="1" ht="17.100000000000001" customHeight="1">
      <c r="A34" s="15" t="s">
        <v>14</v>
      </c>
      <c r="B34" s="17" t="s">
        <v>78</v>
      </c>
      <c r="C34" s="27">
        <v>1631061</v>
      </c>
      <c r="D34" s="27">
        <v>1462295</v>
      </c>
      <c r="E34" s="27">
        <v>1656440</v>
      </c>
      <c r="F34" s="75">
        <f t="shared" si="3"/>
        <v>1656440</v>
      </c>
      <c r="G34" s="75">
        <f t="shared" si="3"/>
        <v>1656440</v>
      </c>
      <c r="H34" s="16">
        <f t="shared" si="3"/>
        <v>1656440</v>
      </c>
    </row>
    <row r="35" spans="1:8" s="62" customFormat="1" ht="17.100000000000001" customHeight="1">
      <c r="A35" s="15" t="s">
        <v>15</v>
      </c>
      <c r="B35" s="17" t="s">
        <v>21</v>
      </c>
      <c r="C35" s="27">
        <v>17435356</v>
      </c>
      <c r="D35" s="27">
        <v>18176198</v>
      </c>
      <c r="E35" s="27">
        <v>16868456</v>
      </c>
      <c r="F35" s="75">
        <f t="shared" si="3"/>
        <v>16868456</v>
      </c>
      <c r="G35" s="75">
        <f t="shared" si="3"/>
        <v>16868456</v>
      </c>
      <c r="H35" s="16">
        <f t="shared" si="3"/>
        <v>16868456</v>
      </c>
    </row>
    <row r="36" spans="1:8" s="62" customFormat="1" ht="17.100000000000001" customHeight="1" thickBot="1">
      <c r="A36" s="23" t="s">
        <v>12</v>
      </c>
      <c r="B36" s="76" t="s">
        <v>26</v>
      </c>
      <c r="C36" s="77">
        <v>3636700</v>
      </c>
      <c r="D36" s="77">
        <v>5267100</v>
      </c>
      <c r="E36" s="77">
        <v>7568500</v>
      </c>
      <c r="F36" s="78">
        <f t="shared" si="3"/>
        <v>7568500</v>
      </c>
      <c r="G36" s="78">
        <f t="shared" si="3"/>
        <v>7568500</v>
      </c>
      <c r="H36" s="79">
        <f t="shared" si="3"/>
        <v>7568500</v>
      </c>
    </row>
    <row r="37" spans="1:8" s="62" customFormat="1" ht="17.100000000000001" customHeight="1">
      <c r="A37" s="19"/>
      <c r="B37" s="80"/>
      <c r="C37" s="81"/>
      <c r="D37" s="81"/>
      <c r="E37" s="81"/>
      <c r="F37" s="81"/>
      <c r="G37" s="81"/>
      <c r="H37" s="81"/>
    </row>
    <row r="38" spans="1:8" s="62" customFormat="1" ht="17.100000000000001" customHeight="1">
      <c r="A38" s="19"/>
      <c r="B38" s="80"/>
      <c r="C38" s="81"/>
      <c r="D38" s="81"/>
      <c r="E38" s="81"/>
      <c r="F38" s="81"/>
      <c r="G38" s="81"/>
      <c r="H38" s="81"/>
    </row>
    <row r="39" spans="1:8" s="62" customFormat="1" ht="17.100000000000001" customHeight="1">
      <c r="A39" s="82">
        <v>2</v>
      </c>
      <c r="B39" s="82"/>
      <c r="C39" s="82"/>
      <c r="D39" s="82"/>
      <c r="E39" s="82"/>
      <c r="F39" s="82"/>
      <c r="G39" s="82"/>
      <c r="H39" s="82"/>
    </row>
    <row r="40" spans="1:8" ht="14.25" customHeight="1" thickBot="1">
      <c r="A40" s="32"/>
      <c r="B40" s="32"/>
      <c r="C40" s="33"/>
      <c r="D40" s="33"/>
      <c r="E40" s="33"/>
      <c r="F40" s="33"/>
      <c r="G40" s="33"/>
      <c r="H40" s="29" t="s">
        <v>2</v>
      </c>
    </row>
    <row r="41" spans="1:8" s="35" customFormat="1" ht="15" customHeight="1">
      <c r="A41" s="34" t="s">
        <v>3</v>
      </c>
      <c r="B41" s="6" t="s">
        <v>4</v>
      </c>
      <c r="C41" s="4" t="s">
        <v>5</v>
      </c>
      <c r="D41" s="4" t="s">
        <v>6</v>
      </c>
      <c r="E41" s="5" t="s">
        <v>7</v>
      </c>
      <c r="F41" s="6" t="s">
        <v>8</v>
      </c>
      <c r="G41" s="4" t="s">
        <v>32</v>
      </c>
      <c r="H41" s="7" t="s">
        <v>33</v>
      </c>
    </row>
    <row r="42" spans="1:8" ht="15.95" customHeight="1">
      <c r="A42" s="36" t="s">
        <v>34</v>
      </c>
      <c r="B42" s="8" t="s">
        <v>35</v>
      </c>
      <c r="C42" s="11" t="s">
        <v>79</v>
      </c>
      <c r="D42" s="37" t="s">
        <v>80</v>
      </c>
      <c r="E42" s="11" t="s">
        <v>9</v>
      </c>
      <c r="F42" s="11" t="s">
        <v>38</v>
      </c>
      <c r="G42" s="37" t="s">
        <v>39</v>
      </c>
      <c r="H42" s="38" t="s">
        <v>81</v>
      </c>
    </row>
    <row r="43" spans="1:8" ht="15.95" customHeight="1" thickBot="1">
      <c r="A43" s="39" t="s">
        <v>10</v>
      </c>
      <c r="B43" s="40"/>
      <c r="C43" s="41" t="s">
        <v>41</v>
      </c>
      <c r="D43" s="41" t="s">
        <v>42</v>
      </c>
      <c r="E43" s="41" t="s">
        <v>43</v>
      </c>
      <c r="F43" s="42" t="s">
        <v>44</v>
      </c>
      <c r="G43" s="41" t="s">
        <v>44</v>
      </c>
      <c r="H43" s="43" t="s">
        <v>44</v>
      </c>
    </row>
    <row r="44" spans="1:8" s="48" customFormat="1" ht="18.75" customHeight="1">
      <c r="A44" s="10" t="s">
        <v>82</v>
      </c>
      <c r="B44" s="12" t="s">
        <v>83</v>
      </c>
      <c r="C44" s="49">
        <v>4357707</v>
      </c>
      <c r="D44" s="49">
        <v>1439484</v>
      </c>
      <c r="E44" s="49">
        <v>1475815</v>
      </c>
      <c r="F44" s="49">
        <f>E44</f>
        <v>1475815</v>
      </c>
      <c r="G44" s="49">
        <f>F44</f>
        <v>1475815</v>
      </c>
      <c r="H44" s="83">
        <f>G44</f>
        <v>1475815</v>
      </c>
    </row>
    <row r="45" spans="1:8" s="62" customFormat="1" ht="17.100000000000001" customHeight="1">
      <c r="A45" s="15" t="s">
        <v>84</v>
      </c>
      <c r="B45" s="17" t="s">
        <v>85</v>
      </c>
      <c r="C45" s="27">
        <v>2362108</v>
      </c>
      <c r="D45" s="27">
        <v>974463</v>
      </c>
      <c r="E45" s="27">
        <v>820000</v>
      </c>
      <c r="F45" s="27">
        <v>820000</v>
      </c>
      <c r="G45" s="27">
        <v>820000</v>
      </c>
      <c r="H45" s="27">
        <v>820000</v>
      </c>
    </row>
    <row r="46" spans="1:8" s="62" customFormat="1" ht="17.100000000000001" customHeight="1">
      <c r="A46" s="15" t="s">
        <v>86</v>
      </c>
      <c r="B46" s="17" t="s">
        <v>87</v>
      </c>
      <c r="C46" s="27">
        <v>0</v>
      </c>
      <c r="D46" s="27">
        <v>0</v>
      </c>
      <c r="E46" s="27">
        <v>2412784</v>
      </c>
      <c r="F46" s="27">
        <v>2412784</v>
      </c>
      <c r="G46" s="27">
        <v>2412784</v>
      </c>
      <c r="H46" s="27">
        <v>2412784</v>
      </c>
    </row>
    <row r="47" spans="1:8" s="62" customFormat="1" ht="17.100000000000001" customHeight="1">
      <c r="A47" s="15" t="s">
        <v>88</v>
      </c>
      <c r="B47" s="21" t="s">
        <v>89</v>
      </c>
      <c r="C47" s="84">
        <v>0</v>
      </c>
      <c r="D47" s="84">
        <v>0</v>
      </c>
      <c r="E47" s="84">
        <v>0</v>
      </c>
      <c r="F47" s="85">
        <f>E47</f>
        <v>0</v>
      </c>
      <c r="G47" s="85">
        <f>F47</f>
        <v>0</v>
      </c>
      <c r="H47" s="30">
        <f>G47</f>
        <v>0</v>
      </c>
    </row>
    <row r="48" spans="1:8" s="62" customFormat="1" ht="17.100000000000001" customHeight="1">
      <c r="A48" s="15" t="s">
        <v>16</v>
      </c>
      <c r="B48" s="86" t="s">
        <v>25</v>
      </c>
      <c r="C48" s="87">
        <f t="shared" ref="C48:H48" si="4">SUM(C44:C47)</f>
        <v>6719815</v>
      </c>
      <c r="D48" s="87">
        <f t="shared" si="4"/>
        <v>2413947</v>
      </c>
      <c r="E48" s="87">
        <f t="shared" si="4"/>
        <v>4708599</v>
      </c>
      <c r="F48" s="87">
        <f>SUM(F44:F47)</f>
        <v>4708599</v>
      </c>
      <c r="G48" s="87">
        <f t="shared" si="4"/>
        <v>4708599</v>
      </c>
      <c r="H48" s="88">
        <f t="shared" si="4"/>
        <v>4708599</v>
      </c>
    </row>
    <row r="49" spans="1:8" s="48" customFormat="1" ht="18" customHeight="1">
      <c r="A49" s="10" t="s">
        <v>17</v>
      </c>
      <c r="B49" s="12" t="s">
        <v>27</v>
      </c>
      <c r="C49" s="49">
        <v>1892837</v>
      </c>
      <c r="D49" s="49">
        <v>1939363</v>
      </c>
      <c r="E49" s="49">
        <v>2009479</v>
      </c>
      <c r="F49" s="74">
        <f>E49</f>
        <v>2009479</v>
      </c>
      <c r="G49" s="74">
        <f>F49</f>
        <v>2009479</v>
      </c>
      <c r="H49" s="9">
        <f>G49</f>
        <v>2009479</v>
      </c>
    </row>
    <row r="50" spans="1:8" s="48" customFormat="1" ht="18.75" customHeight="1" thickBot="1">
      <c r="A50" s="10" t="s">
        <v>23</v>
      </c>
      <c r="B50" s="53" t="s">
        <v>90</v>
      </c>
      <c r="C50" s="89" t="s">
        <v>91</v>
      </c>
      <c r="D50" s="90" t="s">
        <v>91</v>
      </c>
      <c r="E50" s="90" t="s">
        <v>92</v>
      </c>
      <c r="F50" s="90" t="s">
        <v>92</v>
      </c>
      <c r="G50" s="90" t="s">
        <v>92</v>
      </c>
      <c r="H50" s="13" t="s">
        <v>92</v>
      </c>
    </row>
    <row r="51" spans="1:8" s="62" customFormat="1" ht="18" customHeight="1" thickBot="1">
      <c r="A51" s="67" t="s">
        <v>93</v>
      </c>
      <c r="B51" s="91"/>
      <c r="C51" s="69">
        <f>SUM(C33:C36,C48,C49)</f>
        <v>39579375</v>
      </c>
      <c r="D51" s="69">
        <f>SUM(D33:D36,D48,D49)</f>
        <v>38960144</v>
      </c>
      <c r="E51" s="69">
        <f>E33+E34+E35+E36+E44+E47+E49+E46+E45</f>
        <v>44506018</v>
      </c>
      <c r="F51" s="69">
        <f>SUM(F33:F36,F48,F49)</f>
        <v>44506018</v>
      </c>
      <c r="G51" s="69">
        <f>SUM(G33:G36,G48,G49)</f>
        <v>44506018</v>
      </c>
      <c r="H51" s="70">
        <f>SUM(H33:H36,H48,H49)</f>
        <v>44506018</v>
      </c>
    </row>
    <row r="52" spans="1:8" s="48" customFormat="1" ht="21.95" customHeight="1">
      <c r="A52" s="10"/>
      <c r="B52" s="71" t="s">
        <v>94</v>
      </c>
      <c r="C52" s="45"/>
      <c r="D52" s="45"/>
      <c r="E52" s="45"/>
      <c r="F52" s="45"/>
      <c r="G52" s="72"/>
      <c r="H52" s="14"/>
    </row>
    <row r="53" spans="1:8" s="93" customFormat="1" ht="20.100000000000001" customHeight="1">
      <c r="A53" s="10" t="s">
        <v>46</v>
      </c>
      <c r="B53" s="92" t="s">
        <v>95</v>
      </c>
      <c r="C53" s="49"/>
      <c r="D53" s="49"/>
      <c r="E53" s="49" t="s">
        <v>96</v>
      </c>
      <c r="F53" s="74" t="s">
        <v>96</v>
      </c>
      <c r="G53" s="49" t="s">
        <v>96</v>
      </c>
      <c r="H53" s="9" t="s">
        <v>96</v>
      </c>
    </row>
    <row r="54" spans="1:8" s="93" customFormat="1" ht="17.100000000000001" customHeight="1">
      <c r="A54" s="10" t="s">
        <v>48</v>
      </c>
      <c r="B54" s="92" t="s">
        <v>97</v>
      </c>
      <c r="C54" s="49">
        <v>68798564</v>
      </c>
      <c r="D54" s="49">
        <v>26759444</v>
      </c>
      <c r="E54" s="49" t="s">
        <v>96</v>
      </c>
      <c r="F54" s="74" t="s">
        <v>96</v>
      </c>
      <c r="G54" s="49" t="s">
        <v>96</v>
      </c>
      <c r="H54" s="9" t="s">
        <v>96</v>
      </c>
    </row>
    <row r="55" spans="1:8" s="48" customFormat="1" ht="17.100000000000001" customHeight="1">
      <c r="A55" s="10" t="s">
        <v>11</v>
      </c>
      <c r="B55" s="58" t="s">
        <v>98</v>
      </c>
      <c r="C55" s="54">
        <f>SUM(C53:C54)</f>
        <v>68798564</v>
      </c>
      <c r="D55" s="54">
        <f>SUM(D54)</f>
        <v>26759444</v>
      </c>
      <c r="E55" s="54" t="s">
        <v>96</v>
      </c>
      <c r="F55" s="54" t="s">
        <v>96</v>
      </c>
      <c r="G55" s="54" t="s">
        <v>96</v>
      </c>
      <c r="H55" s="55" t="s">
        <v>96</v>
      </c>
    </row>
    <row r="56" spans="1:8" s="48" customFormat="1" ht="17.100000000000001" customHeight="1" thickBot="1">
      <c r="A56" s="18" t="s">
        <v>14</v>
      </c>
      <c r="B56" s="12" t="s">
        <v>99</v>
      </c>
      <c r="C56" s="49">
        <v>4558000</v>
      </c>
      <c r="D56" s="49"/>
      <c r="E56" s="49" t="s">
        <v>96</v>
      </c>
      <c r="F56" s="74" t="s">
        <v>96</v>
      </c>
      <c r="G56" s="49" t="s">
        <v>96</v>
      </c>
      <c r="H56" s="9" t="s">
        <v>96</v>
      </c>
    </row>
    <row r="57" spans="1:8" s="62" customFormat="1" ht="18" customHeight="1" thickBot="1">
      <c r="A57" s="67" t="s">
        <v>100</v>
      </c>
      <c r="B57" s="68"/>
      <c r="C57" s="69">
        <f>SUM(C55:C56)</f>
        <v>73356564</v>
      </c>
      <c r="D57" s="69">
        <f>SUM(D55:D56)</f>
        <v>26759444</v>
      </c>
      <c r="E57" s="69">
        <v>0</v>
      </c>
      <c r="F57" s="94">
        <v>0</v>
      </c>
      <c r="G57" s="69">
        <v>0</v>
      </c>
      <c r="H57" s="70">
        <v>0</v>
      </c>
    </row>
    <row r="58" spans="1:8" s="48" customFormat="1" ht="21.95" customHeight="1">
      <c r="A58" s="10"/>
      <c r="B58" s="71" t="s">
        <v>101</v>
      </c>
      <c r="C58" s="45"/>
      <c r="D58" s="45"/>
      <c r="E58" s="45"/>
      <c r="F58" s="46"/>
      <c r="G58" s="45"/>
      <c r="H58" s="14"/>
    </row>
    <row r="59" spans="1:8" s="48" customFormat="1" ht="18" customHeight="1">
      <c r="A59" s="10" t="s">
        <v>11</v>
      </c>
      <c r="B59" s="12" t="s">
        <v>22</v>
      </c>
      <c r="C59" s="49">
        <v>49998914</v>
      </c>
      <c r="D59" s="49">
        <v>51471476</v>
      </c>
      <c r="E59" s="49">
        <v>3642500</v>
      </c>
      <c r="F59" s="49">
        <v>3642500</v>
      </c>
      <c r="G59" s="49">
        <v>3642500</v>
      </c>
      <c r="H59" s="49">
        <v>3642500</v>
      </c>
    </row>
    <row r="60" spans="1:8" s="48" customFormat="1" ht="17.100000000000001" customHeight="1">
      <c r="A60" s="10" t="s">
        <v>14</v>
      </c>
      <c r="B60" s="12" t="s">
        <v>24</v>
      </c>
      <c r="C60" s="49"/>
      <c r="D60" s="49"/>
      <c r="E60" s="49">
        <v>8803000</v>
      </c>
      <c r="F60" s="74">
        <f>E60</f>
        <v>8803000</v>
      </c>
      <c r="G60" s="74">
        <f>F60</f>
        <v>8803000</v>
      </c>
      <c r="H60" s="9">
        <f>G60</f>
        <v>8803000</v>
      </c>
    </row>
    <row r="61" spans="1:8" ht="17.100000000000001" customHeight="1" thickBot="1">
      <c r="A61" s="36" t="s">
        <v>15</v>
      </c>
      <c r="B61" s="95" t="s">
        <v>102</v>
      </c>
      <c r="C61" s="51"/>
      <c r="D61" s="51">
        <v>500000</v>
      </c>
      <c r="E61" s="96">
        <v>0</v>
      </c>
      <c r="F61" s="96"/>
      <c r="G61" s="96"/>
      <c r="H61" s="97"/>
    </row>
    <row r="62" spans="1:8" s="62" customFormat="1" ht="18" customHeight="1" thickBot="1">
      <c r="A62" s="67" t="s">
        <v>103</v>
      </c>
      <c r="B62" s="68"/>
      <c r="C62" s="69">
        <f t="shared" ref="C62:H62" si="5">SUM(C59:C61)</f>
        <v>49998914</v>
      </c>
      <c r="D62" s="69">
        <f t="shared" si="5"/>
        <v>51971476</v>
      </c>
      <c r="E62" s="69">
        <f t="shared" si="5"/>
        <v>12445500</v>
      </c>
      <c r="F62" s="69">
        <f t="shared" si="5"/>
        <v>12445500</v>
      </c>
      <c r="G62" s="69">
        <f t="shared" si="5"/>
        <v>12445500</v>
      </c>
      <c r="H62" s="70">
        <f t="shared" si="5"/>
        <v>12445500</v>
      </c>
    </row>
    <row r="63" spans="1:8" s="62" customFormat="1" ht="18" customHeight="1" thickBot="1">
      <c r="A63" s="98" t="s">
        <v>104</v>
      </c>
      <c r="B63" s="99"/>
      <c r="C63" s="69">
        <f t="shared" ref="C63:H63" si="6">C31-C51</f>
        <v>11779920</v>
      </c>
      <c r="D63" s="69">
        <f t="shared" si="6"/>
        <v>41898939</v>
      </c>
      <c r="E63" s="69">
        <f t="shared" si="6"/>
        <v>12445500</v>
      </c>
      <c r="F63" s="69">
        <f>F31-F51</f>
        <v>12445500</v>
      </c>
      <c r="G63" s="69">
        <f t="shared" si="6"/>
        <v>12445500</v>
      </c>
      <c r="H63" s="69">
        <f t="shared" si="6"/>
        <v>12445500</v>
      </c>
    </row>
    <row r="64" spans="1:8" s="62" customFormat="1" ht="18" customHeight="1" thickBot="1">
      <c r="A64" s="98" t="s">
        <v>105</v>
      </c>
      <c r="B64" s="99"/>
      <c r="C64" s="69">
        <f t="shared" ref="C64:H64" si="7">C57-C62</f>
        <v>23357650</v>
      </c>
      <c r="D64" s="69">
        <f>D57-D62</f>
        <v>-25212032</v>
      </c>
      <c r="E64" s="69">
        <f t="shared" si="7"/>
        <v>-12445500</v>
      </c>
      <c r="F64" s="69">
        <f t="shared" si="7"/>
        <v>-12445500</v>
      </c>
      <c r="G64" s="69">
        <f t="shared" si="7"/>
        <v>-12445500</v>
      </c>
      <c r="H64" s="69">
        <f t="shared" si="7"/>
        <v>-12445500</v>
      </c>
    </row>
    <row r="65" spans="1:8" s="62" customFormat="1" ht="20.100000000000001" customHeight="1" thickBot="1">
      <c r="A65" s="100" t="s">
        <v>28</v>
      </c>
      <c r="B65" s="101"/>
      <c r="C65" s="69">
        <f t="shared" ref="C65:H65" si="8">SUM(C31,C57)</f>
        <v>124715859</v>
      </c>
      <c r="D65" s="69">
        <f t="shared" si="8"/>
        <v>107618527</v>
      </c>
      <c r="E65" s="69">
        <f t="shared" si="8"/>
        <v>56951518</v>
      </c>
      <c r="F65" s="69">
        <f t="shared" si="8"/>
        <v>56951518</v>
      </c>
      <c r="G65" s="69">
        <f t="shared" si="8"/>
        <v>56951518</v>
      </c>
      <c r="H65" s="70">
        <f t="shared" si="8"/>
        <v>56951518</v>
      </c>
    </row>
    <row r="66" spans="1:8" s="62" customFormat="1" ht="20.100000000000001" customHeight="1" thickBot="1">
      <c r="A66" s="100" t="s">
        <v>29</v>
      </c>
      <c r="B66" s="101"/>
      <c r="C66" s="69">
        <f t="shared" ref="C66:H66" si="9">SUM(C51,C62)</f>
        <v>89578289</v>
      </c>
      <c r="D66" s="69">
        <f t="shared" si="9"/>
        <v>90931620</v>
      </c>
      <c r="E66" s="69">
        <f>SUM(E51,E62)</f>
        <v>56951518</v>
      </c>
      <c r="F66" s="69">
        <f t="shared" si="9"/>
        <v>56951518</v>
      </c>
      <c r="G66" s="69">
        <f t="shared" si="9"/>
        <v>56951518</v>
      </c>
      <c r="H66" s="70">
        <f t="shared" si="9"/>
        <v>56951518</v>
      </c>
    </row>
  </sheetData>
  <mergeCells count="13">
    <mergeCell ref="A62:B62"/>
    <mergeCell ref="A63:B63"/>
    <mergeCell ref="A64:B64"/>
    <mergeCell ref="A65:B65"/>
    <mergeCell ref="A66:B66"/>
    <mergeCell ref="A1:H1"/>
    <mergeCell ref="A3:H3"/>
    <mergeCell ref="A4:H4"/>
    <mergeCell ref="A6:H6"/>
    <mergeCell ref="A31:B31"/>
    <mergeCell ref="A39:H39"/>
    <mergeCell ref="A51:B51"/>
    <mergeCell ref="A57:B5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2021-08-13T06:24:41Z</dcterms:created>
  <dcterms:modified xsi:type="dcterms:W3CDTF">2021-08-13T06:27:44Z</dcterms:modified>
</cp:coreProperties>
</file>