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 activeTab="1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21" i="2"/>
  <c r="D121"/>
  <c r="C121"/>
  <c r="E45"/>
  <c r="E63" s="1"/>
  <c r="E78" s="1"/>
  <c r="D45"/>
  <c r="D63" s="1"/>
  <c r="D78" s="1"/>
  <c r="C45"/>
  <c r="C63" s="1"/>
  <c r="C78" s="1"/>
  <c r="E121" i="1"/>
  <c r="D121"/>
  <c r="C121"/>
  <c r="E118"/>
  <c r="E122" s="1"/>
  <c r="D118"/>
  <c r="D122" s="1"/>
  <c r="C118"/>
  <c r="C122" s="1"/>
  <c r="E107"/>
  <c r="E110" s="1"/>
  <c r="D107"/>
  <c r="C107"/>
  <c r="C105"/>
  <c r="C106" s="1"/>
  <c r="E104"/>
  <c r="D104"/>
  <c r="C104"/>
  <c r="E103"/>
  <c r="D103"/>
  <c r="D105" s="1"/>
  <c r="D106" s="1"/>
  <c r="C103"/>
  <c r="E99"/>
  <c r="E100" s="1"/>
  <c r="D99"/>
  <c r="C99"/>
  <c r="C100" s="1"/>
  <c r="E98"/>
  <c r="D98"/>
  <c r="E93"/>
  <c r="D93"/>
  <c r="D100" s="1"/>
  <c r="C93"/>
  <c r="E92"/>
  <c r="D92"/>
  <c r="E91"/>
  <c r="E87"/>
  <c r="D87"/>
  <c r="D91" s="1"/>
  <c r="C87"/>
  <c r="C91" s="1"/>
  <c r="E84"/>
  <c r="D84"/>
  <c r="C84"/>
  <c r="C83"/>
  <c r="E82"/>
  <c r="D82"/>
  <c r="C82"/>
  <c r="E81"/>
  <c r="D81"/>
  <c r="C81"/>
  <c r="E80"/>
  <c r="D80"/>
  <c r="C80"/>
  <c r="C78"/>
  <c r="E75"/>
  <c r="D75"/>
  <c r="C75"/>
  <c r="E74"/>
  <c r="E78" s="1"/>
  <c r="D74"/>
  <c r="D78" s="1"/>
  <c r="C74"/>
  <c r="E73"/>
  <c r="D73"/>
  <c r="C73"/>
  <c r="C65"/>
  <c r="E64"/>
  <c r="E65" s="1"/>
  <c r="D64"/>
  <c r="D65" s="1"/>
  <c r="C64"/>
  <c r="E62"/>
  <c r="E61"/>
  <c r="D61"/>
  <c r="D62" s="1"/>
  <c r="C61"/>
  <c r="C62" s="1"/>
  <c r="E56"/>
  <c r="D56"/>
  <c r="C56"/>
  <c r="E53"/>
  <c r="D53"/>
  <c r="C53"/>
  <c r="E44"/>
  <c r="D44"/>
  <c r="C44"/>
  <c r="D42"/>
  <c r="E40"/>
  <c r="E42" s="1"/>
  <c r="D40"/>
  <c r="C40"/>
  <c r="C42" s="1"/>
  <c r="E39"/>
  <c r="C39"/>
  <c r="D38"/>
  <c r="E34"/>
  <c r="E38" s="1"/>
  <c r="D34"/>
  <c r="C34"/>
  <c r="C38" s="1"/>
  <c r="E31"/>
  <c r="D31"/>
  <c r="C31"/>
  <c r="E29"/>
  <c r="D29"/>
  <c r="C29"/>
  <c r="E27"/>
  <c r="D27"/>
  <c r="C27"/>
  <c r="C26"/>
  <c r="E21"/>
  <c r="E26" s="1"/>
  <c r="D21"/>
  <c r="D26" s="1"/>
  <c r="C21"/>
  <c r="E15"/>
  <c r="D15"/>
  <c r="D20" s="1"/>
  <c r="C15"/>
  <c r="C20" s="1"/>
  <c r="E13"/>
  <c r="D13"/>
  <c r="C13"/>
  <c r="E12"/>
  <c r="D12"/>
  <c r="E11"/>
  <c r="D11"/>
  <c r="C11"/>
  <c r="E10"/>
  <c r="D10"/>
  <c r="C10"/>
  <c r="E9"/>
  <c r="D9"/>
  <c r="C9"/>
  <c r="E8"/>
  <c r="E20" s="1"/>
  <c r="D8"/>
  <c r="C8"/>
  <c r="C123" l="1"/>
  <c r="E79"/>
  <c r="C79"/>
  <c r="D79"/>
  <c r="C111"/>
  <c r="E105"/>
  <c r="E106" s="1"/>
  <c r="E123" s="1"/>
  <c r="D110"/>
  <c r="D111" s="1"/>
  <c r="D123" s="1"/>
  <c r="E111"/>
  <c r="C110"/>
</calcChain>
</file>

<file path=xl/sharedStrings.xml><?xml version="1.0" encoding="utf-8"?>
<sst xmlns="http://schemas.openxmlformats.org/spreadsheetml/2006/main" count="249" uniqueCount="129">
  <si>
    <t>Kisberzseny Község Önkormányzata 2021. évi költségvetéséről szóló</t>
  </si>
  <si>
    <t>3/2021. (II.16.) önkormányzati rendelethez</t>
  </si>
  <si>
    <t>forintban</t>
  </si>
  <si>
    <t>3a. melléklet</t>
  </si>
  <si>
    <t>Kötelező feladatok</t>
  </si>
  <si>
    <t>Sor-
szám</t>
  </si>
  <si>
    <t>Rovat megnevezése</t>
  </si>
  <si>
    <t>Eredeti előirányzat</t>
  </si>
  <si>
    <t>Módosítottelőirányzat</t>
  </si>
  <si>
    <t>Módosítás előirányzat</t>
  </si>
  <si>
    <t>Helyi önkormányzatok működésének általános támogatása (B1111)</t>
  </si>
  <si>
    <t>Települési önkormányzatok egyes köznevelési feladatainak támogatása (B1121)</t>
  </si>
  <si>
    <t>Települési önkormányzatok szociális, gyermekjóléti  és gyermekétkeztetési feladatainak támogatása (B1131)</t>
  </si>
  <si>
    <t>Települési önkormányzatok kulturális feladatainak támogatása (B1141)</t>
  </si>
  <si>
    <t>Működési célú költségvetési támogatások és kiegészítő támogatások (B1151)</t>
  </si>
  <si>
    <t>Elszámolásból származó bevételek (B116)</t>
  </si>
  <si>
    <t>Önkormányzatok működési támogatásai (B11)</t>
  </si>
  <si>
    <t>Egyéb működési célú támogatások bevételei államháztartáson belülről (B16)</t>
  </si>
  <si>
    <t>ebből: egyéb fejezeti kezelésű előirányzatok (B16132)</t>
  </si>
  <si>
    <t>ebből: társadalombiztosítás pénzügyi alapjai (B1614)</t>
  </si>
  <si>
    <t>ebből: elkülönített állami pénzal (B1615)</t>
  </si>
  <si>
    <t>ebből: önkormányzat és kv-i szerveik (B 1616)</t>
  </si>
  <si>
    <t>Működési célú támogatások államháztartáson belülről (B1)</t>
  </si>
  <si>
    <t>Felhalmozási célú önkormányzati támogatások (B21)</t>
  </si>
  <si>
    <t>ebből egyéb központi fc tám (B2119)</t>
  </si>
  <si>
    <t>ebből: egyéb fejezeti kezelésű előirányzatok fc (B2513)</t>
  </si>
  <si>
    <t>ebből: elkülönített állami pénzal fc (B2515)</t>
  </si>
  <si>
    <t>ebből: önkorm és kv-i szervek fc tám (B2516)</t>
  </si>
  <si>
    <t>Felhalmozási célú támogatások államháztartáson belülről (B2)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</si>
  <si>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</si>
  <si>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</si>
  <si>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</si>
  <si>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</si>
  <si>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Gépjárműadó (B354121)</t>
  </si>
  <si>
    <t>Egyéb áruhasználati és szolgáltatási adók, környezetterh díj (B355122)</t>
  </si>
  <si>
    <t>Termékek és szolgáltatások adói  (B35)</t>
  </si>
  <si>
    <t>Egyéb közhatalmi bevételek (B36)</t>
  </si>
  <si>
    <t>ebből: szabálysértési pénz- és helyszíni bírság és a közlekedési szabályszegések után kiszabott közigazgatási bírság helyi önkormányzatot megillető része (B361225)</t>
  </si>
  <si>
    <t>ebből: egyéb bírság (B361229)</t>
  </si>
  <si>
    <t>ebből: egyéb települési adók (B36128)</t>
  </si>
  <si>
    <t>Közhatalmi bevételek (B3)</t>
  </si>
  <si>
    <t>Áru- és készletértékesítés ellenértéke (B401)</t>
  </si>
  <si>
    <t>Szolgáltatások (B4021)</t>
  </si>
  <si>
    <t>ebből: alkalmazottak térítési díj (B40211)</t>
  </si>
  <si>
    <t>ebből: bérleti díj bev (B40212)</t>
  </si>
  <si>
    <t>ebből: egyéb szolgáltatás (40214)</t>
  </si>
  <si>
    <t>Közvetített szolgáltatások ellenértéke  (B403)</t>
  </si>
  <si>
    <t>ebből: államháztartáson belül (B40311)</t>
  </si>
  <si>
    <t>ebből: államháztartáson kívül (B40312)</t>
  </si>
  <si>
    <t>Tulajdonosi bevételek (B404)</t>
  </si>
  <si>
    <t>ebből: önkormányzati vagyon üzemeltetéséből, koncesszióból származó bevétel (B404131)</t>
  </si>
  <si>
    <t>ebből: önkormányzati vagyon vagyonkezelésbe adásából származó bevétel (B404133)</t>
  </si>
  <si>
    <t>ebből: egy önk-i vagyon bérbeadásából (404134)</t>
  </si>
  <si>
    <t>ebből egyéb önkorm vagyon haszonbérbeadásából (B404135)</t>
  </si>
  <si>
    <t>ebből: egy önk tulajdonosi bevétel (B404139)</t>
  </si>
  <si>
    <t>Ellátási díjak (B40511)</t>
  </si>
  <si>
    <t>Kiszámlázott általános forgalmi adó (B40611)</t>
  </si>
  <si>
    <t>Általános forgalmi adó visszatérítése (B4071)</t>
  </si>
  <si>
    <t>Egyéb kapott (járó) kamatok és kamatjellegű bevételek ÁHK(B408129)</t>
  </si>
  <si>
    <t>Más egyéb pénzügyi műveletek bevételei (B4092)</t>
  </si>
  <si>
    <t>ebből: valuta és deviza eszközök realizált árfolyamnyeresége (B4092)</t>
  </si>
  <si>
    <t>Egyéb pénzügyi műveletek bevételei B409199)</t>
  </si>
  <si>
    <t>Biztosító által fizetett kártérítés (B4101)</t>
  </si>
  <si>
    <t>Egyéb működési bevételek (B411199)</t>
  </si>
  <si>
    <t>Működési bevételek (B4)</t>
  </si>
  <si>
    <t>Ingatlanok értékesítése (B52)</t>
  </si>
  <si>
    <t>Egyéb tárgyi eszközök értékesítése (B53)</t>
  </si>
  <si>
    <t>Felhalmozási bevételek (B5)</t>
  </si>
  <si>
    <t>Egyéb működési célú átvett pénzeszközök (65)</t>
  </si>
  <si>
    <t>Működési célú átvett pénzeszközök (B6)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</si>
  <si>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</si>
  <si>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</si>
  <si>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</si>
  <si>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</si>
  <si>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</si>
  <si>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Hosszú lejáratú hitelek felvétele (B811)</t>
  </si>
  <si>
    <t>Előző év költségvetési maradványának igénybevétele (B8131)</t>
  </si>
  <si>
    <t>Államháztartáson belüli megelőlegezések (B814)</t>
  </si>
  <si>
    <t>Irányító szervi támogatás B816</t>
  </si>
  <si>
    <t>Belföldi finanszírozás bevételei (B81)</t>
  </si>
  <si>
    <t>Finanszírozási bevételek  (B8)</t>
  </si>
  <si>
    <t>BEVÉTELEK MINDÖSSZESEN: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</si>
  <si>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</si>
  <si>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</si>
  <si>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</si>
  <si>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</si>
  <si>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</si>
  <si>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</si>
  <si>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</si>
  <si>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</si>
  <si>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</si>
  <si>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</si>
  <si>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ebből: önkorm. Saját hatáskörben adott (K48139)</t>
  </si>
  <si>
    <t>Ellátottak pénzbeli juttatásai (K4)</t>
  </si>
  <si>
    <t>Elvonások és befizetések  (K5023)</t>
  </si>
  <si>
    <t>Egyéb működési célú támogatások államháztartáson belülre (K506)</t>
  </si>
  <si>
    <t>ebből: egyéb fejezeti kezelésű előirányzatok (K506132)</t>
  </si>
  <si>
    <t>ebből: elkülönített állami pénzalap   (K50615)</t>
  </si>
  <si>
    <t>ebből: önkormányzatok és költségv-i szerveik K50616)</t>
  </si>
  <si>
    <t>ebből: társulások és költségvetési szerveik (K50617)</t>
  </si>
  <si>
    <t>Egyéb működési célú támogatások államháztartáson kívülre non-profit szervezet (K512142)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</si>
  <si>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</si>
  <si>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</si>
  <si>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</si>
  <si>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</si>
  <si>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</si>
  <si>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</si>
  <si>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</si>
  <si>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</si>
  <si>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</si>
  <si>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Informatikai eszköz felújítása (K7211)</t>
  </si>
  <si>
    <t>Egyéb tárgyi eszközök felújítása  (K731)</t>
  </si>
  <si>
    <t>Felújítási célú előzetesen felszámított általános forgalmi adó (K741)</t>
  </si>
  <si>
    <t>Felújítások (K7)</t>
  </si>
  <si>
    <t>Egyéb felhalmozási célú támogatások államháztartáson kívülre (K89)</t>
  </si>
  <si>
    <t>ebből: egyházi jogi személyek (K89)</t>
  </si>
  <si>
    <t>ebből: nonprofit gazdasági társaságok (K89)</t>
  </si>
  <si>
    <t>ebből:önkormányzati többségi tulajdonú nem pénzügyi vállalkozások (K89)</t>
  </si>
  <si>
    <t>Egyéb felhalmozási célú kiadások (K8)</t>
  </si>
  <si>
    <t>Költségvetési kiadások (K1-K8)</t>
  </si>
  <si>
    <t>Államháztartáson belüli megelőlegezések visszafizetése (K914)</t>
  </si>
  <si>
    <t>Befektetési célú értékpapírok, kötvények vásárlása</t>
  </si>
  <si>
    <t>Központi, irányító szervi támogatások folyósítása (K915)</t>
  </si>
  <si>
    <t>Belföldi finanszírozás kiadásai (K91)</t>
  </si>
  <si>
    <t>Finanszírozási kiadások (K9)</t>
  </si>
  <si>
    <t>KIADÁSOK MINDÖSSZESEN:</t>
  </si>
  <si>
    <t>3b. melléklet</t>
  </si>
  <si>
    <t>Önként vállalt feladatok</t>
  </si>
  <si>
    <t xml:space="preserve"> Bevételek MINDÖSSZESEN:</t>
  </si>
</sst>
</file>

<file path=xl/styles.xml><?xml version="1.0" encoding="utf-8"?>
<styleSheet xmlns="http://schemas.openxmlformats.org/spreadsheetml/2006/main">
  <numFmts count="1">
    <numFmt numFmtId="164" formatCode="00"/>
  </numFmts>
  <fonts count="6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" fillId="0" borderId="14" xfId="1" applyFont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1" fillId="2" borderId="11" xfId="0" applyNumberFormat="1" applyFont="1" applyFill="1" applyBorder="1" applyAlignment="1">
      <alignment horizontal="right" vertical="top" wrapText="1"/>
    </xf>
    <xf numFmtId="3" fontId="3" fillId="2" borderId="11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left" vertical="top" wrapText="1"/>
    </xf>
    <xf numFmtId="3" fontId="3" fillId="2" borderId="12" xfId="0" applyNumberFormat="1" applyFont="1" applyFill="1" applyBorder="1" applyAlignment="1">
      <alignment horizontal="right" vertical="top" wrapText="1"/>
    </xf>
    <xf numFmtId="3" fontId="3" fillId="2" borderId="13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vertical="top" wrapText="1"/>
    </xf>
    <xf numFmtId="3" fontId="1" fillId="2" borderId="13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4" xfId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3" fontId="1" fillId="2" borderId="16" xfId="0" applyNumberFormat="1" applyFont="1" applyFill="1" applyBorder="1" applyAlignment="1">
      <alignment horizontal="right" vertical="top" wrapText="1"/>
    </xf>
    <xf numFmtId="3" fontId="1" fillId="2" borderId="17" xfId="0" applyNumberFormat="1" applyFont="1" applyFill="1" applyBorder="1" applyAlignment="1">
      <alignment horizontal="right" vertical="top" wrapText="1"/>
    </xf>
    <xf numFmtId="0" fontId="1" fillId="0" borderId="18" xfId="0" applyFont="1" applyBorder="1"/>
    <xf numFmtId="3" fontId="1" fillId="0" borderId="19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</cellXfs>
  <cellStyles count="2">
    <cellStyle name="Normál" xfId="0" builtinId="0"/>
    <cellStyle name="Normál 5 3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46;nt&#233;s/El&#337;terjeszt&#233;sek/Kisberzseny/2021/J&#250;l-aug/Kisberzseny%202021.%20&#233;vi%20k&#246;lts&#233;gvet&#233;s%20m&#243;dos&#237;t&#225;sa%202021.%20I.%20f&#233;l&#233;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evétel"/>
      <sheetName val="2.kiadás"/>
      <sheetName val="3a köteleő feldatok"/>
      <sheetName val="3b. Ökét vállalt feladatok"/>
      <sheetName val="4.kvmérleg "/>
      <sheetName val="5.eifelh"/>
    </sheetNames>
    <sheetDataSet>
      <sheetData sheetId="0">
        <row r="15">
          <cell r="F15">
            <v>1143000</v>
          </cell>
          <cell r="G15">
            <v>1143000</v>
          </cell>
          <cell r="H15">
            <v>1405400</v>
          </cell>
        </row>
        <row r="16">
          <cell r="F16">
            <v>80000</v>
          </cell>
          <cell r="G16">
            <v>80000</v>
          </cell>
          <cell r="H16">
            <v>80000</v>
          </cell>
        </row>
        <row r="17">
          <cell r="F17">
            <v>1000</v>
          </cell>
          <cell r="G17">
            <v>1000</v>
          </cell>
          <cell r="H17">
            <v>1000</v>
          </cell>
        </row>
        <row r="18">
          <cell r="F18">
            <v>50000</v>
          </cell>
          <cell r="G18">
            <v>50000</v>
          </cell>
          <cell r="H18">
            <v>50000</v>
          </cell>
        </row>
        <row r="31">
          <cell r="F31">
            <v>7480440</v>
          </cell>
          <cell r="G31">
            <v>7480440</v>
          </cell>
          <cell r="H31">
            <v>7480440</v>
          </cell>
        </row>
        <row r="33">
          <cell r="F33">
            <v>6514720</v>
          </cell>
          <cell r="G33">
            <v>6514720</v>
          </cell>
          <cell r="H33">
            <v>6514720</v>
          </cell>
        </row>
        <row r="34">
          <cell r="F34">
            <v>285228</v>
          </cell>
          <cell r="G34">
            <v>285228</v>
          </cell>
          <cell r="H34">
            <v>285228</v>
          </cell>
        </row>
        <row r="36">
          <cell r="F36">
            <v>2270000</v>
          </cell>
          <cell r="G36">
            <v>2270000</v>
          </cell>
          <cell r="H36">
            <v>2270000</v>
          </cell>
        </row>
        <row r="40">
          <cell r="F40">
            <v>1399604</v>
          </cell>
          <cell r="G40">
            <v>1399604</v>
          </cell>
          <cell r="H40">
            <v>4270214</v>
          </cell>
        </row>
        <row r="46">
          <cell r="F46">
            <v>790637</v>
          </cell>
          <cell r="G46">
            <v>1790637</v>
          </cell>
          <cell r="H46">
            <v>3640637</v>
          </cell>
        </row>
        <row r="52">
          <cell r="H52">
            <v>30000</v>
          </cell>
        </row>
        <row r="53">
          <cell r="F53">
            <v>608664</v>
          </cell>
          <cell r="G53">
            <v>608664</v>
          </cell>
          <cell r="H53">
            <v>608664</v>
          </cell>
        </row>
        <row r="56">
          <cell r="H56">
            <v>260000</v>
          </cell>
        </row>
        <row r="57">
          <cell r="G57">
            <v>40350</v>
          </cell>
          <cell r="H57">
            <v>80350</v>
          </cell>
        </row>
        <row r="71">
          <cell r="F71">
            <v>240520</v>
          </cell>
          <cell r="G71">
            <v>240520</v>
          </cell>
          <cell r="H71">
            <v>240520</v>
          </cell>
        </row>
        <row r="76">
          <cell r="F76">
            <v>200000</v>
          </cell>
          <cell r="G76">
            <v>200000</v>
          </cell>
          <cell r="H76">
            <v>200000</v>
          </cell>
        </row>
        <row r="78">
          <cell r="F78">
            <v>10000</v>
          </cell>
          <cell r="G78">
            <v>10000</v>
          </cell>
          <cell r="H78">
            <v>10000</v>
          </cell>
        </row>
        <row r="82">
          <cell r="H82">
            <v>100</v>
          </cell>
        </row>
        <row r="91">
          <cell r="F91">
            <v>0</v>
          </cell>
          <cell r="G91">
            <v>0</v>
          </cell>
          <cell r="H91">
            <v>0</v>
          </cell>
        </row>
        <row r="95">
          <cell r="H95">
            <v>0</v>
          </cell>
        </row>
        <row r="102">
          <cell r="F102">
            <v>6697036</v>
          </cell>
          <cell r="G102">
            <v>6697036</v>
          </cell>
          <cell r="H102">
            <v>6697036</v>
          </cell>
        </row>
        <row r="104">
          <cell r="F104">
            <v>0</v>
          </cell>
          <cell r="G104">
            <v>720740</v>
          </cell>
          <cell r="H104">
            <v>720740</v>
          </cell>
        </row>
      </sheetData>
      <sheetData sheetId="1">
        <row r="14">
          <cell r="F14">
            <v>5625220</v>
          </cell>
          <cell r="G14">
            <v>5625220</v>
          </cell>
          <cell r="H14">
            <v>5625220</v>
          </cell>
        </row>
        <row r="15">
          <cell r="F15">
            <v>871909</v>
          </cell>
          <cell r="G15">
            <v>871909</v>
          </cell>
          <cell r="H15">
            <v>871909</v>
          </cell>
        </row>
        <row r="16">
          <cell r="F16">
            <v>2891000</v>
          </cell>
          <cell r="G16">
            <v>3018974</v>
          </cell>
          <cell r="H16">
            <v>3281374</v>
          </cell>
        </row>
        <row r="18">
          <cell r="F18">
            <v>115200</v>
          </cell>
          <cell r="G18">
            <v>66778</v>
          </cell>
          <cell r="H18">
            <v>3165255</v>
          </cell>
        </row>
        <row r="25">
          <cell r="F25">
            <v>127000</v>
          </cell>
          <cell r="G25">
            <v>277000</v>
          </cell>
          <cell r="H25">
            <v>347390</v>
          </cell>
        </row>
        <row r="29">
          <cell r="F29">
            <v>3201000</v>
          </cell>
          <cell r="G29">
            <v>3201000</v>
          </cell>
          <cell r="H29">
            <v>3201000</v>
          </cell>
        </row>
        <row r="30">
          <cell r="F30">
            <v>496155</v>
          </cell>
          <cell r="G30">
            <v>496155</v>
          </cell>
          <cell r="H30">
            <v>496155</v>
          </cell>
        </row>
        <row r="31">
          <cell r="F31">
            <v>781845</v>
          </cell>
          <cell r="G31">
            <v>781845</v>
          </cell>
          <cell r="H31">
            <v>781845</v>
          </cell>
        </row>
        <row r="40">
          <cell r="F40">
            <v>961116</v>
          </cell>
          <cell r="G40">
            <v>961116</v>
          </cell>
          <cell r="H40">
            <v>961116</v>
          </cell>
        </row>
        <row r="43">
          <cell r="F43">
            <v>733770</v>
          </cell>
          <cell r="G43">
            <v>1952232</v>
          </cell>
          <cell r="H43">
            <v>3652232</v>
          </cell>
        </row>
        <row r="44">
          <cell r="F44">
            <v>56867</v>
          </cell>
          <cell r="G44">
            <v>156867</v>
          </cell>
          <cell r="H44">
            <v>306867</v>
          </cell>
        </row>
        <row r="50">
          <cell r="F50">
            <v>400050</v>
          </cell>
          <cell r="G50">
            <v>482346</v>
          </cell>
          <cell r="H50">
            <v>482346</v>
          </cell>
        </row>
        <row r="53">
          <cell r="F53">
            <v>0</v>
          </cell>
          <cell r="H53">
            <v>15800</v>
          </cell>
        </row>
        <row r="55">
          <cell r="F55">
            <v>685283</v>
          </cell>
          <cell r="G55">
            <v>555283</v>
          </cell>
          <cell r="H55">
            <v>472868</v>
          </cell>
        </row>
        <row r="58">
          <cell r="H58">
            <v>2860040</v>
          </cell>
        </row>
        <row r="61">
          <cell r="F61">
            <v>3073950</v>
          </cell>
          <cell r="G61">
            <v>2581205</v>
          </cell>
          <cell r="H61">
            <v>681205</v>
          </cell>
        </row>
        <row r="65">
          <cell r="F65">
            <v>381000</v>
          </cell>
          <cell r="G65">
            <v>381000</v>
          </cell>
          <cell r="H65">
            <v>381000</v>
          </cell>
        </row>
        <row r="66">
          <cell r="F66">
            <v>59055</v>
          </cell>
          <cell r="G66">
            <v>59055</v>
          </cell>
          <cell r="H66">
            <v>59055</v>
          </cell>
        </row>
        <row r="67">
          <cell r="F67">
            <v>1574800</v>
          </cell>
          <cell r="G67">
            <v>1632137</v>
          </cell>
          <cell r="H67">
            <v>1475450</v>
          </cell>
        </row>
        <row r="70">
          <cell r="F70">
            <v>255145</v>
          </cell>
          <cell r="G70">
            <v>255145</v>
          </cell>
          <cell r="H70">
            <v>255145</v>
          </cell>
        </row>
        <row r="71">
          <cell r="F71">
            <v>1322000</v>
          </cell>
          <cell r="G71">
            <v>1259026</v>
          </cell>
          <cell r="H71">
            <v>554131</v>
          </cell>
        </row>
        <row r="76">
          <cell r="F76">
            <v>285228</v>
          </cell>
          <cell r="G76">
            <v>285228</v>
          </cell>
          <cell r="H76">
            <v>285228</v>
          </cell>
        </row>
        <row r="79">
          <cell r="F79">
            <v>0</v>
          </cell>
        </row>
        <row r="82">
          <cell r="F82">
            <v>373240</v>
          </cell>
          <cell r="G82">
            <v>373240</v>
          </cell>
          <cell r="H82">
            <v>373240</v>
          </cell>
        </row>
        <row r="89">
          <cell r="F89">
            <v>1383000</v>
          </cell>
          <cell r="G89">
            <v>1383000</v>
          </cell>
          <cell r="H89">
            <v>1383000</v>
          </cell>
        </row>
        <row r="92">
          <cell r="G92">
            <v>38422</v>
          </cell>
          <cell r="H92">
            <v>38422</v>
          </cell>
        </row>
        <row r="94">
          <cell r="F94">
            <v>55000</v>
          </cell>
          <cell r="G94">
            <v>55000</v>
          </cell>
          <cell r="H94">
            <v>55000</v>
          </cell>
        </row>
        <row r="95">
          <cell r="F95">
            <v>1400000</v>
          </cell>
          <cell r="G95">
            <v>1400000</v>
          </cell>
          <cell r="H95">
            <v>1400000</v>
          </cell>
        </row>
        <row r="99">
          <cell r="F99">
            <v>662016</v>
          </cell>
          <cell r="G99">
            <v>1382756</v>
          </cell>
          <cell r="H99">
            <v>1382756</v>
          </cell>
        </row>
      </sheetData>
      <sheetData sheetId="2"/>
      <sheetData sheetId="3">
        <row r="45">
          <cell r="C45">
            <v>1143000</v>
          </cell>
          <cell r="D45">
            <v>1143000</v>
          </cell>
          <cell r="E45">
            <v>1405400</v>
          </cell>
        </row>
        <row r="81">
          <cell r="C81">
            <v>1143000</v>
          </cell>
          <cell r="D81">
            <v>1143000</v>
          </cell>
          <cell r="E81">
            <v>1405400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workbookViewId="0">
      <selection sqref="A1:XFD1048576"/>
    </sheetView>
  </sheetViews>
  <sheetFormatPr defaultColWidth="11.5703125" defaultRowHeight="15.75"/>
  <cols>
    <col min="1" max="1" width="11.5703125" style="2"/>
    <col min="2" max="2" width="92.7109375" style="2" customWidth="1"/>
    <col min="3" max="3" width="21" style="2" customWidth="1"/>
    <col min="4" max="4" width="12.28515625" bestFit="1" customWidth="1"/>
    <col min="5" max="5" width="14" bestFit="1" customWidth="1"/>
    <col min="258" max="258" width="92.7109375" customWidth="1"/>
    <col min="259" max="259" width="21" customWidth="1"/>
    <col min="260" max="260" width="12.28515625" bestFit="1" customWidth="1"/>
    <col min="261" max="261" width="14" bestFit="1" customWidth="1"/>
    <col min="514" max="514" width="92.7109375" customWidth="1"/>
    <col min="515" max="515" width="21" customWidth="1"/>
    <col min="516" max="516" width="12.28515625" bestFit="1" customWidth="1"/>
    <col min="517" max="517" width="14" bestFit="1" customWidth="1"/>
    <col min="770" max="770" width="92.7109375" customWidth="1"/>
    <col min="771" max="771" width="21" customWidth="1"/>
    <col min="772" max="772" width="12.28515625" bestFit="1" customWidth="1"/>
    <col min="773" max="773" width="14" bestFit="1" customWidth="1"/>
    <col min="1026" max="1026" width="92.7109375" customWidth="1"/>
    <col min="1027" max="1027" width="21" customWidth="1"/>
    <col min="1028" max="1028" width="12.28515625" bestFit="1" customWidth="1"/>
    <col min="1029" max="1029" width="14" bestFit="1" customWidth="1"/>
    <col min="1282" max="1282" width="92.7109375" customWidth="1"/>
    <col min="1283" max="1283" width="21" customWidth="1"/>
    <col min="1284" max="1284" width="12.28515625" bestFit="1" customWidth="1"/>
    <col min="1285" max="1285" width="14" bestFit="1" customWidth="1"/>
    <col min="1538" max="1538" width="92.7109375" customWidth="1"/>
    <col min="1539" max="1539" width="21" customWidth="1"/>
    <col min="1540" max="1540" width="12.28515625" bestFit="1" customWidth="1"/>
    <col min="1541" max="1541" width="14" bestFit="1" customWidth="1"/>
    <col min="1794" max="1794" width="92.7109375" customWidth="1"/>
    <col min="1795" max="1795" width="21" customWidth="1"/>
    <col min="1796" max="1796" width="12.28515625" bestFit="1" customWidth="1"/>
    <col min="1797" max="1797" width="14" bestFit="1" customWidth="1"/>
    <col min="2050" max="2050" width="92.7109375" customWidth="1"/>
    <col min="2051" max="2051" width="21" customWidth="1"/>
    <col min="2052" max="2052" width="12.28515625" bestFit="1" customWidth="1"/>
    <col min="2053" max="2053" width="14" bestFit="1" customWidth="1"/>
    <col min="2306" max="2306" width="92.7109375" customWidth="1"/>
    <col min="2307" max="2307" width="21" customWidth="1"/>
    <col min="2308" max="2308" width="12.28515625" bestFit="1" customWidth="1"/>
    <col min="2309" max="2309" width="14" bestFit="1" customWidth="1"/>
    <col min="2562" max="2562" width="92.7109375" customWidth="1"/>
    <col min="2563" max="2563" width="21" customWidth="1"/>
    <col min="2564" max="2564" width="12.28515625" bestFit="1" customWidth="1"/>
    <col min="2565" max="2565" width="14" bestFit="1" customWidth="1"/>
    <col min="2818" max="2818" width="92.7109375" customWidth="1"/>
    <col min="2819" max="2819" width="21" customWidth="1"/>
    <col min="2820" max="2820" width="12.28515625" bestFit="1" customWidth="1"/>
    <col min="2821" max="2821" width="14" bestFit="1" customWidth="1"/>
    <col min="3074" max="3074" width="92.7109375" customWidth="1"/>
    <col min="3075" max="3075" width="21" customWidth="1"/>
    <col min="3076" max="3076" width="12.28515625" bestFit="1" customWidth="1"/>
    <col min="3077" max="3077" width="14" bestFit="1" customWidth="1"/>
    <col min="3330" max="3330" width="92.7109375" customWidth="1"/>
    <col min="3331" max="3331" width="21" customWidth="1"/>
    <col min="3332" max="3332" width="12.28515625" bestFit="1" customWidth="1"/>
    <col min="3333" max="3333" width="14" bestFit="1" customWidth="1"/>
    <col min="3586" max="3586" width="92.7109375" customWidth="1"/>
    <col min="3587" max="3587" width="21" customWidth="1"/>
    <col min="3588" max="3588" width="12.28515625" bestFit="1" customWidth="1"/>
    <col min="3589" max="3589" width="14" bestFit="1" customWidth="1"/>
    <col min="3842" max="3842" width="92.7109375" customWidth="1"/>
    <col min="3843" max="3843" width="21" customWidth="1"/>
    <col min="3844" max="3844" width="12.28515625" bestFit="1" customWidth="1"/>
    <col min="3845" max="3845" width="14" bestFit="1" customWidth="1"/>
    <col min="4098" max="4098" width="92.7109375" customWidth="1"/>
    <col min="4099" max="4099" width="21" customWidth="1"/>
    <col min="4100" max="4100" width="12.28515625" bestFit="1" customWidth="1"/>
    <col min="4101" max="4101" width="14" bestFit="1" customWidth="1"/>
    <col min="4354" max="4354" width="92.7109375" customWidth="1"/>
    <col min="4355" max="4355" width="21" customWidth="1"/>
    <col min="4356" max="4356" width="12.28515625" bestFit="1" customWidth="1"/>
    <col min="4357" max="4357" width="14" bestFit="1" customWidth="1"/>
    <col min="4610" max="4610" width="92.7109375" customWidth="1"/>
    <col min="4611" max="4611" width="21" customWidth="1"/>
    <col min="4612" max="4612" width="12.28515625" bestFit="1" customWidth="1"/>
    <col min="4613" max="4613" width="14" bestFit="1" customWidth="1"/>
    <col min="4866" max="4866" width="92.7109375" customWidth="1"/>
    <col min="4867" max="4867" width="21" customWidth="1"/>
    <col min="4868" max="4868" width="12.28515625" bestFit="1" customWidth="1"/>
    <col min="4869" max="4869" width="14" bestFit="1" customWidth="1"/>
    <col min="5122" max="5122" width="92.7109375" customWidth="1"/>
    <col min="5123" max="5123" width="21" customWidth="1"/>
    <col min="5124" max="5124" width="12.28515625" bestFit="1" customWidth="1"/>
    <col min="5125" max="5125" width="14" bestFit="1" customWidth="1"/>
    <col min="5378" max="5378" width="92.7109375" customWidth="1"/>
    <col min="5379" max="5379" width="21" customWidth="1"/>
    <col min="5380" max="5380" width="12.28515625" bestFit="1" customWidth="1"/>
    <col min="5381" max="5381" width="14" bestFit="1" customWidth="1"/>
    <col min="5634" max="5634" width="92.7109375" customWidth="1"/>
    <col min="5635" max="5635" width="21" customWidth="1"/>
    <col min="5636" max="5636" width="12.28515625" bestFit="1" customWidth="1"/>
    <col min="5637" max="5637" width="14" bestFit="1" customWidth="1"/>
    <col min="5890" max="5890" width="92.7109375" customWidth="1"/>
    <col min="5891" max="5891" width="21" customWidth="1"/>
    <col min="5892" max="5892" width="12.28515625" bestFit="1" customWidth="1"/>
    <col min="5893" max="5893" width="14" bestFit="1" customWidth="1"/>
    <col min="6146" max="6146" width="92.7109375" customWidth="1"/>
    <col min="6147" max="6147" width="21" customWidth="1"/>
    <col min="6148" max="6148" width="12.28515625" bestFit="1" customWidth="1"/>
    <col min="6149" max="6149" width="14" bestFit="1" customWidth="1"/>
    <col min="6402" max="6402" width="92.7109375" customWidth="1"/>
    <col min="6403" max="6403" width="21" customWidth="1"/>
    <col min="6404" max="6404" width="12.28515625" bestFit="1" customWidth="1"/>
    <col min="6405" max="6405" width="14" bestFit="1" customWidth="1"/>
    <col min="6658" max="6658" width="92.7109375" customWidth="1"/>
    <col min="6659" max="6659" width="21" customWidth="1"/>
    <col min="6660" max="6660" width="12.28515625" bestFit="1" customWidth="1"/>
    <col min="6661" max="6661" width="14" bestFit="1" customWidth="1"/>
    <col min="6914" max="6914" width="92.7109375" customWidth="1"/>
    <col min="6915" max="6915" width="21" customWidth="1"/>
    <col min="6916" max="6916" width="12.28515625" bestFit="1" customWidth="1"/>
    <col min="6917" max="6917" width="14" bestFit="1" customWidth="1"/>
    <col min="7170" max="7170" width="92.7109375" customWidth="1"/>
    <col min="7171" max="7171" width="21" customWidth="1"/>
    <col min="7172" max="7172" width="12.28515625" bestFit="1" customWidth="1"/>
    <col min="7173" max="7173" width="14" bestFit="1" customWidth="1"/>
    <col min="7426" max="7426" width="92.7109375" customWidth="1"/>
    <col min="7427" max="7427" width="21" customWidth="1"/>
    <col min="7428" max="7428" width="12.28515625" bestFit="1" customWidth="1"/>
    <col min="7429" max="7429" width="14" bestFit="1" customWidth="1"/>
    <col min="7682" max="7682" width="92.7109375" customWidth="1"/>
    <col min="7683" max="7683" width="21" customWidth="1"/>
    <col min="7684" max="7684" width="12.28515625" bestFit="1" customWidth="1"/>
    <col min="7685" max="7685" width="14" bestFit="1" customWidth="1"/>
    <col min="7938" max="7938" width="92.7109375" customWidth="1"/>
    <col min="7939" max="7939" width="21" customWidth="1"/>
    <col min="7940" max="7940" width="12.28515625" bestFit="1" customWidth="1"/>
    <col min="7941" max="7941" width="14" bestFit="1" customWidth="1"/>
    <col min="8194" max="8194" width="92.7109375" customWidth="1"/>
    <col min="8195" max="8195" width="21" customWidth="1"/>
    <col min="8196" max="8196" width="12.28515625" bestFit="1" customWidth="1"/>
    <col min="8197" max="8197" width="14" bestFit="1" customWidth="1"/>
    <col min="8450" max="8450" width="92.7109375" customWidth="1"/>
    <col min="8451" max="8451" width="21" customWidth="1"/>
    <col min="8452" max="8452" width="12.28515625" bestFit="1" customWidth="1"/>
    <col min="8453" max="8453" width="14" bestFit="1" customWidth="1"/>
    <col min="8706" max="8706" width="92.7109375" customWidth="1"/>
    <col min="8707" max="8707" width="21" customWidth="1"/>
    <col min="8708" max="8708" width="12.28515625" bestFit="1" customWidth="1"/>
    <col min="8709" max="8709" width="14" bestFit="1" customWidth="1"/>
    <col min="8962" max="8962" width="92.7109375" customWidth="1"/>
    <col min="8963" max="8963" width="21" customWidth="1"/>
    <col min="8964" max="8964" width="12.28515625" bestFit="1" customWidth="1"/>
    <col min="8965" max="8965" width="14" bestFit="1" customWidth="1"/>
    <col min="9218" max="9218" width="92.7109375" customWidth="1"/>
    <col min="9219" max="9219" width="21" customWidth="1"/>
    <col min="9220" max="9220" width="12.28515625" bestFit="1" customWidth="1"/>
    <col min="9221" max="9221" width="14" bestFit="1" customWidth="1"/>
    <col min="9474" max="9474" width="92.7109375" customWidth="1"/>
    <col min="9475" max="9475" width="21" customWidth="1"/>
    <col min="9476" max="9476" width="12.28515625" bestFit="1" customWidth="1"/>
    <col min="9477" max="9477" width="14" bestFit="1" customWidth="1"/>
    <col min="9730" max="9730" width="92.7109375" customWidth="1"/>
    <col min="9731" max="9731" width="21" customWidth="1"/>
    <col min="9732" max="9732" width="12.28515625" bestFit="1" customWidth="1"/>
    <col min="9733" max="9733" width="14" bestFit="1" customWidth="1"/>
    <col min="9986" max="9986" width="92.7109375" customWidth="1"/>
    <col min="9987" max="9987" width="21" customWidth="1"/>
    <col min="9988" max="9988" width="12.28515625" bestFit="1" customWidth="1"/>
    <col min="9989" max="9989" width="14" bestFit="1" customWidth="1"/>
    <col min="10242" max="10242" width="92.7109375" customWidth="1"/>
    <col min="10243" max="10243" width="21" customWidth="1"/>
    <col min="10244" max="10244" width="12.28515625" bestFit="1" customWidth="1"/>
    <col min="10245" max="10245" width="14" bestFit="1" customWidth="1"/>
    <col min="10498" max="10498" width="92.7109375" customWidth="1"/>
    <col min="10499" max="10499" width="21" customWidth="1"/>
    <col min="10500" max="10500" width="12.28515625" bestFit="1" customWidth="1"/>
    <col min="10501" max="10501" width="14" bestFit="1" customWidth="1"/>
    <col min="10754" max="10754" width="92.7109375" customWidth="1"/>
    <col min="10755" max="10755" width="21" customWidth="1"/>
    <col min="10756" max="10756" width="12.28515625" bestFit="1" customWidth="1"/>
    <col min="10757" max="10757" width="14" bestFit="1" customWidth="1"/>
    <col min="11010" max="11010" width="92.7109375" customWidth="1"/>
    <col min="11011" max="11011" width="21" customWidth="1"/>
    <col min="11012" max="11012" width="12.28515625" bestFit="1" customWidth="1"/>
    <col min="11013" max="11013" width="14" bestFit="1" customWidth="1"/>
    <col min="11266" max="11266" width="92.7109375" customWidth="1"/>
    <col min="11267" max="11267" width="21" customWidth="1"/>
    <col min="11268" max="11268" width="12.28515625" bestFit="1" customWidth="1"/>
    <col min="11269" max="11269" width="14" bestFit="1" customWidth="1"/>
    <col min="11522" max="11522" width="92.7109375" customWidth="1"/>
    <col min="11523" max="11523" width="21" customWidth="1"/>
    <col min="11524" max="11524" width="12.28515625" bestFit="1" customWidth="1"/>
    <col min="11525" max="11525" width="14" bestFit="1" customWidth="1"/>
    <col min="11778" max="11778" width="92.7109375" customWidth="1"/>
    <col min="11779" max="11779" width="21" customWidth="1"/>
    <col min="11780" max="11780" width="12.28515625" bestFit="1" customWidth="1"/>
    <col min="11781" max="11781" width="14" bestFit="1" customWidth="1"/>
    <col min="12034" max="12034" width="92.7109375" customWidth="1"/>
    <col min="12035" max="12035" width="21" customWidth="1"/>
    <col min="12036" max="12036" width="12.28515625" bestFit="1" customWidth="1"/>
    <col min="12037" max="12037" width="14" bestFit="1" customWidth="1"/>
    <col min="12290" max="12290" width="92.7109375" customWidth="1"/>
    <col min="12291" max="12291" width="21" customWidth="1"/>
    <col min="12292" max="12292" width="12.28515625" bestFit="1" customWidth="1"/>
    <col min="12293" max="12293" width="14" bestFit="1" customWidth="1"/>
    <col min="12546" max="12546" width="92.7109375" customWidth="1"/>
    <col min="12547" max="12547" width="21" customWidth="1"/>
    <col min="12548" max="12548" width="12.28515625" bestFit="1" customWidth="1"/>
    <col min="12549" max="12549" width="14" bestFit="1" customWidth="1"/>
    <col min="12802" max="12802" width="92.7109375" customWidth="1"/>
    <col min="12803" max="12803" width="21" customWidth="1"/>
    <col min="12804" max="12804" width="12.28515625" bestFit="1" customWidth="1"/>
    <col min="12805" max="12805" width="14" bestFit="1" customWidth="1"/>
    <col min="13058" max="13058" width="92.7109375" customWidth="1"/>
    <col min="13059" max="13059" width="21" customWidth="1"/>
    <col min="13060" max="13060" width="12.28515625" bestFit="1" customWidth="1"/>
    <col min="13061" max="13061" width="14" bestFit="1" customWidth="1"/>
    <col min="13314" max="13314" width="92.7109375" customWidth="1"/>
    <col min="13315" max="13315" width="21" customWidth="1"/>
    <col min="13316" max="13316" width="12.28515625" bestFit="1" customWidth="1"/>
    <col min="13317" max="13317" width="14" bestFit="1" customWidth="1"/>
    <col min="13570" max="13570" width="92.7109375" customWidth="1"/>
    <col min="13571" max="13571" width="21" customWidth="1"/>
    <col min="13572" max="13572" width="12.28515625" bestFit="1" customWidth="1"/>
    <col min="13573" max="13573" width="14" bestFit="1" customWidth="1"/>
    <col min="13826" max="13826" width="92.7109375" customWidth="1"/>
    <col min="13827" max="13827" width="21" customWidth="1"/>
    <col min="13828" max="13828" width="12.28515625" bestFit="1" customWidth="1"/>
    <col min="13829" max="13829" width="14" bestFit="1" customWidth="1"/>
    <col min="14082" max="14082" width="92.7109375" customWidth="1"/>
    <col min="14083" max="14083" width="21" customWidth="1"/>
    <col min="14084" max="14084" width="12.28515625" bestFit="1" customWidth="1"/>
    <col min="14085" max="14085" width="14" bestFit="1" customWidth="1"/>
    <col min="14338" max="14338" width="92.7109375" customWidth="1"/>
    <col min="14339" max="14339" width="21" customWidth="1"/>
    <col min="14340" max="14340" width="12.28515625" bestFit="1" customWidth="1"/>
    <col min="14341" max="14341" width="14" bestFit="1" customWidth="1"/>
    <col min="14594" max="14594" width="92.7109375" customWidth="1"/>
    <col min="14595" max="14595" width="21" customWidth="1"/>
    <col min="14596" max="14596" width="12.28515625" bestFit="1" customWidth="1"/>
    <col min="14597" max="14597" width="14" bestFit="1" customWidth="1"/>
    <col min="14850" max="14850" width="92.7109375" customWidth="1"/>
    <col min="14851" max="14851" width="21" customWidth="1"/>
    <col min="14852" max="14852" width="12.28515625" bestFit="1" customWidth="1"/>
    <col min="14853" max="14853" width="14" bestFit="1" customWidth="1"/>
    <col min="15106" max="15106" width="92.7109375" customWidth="1"/>
    <col min="15107" max="15107" width="21" customWidth="1"/>
    <col min="15108" max="15108" width="12.28515625" bestFit="1" customWidth="1"/>
    <col min="15109" max="15109" width="14" bestFit="1" customWidth="1"/>
    <col min="15362" max="15362" width="92.7109375" customWidth="1"/>
    <col min="15363" max="15363" width="21" customWidth="1"/>
    <col min="15364" max="15364" width="12.28515625" bestFit="1" customWidth="1"/>
    <col min="15365" max="15365" width="14" bestFit="1" customWidth="1"/>
    <col min="15618" max="15618" width="92.7109375" customWidth="1"/>
    <col min="15619" max="15619" width="21" customWidth="1"/>
    <col min="15620" max="15620" width="12.28515625" bestFit="1" customWidth="1"/>
    <col min="15621" max="15621" width="14" bestFit="1" customWidth="1"/>
    <col min="15874" max="15874" width="92.7109375" customWidth="1"/>
    <col min="15875" max="15875" width="21" customWidth="1"/>
    <col min="15876" max="15876" width="12.28515625" bestFit="1" customWidth="1"/>
    <col min="15877" max="15877" width="14" bestFit="1" customWidth="1"/>
    <col min="16130" max="16130" width="92.7109375" customWidth="1"/>
    <col min="16131" max="16131" width="21" customWidth="1"/>
    <col min="16132" max="16132" width="12.28515625" bestFit="1" customWidth="1"/>
    <col min="16133" max="16133" width="14" bestFit="1" customWidth="1"/>
  </cols>
  <sheetData>
    <row r="1" spans="1:5">
      <c r="A1" s="1"/>
      <c r="B1" s="1"/>
      <c r="C1" s="1"/>
      <c r="D1" s="1"/>
      <c r="E1" s="1"/>
    </row>
    <row r="2" spans="1:5">
      <c r="A2" s="6"/>
      <c r="B2" s="6"/>
      <c r="C2" s="6"/>
      <c r="E2" s="3" t="s">
        <v>3</v>
      </c>
    </row>
    <row r="3" spans="1:5">
      <c r="A3" s="5"/>
    </row>
    <row r="4" spans="1:5">
      <c r="A4" s="1" t="s">
        <v>0</v>
      </c>
      <c r="B4" s="1"/>
      <c r="C4" s="1"/>
      <c r="D4" s="1"/>
      <c r="E4" s="1"/>
    </row>
    <row r="5" spans="1:5">
      <c r="A5" s="1" t="s">
        <v>1</v>
      </c>
      <c r="B5" s="1"/>
      <c r="C5" s="1"/>
      <c r="D5" s="1"/>
      <c r="E5" s="1"/>
    </row>
    <row r="6" spans="1:5" ht="16.5" thickBot="1">
      <c r="A6" s="7" t="s">
        <v>4</v>
      </c>
      <c r="B6" s="7"/>
      <c r="C6" s="8" t="s">
        <v>2</v>
      </c>
      <c r="D6" s="8"/>
      <c r="E6" s="8"/>
    </row>
    <row r="7" spans="1:5" ht="32.25" thickTop="1">
      <c r="A7" s="9" t="s">
        <v>5</v>
      </c>
      <c r="B7" s="10" t="s">
        <v>6</v>
      </c>
      <c r="C7" s="11" t="s">
        <v>7</v>
      </c>
      <c r="D7" s="12" t="s">
        <v>8</v>
      </c>
      <c r="E7" s="13" t="s">
        <v>9</v>
      </c>
    </row>
    <row r="8" spans="1:5">
      <c r="A8" s="14">
        <v>1</v>
      </c>
      <c r="B8" s="15" t="s">
        <v>10</v>
      </c>
      <c r="C8" s="16">
        <f>'[1]1.bevétel'!F31</f>
        <v>7480440</v>
      </c>
      <c r="D8" s="17">
        <f>'[1]1.bevétel'!G31</f>
        <v>7480440</v>
      </c>
      <c r="E8" s="17">
        <f>'[1]1.bevétel'!H31</f>
        <v>7480440</v>
      </c>
    </row>
    <row r="9" spans="1:5">
      <c r="A9" s="14">
        <v>2</v>
      </c>
      <c r="B9" s="15" t="s">
        <v>11</v>
      </c>
      <c r="C9" s="16">
        <f>'[1]1.bevétel'!F32</f>
        <v>0</v>
      </c>
      <c r="D9" s="17">
        <f>'[1]1.bevétel'!G32</f>
        <v>0</v>
      </c>
      <c r="E9" s="17">
        <f>'[1]1.bevétel'!H32</f>
        <v>0</v>
      </c>
    </row>
    <row r="10" spans="1:5" ht="31.5">
      <c r="A10" s="14">
        <v>3</v>
      </c>
      <c r="B10" s="15" t="s">
        <v>12</v>
      </c>
      <c r="C10" s="16">
        <f>SUM('[1]1.bevétel'!F33:F34)</f>
        <v>6799948</v>
      </c>
      <c r="D10" s="17">
        <f>SUM('[1]1.bevétel'!G33:G34)</f>
        <v>6799948</v>
      </c>
      <c r="E10" s="17">
        <f>'[1]1.bevétel'!H33+'[1]1.bevétel'!H34</f>
        <v>6799948</v>
      </c>
    </row>
    <row r="11" spans="1:5">
      <c r="A11" s="14">
        <v>4</v>
      </c>
      <c r="B11" s="15" t="s">
        <v>13</v>
      </c>
      <c r="C11" s="16">
        <f>'[1]1.bevétel'!F36</f>
        <v>2270000</v>
      </c>
      <c r="D11" s="17">
        <f>'[1]1.bevétel'!G36</f>
        <v>2270000</v>
      </c>
      <c r="E11" s="17">
        <f>'[1]1.bevétel'!H36</f>
        <v>2270000</v>
      </c>
    </row>
    <row r="12" spans="1:5">
      <c r="A12" s="14">
        <v>5</v>
      </c>
      <c r="B12" s="15" t="s">
        <v>14</v>
      </c>
      <c r="C12" s="18"/>
      <c r="D12" s="19">
        <f>'[1]1.bevétel'!G37</f>
        <v>0</v>
      </c>
      <c r="E12" s="19">
        <f>'[1]1.bevétel'!H37</f>
        <v>0</v>
      </c>
    </row>
    <row r="13" spans="1:5">
      <c r="A13" s="14">
        <v>6</v>
      </c>
      <c r="B13" s="15" t="s">
        <v>15</v>
      </c>
      <c r="C13" s="18">
        <f>'[1]1.bevétel'!F38</f>
        <v>0</v>
      </c>
      <c r="D13" s="18">
        <f>'[1]1.bevétel'!G38</f>
        <v>0</v>
      </c>
      <c r="E13" s="18">
        <f>'[1]1.bevétel'!H38</f>
        <v>0</v>
      </c>
    </row>
    <row r="14" spans="1:5">
      <c r="A14" s="14">
        <v>7</v>
      </c>
      <c r="B14" s="15" t="s">
        <v>16</v>
      </c>
      <c r="C14" s="18"/>
      <c r="D14" s="19"/>
      <c r="E14" s="19"/>
    </row>
    <row r="15" spans="1:5">
      <c r="A15" s="14">
        <v>8</v>
      </c>
      <c r="B15" s="15" t="s">
        <v>17</v>
      </c>
      <c r="C15" s="18">
        <f>'[1]1.bevétel'!F46+'[1]1.bevétel'!F67</f>
        <v>790637</v>
      </c>
      <c r="D15" s="19">
        <f>'[1]1.bevétel'!G46+'[1]1.bevétel'!G67</f>
        <v>1790637</v>
      </c>
      <c r="E15" s="19">
        <f>'[1]1.bevétel'!H46+'[1]1.bevétel'!H67</f>
        <v>3640637</v>
      </c>
    </row>
    <row r="16" spans="1:5">
      <c r="A16" s="14">
        <v>9</v>
      </c>
      <c r="B16" s="15" t="s">
        <v>18</v>
      </c>
      <c r="C16" s="18"/>
      <c r="D16" s="19"/>
      <c r="E16" s="19"/>
    </row>
    <row r="17" spans="1:5">
      <c r="A17" s="14">
        <v>10</v>
      </c>
      <c r="B17" s="15" t="s">
        <v>19</v>
      </c>
      <c r="C17" s="18"/>
      <c r="D17" s="19"/>
      <c r="E17" s="19"/>
    </row>
    <row r="18" spans="1:5">
      <c r="A18" s="14">
        <v>11</v>
      </c>
      <c r="B18" s="15" t="s">
        <v>20</v>
      </c>
      <c r="C18" s="18"/>
      <c r="D18" s="19"/>
      <c r="E18" s="19"/>
    </row>
    <row r="19" spans="1:5">
      <c r="A19" s="14">
        <v>12</v>
      </c>
      <c r="B19" s="15" t="s">
        <v>21</v>
      </c>
      <c r="C19" s="18"/>
      <c r="D19" s="19"/>
      <c r="E19" s="19"/>
    </row>
    <row r="20" spans="1:5">
      <c r="A20" s="14">
        <v>13</v>
      </c>
      <c r="B20" s="20" t="s">
        <v>22</v>
      </c>
      <c r="C20" s="18">
        <f>SUM(C15,C11,C10,C8)</f>
        <v>17341025</v>
      </c>
      <c r="D20" s="19">
        <f>SUM(D15,D11,D10,D8,D12:D13)</f>
        <v>18341025</v>
      </c>
      <c r="E20" s="19">
        <f>SUM(E15,E11,E10,E8,E12:E13)</f>
        <v>20191025</v>
      </c>
    </row>
    <row r="21" spans="1:5">
      <c r="A21" s="14">
        <v>14</v>
      </c>
      <c r="B21" s="15" t="s">
        <v>23</v>
      </c>
      <c r="C21" s="21">
        <f>'[1]1.bevétel'!F40</f>
        <v>1399604</v>
      </c>
      <c r="D21" s="22">
        <f>'[1]1.bevétel'!G55+'[1]1.bevétel'!G40</f>
        <v>1399604</v>
      </c>
      <c r="E21" s="22">
        <f>'[1]1.bevétel'!H55+'[1]1.bevétel'!H40</f>
        <v>4270214</v>
      </c>
    </row>
    <row r="22" spans="1:5">
      <c r="A22" s="14">
        <v>15</v>
      </c>
      <c r="B22" s="15" t="s">
        <v>24</v>
      </c>
      <c r="C22" s="18"/>
      <c r="D22" s="19"/>
      <c r="E22" s="19"/>
    </row>
    <row r="23" spans="1:5">
      <c r="A23" s="14">
        <v>16</v>
      </c>
      <c r="B23" s="15" t="s">
        <v>25</v>
      </c>
      <c r="C23" s="18"/>
      <c r="D23" s="19"/>
      <c r="E23" s="19"/>
    </row>
    <row r="24" spans="1:5">
      <c r="A24" s="14">
        <v>17</v>
      </c>
      <c r="B24" s="15" t="s">
        <v>26</v>
      </c>
      <c r="C24" s="18"/>
      <c r="D24" s="19"/>
      <c r="E24" s="19"/>
    </row>
    <row r="25" spans="1:5">
      <c r="A25" s="14">
        <v>18</v>
      </c>
      <c r="B25" s="15" t="s">
        <v>27</v>
      </c>
      <c r="C25" s="18"/>
      <c r="D25" s="19"/>
      <c r="E25" s="19"/>
    </row>
    <row r="26" spans="1:5">
      <c r="A26" s="14">
        <v>19</v>
      </c>
      <c r="B26" s="20" t="s">
        <v>28</v>
      </c>
      <c r="C26" s="18">
        <f>SUM(C21)</f>
        <v>1399604</v>
      </c>
      <c r="D26" s="19">
        <f>SUM(D21)</f>
        <v>1399604</v>
      </c>
      <c r="E26" s="19">
        <f>SUM(E21)</f>
        <v>4270214</v>
      </c>
    </row>
    <row r="27" spans="1:5">
      <c r="A27" s="14">
        <v>20</v>
      </c>
      <c r="B27" s="15" t="s">
        <v>29</v>
      </c>
      <c r="C27" s="18">
        <f>'[1]1.bevétel'!F76</f>
        <v>200000</v>
      </c>
      <c r="D27" s="19">
        <f>'[1]1.bevétel'!G76</f>
        <v>200000</v>
      </c>
      <c r="E27" s="19">
        <f>'[1]1.bevétel'!H76</f>
        <v>200000</v>
      </c>
    </row>
    <row r="28" spans="1:5">
      <c r="A28" s="14">
        <v>21</v>
      </c>
      <c r="B28" s="15" t="s">
        <v>30</v>
      </c>
      <c r="C28" s="18"/>
      <c r="D28" s="19"/>
      <c r="E28" s="19"/>
    </row>
    <row r="29" spans="1:5">
      <c r="A29" s="14">
        <v>22</v>
      </c>
      <c r="B29" s="15" t="s">
        <v>31</v>
      </c>
      <c r="C29" s="21">
        <f>'[1]1.bevétel'!F76</f>
        <v>200000</v>
      </c>
      <c r="D29" s="22">
        <f>'[1]1.bevétel'!G76</f>
        <v>200000</v>
      </c>
      <c r="E29" s="22">
        <f>'[1]1.bevétel'!H76</f>
        <v>200000</v>
      </c>
    </row>
    <row r="30" spans="1:5">
      <c r="A30" s="14">
        <v>23</v>
      </c>
      <c r="B30" s="15" t="s">
        <v>32</v>
      </c>
      <c r="C30" s="21"/>
      <c r="D30" s="22"/>
      <c r="E30" s="22"/>
    </row>
    <row r="31" spans="1:5">
      <c r="A31" s="14">
        <v>24</v>
      </c>
      <c r="B31" s="15" t="s">
        <v>33</v>
      </c>
      <c r="C31" s="21">
        <f>'[1]1.bevétel'!F77</f>
        <v>0</v>
      </c>
      <c r="D31" s="22">
        <f>'[1]1.bevétel'!G77</f>
        <v>0</v>
      </c>
      <c r="E31" s="22">
        <f>'[1]1.bevétel'!H77</f>
        <v>0</v>
      </c>
    </row>
    <row r="32" spans="1:5">
      <c r="A32" s="14">
        <v>25</v>
      </c>
      <c r="B32" s="15" t="s">
        <v>34</v>
      </c>
      <c r="C32" s="21"/>
      <c r="D32" s="22"/>
      <c r="E32" s="22"/>
    </row>
    <row r="33" spans="1:5">
      <c r="A33" s="14">
        <v>26</v>
      </c>
      <c r="B33" s="15" t="s">
        <v>35</v>
      </c>
      <c r="C33" s="21"/>
      <c r="D33" s="22"/>
      <c r="E33" s="22"/>
    </row>
    <row r="34" spans="1:5">
      <c r="A34" s="14">
        <v>27</v>
      </c>
      <c r="B34" s="15" t="s">
        <v>36</v>
      </c>
      <c r="C34" s="21">
        <f>'[1]1.bevétel'!F78+'[1]1.bevétel'!F56</f>
        <v>10000</v>
      </c>
      <c r="D34" s="22">
        <f>'[1]1.bevétel'!G78+'[1]1.bevétel'!G56</f>
        <v>10000</v>
      </c>
      <c r="E34" s="22">
        <f>'[1]1.bevétel'!H78+'[1]1.bevétel'!H56</f>
        <v>270000</v>
      </c>
    </row>
    <row r="35" spans="1:5" ht="31.5">
      <c r="A35" s="14">
        <v>28</v>
      </c>
      <c r="B35" s="15" t="s">
        <v>37</v>
      </c>
      <c r="C35" s="18"/>
      <c r="D35" s="19"/>
      <c r="E35" s="19"/>
    </row>
    <row r="36" spans="1:5">
      <c r="A36" s="14">
        <v>29</v>
      </c>
      <c r="B36" s="15" t="s">
        <v>38</v>
      </c>
      <c r="C36" s="18"/>
      <c r="D36" s="19"/>
      <c r="E36" s="19"/>
    </row>
    <row r="37" spans="1:5">
      <c r="A37" s="14">
        <v>30</v>
      </c>
      <c r="B37" s="15" t="s">
        <v>39</v>
      </c>
      <c r="C37" s="18"/>
      <c r="D37" s="19"/>
      <c r="E37" s="19"/>
    </row>
    <row r="38" spans="1:5">
      <c r="A38" s="14">
        <v>31</v>
      </c>
      <c r="B38" s="20" t="s">
        <v>40</v>
      </c>
      <c r="C38" s="18">
        <f>SUM(C34,C31,C27)</f>
        <v>210000</v>
      </c>
      <c r="D38" s="19">
        <f>SUM(D34,D31,D27)</f>
        <v>210000</v>
      </c>
      <c r="E38" s="19">
        <f>SUM(E34,E31,E27)</f>
        <v>470000</v>
      </c>
    </row>
    <row r="39" spans="1:5">
      <c r="A39" s="14">
        <v>32</v>
      </c>
      <c r="B39" s="23" t="s">
        <v>41</v>
      </c>
      <c r="C39" s="24">
        <f>'[1]1.bevétel'!F53</f>
        <v>608664</v>
      </c>
      <c r="D39" s="25"/>
      <c r="E39" s="26">
        <f>'[1]1.bevétel'!H53</f>
        <v>608664</v>
      </c>
    </row>
    <row r="40" spans="1:5">
      <c r="A40" s="14">
        <v>33</v>
      </c>
      <c r="B40" s="27" t="s">
        <v>42</v>
      </c>
      <c r="C40" s="28">
        <f>'[1]1.bevétel'!F16</f>
        <v>80000</v>
      </c>
      <c r="D40" s="29">
        <f>'[1]1.bevétel'!G16+'[1]1.bevétel'!G57</f>
        <v>120350</v>
      </c>
      <c r="E40" s="29">
        <f>'[1]1.bevétel'!H16+'[1]1.bevétel'!H57</f>
        <v>160350</v>
      </c>
    </row>
    <row r="41" spans="1:5">
      <c r="A41" s="14">
        <v>34</v>
      </c>
      <c r="B41" s="27" t="s">
        <v>43</v>
      </c>
      <c r="C41" s="30"/>
      <c r="D41" s="31"/>
      <c r="E41" s="31"/>
    </row>
    <row r="42" spans="1:5">
      <c r="A42" s="14">
        <v>35</v>
      </c>
      <c r="B42" s="27" t="s">
        <v>44</v>
      </c>
      <c r="C42" s="28">
        <f>C40</f>
        <v>80000</v>
      </c>
      <c r="D42" s="29">
        <f>D40</f>
        <v>120350</v>
      </c>
      <c r="E42" s="29">
        <f>E40</f>
        <v>160350</v>
      </c>
    </row>
    <row r="43" spans="1:5">
      <c r="A43" s="14">
        <v>36</v>
      </c>
      <c r="B43" s="27" t="s">
        <v>45</v>
      </c>
      <c r="C43" s="30"/>
      <c r="D43" s="31"/>
      <c r="E43" s="31"/>
    </row>
    <row r="44" spans="1:5">
      <c r="A44" s="14">
        <v>37</v>
      </c>
      <c r="B44" s="27" t="s">
        <v>46</v>
      </c>
      <c r="C44" s="31">
        <f>'[1]1.bevétel'!F15-'[1]3b. Ökét vállalt feladatok'!C45</f>
        <v>0</v>
      </c>
      <c r="D44" s="31">
        <f>'[1]1.bevétel'!G15-'[1]3b. Ökét vállalt feladatok'!D45</f>
        <v>0</v>
      </c>
      <c r="E44" s="31">
        <f>'[1]1.bevétel'!H15-'[1]3b. Ökét vállalt feladatok'!E45</f>
        <v>0</v>
      </c>
    </row>
    <row r="45" spans="1:5">
      <c r="A45" s="14">
        <v>38</v>
      </c>
      <c r="B45" s="27" t="s">
        <v>47</v>
      </c>
      <c r="C45" s="30"/>
      <c r="D45" s="31"/>
      <c r="E45" s="31"/>
    </row>
    <row r="46" spans="1:5">
      <c r="A46" s="14">
        <v>39</v>
      </c>
      <c r="B46" s="27" t="s">
        <v>48</v>
      </c>
      <c r="C46" s="30"/>
      <c r="D46" s="31"/>
      <c r="E46" s="31"/>
    </row>
    <row r="47" spans="1:5">
      <c r="A47" s="14">
        <v>40</v>
      </c>
      <c r="B47" s="27" t="s">
        <v>49</v>
      </c>
      <c r="C47" s="30"/>
      <c r="D47" s="31"/>
      <c r="E47" s="31"/>
    </row>
    <row r="48" spans="1:5">
      <c r="A48" s="14">
        <v>41</v>
      </c>
      <c r="B48" s="27" t="s">
        <v>50</v>
      </c>
      <c r="C48" s="30"/>
      <c r="D48" s="31"/>
      <c r="E48" s="31"/>
    </row>
    <row r="49" spans="1:5">
      <c r="A49" s="14">
        <v>42</v>
      </c>
      <c r="B49" s="27" t="s">
        <v>51</v>
      </c>
      <c r="C49" s="30"/>
      <c r="D49" s="31"/>
      <c r="E49" s="31"/>
    </row>
    <row r="50" spans="1:5">
      <c r="A50" s="14">
        <v>43</v>
      </c>
      <c r="B50" s="27" t="s">
        <v>52</v>
      </c>
      <c r="C50" s="30"/>
      <c r="D50" s="31"/>
      <c r="E50" s="31"/>
    </row>
    <row r="51" spans="1:5">
      <c r="A51" s="14">
        <v>44</v>
      </c>
      <c r="B51" s="27" t="s">
        <v>53</v>
      </c>
      <c r="C51" s="30"/>
      <c r="D51" s="31"/>
      <c r="E51" s="31"/>
    </row>
    <row r="52" spans="1:5">
      <c r="A52" s="14">
        <v>45</v>
      </c>
      <c r="B52" s="27" t="s">
        <v>54</v>
      </c>
      <c r="C52" s="30"/>
      <c r="D52" s="31"/>
      <c r="E52" s="31"/>
    </row>
    <row r="53" spans="1:5">
      <c r="A53" s="14">
        <v>46</v>
      </c>
      <c r="B53" s="27" t="s">
        <v>55</v>
      </c>
      <c r="C53" s="28">
        <f>'[1]1.bevétel'!F71</f>
        <v>240520</v>
      </c>
      <c r="D53" s="29">
        <f>'[1]1.bevétel'!G71</f>
        <v>240520</v>
      </c>
      <c r="E53" s="29">
        <f>'[1]1.bevétel'!H71</f>
        <v>240520</v>
      </c>
    </row>
    <row r="54" spans="1:5">
      <c r="A54" s="14">
        <v>47</v>
      </c>
      <c r="B54" s="27" t="s">
        <v>56</v>
      </c>
      <c r="C54" s="30"/>
      <c r="D54" s="31"/>
      <c r="E54" s="31"/>
    </row>
    <row r="55" spans="1:5">
      <c r="A55" s="14">
        <v>48</v>
      </c>
      <c r="B55" s="27" t="s">
        <v>57</v>
      </c>
      <c r="C55" s="30"/>
      <c r="D55" s="31"/>
      <c r="E55" s="31"/>
    </row>
    <row r="56" spans="1:5">
      <c r="A56" s="14">
        <v>49</v>
      </c>
      <c r="B56" s="27" t="s">
        <v>58</v>
      </c>
      <c r="C56" s="28">
        <f>'[1]1.bevétel'!F17</f>
        <v>1000</v>
      </c>
      <c r="D56" s="29">
        <f>'[1]1.bevétel'!G17</f>
        <v>1000</v>
      </c>
      <c r="E56" s="29">
        <f>'[1]1.bevétel'!H17</f>
        <v>1000</v>
      </c>
    </row>
    <row r="57" spans="1:5">
      <c r="A57" s="14">
        <v>50</v>
      </c>
      <c r="B57" s="27" t="s">
        <v>59</v>
      </c>
      <c r="C57" s="30"/>
      <c r="D57" s="31"/>
      <c r="E57" s="31"/>
    </row>
    <row r="58" spans="1:5">
      <c r="A58" s="14">
        <v>51</v>
      </c>
      <c r="B58" s="27" t="s">
        <v>60</v>
      </c>
      <c r="C58" s="30"/>
      <c r="D58" s="31"/>
      <c r="E58" s="31"/>
    </row>
    <row r="59" spans="1:5">
      <c r="A59" s="14">
        <v>52</v>
      </c>
      <c r="B59" s="27" t="s">
        <v>61</v>
      </c>
      <c r="C59" s="30"/>
      <c r="D59" s="31"/>
      <c r="E59" s="31"/>
    </row>
    <row r="60" spans="1:5">
      <c r="A60" s="14">
        <v>53</v>
      </c>
      <c r="B60" s="27" t="s">
        <v>62</v>
      </c>
      <c r="C60" s="30"/>
      <c r="D60" s="31"/>
      <c r="E60" s="31"/>
    </row>
    <row r="61" spans="1:5">
      <c r="A61" s="14">
        <v>54</v>
      </c>
      <c r="B61" s="27" t="s">
        <v>63</v>
      </c>
      <c r="C61" s="28">
        <f>'[1]1.bevétel'!F18+'[1]1.bevétel'!F47+'[1]1.bevétel'!F52</f>
        <v>50000</v>
      </c>
      <c r="D61" s="29">
        <f>'[1]1.bevétel'!G18+'[1]1.bevétel'!G53+'[1]1.bevétel'!G47+'[1]1.bevétel'!G61+'[1]1.bevétel'!G82+'[1]1.bevétel'!G86+'[1]1.bevétel'!G52</f>
        <v>658664</v>
      </c>
      <c r="E61" s="29">
        <f>'[1]1.bevétel'!H18+'[1]1.bevétel'!H47+'[1]1.bevétel'!H61+'[1]1.bevétel'!H82+'[1]1.bevétel'!H86+'[1]1.bevétel'!H52+'[1]1.bevétel'!H95</f>
        <v>80100</v>
      </c>
    </row>
    <row r="62" spans="1:5">
      <c r="A62" s="14">
        <v>55</v>
      </c>
      <c r="B62" s="32" t="s">
        <v>64</v>
      </c>
      <c r="C62" s="30">
        <f>SUM(C61,C56,C53,C39:C40)</f>
        <v>980184</v>
      </c>
      <c r="D62" s="31">
        <f>SUM(D61,D56,D53,D40)</f>
        <v>1020534</v>
      </c>
      <c r="E62" s="31">
        <f>SUM(E61,E56,E53,E40+E39)</f>
        <v>1090634</v>
      </c>
    </row>
    <row r="63" spans="1:5">
      <c r="A63" s="14">
        <v>56</v>
      </c>
      <c r="B63" s="27" t="s">
        <v>65</v>
      </c>
      <c r="C63" s="30"/>
      <c r="D63" s="31"/>
      <c r="E63" s="31"/>
    </row>
    <row r="64" spans="1:5">
      <c r="A64" s="14">
        <v>57</v>
      </c>
      <c r="B64" s="27" t="s">
        <v>66</v>
      </c>
      <c r="C64" s="29">
        <f>'[1]1.bevétel'!F19</f>
        <v>0</v>
      </c>
      <c r="D64" s="29">
        <f>'[1]1.bevétel'!G19</f>
        <v>0</v>
      </c>
      <c r="E64" s="29">
        <f>'[1]1.bevétel'!H19</f>
        <v>0</v>
      </c>
    </row>
    <row r="65" spans="1:5">
      <c r="A65" s="14">
        <v>58</v>
      </c>
      <c r="B65" s="32" t="s">
        <v>67</v>
      </c>
      <c r="C65" s="31">
        <f>SUM(C64)</f>
        <v>0</v>
      </c>
      <c r="D65" s="31">
        <f>SUM(D64)</f>
        <v>0</v>
      </c>
      <c r="E65" s="31">
        <f>SUM(E64)</f>
        <v>0</v>
      </c>
    </row>
    <row r="66" spans="1:5">
      <c r="A66" s="14">
        <v>59</v>
      </c>
      <c r="B66" s="23" t="s">
        <v>68</v>
      </c>
      <c r="C66" s="30"/>
      <c r="D66" s="31"/>
      <c r="E66" s="31"/>
    </row>
    <row r="67" spans="1:5">
      <c r="A67" s="14">
        <v>60</v>
      </c>
      <c r="B67" s="33" t="s">
        <v>69</v>
      </c>
      <c r="C67" s="30"/>
      <c r="D67" s="31"/>
      <c r="E67" s="31"/>
    </row>
    <row r="68" spans="1:5" ht="31.5">
      <c r="A68" s="14">
        <v>61</v>
      </c>
      <c r="B68" s="27" t="s">
        <v>70</v>
      </c>
      <c r="C68" s="30"/>
      <c r="D68" s="31"/>
      <c r="E68" s="31"/>
    </row>
    <row r="69" spans="1:5">
      <c r="A69" s="14">
        <v>62</v>
      </c>
      <c r="B69" s="27" t="s">
        <v>71</v>
      </c>
      <c r="C69" s="28"/>
      <c r="D69" s="29"/>
      <c r="E69" s="29"/>
    </row>
    <row r="70" spans="1:5">
      <c r="A70" s="14">
        <v>63</v>
      </c>
      <c r="B70" s="27" t="s">
        <v>72</v>
      </c>
      <c r="C70" s="30"/>
      <c r="D70" s="31"/>
      <c r="E70" s="31"/>
    </row>
    <row r="71" spans="1:5">
      <c r="A71" s="14">
        <v>64</v>
      </c>
      <c r="B71" s="32" t="s">
        <v>73</v>
      </c>
      <c r="C71" s="30"/>
      <c r="D71" s="31"/>
      <c r="E71" s="31"/>
    </row>
    <row r="72" spans="1:5">
      <c r="A72" s="14">
        <v>65</v>
      </c>
      <c r="B72" s="32" t="s">
        <v>74</v>
      </c>
      <c r="C72" s="30"/>
      <c r="D72" s="31"/>
      <c r="E72" s="31"/>
    </row>
    <row r="73" spans="1:5">
      <c r="A73" s="14">
        <v>66</v>
      </c>
      <c r="B73" s="27" t="s">
        <v>75</v>
      </c>
      <c r="C73" s="31">
        <f>'[1]1.bevétel'!F91</f>
        <v>0</v>
      </c>
      <c r="D73" s="31">
        <f>'[1]1.bevétel'!G91</f>
        <v>0</v>
      </c>
      <c r="E73" s="31">
        <f>'[1]1.bevétel'!H91</f>
        <v>0</v>
      </c>
    </row>
    <row r="74" spans="1:5">
      <c r="A74" s="14">
        <v>67</v>
      </c>
      <c r="B74" s="27" t="s">
        <v>76</v>
      </c>
      <c r="C74" s="28">
        <f>'[1]1.bevétel'!F102</f>
        <v>6697036</v>
      </c>
      <c r="D74" s="29">
        <f>'[1]1.bevétel'!G102</f>
        <v>6697036</v>
      </c>
      <c r="E74" s="29">
        <f>'[1]1.bevétel'!H102</f>
        <v>6697036</v>
      </c>
    </row>
    <row r="75" spans="1:5">
      <c r="A75" s="14">
        <v>68</v>
      </c>
      <c r="B75" s="27" t="s">
        <v>77</v>
      </c>
      <c r="C75" s="30">
        <f>'[1]1.bevétel'!F104</f>
        <v>0</v>
      </c>
      <c r="D75" s="31">
        <f>'[1]1.bevétel'!G104</f>
        <v>720740</v>
      </c>
      <c r="E75" s="31">
        <f>'[1]1.bevétel'!H104</f>
        <v>720740</v>
      </c>
    </row>
    <row r="76" spans="1:5">
      <c r="A76" s="14">
        <v>69</v>
      </c>
      <c r="B76" s="27" t="s">
        <v>78</v>
      </c>
      <c r="C76" s="30"/>
      <c r="D76" s="31"/>
      <c r="E76" s="31"/>
    </row>
    <row r="77" spans="1:5">
      <c r="A77" s="14">
        <v>70</v>
      </c>
      <c r="B77" s="27" t="s">
        <v>79</v>
      </c>
      <c r="C77" s="30"/>
      <c r="D77" s="31"/>
      <c r="E77" s="31"/>
    </row>
    <row r="78" spans="1:5" ht="16.5" thickBot="1">
      <c r="A78" s="14">
        <v>71</v>
      </c>
      <c r="B78" s="34" t="s">
        <v>80</v>
      </c>
      <c r="C78" s="35">
        <f>SUM(C74:C77)</f>
        <v>6697036</v>
      </c>
      <c r="D78" s="36">
        <f>SUM(D74:D77)</f>
        <v>7417776</v>
      </c>
      <c r="E78" s="36">
        <f>SUM(E73:E77)</f>
        <v>7417776</v>
      </c>
    </row>
    <row r="79" spans="1:5" ht="17.25" thickTop="1" thickBot="1">
      <c r="A79" s="14">
        <v>72</v>
      </c>
      <c r="B79" s="37" t="s">
        <v>81</v>
      </c>
      <c r="C79" s="38">
        <f>SUM(C78,C62,C38,C26,C20)</f>
        <v>26627849</v>
      </c>
      <c r="D79" s="39">
        <f>SUM(D78,D62,D38,D26,D20)</f>
        <v>28388939</v>
      </c>
      <c r="E79" s="39">
        <f>SUM(E78,E62,E38,E26,E20+E65)</f>
        <v>33439649</v>
      </c>
    </row>
    <row r="80" spans="1:5" ht="16.5" thickTop="1">
      <c r="A80" s="14">
        <v>73</v>
      </c>
      <c r="B80" s="40" t="s">
        <v>82</v>
      </c>
      <c r="C80" s="24">
        <f>'[1]2.kiadás'!F14+'[1]2.kiadás'!F29+'[1]2.kiadás'!F43+'[1]2.kiadás'!F65+'[1]2.kiadás'!F53</f>
        <v>9940990</v>
      </c>
      <c r="D80" s="25">
        <f>'[1]2.kiadás'!G14+'[1]2.kiadás'!G29+'[1]2.kiadás'!G43+'[1]2.kiadás'!G65+'[1]2.kiadás'!G53</f>
        <v>11159452</v>
      </c>
      <c r="E80" s="25">
        <f>'[1]2.kiadás'!H14+'[1]2.kiadás'!H29+'[1]2.kiadás'!H43+'[1]2.kiadás'!H65+'[1]2.kiadás'!H53</f>
        <v>12875252</v>
      </c>
    </row>
    <row r="81" spans="1:5">
      <c r="A81" s="14">
        <v>74</v>
      </c>
      <c r="B81" s="27" t="s">
        <v>83</v>
      </c>
      <c r="C81" s="30">
        <f>'[1]2.kiadás'!F15+'[1]2.kiadás'!F30+'[1]2.kiadás'!F44+'[1]2.kiadás'!F66</f>
        <v>1483986</v>
      </c>
      <c r="D81" s="31">
        <f>'[1]2.kiadás'!G15+'[1]2.kiadás'!G30+'[1]2.kiadás'!G44+'[1]2.kiadás'!G66</f>
        <v>1583986</v>
      </c>
      <c r="E81" s="31">
        <f>'[1]2.kiadás'!H15+'[1]2.kiadás'!H30+'[1]2.kiadás'!H44+'[1]2.kiadás'!H66</f>
        <v>1733986</v>
      </c>
    </row>
    <row r="82" spans="1:5">
      <c r="A82" s="14">
        <v>75</v>
      </c>
      <c r="B82" s="27" t="s">
        <v>84</v>
      </c>
      <c r="C82" s="31">
        <f>'[1]2.kiadás'!F16+'[1]2.kiadás'!F25+'[1]2.kiadás'!F31+'[1]2.kiadás'!F45+'[1]2.kiadás'!F50+'[1]2.kiadás'!F55+'[1]2.kiadás'!F67+'[1]2.kiadás'!F76+'[1]2.kiadás'!F82+'[1]2.kiadás'!F88+'[1]2.kiadás'!F79-'[1]3b. Ökét vállalt feladatok'!C81+'[1]2.kiadás'!F94</f>
        <v>6030446</v>
      </c>
      <c r="D82" s="31">
        <f>'[1]2.kiadás'!G16+'[1]2.kiadás'!G25+'[1]2.kiadás'!G31+'[1]2.kiadás'!G45+'[1]2.kiadás'!G50+'[1]2.kiadás'!G55+'[1]2.kiadás'!G67+'[1]2.kiadás'!G76+'[1]2.kiadás'!G82+'[1]2.kiadás'!G88+'[1]2.kiadás'!G79-'[1]3b. Ökét vállalt feladatok'!D81+'[1]2.kiadás'!G94</f>
        <v>6318053</v>
      </c>
      <c r="E82" s="31">
        <f>'[1]2.kiadás'!H16+'[1]2.kiadás'!H25+'[1]2.kiadás'!H31+'[1]2.kiadás'!H45+'[1]2.kiadás'!H50+'[1]2.kiadás'!H55+'[1]2.kiadás'!H67+'[1]2.kiadás'!H76+'[1]2.kiadás'!H82+'[1]2.kiadás'!H88+'[1]2.kiadás'!H79-'[1]3b. Ökét vállalt feladatok'!E81+'[1]2.kiadás'!H94</f>
        <v>6149341</v>
      </c>
    </row>
    <row r="83" spans="1:5">
      <c r="A83" s="14">
        <v>76</v>
      </c>
      <c r="B83" s="27" t="s">
        <v>85</v>
      </c>
      <c r="C83" s="28">
        <f>'[1]2.kiadás'!F79</f>
        <v>0</v>
      </c>
      <c r="D83" s="29"/>
      <c r="E83" s="29"/>
    </row>
    <row r="84" spans="1:5">
      <c r="A84" s="14">
        <v>77</v>
      </c>
      <c r="B84" s="27" t="s">
        <v>86</v>
      </c>
      <c r="C84" s="28">
        <f>C83</f>
        <v>0</v>
      </c>
      <c r="D84" s="29">
        <f>D83</f>
        <v>0</v>
      </c>
      <c r="E84" s="29">
        <f>E83</f>
        <v>0</v>
      </c>
    </row>
    <row r="85" spans="1:5">
      <c r="A85" s="14">
        <v>78</v>
      </c>
      <c r="B85" s="27" t="s">
        <v>87</v>
      </c>
      <c r="C85" s="28"/>
      <c r="D85" s="29"/>
      <c r="E85" s="29"/>
    </row>
    <row r="86" spans="1:5">
      <c r="A86" s="14">
        <v>79</v>
      </c>
      <c r="B86" s="27" t="s">
        <v>88</v>
      </c>
      <c r="C86" s="28"/>
      <c r="D86" s="29"/>
      <c r="E86" s="29"/>
    </row>
    <row r="87" spans="1:5">
      <c r="A87" s="14">
        <v>80</v>
      </c>
      <c r="B87" s="27" t="s">
        <v>89</v>
      </c>
      <c r="C87" s="28">
        <f>'[1]2.kiadás'!F89</f>
        <v>1383000</v>
      </c>
      <c r="D87" s="29">
        <f>'[1]2.kiadás'!G89</f>
        <v>1383000</v>
      </c>
      <c r="E87" s="29">
        <f>'[1]2.kiadás'!H89</f>
        <v>1383000</v>
      </c>
    </row>
    <row r="88" spans="1:5">
      <c r="A88" s="14">
        <v>81</v>
      </c>
      <c r="B88" s="27" t="s">
        <v>90</v>
      </c>
      <c r="C88" s="28"/>
      <c r="D88" s="29"/>
      <c r="E88" s="29"/>
    </row>
    <row r="89" spans="1:5">
      <c r="A89" s="14">
        <v>82</v>
      </c>
      <c r="B89" s="27" t="s">
        <v>91</v>
      </c>
      <c r="C89" s="28"/>
      <c r="D89" s="29"/>
      <c r="E89" s="29"/>
    </row>
    <row r="90" spans="1:5">
      <c r="A90" s="14">
        <v>83</v>
      </c>
      <c r="B90" s="27" t="s">
        <v>92</v>
      </c>
      <c r="C90" s="28"/>
      <c r="D90" s="29"/>
      <c r="E90" s="29"/>
    </row>
    <row r="91" spans="1:5">
      <c r="A91" s="14">
        <v>84</v>
      </c>
      <c r="B91" s="32" t="s">
        <v>93</v>
      </c>
      <c r="C91" s="30">
        <f>SUM(C87,C83)</f>
        <v>1383000</v>
      </c>
      <c r="D91" s="31">
        <f>SUM(D87,D83)</f>
        <v>1383000</v>
      </c>
      <c r="E91" s="31">
        <f>SUM(E87,E83)</f>
        <v>1383000</v>
      </c>
    </row>
    <row r="92" spans="1:5">
      <c r="A92" s="14">
        <v>85</v>
      </c>
      <c r="B92" s="27" t="s">
        <v>94</v>
      </c>
      <c r="C92" s="28"/>
      <c r="D92" s="29">
        <f>'[1]2.kiadás'!G92</f>
        <v>38422</v>
      </c>
      <c r="E92" s="29">
        <f>'[1]2.kiadás'!H92</f>
        <v>38422</v>
      </c>
    </row>
    <row r="93" spans="1:5">
      <c r="A93" s="14">
        <v>86</v>
      </c>
      <c r="B93" s="27" t="s">
        <v>95</v>
      </c>
      <c r="C93" s="28">
        <f>'[1]2.kiadás'!F40+'[1]2.kiadás'!F85</f>
        <v>961116</v>
      </c>
      <c r="D93" s="29">
        <f>'[1]2.kiadás'!G40+'[1]2.kiadás'!G85+'[1]2.kiadás'!G17</f>
        <v>961116</v>
      </c>
      <c r="E93" s="29">
        <f>'[1]2.kiadás'!H40+'[1]2.kiadás'!H85+'[1]2.kiadás'!H17</f>
        <v>961116</v>
      </c>
    </row>
    <row r="94" spans="1:5">
      <c r="A94" s="14">
        <v>87</v>
      </c>
      <c r="B94" s="27" t="s">
        <v>96</v>
      </c>
      <c r="C94" s="28"/>
      <c r="D94" s="29"/>
      <c r="E94" s="29"/>
    </row>
    <row r="95" spans="1:5">
      <c r="A95" s="14">
        <v>88</v>
      </c>
      <c r="B95" s="27" t="s">
        <v>97</v>
      </c>
      <c r="C95" s="28"/>
      <c r="D95" s="29"/>
      <c r="E95" s="29"/>
    </row>
    <row r="96" spans="1:5">
      <c r="A96" s="14">
        <v>89</v>
      </c>
      <c r="B96" s="27" t="s">
        <v>98</v>
      </c>
      <c r="C96" s="28"/>
      <c r="D96" s="29"/>
      <c r="E96" s="29"/>
    </row>
    <row r="97" spans="1:5">
      <c r="A97" s="14">
        <v>90</v>
      </c>
      <c r="B97" s="27" t="s">
        <v>99</v>
      </c>
      <c r="C97" s="28"/>
      <c r="D97" s="29"/>
      <c r="E97" s="29"/>
    </row>
    <row r="98" spans="1:5">
      <c r="A98" s="14">
        <v>91</v>
      </c>
      <c r="B98" s="27" t="s">
        <v>100</v>
      </c>
      <c r="C98" s="28"/>
      <c r="D98" s="29">
        <f>'[1]2.kiadás'!G90</f>
        <v>0</v>
      </c>
      <c r="E98" s="29">
        <f>'[1]2.kiadás'!H90</f>
        <v>0</v>
      </c>
    </row>
    <row r="99" spans="1:5">
      <c r="A99" s="14">
        <v>92</v>
      </c>
      <c r="B99" s="27" t="s">
        <v>101</v>
      </c>
      <c r="C99" s="28">
        <f>'[1]2.kiadás'!F18</f>
        <v>115200</v>
      </c>
      <c r="D99" s="29">
        <f>'[1]2.kiadás'!G18</f>
        <v>66778</v>
      </c>
      <c r="E99" s="29">
        <f>'[1]2.kiadás'!H18</f>
        <v>3165255</v>
      </c>
    </row>
    <row r="100" spans="1:5">
      <c r="A100" s="14">
        <v>93</v>
      </c>
      <c r="B100" s="32" t="s">
        <v>102</v>
      </c>
      <c r="C100" s="30">
        <f>SUM(C99,C98,C93,C92)</f>
        <v>1076316</v>
      </c>
      <c r="D100" s="31">
        <f>SUM(D99,D98,D93,D92)</f>
        <v>1066316</v>
      </c>
      <c r="E100" s="31">
        <f>SUM(E99,E98,E93,E92)</f>
        <v>4164793</v>
      </c>
    </row>
    <row r="101" spans="1:5">
      <c r="A101" s="14">
        <v>94</v>
      </c>
      <c r="B101" s="27" t="s">
        <v>103</v>
      </c>
      <c r="C101" s="28"/>
      <c r="D101" s="29"/>
      <c r="E101" s="29"/>
    </row>
    <row r="102" spans="1:5">
      <c r="A102" s="14">
        <v>95</v>
      </c>
      <c r="B102" s="27" t="s">
        <v>104</v>
      </c>
      <c r="C102" s="28"/>
      <c r="D102" s="29"/>
      <c r="E102" s="29"/>
    </row>
    <row r="103" spans="1:5">
      <c r="A103" s="14">
        <v>96</v>
      </c>
      <c r="B103" s="27" t="s">
        <v>105</v>
      </c>
      <c r="C103" s="28">
        <f>('[1]2.kiadás'!F59+'[1]2.kiadás'!F70)/1.27</f>
        <v>200901.57480314959</v>
      </c>
      <c r="D103" s="29">
        <f>('[1]2.kiadás'!G59+'[1]2.kiadás'!G70)/1.27</f>
        <v>200901.57480314959</v>
      </c>
      <c r="E103" s="29">
        <f>('[1]2.kiadás'!H59+'[1]2.kiadás'!H70)/1.27</f>
        <v>200901.57480314959</v>
      </c>
    </row>
    <row r="104" spans="1:5">
      <c r="A104" s="14">
        <v>97</v>
      </c>
      <c r="B104" s="27" t="s">
        <v>106</v>
      </c>
      <c r="C104" s="28">
        <f>'[1]2.kiadás'!F58/1.27</f>
        <v>0</v>
      </c>
      <c r="D104" s="29">
        <f>('[1]2.kiadás'!G58+'[1]2.kiadás'!G26+'[1]2.kiadás'!G32)/1.27</f>
        <v>0</v>
      </c>
      <c r="E104" s="29">
        <f>('[1]2.kiadás'!H58+'[1]2.kiadás'!H26+'[1]2.kiadás'!H32)/1.27</f>
        <v>2252000</v>
      </c>
    </row>
    <row r="105" spans="1:5">
      <c r="A105" s="14">
        <v>98</v>
      </c>
      <c r="B105" s="27" t="s">
        <v>107</v>
      </c>
      <c r="C105" s="28">
        <f>(C103+C104)*0.27</f>
        <v>54243.425196850396</v>
      </c>
      <c r="D105" s="29">
        <f>(D103+D104)*0.27</f>
        <v>54243.425196850396</v>
      </c>
      <c r="E105" s="29">
        <f>(E103+E104)*0.27</f>
        <v>662283.42519685044</v>
      </c>
    </row>
    <row r="106" spans="1:5">
      <c r="A106" s="14">
        <v>99</v>
      </c>
      <c r="B106" s="32" t="s">
        <v>108</v>
      </c>
      <c r="C106" s="30">
        <f>SUM(C103:C105)</f>
        <v>255145</v>
      </c>
      <c r="D106" s="31">
        <f>SUM(D103:D105)</f>
        <v>255145</v>
      </c>
      <c r="E106" s="31">
        <f>SUM(E103:E105)</f>
        <v>3115185</v>
      </c>
    </row>
    <row r="107" spans="1:5">
      <c r="A107" s="14">
        <v>100</v>
      </c>
      <c r="B107" s="27" t="s">
        <v>109</v>
      </c>
      <c r="C107" s="28">
        <f>SUM('[1]2.kiadás'!F61,'[1]2.kiadás'!F71)/1.27</f>
        <v>3461377.9527559057</v>
      </c>
      <c r="D107" s="28">
        <f>SUM('[1]2.kiadás'!G61,'[1]2.kiadás'!G71)/1.27</f>
        <v>3023803.9370078738</v>
      </c>
      <c r="E107" s="28">
        <f>SUM('[1]2.kiadás'!H61,'[1]2.kiadás'!H71)/1.27</f>
        <v>972705.51181102358</v>
      </c>
    </row>
    <row r="108" spans="1:5">
      <c r="A108" s="14">
        <v>101</v>
      </c>
      <c r="B108" s="27" t="s">
        <v>110</v>
      </c>
      <c r="C108" s="28"/>
      <c r="D108" s="29"/>
      <c r="E108" s="29"/>
    </row>
    <row r="109" spans="1:5">
      <c r="A109" s="14">
        <v>102</v>
      </c>
      <c r="B109" s="27" t="s">
        <v>111</v>
      </c>
      <c r="C109" s="28"/>
      <c r="D109" s="29"/>
      <c r="E109" s="29"/>
    </row>
    <row r="110" spans="1:5">
      <c r="A110" s="14">
        <v>103</v>
      </c>
      <c r="B110" s="27" t="s">
        <v>112</v>
      </c>
      <c r="C110" s="28">
        <f>C107*0.27</f>
        <v>934572.04724409455</v>
      </c>
      <c r="D110" s="28">
        <f>D107*0.27</f>
        <v>816427.06299212598</v>
      </c>
      <c r="E110" s="28">
        <f>E107*0.27</f>
        <v>262630.48818897636</v>
      </c>
    </row>
    <row r="111" spans="1:5">
      <c r="A111" s="14">
        <v>104</v>
      </c>
      <c r="B111" s="32" t="s">
        <v>113</v>
      </c>
      <c r="C111" s="30">
        <f>SUM(C107:C110)</f>
        <v>4395950</v>
      </c>
      <c r="D111" s="31">
        <f>SUM(D107:D110)</f>
        <v>3840231</v>
      </c>
      <c r="E111" s="31">
        <f>SUM(E107:E110)</f>
        <v>1235336</v>
      </c>
    </row>
    <row r="112" spans="1:5">
      <c r="A112" s="14">
        <v>105</v>
      </c>
      <c r="B112" s="27" t="s">
        <v>114</v>
      </c>
      <c r="C112" s="28"/>
      <c r="D112" s="29"/>
      <c r="E112" s="29"/>
    </row>
    <row r="113" spans="1:5">
      <c r="A113" s="14">
        <v>106</v>
      </c>
      <c r="B113" s="27" t="s">
        <v>115</v>
      </c>
      <c r="C113" s="28"/>
      <c r="D113" s="29"/>
      <c r="E113" s="29"/>
    </row>
    <row r="114" spans="1:5">
      <c r="A114" s="14">
        <v>107</v>
      </c>
      <c r="B114" s="27" t="s">
        <v>116</v>
      </c>
      <c r="C114" s="28"/>
      <c r="D114" s="29"/>
      <c r="E114" s="29"/>
    </row>
    <row r="115" spans="1:5">
      <c r="A115" s="14">
        <v>108</v>
      </c>
      <c r="B115" s="27" t="s">
        <v>117</v>
      </c>
      <c r="C115" s="28"/>
      <c r="D115" s="29"/>
      <c r="E115" s="29"/>
    </row>
    <row r="116" spans="1:5">
      <c r="A116" s="14">
        <v>109</v>
      </c>
      <c r="B116" s="32" t="s">
        <v>118</v>
      </c>
      <c r="C116" s="28"/>
      <c r="D116" s="29"/>
      <c r="E116" s="29"/>
    </row>
    <row r="117" spans="1:5">
      <c r="A117" s="14">
        <v>110</v>
      </c>
      <c r="B117" s="32" t="s">
        <v>119</v>
      </c>
      <c r="C117" s="28"/>
      <c r="D117" s="29"/>
      <c r="E117" s="29"/>
    </row>
    <row r="118" spans="1:5">
      <c r="A118" s="14">
        <v>111</v>
      </c>
      <c r="B118" s="27" t="s">
        <v>120</v>
      </c>
      <c r="C118" s="28">
        <f>'[1]2.kiadás'!F99</f>
        <v>662016</v>
      </c>
      <c r="D118" s="29">
        <f>'[1]2.kiadás'!G99</f>
        <v>1382756</v>
      </c>
      <c r="E118" s="29">
        <f>'[1]2.kiadás'!H99</f>
        <v>1382756</v>
      </c>
    </row>
    <row r="119" spans="1:5">
      <c r="A119" s="14">
        <v>112</v>
      </c>
      <c r="B119" s="27" t="s">
        <v>121</v>
      </c>
      <c r="C119" s="28"/>
      <c r="D119" s="29"/>
      <c r="E119" s="29"/>
    </row>
    <row r="120" spans="1:5">
      <c r="A120" s="14">
        <v>113</v>
      </c>
      <c r="B120" s="27" t="s">
        <v>122</v>
      </c>
      <c r="C120" s="28"/>
      <c r="D120" s="29"/>
      <c r="E120" s="29"/>
    </row>
    <row r="121" spans="1:5">
      <c r="A121" s="14">
        <v>114</v>
      </c>
      <c r="B121" s="27" t="s">
        <v>123</v>
      </c>
      <c r="C121" s="28">
        <f>'[1]2.kiadás'!F95</f>
        <v>1400000</v>
      </c>
      <c r="D121" s="29">
        <f>'[1]2.kiadás'!G95</f>
        <v>1400000</v>
      </c>
      <c r="E121" s="29">
        <f>'[1]2.kiadás'!H95</f>
        <v>1400000</v>
      </c>
    </row>
    <row r="122" spans="1:5" ht="16.5" thickBot="1">
      <c r="A122" s="14">
        <v>115</v>
      </c>
      <c r="B122" s="34" t="s">
        <v>124</v>
      </c>
      <c r="C122" s="35">
        <f>SUM(C118:C121)</f>
        <v>2062016</v>
      </c>
      <c r="D122" s="36">
        <f>SUM(D118:D121)</f>
        <v>2782756</v>
      </c>
      <c r="E122" s="36">
        <f>SUM(E118:E121)</f>
        <v>2782756</v>
      </c>
    </row>
    <row r="123" spans="1:5" ht="17.25" thickTop="1" thickBot="1">
      <c r="A123" s="14">
        <v>116</v>
      </c>
      <c r="B123" s="37" t="s">
        <v>125</v>
      </c>
      <c r="C123" s="38">
        <f>SUM(C122,C111,C106,C100,C82,C80:C81,C91)</f>
        <v>26627849</v>
      </c>
      <c r="D123" s="39">
        <f>SUM(D122,D111,D106,D100,D82,D80:D81,D91)</f>
        <v>28388939</v>
      </c>
      <c r="E123" s="39">
        <f>SUM(E122,E111,E106,E100,E82,E80:E81,E91)</f>
        <v>33439649</v>
      </c>
    </row>
    <row r="124" spans="1:5" ht="16.5" thickTop="1"/>
  </sheetData>
  <mergeCells count="5">
    <mergeCell ref="A1:E1"/>
    <mergeCell ref="A4:E4"/>
    <mergeCell ref="A5:E5"/>
    <mergeCell ref="A6:B6"/>
    <mergeCell ref="C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>
      <selection sqref="A1:XFD1048576"/>
    </sheetView>
  </sheetViews>
  <sheetFormatPr defaultColWidth="11.5703125" defaultRowHeight="15.75"/>
  <cols>
    <col min="1" max="1" width="11.5703125" style="2"/>
    <col min="2" max="2" width="63.7109375" style="2" customWidth="1"/>
    <col min="3" max="3" width="23.85546875" style="2" customWidth="1"/>
    <col min="5" max="5" width="13.42578125" bestFit="1" customWidth="1"/>
    <col min="258" max="258" width="63.7109375" customWidth="1"/>
    <col min="259" max="259" width="23.85546875" customWidth="1"/>
    <col min="261" max="261" width="13.42578125" bestFit="1" customWidth="1"/>
    <col min="514" max="514" width="63.7109375" customWidth="1"/>
    <col min="515" max="515" width="23.85546875" customWidth="1"/>
    <col min="517" max="517" width="13.42578125" bestFit="1" customWidth="1"/>
    <col min="770" max="770" width="63.7109375" customWidth="1"/>
    <col min="771" max="771" width="23.85546875" customWidth="1"/>
    <col min="773" max="773" width="13.42578125" bestFit="1" customWidth="1"/>
    <col min="1026" max="1026" width="63.7109375" customWidth="1"/>
    <col min="1027" max="1027" width="23.85546875" customWidth="1"/>
    <col min="1029" max="1029" width="13.42578125" bestFit="1" customWidth="1"/>
    <col min="1282" max="1282" width="63.7109375" customWidth="1"/>
    <col min="1283" max="1283" width="23.85546875" customWidth="1"/>
    <col min="1285" max="1285" width="13.42578125" bestFit="1" customWidth="1"/>
    <col min="1538" max="1538" width="63.7109375" customWidth="1"/>
    <col min="1539" max="1539" width="23.85546875" customWidth="1"/>
    <col min="1541" max="1541" width="13.42578125" bestFit="1" customWidth="1"/>
    <col min="1794" max="1794" width="63.7109375" customWidth="1"/>
    <col min="1795" max="1795" width="23.85546875" customWidth="1"/>
    <col min="1797" max="1797" width="13.42578125" bestFit="1" customWidth="1"/>
    <col min="2050" max="2050" width="63.7109375" customWidth="1"/>
    <col min="2051" max="2051" width="23.85546875" customWidth="1"/>
    <col min="2053" max="2053" width="13.42578125" bestFit="1" customWidth="1"/>
    <col min="2306" max="2306" width="63.7109375" customWidth="1"/>
    <col min="2307" max="2307" width="23.85546875" customWidth="1"/>
    <col min="2309" max="2309" width="13.42578125" bestFit="1" customWidth="1"/>
    <col min="2562" max="2562" width="63.7109375" customWidth="1"/>
    <col min="2563" max="2563" width="23.85546875" customWidth="1"/>
    <col min="2565" max="2565" width="13.42578125" bestFit="1" customWidth="1"/>
    <col min="2818" max="2818" width="63.7109375" customWidth="1"/>
    <col min="2819" max="2819" width="23.85546875" customWidth="1"/>
    <col min="2821" max="2821" width="13.42578125" bestFit="1" customWidth="1"/>
    <col min="3074" max="3074" width="63.7109375" customWidth="1"/>
    <col min="3075" max="3075" width="23.85546875" customWidth="1"/>
    <col min="3077" max="3077" width="13.42578125" bestFit="1" customWidth="1"/>
    <col min="3330" max="3330" width="63.7109375" customWidth="1"/>
    <col min="3331" max="3331" width="23.85546875" customWidth="1"/>
    <col min="3333" max="3333" width="13.42578125" bestFit="1" customWidth="1"/>
    <col min="3586" max="3586" width="63.7109375" customWidth="1"/>
    <col min="3587" max="3587" width="23.85546875" customWidth="1"/>
    <col min="3589" max="3589" width="13.42578125" bestFit="1" customWidth="1"/>
    <col min="3842" max="3842" width="63.7109375" customWidth="1"/>
    <col min="3843" max="3843" width="23.85546875" customWidth="1"/>
    <col min="3845" max="3845" width="13.42578125" bestFit="1" customWidth="1"/>
    <col min="4098" max="4098" width="63.7109375" customWidth="1"/>
    <col min="4099" max="4099" width="23.85546875" customWidth="1"/>
    <col min="4101" max="4101" width="13.42578125" bestFit="1" customWidth="1"/>
    <col min="4354" max="4354" width="63.7109375" customWidth="1"/>
    <col min="4355" max="4355" width="23.85546875" customWidth="1"/>
    <col min="4357" max="4357" width="13.42578125" bestFit="1" customWidth="1"/>
    <col min="4610" max="4610" width="63.7109375" customWidth="1"/>
    <col min="4611" max="4611" width="23.85546875" customWidth="1"/>
    <col min="4613" max="4613" width="13.42578125" bestFit="1" customWidth="1"/>
    <col min="4866" max="4866" width="63.7109375" customWidth="1"/>
    <col min="4867" max="4867" width="23.85546875" customWidth="1"/>
    <col min="4869" max="4869" width="13.42578125" bestFit="1" customWidth="1"/>
    <col min="5122" max="5122" width="63.7109375" customWidth="1"/>
    <col min="5123" max="5123" width="23.85546875" customWidth="1"/>
    <col min="5125" max="5125" width="13.42578125" bestFit="1" customWidth="1"/>
    <col min="5378" max="5378" width="63.7109375" customWidth="1"/>
    <col min="5379" max="5379" width="23.85546875" customWidth="1"/>
    <col min="5381" max="5381" width="13.42578125" bestFit="1" customWidth="1"/>
    <col min="5634" max="5634" width="63.7109375" customWidth="1"/>
    <col min="5635" max="5635" width="23.85546875" customWidth="1"/>
    <col min="5637" max="5637" width="13.42578125" bestFit="1" customWidth="1"/>
    <col min="5890" max="5890" width="63.7109375" customWidth="1"/>
    <col min="5891" max="5891" width="23.85546875" customWidth="1"/>
    <col min="5893" max="5893" width="13.42578125" bestFit="1" customWidth="1"/>
    <col min="6146" max="6146" width="63.7109375" customWidth="1"/>
    <col min="6147" max="6147" width="23.85546875" customWidth="1"/>
    <col min="6149" max="6149" width="13.42578125" bestFit="1" customWidth="1"/>
    <col min="6402" max="6402" width="63.7109375" customWidth="1"/>
    <col min="6403" max="6403" width="23.85546875" customWidth="1"/>
    <col min="6405" max="6405" width="13.42578125" bestFit="1" customWidth="1"/>
    <col min="6658" max="6658" width="63.7109375" customWidth="1"/>
    <col min="6659" max="6659" width="23.85546875" customWidth="1"/>
    <col min="6661" max="6661" width="13.42578125" bestFit="1" customWidth="1"/>
    <col min="6914" max="6914" width="63.7109375" customWidth="1"/>
    <col min="6915" max="6915" width="23.85546875" customWidth="1"/>
    <col min="6917" max="6917" width="13.42578125" bestFit="1" customWidth="1"/>
    <col min="7170" max="7170" width="63.7109375" customWidth="1"/>
    <col min="7171" max="7171" width="23.85546875" customWidth="1"/>
    <col min="7173" max="7173" width="13.42578125" bestFit="1" customWidth="1"/>
    <col min="7426" max="7426" width="63.7109375" customWidth="1"/>
    <col min="7427" max="7427" width="23.85546875" customWidth="1"/>
    <col min="7429" max="7429" width="13.42578125" bestFit="1" customWidth="1"/>
    <col min="7682" max="7682" width="63.7109375" customWidth="1"/>
    <col min="7683" max="7683" width="23.85546875" customWidth="1"/>
    <col min="7685" max="7685" width="13.42578125" bestFit="1" customWidth="1"/>
    <col min="7938" max="7938" width="63.7109375" customWidth="1"/>
    <col min="7939" max="7939" width="23.85546875" customWidth="1"/>
    <col min="7941" max="7941" width="13.42578125" bestFit="1" customWidth="1"/>
    <col min="8194" max="8194" width="63.7109375" customWidth="1"/>
    <col min="8195" max="8195" width="23.85546875" customWidth="1"/>
    <col min="8197" max="8197" width="13.42578125" bestFit="1" customWidth="1"/>
    <col min="8450" max="8450" width="63.7109375" customWidth="1"/>
    <col min="8451" max="8451" width="23.85546875" customWidth="1"/>
    <col min="8453" max="8453" width="13.42578125" bestFit="1" customWidth="1"/>
    <col min="8706" max="8706" width="63.7109375" customWidth="1"/>
    <col min="8707" max="8707" width="23.85546875" customWidth="1"/>
    <col min="8709" max="8709" width="13.42578125" bestFit="1" customWidth="1"/>
    <col min="8962" max="8962" width="63.7109375" customWidth="1"/>
    <col min="8963" max="8963" width="23.85546875" customWidth="1"/>
    <col min="8965" max="8965" width="13.42578125" bestFit="1" customWidth="1"/>
    <col min="9218" max="9218" width="63.7109375" customWidth="1"/>
    <col min="9219" max="9219" width="23.85546875" customWidth="1"/>
    <col min="9221" max="9221" width="13.42578125" bestFit="1" customWidth="1"/>
    <col min="9474" max="9474" width="63.7109375" customWidth="1"/>
    <col min="9475" max="9475" width="23.85546875" customWidth="1"/>
    <col min="9477" max="9477" width="13.42578125" bestFit="1" customWidth="1"/>
    <col min="9730" max="9730" width="63.7109375" customWidth="1"/>
    <col min="9731" max="9731" width="23.85546875" customWidth="1"/>
    <col min="9733" max="9733" width="13.42578125" bestFit="1" customWidth="1"/>
    <col min="9986" max="9986" width="63.7109375" customWidth="1"/>
    <col min="9987" max="9987" width="23.85546875" customWidth="1"/>
    <col min="9989" max="9989" width="13.42578125" bestFit="1" customWidth="1"/>
    <col min="10242" max="10242" width="63.7109375" customWidth="1"/>
    <col min="10243" max="10243" width="23.85546875" customWidth="1"/>
    <col min="10245" max="10245" width="13.42578125" bestFit="1" customWidth="1"/>
    <col min="10498" max="10498" width="63.7109375" customWidth="1"/>
    <col min="10499" max="10499" width="23.85546875" customWidth="1"/>
    <col min="10501" max="10501" width="13.42578125" bestFit="1" customWidth="1"/>
    <col min="10754" max="10754" width="63.7109375" customWidth="1"/>
    <col min="10755" max="10755" width="23.85546875" customWidth="1"/>
    <col min="10757" max="10757" width="13.42578125" bestFit="1" customWidth="1"/>
    <col min="11010" max="11010" width="63.7109375" customWidth="1"/>
    <col min="11011" max="11011" width="23.85546875" customWidth="1"/>
    <col min="11013" max="11013" width="13.42578125" bestFit="1" customWidth="1"/>
    <col min="11266" max="11266" width="63.7109375" customWidth="1"/>
    <col min="11267" max="11267" width="23.85546875" customWidth="1"/>
    <col min="11269" max="11269" width="13.42578125" bestFit="1" customWidth="1"/>
    <col min="11522" max="11522" width="63.7109375" customWidth="1"/>
    <col min="11523" max="11523" width="23.85546875" customWidth="1"/>
    <col min="11525" max="11525" width="13.42578125" bestFit="1" customWidth="1"/>
    <col min="11778" max="11778" width="63.7109375" customWidth="1"/>
    <col min="11779" max="11779" width="23.85546875" customWidth="1"/>
    <col min="11781" max="11781" width="13.42578125" bestFit="1" customWidth="1"/>
    <col min="12034" max="12034" width="63.7109375" customWidth="1"/>
    <col min="12035" max="12035" width="23.85546875" customWidth="1"/>
    <col min="12037" max="12037" width="13.42578125" bestFit="1" customWidth="1"/>
    <col min="12290" max="12290" width="63.7109375" customWidth="1"/>
    <col min="12291" max="12291" width="23.85546875" customWidth="1"/>
    <col min="12293" max="12293" width="13.42578125" bestFit="1" customWidth="1"/>
    <col min="12546" max="12546" width="63.7109375" customWidth="1"/>
    <col min="12547" max="12547" width="23.85546875" customWidth="1"/>
    <col min="12549" max="12549" width="13.42578125" bestFit="1" customWidth="1"/>
    <col min="12802" max="12802" width="63.7109375" customWidth="1"/>
    <col min="12803" max="12803" width="23.85546875" customWidth="1"/>
    <col min="12805" max="12805" width="13.42578125" bestFit="1" customWidth="1"/>
    <col min="13058" max="13058" width="63.7109375" customWidth="1"/>
    <col min="13059" max="13059" width="23.85546875" customWidth="1"/>
    <col min="13061" max="13061" width="13.42578125" bestFit="1" customWidth="1"/>
    <col min="13314" max="13314" width="63.7109375" customWidth="1"/>
    <col min="13315" max="13315" width="23.85546875" customWidth="1"/>
    <col min="13317" max="13317" width="13.42578125" bestFit="1" customWidth="1"/>
    <col min="13570" max="13570" width="63.7109375" customWidth="1"/>
    <col min="13571" max="13571" width="23.85546875" customWidth="1"/>
    <col min="13573" max="13573" width="13.42578125" bestFit="1" customWidth="1"/>
    <col min="13826" max="13826" width="63.7109375" customWidth="1"/>
    <col min="13827" max="13827" width="23.85546875" customWidth="1"/>
    <col min="13829" max="13829" width="13.42578125" bestFit="1" customWidth="1"/>
    <col min="14082" max="14082" width="63.7109375" customWidth="1"/>
    <col min="14083" max="14083" width="23.85546875" customWidth="1"/>
    <col min="14085" max="14085" width="13.42578125" bestFit="1" customWidth="1"/>
    <col min="14338" max="14338" width="63.7109375" customWidth="1"/>
    <col min="14339" max="14339" width="23.85546875" customWidth="1"/>
    <col min="14341" max="14341" width="13.42578125" bestFit="1" customWidth="1"/>
    <col min="14594" max="14594" width="63.7109375" customWidth="1"/>
    <col min="14595" max="14595" width="23.85546875" customWidth="1"/>
    <col min="14597" max="14597" width="13.42578125" bestFit="1" customWidth="1"/>
    <col min="14850" max="14850" width="63.7109375" customWidth="1"/>
    <col min="14851" max="14851" width="23.85546875" customWidth="1"/>
    <col min="14853" max="14853" width="13.42578125" bestFit="1" customWidth="1"/>
    <col min="15106" max="15106" width="63.7109375" customWidth="1"/>
    <col min="15107" max="15107" width="23.85546875" customWidth="1"/>
    <col min="15109" max="15109" width="13.42578125" bestFit="1" customWidth="1"/>
    <col min="15362" max="15362" width="63.7109375" customWidth="1"/>
    <col min="15363" max="15363" width="23.85546875" customWidth="1"/>
    <col min="15365" max="15365" width="13.42578125" bestFit="1" customWidth="1"/>
    <col min="15618" max="15618" width="63.7109375" customWidth="1"/>
    <col min="15619" max="15619" width="23.85546875" customWidth="1"/>
    <col min="15621" max="15621" width="13.42578125" bestFit="1" customWidth="1"/>
    <col min="15874" max="15874" width="63.7109375" customWidth="1"/>
    <col min="15875" max="15875" width="23.85546875" customWidth="1"/>
    <col min="15877" max="15877" width="13.42578125" bestFit="1" customWidth="1"/>
    <col min="16130" max="16130" width="63.7109375" customWidth="1"/>
    <col min="16131" max="16131" width="23.85546875" customWidth="1"/>
    <col min="16133" max="16133" width="13.42578125" bestFit="1" customWidth="1"/>
  </cols>
  <sheetData>
    <row r="1" spans="1:5">
      <c r="A1" s="1"/>
      <c r="B1" s="1"/>
      <c r="C1" s="1"/>
      <c r="D1" s="1"/>
      <c r="E1" s="1"/>
    </row>
    <row r="2" spans="1:5">
      <c r="A2" s="6"/>
      <c r="B2" s="6"/>
      <c r="C2" s="6"/>
      <c r="E2" s="3" t="s">
        <v>126</v>
      </c>
    </row>
    <row r="3" spans="1:5">
      <c r="A3" s="5"/>
    </row>
    <row r="4" spans="1:5">
      <c r="A4" s="1" t="s">
        <v>0</v>
      </c>
      <c r="B4" s="1"/>
      <c r="C4" s="1"/>
      <c r="D4" s="1"/>
      <c r="E4" s="1"/>
    </row>
    <row r="5" spans="1:5">
      <c r="A5" s="1" t="s">
        <v>1</v>
      </c>
      <c r="B5" s="1"/>
      <c r="C5" s="1"/>
      <c r="D5" s="1"/>
      <c r="E5" s="1"/>
    </row>
    <row r="6" spans="1:5">
      <c r="A6" s="7" t="s">
        <v>127</v>
      </c>
      <c r="B6" s="7"/>
      <c r="C6" s="5"/>
    </row>
    <row r="7" spans="1:5">
      <c r="B7" s="3"/>
      <c r="C7" s="41" t="s">
        <v>2</v>
      </c>
      <c r="D7" s="41"/>
      <c r="E7" s="41"/>
    </row>
    <row r="8" spans="1:5" ht="31.5">
      <c r="A8" s="42" t="s">
        <v>5</v>
      </c>
      <c r="B8" s="43" t="s">
        <v>6</v>
      </c>
      <c r="C8" s="44" t="s">
        <v>7</v>
      </c>
      <c r="D8" s="44" t="s">
        <v>8</v>
      </c>
      <c r="E8" s="45" t="s">
        <v>9</v>
      </c>
    </row>
    <row r="9" spans="1:5" ht="34.5" customHeight="1">
      <c r="A9" s="46">
        <v>1</v>
      </c>
      <c r="B9" s="47" t="s">
        <v>10</v>
      </c>
      <c r="C9" s="44"/>
      <c r="D9" s="44"/>
      <c r="E9" s="44"/>
    </row>
    <row r="10" spans="1:5" ht="31.5">
      <c r="A10" s="46">
        <v>2</v>
      </c>
      <c r="B10" s="47" t="s">
        <v>11</v>
      </c>
      <c r="C10" s="44"/>
      <c r="D10" s="44"/>
      <c r="E10" s="44"/>
    </row>
    <row r="11" spans="1:5" ht="31.5">
      <c r="A11" s="46">
        <v>3</v>
      </c>
      <c r="B11" s="47" t="s">
        <v>12</v>
      </c>
      <c r="C11" s="44"/>
      <c r="D11" s="44"/>
      <c r="E11" s="44"/>
    </row>
    <row r="12" spans="1:5">
      <c r="A12" s="46">
        <v>4</v>
      </c>
      <c r="B12" s="47" t="s">
        <v>13</v>
      </c>
      <c r="C12" s="44"/>
      <c r="D12" s="44"/>
      <c r="E12" s="44"/>
    </row>
    <row r="13" spans="1:5" ht="31.5">
      <c r="A13" s="46">
        <v>5</v>
      </c>
      <c r="B13" s="47" t="s">
        <v>14</v>
      </c>
      <c r="C13" s="44"/>
      <c r="D13" s="44"/>
      <c r="E13" s="44"/>
    </row>
    <row r="14" spans="1:5">
      <c r="A14" s="46">
        <v>6</v>
      </c>
      <c r="B14" s="47" t="s">
        <v>15</v>
      </c>
      <c r="C14" s="44"/>
      <c r="D14" s="44"/>
      <c r="E14" s="44"/>
    </row>
    <row r="15" spans="1:5">
      <c r="A15" s="46">
        <v>7</v>
      </c>
      <c r="B15" s="47" t="s">
        <v>16</v>
      </c>
      <c r="C15" s="44"/>
      <c r="D15" s="44"/>
      <c r="E15" s="44"/>
    </row>
    <row r="16" spans="1:5" ht="31.5">
      <c r="A16" s="46">
        <v>8</v>
      </c>
      <c r="B16" s="47" t="s">
        <v>17</v>
      </c>
      <c r="C16" s="44"/>
      <c r="D16" s="44"/>
      <c r="E16" s="44"/>
    </row>
    <row r="17" spans="1:5">
      <c r="A17" s="46">
        <v>9</v>
      </c>
      <c r="B17" s="47" t="s">
        <v>18</v>
      </c>
      <c r="C17" s="44"/>
      <c r="D17" s="44"/>
      <c r="E17" s="44"/>
    </row>
    <row r="18" spans="1:5">
      <c r="A18" s="46">
        <v>10</v>
      </c>
      <c r="B18" s="47" t="s">
        <v>19</v>
      </c>
      <c r="C18" s="44"/>
      <c r="D18" s="44"/>
      <c r="E18" s="44"/>
    </row>
    <row r="19" spans="1:5">
      <c r="A19" s="46">
        <v>11</v>
      </c>
      <c r="B19" s="47" t="s">
        <v>20</v>
      </c>
      <c r="C19" s="44"/>
      <c r="D19" s="44"/>
      <c r="E19" s="44"/>
    </row>
    <row r="20" spans="1:5">
      <c r="A20" s="46">
        <v>12</v>
      </c>
      <c r="B20" s="47" t="s">
        <v>21</v>
      </c>
      <c r="C20" s="44"/>
      <c r="D20" s="44"/>
      <c r="E20" s="44"/>
    </row>
    <row r="21" spans="1:5">
      <c r="A21" s="46">
        <v>13</v>
      </c>
      <c r="B21" s="48" t="s">
        <v>22</v>
      </c>
      <c r="C21" s="44"/>
      <c r="D21" s="44"/>
      <c r="E21" s="44"/>
    </row>
    <row r="22" spans="1:5">
      <c r="A22" s="46">
        <v>14</v>
      </c>
      <c r="B22" s="47" t="s">
        <v>23</v>
      </c>
      <c r="C22" s="49"/>
      <c r="D22" s="49"/>
      <c r="E22" s="49"/>
    </row>
    <row r="23" spans="1:5">
      <c r="A23" s="46">
        <v>15</v>
      </c>
      <c r="B23" s="47" t="s">
        <v>24</v>
      </c>
      <c r="C23" s="44"/>
      <c r="D23" s="44"/>
      <c r="E23" s="44"/>
    </row>
    <row r="24" spans="1:5">
      <c r="A24" s="46">
        <v>16</v>
      </c>
      <c r="B24" s="47" t="s">
        <v>25</v>
      </c>
      <c r="C24" s="44"/>
      <c r="D24" s="44"/>
      <c r="E24" s="44"/>
    </row>
    <row r="25" spans="1:5">
      <c r="A25" s="46">
        <v>17</v>
      </c>
      <c r="B25" s="47" t="s">
        <v>26</v>
      </c>
      <c r="C25" s="44"/>
      <c r="D25" s="44"/>
      <c r="E25" s="44"/>
    </row>
    <row r="26" spans="1:5">
      <c r="A26" s="46">
        <v>18</v>
      </c>
      <c r="B26" s="47" t="s">
        <v>27</v>
      </c>
      <c r="C26" s="44"/>
      <c r="D26" s="44"/>
      <c r="E26" s="44"/>
    </row>
    <row r="27" spans="1:5">
      <c r="A27" s="46">
        <v>19</v>
      </c>
      <c r="B27" s="48" t="s">
        <v>28</v>
      </c>
      <c r="C27" s="44"/>
      <c r="D27" s="44"/>
      <c r="E27" s="44"/>
    </row>
    <row r="28" spans="1:5">
      <c r="A28" s="46">
        <v>20</v>
      </c>
      <c r="B28" s="47" t="s">
        <v>29</v>
      </c>
      <c r="C28" s="44"/>
      <c r="D28" s="44"/>
      <c r="E28" s="44"/>
    </row>
    <row r="29" spans="1:5">
      <c r="A29" s="46">
        <v>21</v>
      </c>
      <c r="B29" s="47" t="s">
        <v>30</v>
      </c>
      <c r="C29" s="44"/>
      <c r="D29" s="44"/>
      <c r="E29" s="44"/>
    </row>
    <row r="30" spans="1:5">
      <c r="A30" s="46">
        <v>22</v>
      </c>
      <c r="B30" s="47" t="s">
        <v>31</v>
      </c>
      <c r="C30" s="49"/>
      <c r="D30" s="49"/>
      <c r="E30" s="49"/>
    </row>
    <row r="31" spans="1:5">
      <c r="A31" s="46">
        <v>23</v>
      </c>
      <c r="B31" s="47" t="s">
        <v>32</v>
      </c>
      <c r="C31" s="44"/>
      <c r="D31" s="44"/>
      <c r="E31" s="44"/>
    </row>
    <row r="32" spans="1:5">
      <c r="A32" s="46">
        <v>24</v>
      </c>
      <c r="B32" s="47" t="s">
        <v>33</v>
      </c>
      <c r="C32" s="44"/>
      <c r="D32" s="44"/>
      <c r="E32" s="44"/>
    </row>
    <row r="33" spans="1:5">
      <c r="A33" s="46">
        <v>25</v>
      </c>
      <c r="B33" s="47" t="s">
        <v>34</v>
      </c>
      <c r="C33" s="44"/>
      <c r="D33" s="44"/>
      <c r="E33" s="44"/>
    </row>
    <row r="34" spans="1:5">
      <c r="A34" s="46">
        <v>26</v>
      </c>
      <c r="B34" s="47" t="s">
        <v>35</v>
      </c>
      <c r="C34" s="44"/>
      <c r="D34" s="44"/>
      <c r="E34" s="44"/>
    </row>
    <row r="35" spans="1:5">
      <c r="A35" s="46">
        <v>27</v>
      </c>
      <c r="B35" s="47" t="s">
        <v>36</v>
      </c>
      <c r="C35" s="44"/>
      <c r="D35" s="44"/>
      <c r="E35" s="44"/>
    </row>
    <row r="36" spans="1:5" ht="47.25">
      <c r="A36" s="46">
        <v>28</v>
      </c>
      <c r="B36" s="47" t="s">
        <v>37</v>
      </c>
      <c r="C36" s="44"/>
      <c r="D36" s="44"/>
      <c r="E36" s="44"/>
    </row>
    <row r="37" spans="1:5">
      <c r="A37" s="46">
        <v>29</v>
      </c>
      <c r="B37" s="47" t="s">
        <v>38</v>
      </c>
      <c r="C37" s="44"/>
      <c r="D37" s="44"/>
      <c r="E37" s="44"/>
    </row>
    <row r="38" spans="1:5">
      <c r="A38" s="46">
        <v>30</v>
      </c>
      <c r="B38" s="47" t="s">
        <v>39</v>
      </c>
      <c r="C38" s="44"/>
      <c r="D38" s="44"/>
      <c r="E38" s="44"/>
    </row>
    <row r="39" spans="1:5">
      <c r="A39" s="46">
        <v>31</v>
      </c>
      <c r="B39" s="48" t="s">
        <v>40</v>
      </c>
      <c r="C39" s="44"/>
      <c r="D39" s="44"/>
      <c r="E39" s="44"/>
    </row>
    <row r="40" spans="1:5">
      <c r="A40" s="46">
        <v>32</v>
      </c>
      <c r="B40" s="50" t="s">
        <v>41</v>
      </c>
      <c r="C40" s="44"/>
      <c r="D40" s="44"/>
      <c r="E40" s="44"/>
    </row>
    <row r="41" spans="1:5">
      <c r="A41" s="46">
        <v>33</v>
      </c>
      <c r="B41" s="51" t="s">
        <v>42</v>
      </c>
      <c r="C41" s="49"/>
      <c r="D41" s="49"/>
      <c r="E41" s="49"/>
    </row>
    <row r="42" spans="1:5">
      <c r="A42" s="46">
        <v>34</v>
      </c>
      <c r="B42" s="51" t="s">
        <v>43</v>
      </c>
      <c r="C42" s="44"/>
      <c r="D42" s="44"/>
      <c r="E42" s="44"/>
    </row>
    <row r="43" spans="1:5">
      <c r="A43" s="46">
        <v>35</v>
      </c>
      <c r="B43" s="51" t="s">
        <v>44</v>
      </c>
      <c r="C43" s="44"/>
      <c r="D43" s="44"/>
      <c r="E43" s="44"/>
    </row>
    <row r="44" spans="1:5">
      <c r="A44" s="46">
        <v>36</v>
      </c>
      <c r="B44" s="51" t="s">
        <v>45</v>
      </c>
      <c r="C44" s="44"/>
      <c r="D44" s="44"/>
      <c r="E44" s="44"/>
    </row>
    <row r="45" spans="1:5">
      <c r="A45" s="46">
        <v>37</v>
      </c>
      <c r="B45" s="47" t="s">
        <v>46</v>
      </c>
      <c r="C45" s="49">
        <f>'[1]1.bevétel'!F15</f>
        <v>1143000</v>
      </c>
      <c r="D45" s="49">
        <f>'[1]1.bevétel'!G15</f>
        <v>1143000</v>
      </c>
      <c r="E45" s="49">
        <f>'[1]1.bevétel'!H15</f>
        <v>1405400</v>
      </c>
    </row>
    <row r="46" spans="1:5">
      <c r="A46" s="46">
        <v>38</v>
      </c>
      <c r="B46" s="47" t="s">
        <v>47</v>
      </c>
      <c r="C46" s="44"/>
      <c r="D46" s="44"/>
      <c r="E46" s="44"/>
    </row>
    <row r="47" spans="1:5">
      <c r="A47" s="46">
        <v>39</v>
      </c>
      <c r="B47" s="47" t="s">
        <v>48</v>
      </c>
      <c r="C47" s="44"/>
      <c r="D47" s="44"/>
      <c r="E47" s="44"/>
    </row>
    <row r="48" spans="1:5">
      <c r="A48" s="46">
        <v>40</v>
      </c>
      <c r="B48" s="47" t="s">
        <v>49</v>
      </c>
      <c r="C48" s="44"/>
      <c r="D48" s="44"/>
      <c r="E48" s="44"/>
    </row>
    <row r="49" spans="1:5" ht="31.5">
      <c r="A49" s="46">
        <v>41</v>
      </c>
      <c r="B49" s="47" t="s">
        <v>50</v>
      </c>
      <c r="C49" s="44"/>
      <c r="D49" s="44"/>
      <c r="E49" s="44"/>
    </row>
    <row r="50" spans="1:5" ht="31.5">
      <c r="A50" s="46">
        <v>42</v>
      </c>
      <c r="B50" s="47" t="s">
        <v>51</v>
      </c>
      <c r="C50" s="44"/>
      <c r="D50" s="44"/>
      <c r="E50" s="44"/>
    </row>
    <row r="51" spans="1:5">
      <c r="A51" s="46">
        <v>43</v>
      </c>
      <c r="B51" s="47" t="s">
        <v>52</v>
      </c>
      <c r="C51" s="44"/>
      <c r="D51" s="44"/>
      <c r="E51" s="44"/>
    </row>
    <row r="52" spans="1:5">
      <c r="A52" s="46">
        <v>44</v>
      </c>
      <c r="B52" s="47" t="s">
        <v>53</v>
      </c>
      <c r="C52" s="44"/>
      <c r="D52" s="44"/>
      <c r="E52" s="44"/>
    </row>
    <row r="53" spans="1:5">
      <c r="A53" s="46">
        <v>45</v>
      </c>
      <c r="B53" s="47" t="s">
        <v>54</v>
      </c>
      <c r="C53" s="44"/>
      <c r="D53" s="44"/>
      <c r="E53" s="44"/>
    </row>
    <row r="54" spans="1:5">
      <c r="A54" s="46">
        <v>46</v>
      </c>
      <c r="B54" s="47" t="s">
        <v>55</v>
      </c>
      <c r="C54" s="44"/>
      <c r="D54" s="44"/>
      <c r="E54" s="44"/>
    </row>
    <row r="55" spans="1:5">
      <c r="A55" s="46">
        <v>47</v>
      </c>
      <c r="B55" s="47" t="s">
        <v>56</v>
      </c>
      <c r="C55" s="44"/>
      <c r="D55" s="44"/>
      <c r="E55" s="44"/>
    </row>
    <row r="56" spans="1:5">
      <c r="A56" s="46">
        <v>48</v>
      </c>
      <c r="B56" s="47" t="s">
        <v>57</v>
      </c>
      <c r="C56" s="44"/>
      <c r="D56" s="44"/>
      <c r="E56" s="44"/>
    </row>
    <row r="57" spans="1:5" ht="31.5">
      <c r="A57" s="46">
        <v>49</v>
      </c>
      <c r="B57" s="47" t="s">
        <v>58</v>
      </c>
      <c r="C57" s="44"/>
      <c r="D57" s="44"/>
      <c r="E57" s="44"/>
    </row>
    <row r="58" spans="1:5">
      <c r="A58" s="46">
        <v>50</v>
      </c>
      <c r="B58" s="47" t="s">
        <v>59</v>
      </c>
      <c r="C58" s="44"/>
      <c r="D58" s="44"/>
      <c r="E58" s="44"/>
    </row>
    <row r="59" spans="1:5">
      <c r="A59" s="46">
        <v>51</v>
      </c>
      <c r="B59" s="47" t="s">
        <v>60</v>
      </c>
      <c r="C59" s="44"/>
      <c r="D59" s="44"/>
      <c r="E59" s="44"/>
    </row>
    <row r="60" spans="1:5">
      <c r="A60" s="46">
        <v>52</v>
      </c>
      <c r="B60" s="47" t="s">
        <v>61</v>
      </c>
      <c r="C60" s="44"/>
      <c r="D60" s="44"/>
      <c r="E60" s="44"/>
    </row>
    <row r="61" spans="1:5">
      <c r="A61" s="46">
        <v>53</v>
      </c>
      <c r="B61" s="47" t="s">
        <v>62</v>
      </c>
      <c r="C61" s="44"/>
      <c r="D61" s="44"/>
      <c r="E61" s="44"/>
    </row>
    <row r="62" spans="1:5">
      <c r="A62" s="46">
        <v>54</v>
      </c>
      <c r="B62" s="47" t="s">
        <v>63</v>
      </c>
      <c r="C62" s="49"/>
      <c r="D62" s="49"/>
      <c r="E62" s="49"/>
    </row>
    <row r="63" spans="1:5">
      <c r="A63" s="46">
        <v>55</v>
      </c>
      <c r="B63" s="48" t="s">
        <v>64</v>
      </c>
      <c r="C63" s="44">
        <f>SUM(C62:C62,C41:C45)</f>
        <v>1143000</v>
      </c>
      <c r="D63" s="44">
        <f>SUM(D62:D62,D41:D45)</f>
        <v>1143000</v>
      </c>
      <c r="E63" s="44">
        <f>SUM(E62:E62,E41:E45)</f>
        <v>1405400</v>
      </c>
    </row>
    <row r="64" spans="1:5">
      <c r="A64" s="46">
        <v>56</v>
      </c>
      <c r="B64" s="47" t="s">
        <v>65</v>
      </c>
      <c r="C64" s="49"/>
      <c r="D64" s="49"/>
      <c r="E64" s="49"/>
    </row>
    <row r="65" spans="1:5">
      <c r="A65" s="46">
        <v>57</v>
      </c>
      <c r="B65" s="48" t="s">
        <v>67</v>
      </c>
      <c r="C65" s="44"/>
      <c r="D65" s="44"/>
      <c r="E65" s="44"/>
    </row>
    <row r="66" spans="1:5">
      <c r="A66" s="46">
        <v>58</v>
      </c>
      <c r="B66" s="50" t="s">
        <v>68</v>
      </c>
      <c r="C66" s="44"/>
      <c r="D66" s="44"/>
      <c r="E66" s="44"/>
    </row>
    <row r="67" spans="1:5">
      <c r="A67" s="46">
        <v>59</v>
      </c>
      <c r="B67" s="52" t="s">
        <v>69</v>
      </c>
      <c r="C67" s="44"/>
      <c r="D67" s="44"/>
      <c r="E67" s="44"/>
    </row>
    <row r="68" spans="1:5" ht="31.5">
      <c r="A68" s="46">
        <v>60</v>
      </c>
      <c r="B68" s="47" t="s">
        <v>70</v>
      </c>
      <c r="C68" s="44"/>
      <c r="D68" s="44"/>
      <c r="E68" s="44"/>
    </row>
    <row r="69" spans="1:5">
      <c r="A69" s="46">
        <v>61</v>
      </c>
      <c r="B69" s="47" t="s">
        <v>71</v>
      </c>
      <c r="C69" s="44"/>
      <c r="D69" s="44"/>
      <c r="E69" s="44"/>
    </row>
    <row r="70" spans="1:5">
      <c r="A70" s="46">
        <v>62</v>
      </c>
      <c r="B70" s="47" t="s">
        <v>72</v>
      </c>
      <c r="C70" s="44"/>
      <c r="D70" s="44"/>
      <c r="E70" s="44"/>
    </row>
    <row r="71" spans="1:5">
      <c r="A71" s="46">
        <v>63</v>
      </c>
      <c r="B71" s="48" t="s">
        <v>73</v>
      </c>
      <c r="C71" s="44"/>
      <c r="D71" s="44"/>
      <c r="E71" s="44"/>
    </row>
    <row r="72" spans="1:5">
      <c r="A72" s="46">
        <v>64</v>
      </c>
      <c r="B72" s="48" t="s">
        <v>74</v>
      </c>
      <c r="C72" s="44"/>
      <c r="D72" s="44"/>
      <c r="E72" s="44"/>
    </row>
    <row r="73" spans="1:5">
      <c r="A73" s="46">
        <v>65</v>
      </c>
      <c r="B73" s="47" t="s">
        <v>76</v>
      </c>
      <c r="C73" s="44"/>
      <c r="D73" s="44"/>
      <c r="E73" s="44"/>
    </row>
    <row r="74" spans="1:5">
      <c r="A74" s="46">
        <v>66</v>
      </c>
      <c r="B74" s="47" t="s">
        <v>77</v>
      </c>
      <c r="C74" s="44"/>
      <c r="D74" s="44"/>
      <c r="E74" s="44"/>
    </row>
    <row r="75" spans="1:5">
      <c r="A75" s="46">
        <v>67</v>
      </c>
      <c r="B75" s="47" t="s">
        <v>78</v>
      </c>
      <c r="C75" s="44"/>
      <c r="D75" s="44"/>
      <c r="E75" s="44"/>
    </row>
    <row r="76" spans="1:5">
      <c r="A76" s="46">
        <v>68</v>
      </c>
      <c r="B76" s="47" t="s">
        <v>79</v>
      </c>
      <c r="C76" s="44"/>
      <c r="D76" s="44"/>
      <c r="E76" s="44"/>
    </row>
    <row r="77" spans="1:5">
      <c r="A77" s="46">
        <v>69</v>
      </c>
      <c r="B77" s="48" t="s">
        <v>80</v>
      </c>
      <c r="C77" s="44"/>
      <c r="D77" s="44"/>
      <c r="E77" s="44"/>
    </row>
    <row r="78" spans="1:5">
      <c r="A78" s="46">
        <v>70</v>
      </c>
      <c r="B78" s="4" t="s">
        <v>128</v>
      </c>
      <c r="C78" s="44">
        <f>SUM(C63,C73,C27)</f>
        <v>1143000</v>
      </c>
      <c r="D78" s="44">
        <f>SUM(D63,D73,D27)</f>
        <v>1143000</v>
      </c>
      <c r="E78" s="44">
        <f>SUM(E63,E73,E27)</f>
        <v>1405400</v>
      </c>
    </row>
    <row r="79" spans="1:5">
      <c r="A79" s="46">
        <v>71</v>
      </c>
      <c r="B79" s="51" t="s">
        <v>82</v>
      </c>
      <c r="C79" s="49"/>
      <c r="D79" s="49"/>
      <c r="E79" s="49"/>
    </row>
    <row r="80" spans="1:5">
      <c r="A80" s="46">
        <v>72</v>
      </c>
      <c r="B80" s="51" t="s">
        <v>83</v>
      </c>
      <c r="C80" s="49"/>
      <c r="D80" s="49"/>
      <c r="E80" s="49"/>
    </row>
    <row r="81" spans="1:5">
      <c r="A81" s="46">
        <v>73</v>
      </c>
      <c r="B81" s="51" t="s">
        <v>84</v>
      </c>
      <c r="C81" s="44">
        <v>1143000</v>
      </c>
      <c r="D81" s="44">
        <v>1143000</v>
      </c>
      <c r="E81" s="44">
        <v>1405400</v>
      </c>
    </row>
    <row r="82" spans="1:5">
      <c r="A82" s="46">
        <v>74</v>
      </c>
      <c r="B82" s="47" t="s">
        <v>85</v>
      </c>
      <c r="C82" s="44"/>
      <c r="D82" s="44"/>
      <c r="E82" s="44"/>
    </row>
    <row r="83" spans="1:5" ht="31.5">
      <c r="A83" s="46">
        <v>75</v>
      </c>
      <c r="B83" s="47" t="s">
        <v>86</v>
      </c>
      <c r="C83" s="44"/>
      <c r="D83" s="44"/>
      <c r="E83" s="44"/>
    </row>
    <row r="84" spans="1:5">
      <c r="A84" s="46">
        <v>76</v>
      </c>
      <c r="B84" s="47" t="s">
        <v>87</v>
      </c>
      <c r="C84" s="44"/>
      <c r="D84" s="44"/>
      <c r="E84" s="44"/>
    </row>
    <row r="85" spans="1:5">
      <c r="A85" s="46">
        <v>77</v>
      </c>
      <c r="B85" s="47" t="s">
        <v>88</v>
      </c>
      <c r="C85" s="44"/>
      <c r="D85" s="44"/>
      <c r="E85" s="44"/>
    </row>
    <row r="86" spans="1:5">
      <c r="A86" s="46">
        <v>78</v>
      </c>
      <c r="B86" s="47" t="s">
        <v>89</v>
      </c>
      <c r="C86" s="44"/>
      <c r="D86" s="44"/>
      <c r="E86" s="44"/>
    </row>
    <row r="87" spans="1:5">
      <c r="A87" s="46">
        <v>79</v>
      </c>
      <c r="B87" s="47" t="s">
        <v>90</v>
      </c>
      <c r="C87" s="44"/>
      <c r="D87" s="44"/>
      <c r="E87" s="44"/>
    </row>
    <row r="88" spans="1:5">
      <c r="A88" s="46">
        <v>80</v>
      </c>
      <c r="B88" s="47" t="s">
        <v>91</v>
      </c>
      <c r="C88" s="44"/>
      <c r="D88" s="44"/>
      <c r="E88" s="44"/>
    </row>
    <row r="89" spans="1:5">
      <c r="A89" s="46">
        <v>81</v>
      </c>
      <c r="B89" s="47" t="s">
        <v>92</v>
      </c>
      <c r="C89" s="44"/>
      <c r="D89" s="44"/>
      <c r="E89" s="44"/>
    </row>
    <row r="90" spans="1:5">
      <c r="A90" s="46">
        <v>82</v>
      </c>
      <c r="B90" s="48" t="s">
        <v>93</v>
      </c>
      <c r="C90" s="44"/>
      <c r="D90" s="44"/>
      <c r="E90" s="44"/>
    </row>
    <row r="91" spans="1:5">
      <c r="A91" s="46">
        <v>83</v>
      </c>
      <c r="B91" s="47" t="s">
        <v>94</v>
      </c>
      <c r="C91" s="44"/>
      <c r="D91" s="44"/>
      <c r="E91" s="44"/>
    </row>
    <row r="92" spans="1:5">
      <c r="A92" s="46">
        <v>84</v>
      </c>
      <c r="B92" s="47" t="s">
        <v>95</v>
      </c>
      <c r="C92" s="44"/>
      <c r="D92" s="44"/>
      <c r="E92" s="44"/>
    </row>
    <row r="93" spans="1:5">
      <c r="A93" s="46">
        <v>85</v>
      </c>
      <c r="B93" s="47" t="s">
        <v>96</v>
      </c>
      <c r="C93" s="44"/>
      <c r="D93" s="44"/>
      <c r="E93" s="44"/>
    </row>
    <row r="94" spans="1:5">
      <c r="A94" s="46">
        <v>86</v>
      </c>
      <c r="B94" s="47" t="s">
        <v>97</v>
      </c>
      <c r="C94" s="44"/>
      <c r="D94" s="44"/>
      <c r="E94" s="44"/>
    </row>
    <row r="95" spans="1:5">
      <c r="A95" s="46">
        <v>87</v>
      </c>
      <c r="B95" s="47" t="s">
        <v>98</v>
      </c>
      <c r="C95" s="44"/>
      <c r="D95" s="44"/>
      <c r="E95" s="44"/>
    </row>
    <row r="96" spans="1:5">
      <c r="A96" s="46">
        <v>88</v>
      </c>
      <c r="B96" s="47" t="s">
        <v>99</v>
      </c>
      <c r="C96" s="44"/>
      <c r="D96" s="44"/>
      <c r="E96" s="44"/>
    </row>
    <row r="97" spans="1:5" ht="31.5">
      <c r="A97" s="46">
        <v>89</v>
      </c>
      <c r="B97" s="47" t="s">
        <v>100</v>
      </c>
      <c r="C97" s="49"/>
      <c r="D97" s="49"/>
      <c r="E97" s="49"/>
    </row>
    <row r="98" spans="1:5">
      <c r="A98" s="46">
        <v>90</v>
      </c>
      <c r="B98" s="47" t="s">
        <v>101</v>
      </c>
      <c r="C98" s="44"/>
      <c r="D98" s="44"/>
      <c r="E98" s="44"/>
    </row>
    <row r="99" spans="1:5">
      <c r="A99" s="46">
        <v>91</v>
      </c>
      <c r="B99" s="48" t="s">
        <v>102</v>
      </c>
      <c r="C99" s="44"/>
      <c r="D99" s="44"/>
      <c r="E99" s="44"/>
    </row>
    <row r="100" spans="1:5">
      <c r="A100" s="46">
        <v>92</v>
      </c>
      <c r="B100" s="47" t="s">
        <v>103</v>
      </c>
      <c r="C100" s="44"/>
      <c r="D100" s="44"/>
      <c r="E100" s="44"/>
    </row>
    <row r="101" spans="1:5">
      <c r="A101" s="46">
        <v>93</v>
      </c>
      <c r="B101" s="47" t="s">
        <v>104</v>
      </c>
      <c r="C101" s="44"/>
      <c r="D101" s="44"/>
      <c r="E101" s="44"/>
    </row>
    <row r="102" spans="1:5">
      <c r="A102" s="46">
        <v>94</v>
      </c>
      <c r="B102" s="47" t="s">
        <v>105</v>
      </c>
      <c r="C102" s="44"/>
      <c r="D102" s="44"/>
      <c r="E102" s="44"/>
    </row>
    <row r="103" spans="1:5">
      <c r="A103" s="46">
        <v>95</v>
      </c>
      <c r="B103" s="47" t="s">
        <v>106</v>
      </c>
      <c r="C103" s="44"/>
      <c r="D103" s="44"/>
      <c r="E103" s="44"/>
    </row>
    <row r="104" spans="1:5">
      <c r="A104" s="46">
        <v>96</v>
      </c>
      <c r="B104" s="47" t="s">
        <v>107</v>
      </c>
      <c r="C104" s="44"/>
      <c r="D104" s="44"/>
      <c r="E104" s="44"/>
    </row>
    <row r="105" spans="1:5">
      <c r="A105" s="46">
        <v>97</v>
      </c>
      <c r="B105" s="48" t="s">
        <v>108</v>
      </c>
      <c r="C105" s="44"/>
      <c r="D105" s="44"/>
      <c r="E105" s="44"/>
    </row>
    <row r="106" spans="1:5">
      <c r="A106" s="46">
        <v>98</v>
      </c>
      <c r="B106" s="47" t="s">
        <v>109</v>
      </c>
      <c r="C106" s="44"/>
      <c r="D106" s="44"/>
      <c r="E106" s="44"/>
    </row>
    <row r="107" spans="1:5">
      <c r="A107" s="46">
        <v>99</v>
      </c>
      <c r="B107" s="47" t="s">
        <v>110</v>
      </c>
      <c r="C107" s="44"/>
      <c r="D107" s="44"/>
      <c r="E107" s="44"/>
    </row>
    <row r="108" spans="1:5">
      <c r="A108" s="46">
        <v>100</v>
      </c>
      <c r="B108" s="47" t="s">
        <v>111</v>
      </c>
      <c r="C108" s="44"/>
      <c r="D108" s="44"/>
      <c r="E108" s="44"/>
    </row>
    <row r="109" spans="1:5">
      <c r="A109" s="46">
        <v>101</v>
      </c>
      <c r="B109" s="47" t="s">
        <v>112</v>
      </c>
      <c r="C109" s="44"/>
      <c r="D109" s="44"/>
      <c r="E109" s="44"/>
    </row>
    <row r="110" spans="1:5">
      <c r="A110" s="46">
        <v>102</v>
      </c>
      <c r="B110" s="48" t="s">
        <v>113</v>
      </c>
      <c r="C110" s="44"/>
      <c r="D110" s="44"/>
      <c r="E110" s="44"/>
    </row>
    <row r="111" spans="1:5">
      <c r="A111" s="46">
        <v>103</v>
      </c>
      <c r="B111" s="47" t="s">
        <v>114</v>
      </c>
      <c r="C111" s="44"/>
      <c r="D111" s="44"/>
      <c r="E111" s="44"/>
    </row>
    <row r="112" spans="1:5">
      <c r="A112" s="46">
        <v>104</v>
      </c>
      <c r="B112" s="47" t="s">
        <v>115</v>
      </c>
      <c r="C112" s="44"/>
      <c r="D112" s="44"/>
      <c r="E112" s="44"/>
    </row>
    <row r="113" spans="1:5">
      <c r="A113" s="46">
        <v>105</v>
      </c>
      <c r="B113" s="47" t="s">
        <v>116</v>
      </c>
      <c r="C113" s="44"/>
      <c r="D113" s="44"/>
      <c r="E113" s="44"/>
    </row>
    <row r="114" spans="1:5" ht="31.5">
      <c r="A114" s="46">
        <v>106</v>
      </c>
      <c r="B114" s="47" t="s">
        <v>117</v>
      </c>
      <c r="C114" s="44"/>
      <c r="D114" s="44"/>
      <c r="E114" s="44"/>
    </row>
    <row r="115" spans="1:5">
      <c r="A115" s="46">
        <v>107</v>
      </c>
      <c r="B115" s="48" t="s">
        <v>118</v>
      </c>
      <c r="C115" s="44"/>
      <c r="D115" s="44"/>
      <c r="E115" s="44"/>
    </row>
    <row r="116" spans="1:5">
      <c r="A116" s="46">
        <v>108</v>
      </c>
      <c r="B116" s="48" t="s">
        <v>119</v>
      </c>
      <c r="C116" s="44"/>
      <c r="D116" s="44"/>
      <c r="E116" s="44"/>
    </row>
    <row r="117" spans="1:5">
      <c r="A117" s="46">
        <v>109</v>
      </c>
      <c r="B117" s="47" t="s">
        <v>120</v>
      </c>
      <c r="C117" s="44"/>
      <c r="D117" s="44"/>
      <c r="E117" s="44"/>
    </row>
    <row r="118" spans="1:5">
      <c r="A118" s="46">
        <v>110</v>
      </c>
      <c r="B118" s="47" t="s">
        <v>122</v>
      </c>
      <c r="C118" s="44"/>
      <c r="D118" s="44"/>
      <c r="E118" s="44"/>
    </row>
    <row r="119" spans="1:5">
      <c r="A119" s="46">
        <v>111</v>
      </c>
      <c r="B119" s="47" t="s">
        <v>123</v>
      </c>
      <c r="C119" s="44"/>
      <c r="D119" s="44"/>
      <c r="E119" s="44"/>
    </row>
    <row r="120" spans="1:5">
      <c r="A120" s="46">
        <v>112</v>
      </c>
      <c r="B120" s="48" t="s">
        <v>124</v>
      </c>
      <c r="C120" s="44"/>
      <c r="D120" s="44"/>
      <c r="E120" s="44"/>
    </row>
    <row r="121" spans="1:5">
      <c r="A121" s="46">
        <v>113</v>
      </c>
      <c r="B121" s="4" t="s">
        <v>125</v>
      </c>
      <c r="C121" s="44">
        <f>SUM(C99,C81)</f>
        <v>1143000</v>
      </c>
      <c r="D121" s="44">
        <f>SUM(D99,D81)</f>
        <v>1143000</v>
      </c>
      <c r="E121" s="44">
        <f>SUM(E99,E81)</f>
        <v>1405400</v>
      </c>
    </row>
  </sheetData>
  <mergeCells count="5">
    <mergeCell ref="A1:E1"/>
    <mergeCell ref="A4:E4"/>
    <mergeCell ref="A5:E5"/>
    <mergeCell ref="A6:B6"/>
    <mergeCell ref="C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2021-08-11T10:59:46Z</dcterms:created>
  <dcterms:modified xsi:type="dcterms:W3CDTF">2021-08-11T11:01:36Z</dcterms:modified>
</cp:coreProperties>
</file>