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Reichert László\Documents\a Lovászpatona rend\"/>
    </mc:Choice>
  </mc:AlternateContent>
  <bookViews>
    <workbookView xWindow="0" yWindow="0" windowWidth="28800" windowHeight="11010"/>
  </bookViews>
  <sheets>
    <sheet name="2. mell  " sheetId="1" r:id="rId1"/>
  </sheets>
  <definedNames>
    <definedName name="_xlnm.Print_Area" localSheetId="0">'2. mell  '!$A$1:$H$32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D25" i="1"/>
  <c r="C25" i="1"/>
  <c r="D20" i="1"/>
  <c r="D28" i="1" s="1"/>
  <c r="C20" i="1"/>
  <c r="C28" i="1" s="1"/>
  <c r="G19" i="1"/>
  <c r="G29" i="1" s="1"/>
  <c r="F19" i="1"/>
  <c r="F29" i="1" s="1"/>
  <c r="D19" i="1"/>
  <c r="G30" i="1" s="1"/>
  <c r="C19" i="1"/>
  <c r="F30" i="1" s="1"/>
  <c r="G4" i="1"/>
  <c r="F4" i="1"/>
  <c r="C29" i="1" l="1"/>
  <c r="C30" i="1"/>
  <c r="D29" i="1"/>
  <c r="D30" i="1"/>
  <c r="G31" i="1" l="1"/>
  <c r="D31" i="1"/>
  <c r="F31" i="1"/>
  <c r="C31" i="1"/>
</calcChain>
</file>

<file path=xl/sharedStrings.xml><?xml version="1.0" encoding="utf-8"?>
<sst xmlns="http://schemas.openxmlformats.org/spreadsheetml/2006/main" count="82" uniqueCount="81">
  <si>
    <t>I. Működési célú bevételek és kiadások mérlege
(Önkormányzati szinten)</t>
  </si>
  <si>
    <t>4. melléklet az 1/2020. (II. 26.) önkormányzati rendelethez)</t>
  </si>
  <si>
    <t>adatok forintban</t>
  </si>
  <si>
    <t>Sor-
szám</t>
  </si>
  <si>
    <t>Bevételek</t>
  </si>
  <si>
    <t>Kiadások</t>
  </si>
  <si>
    <t>Megnevezés</t>
  </si>
  <si>
    <t>2020.évi eredeti előirányzat</t>
  </si>
  <si>
    <t>2020.évi módosított előirányzat</t>
  </si>
  <si>
    <t>A</t>
  </si>
  <si>
    <t>B</t>
  </si>
  <si>
    <t>C</t>
  </si>
  <si>
    <t>D</t>
  </si>
  <si>
    <t>F</t>
  </si>
  <si>
    <t>G</t>
  </si>
  <si>
    <t>H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</si>
  <si>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</si>
  <si>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</si>
  <si>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</si>
  <si>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</si>
  <si>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</si>
  <si>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</si>
  <si>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</si>
  <si>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</si>
  <si>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</si>
  <si>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</si>
  <si>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Működési célú visszatér. támog, kölcsönök visszatér ÁH-n belülről</t>
  </si>
  <si>
    <t>Ellátottak pénzbeli juttatásai</t>
  </si>
  <si>
    <t>5.</t>
  </si>
  <si>
    <t>Közhatalmi bevételek</t>
  </si>
  <si>
    <t>Egyéb működési célú kiadások</t>
  </si>
  <si>
    <t>6.</t>
  </si>
  <si>
    <t>Működési célú átvett pénzeszközök</t>
  </si>
  <si>
    <t>Tartalékok</t>
  </si>
  <si>
    <t>7.</t>
  </si>
  <si>
    <t>5.-ből EU-s támogatás</t>
  </si>
  <si>
    <t>8.</t>
  </si>
  <si>
    <t>Egyéb működési bevételek</t>
  </si>
  <si>
    <t>9.</t>
  </si>
  <si>
    <t>10.</t>
  </si>
  <si>
    <t>11.</t>
  </si>
  <si>
    <t>12.</t>
  </si>
  <si>
    <t>13.</t>
  </si>
  <si>
    <t>14.</t>
  </si>
  <si>
    <t>Költségvetési bevételek összesen (1.+2.+4.+5.+7.+…+12.)</t>
  </si>
  <si>
    <t>Költségvetési kiadások összesen (1.+...+12.)</t>
  </si>
  <si>
    <t>15.</t>
  </si>
  <si>
    <t>Hiány belső finanszírozásának bevételei (15.+…+18. )</t>
  </si>
  <si>
    <t>Értékpapír vásárlása, visszavásárlása</t>
  </si>
  <si>
    <t>16.</t>
  </si>
  <si>
    <t xml:space="preserve">   Költségvetési maradvány igénybevétele </t>
  </si>
  <si>
    <t>Likviditási célú hitelek törlesztése</t>
  </si>
  <si>
    <t>17.</t>
  </si>
  <si>
    <t>Államháztartáson belüli megelőlegezése</t>
  </si>
  <si>
    <t>Rövid lejáratú hitelek törlesztése</t>
  </si>
  <si>
    <t>18.</t>
  </si>
  <si>
    <t xml:space="preserve">   Betét visszavonásából származó bevétel </t>
  </si>
  <si>
    <t>Hosszú lejáratú hitelek törlesztése</t>
  </si>
  <si>
    <t>19.</t>
  </si>
  <si>
    <t xml:space="preserve">   Egyéb belső finanszírozási bevételek</t>
  </si>
  <si>
    <t>Államháztartáson belüli megelőlegezések visszafizetése</t>
  </si>
  <si>
    <t>20.</t>
  </si>
  <si>
    <t xml:space="preserve">Hiány külső finanszírozásának bevételei (20.+…+21.) </t>
  </si>
  <si>
    <t>Központi, irányító szervi támogatás</t>
  </si>
  <si>
    <t>21.</t>
  </si>
  <si>
    <t xml:space="preserve">   Likviditási célú hitelek, kölcsönök felvétele</t>
  </si>
  <si>
    <t>Betét elhelyezése</t>
  </si>
  <si>
    <t>22.</t>
  </si>
  <si>
    <t xml:space="preserve">   Értékpapírok bevételei</t>
  </si>
  <si>
    <t>23.</t>
  </si>
  <si>
    <t>Működési célú finanszírozási bevételek összesen (14.+19.)</t>
  </si>
  <si>
    <t>Működési célú finanszírozási kiadások összesen (14.+...+21.)</t>
  </si>
  <si>
    <t>24.</t>
  </si>
  <si>
    <t>BEVÉTEL ÖSSZESEN (13.+22.)</t>
  </si>
  <si>
    <t>KIADÁSOK ÖSSZESEN (13.+22.)</t>
  </si>
  <si>
    <t>25.</t>
  </si>
  <si>
    <t>Költségvetési hiány:</t>
  </si>
  <si>
    <t>Költségvetési többlet:</t>
  </si>
  <si>
    <t>26.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</si>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</sst>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2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right" vertical="center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0" fillId="0" borderId="9" xfId="0" applyNumberForma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left" vertical="center" wrapText="1" indent="1"/>
    </xf>
    <xf numFmtId="164" fontId="8" fillId="0" borderId="11" xfId="0" applyNumberFormat="1" applyFont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" xfId="0" applyNumberFormat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9" fillId="0" borderId="19" xfId="0" applyNumberFormat="1" applyFont="1" applyFill="1" applyBorder="1" applyAlignment="1" applyProtection="1">
      <alignment horizontal="left" vertical="center" wrapText="1" indent="1"/>
    </xf>
    <xf numFmtId="164" fontId="10" fillId="0" borderId="20" xfId="0" applyNumberFormat="1" applyFont="1" applyFill="1" applyBorder="1" applyAlignment="1" applyProtection="1">
      <alignment horizontal="righ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9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right" vertical="center" wrapText="1" indent="1"/>
    </xf>
    <xf numFmtId="164" fontId="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" xfId="0" applyNumberFormat="1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Fill="1" applyBorder="1" applyAlignment="1" applyProtection="1">
      <alignment horizontal="right" vertical="center" wrapText="1" inden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1"/>
  <sheetViews>
    <sheetView tabSelected="1" view="pageBreakPreview" topLeftCell="B13" zoomScale="140" zoomScaleNormal="100" zoomScaleSheetLayoutView="140" workbookViewId="0">
      <selection activeCell="H1" sqref="H1:H30"/>
    </sheetView>
  </sheetViews>
  <sheetFormatPr defaultRowHeight="12.75" x14ac:dyDescent="0.2"/>
  <cols>
    <col min="1" max="1" width="6.83203125" style="1" customWidth="1"/>
    <col min="2" max="2" width="55.1640625" style="5" customWidth="1"/>
    <col min="3" max="4" width="16.33203125" style="1" customWidth="1"/>
    <col min="5" max="5" width="55.1640625" style="1" customWidth="1"/>
    <col min="6" max="7" width="16.33203125" style="1" customWidth="1"/>
    <col min="8" max="8" width="4.83203125" style="1" customWidth="1"/>
    <col min="9" max="16384" width="9.33203125" style="1"/>
  </cols>
  <sheetData>
    <row r="1" spans="1:8" ht="39.75" customHeight="1" x14ac:dyDescent="0.2">
      <c r="B1" s="2" t="s">
        <v>0</v>
      </c>
      <c r="C1" s="3"/>
      <c r="D1" s="3"/>
      <c r="E1" s="3"/>
      <c r="F1" s="3"/>
      <c r="G1" s="3"/>
      <c r="H1" s="4" t="s">
        <v>1</v>
      </c>
    </row>
    <row r="2" spans="1:8" ht="14.25" thickBot="1" x14ac:dyDescent="0.25">
      <c r="F2" s="6"/>
      <c r="G2" s="7" t="s">
        <v>2</v>
      </c>
      <c r="H2" s="4"/>
    </row>
    <row r="3" spans="1:8" ht="18" customHeight="1" thickBot="1" x14ac:dyDescent="0.25">
      <c r="A3" s="8" t="s">
        <v>3</v>
      </c>
      <c r="B3" s="9" t="s">
        <v>4</v>
      </c>
      <c r="C3" s="10"/>
      <c r="D3" s="10"/>
      <c r="E3" s="9" t="s">
        <v>5</v>
      </c>
      <c r="F3" s="11"/>
      <c r="G3" s="11"/>
      <c r="H3" s="4"/>
    </row>
    <row r="4" spans="1:8" s="16" customFormat="1" ht="35.25" customHeight="1" thickBot="1" x14ac:dyDescent="0.25">
      <c r="A4" s="12"/>
      <c r="B4" s="13" t="s">
        <v>6</v>
      </c>
      <c r="C4" s="14" t="s">
        <v>7</v>
      </c>
      <c r="D4" s="14" t="s">
        <v>8</v>
      </c>
      <c r="E4" s="13" t="s">
        <v>6</v>
      </c>
      <c r="F4" s="14" t="str">
        <f>+C4</f>
        <v>2020.évi eredeti előirányzat</v>
      </c>
      <c r="G4" s="15" t="str">
        <f>+D4</f>
        <v>2020.évi módosított előirányzat</v>
      </c>
      <c r="H4" s="4"/>
    </row>
    <row r="5" spans="1:8" s="20" customFormat="1" ht="12" customHeight="1" thickBot="1" x14ac:dyDescent="0.25">
      <c r="A5" s="17" t="s">
        <v>9</v>
      </c>
      <c r="B5" s="18" t="s">
        <v>10</v>
      </c>
      <c r="C5" s="19" t="s">
        <v>11</v>
      </c>
      <c r="D5" s="19" t="s">
        <v>12</v>
      </c>
      <c r="E5" s="18" t="s">
        <v>13</v>
      </c>
      <c r="F5" s="19" t="s">
        <v>14</v>
      </c>
      <c r="G5" s="19" t="s">
        <v>15</v>
      </c>
      <c r="H5" s="4"/>
    </row>
    <row r="6" spans="1:8" ht="15" customHeight="1" x14ac:dyDescent="0.2">
      <c r="A6" s="21" t="s">
        <v>16</v>
      </c>
      <c r="B6" s="22" t="s">
        <v>17</v>
      </c>
      <c r="C6" s="23">
        <v>116177021</v>
      </c>
      <c r="D6" s="23">
        <v>124510014</v>
      </c>
      <c r="E6" s="22" t="s">
        <v>18</v>
      </c>
      <c r="F6" s="23">
        <v>31647226</v>
      </c>
      <c r="G6" s="23">
        <v>42973034</v>
      </c>
      <c r="H6" s="4"/>
    </row>
    <row r="7" spans="1:8" ht="15" customHeight="1" x14ac:dyDescent="0.2">
      <c r="A7" s="24" t="s">
        <v>19</v>
      </c>
      <c r="B7" s="25" t="s">
        <v>20</v>
      </c>
      <c r="C7" s="26">
        <v>6274470</v>
      </c>
      <c r="D7" s="26">
        <v>44686944</v>
      </c>
      <c r="E7" s="25" t="s">
        <v>21</v>
      </c>
      <c r="F7" s="26">
        <v>4979552</v>
      </c>
      <c r="G7" s="26">
        <v>5770403</v>
      </c>
      <c r="H7" s="4"/>
    </row>
    <row r="8" spans="1:8" ht="15" customHeight="1" x14ac:dyDescent="0.2">
      <c r="A8" s="24" t="s">
        <v>22</v>
      </c>
      <c r="B8" s="25" t="s">
        <v>23</v>
      </c>
      <c r="C8" s="26"/>
      <c r="D8" s="26"/>
      <c r="E8" s="25" t="s">
        <v>24</v>
      </c>
      <c r="F8" s="26">
        <v>46785215</v>
      </c>
      <c r="G8" s="26">
        <v>53130446</v>
      </c>
      <c r="H8" s="4"/>
    </row>
    <row r="9" spans="1:8" ht="15" customHeight="1" x14ac:dyDescent="0.2">
      <c r="A9" s="24" t="s">
        <v>25</v>
      </c>
      <c r="B9" s="25" t="s">
        <v>26</v>
      </c>
      <c r="C9" s="26"/>
      <c r="D9" s="26"/>
      <c r="E9" s="25" t="s">
        <v>27</v>
      </c>
      <c r="F9" s="26">
        <v>4065940</v>
      </c>
      <c r="G9" s="26">
        <v>2638326</v>
      </c>
      <c r="H9" s="4"/>
    </row>
    <row r="10" spans="1:8" ht="15" customHeight="1" x14ac:dyDescent="0.2">
      <c r="A10" s="24" t="s">
        <v>28</v>
      </c>
      <c r="B10" s="25" t="s">
        <v>29</v>
      </c>
      <c r="C10" s="26">
        <v>28840000</v>
      </c>
      <c r="D10" s="26">
        <v>39085487</v>
      </c>
      <c r="E10" s="25" t="s">
        <v>30</v>
      </c>
      <c r="F10" s="26">
        <v>70481618</v>
      </c>
      <c r="G10" s="26">
        <v>81719701</v>
      </c>
      <c r="H10" s="4"/>
    </row>
    <row r="11" spans="1:8" ht="15" customHeight="1" x14ac:dyDescent="0.2">
      <c r="A11" s="24" t="s">
        <v>31</v>
      </c>
      <c r="B11" s="27" t="s">
        <v>32</v>
      </c>
      <c r="C11" s="26">
        <v>1250000</v>
      </c>
      <c r="D11" s="26">
        <v>377000</v>
      </c>
      <c r="E11" s="25" t="s">
        <v>33</v>
      </c>
      <c r="F11" s="26">
        <v>13585682</v>
      </c>
      <c r="G11" s="26">
        <v>74365291</v>
      </c>
      <c r="H11" s="4"/>
    </row>
    <row r="12" spans="1:8" ht="15" customHeight="1" x14ac:dyDescent="0.2">
      <c r="A12" s="24" t="s">
        <v>34</v>
      </c>
      <c r="B12" s="25" t="s">
        <v>35</v>
      </c>
      <c r="C12" s="28"/>
      <c r="D12" s="28"/>
      <c r="E12" s="29"/>
      <c r="F12" s="26"/>
      <c r="G12" s="26"/>
      <c r="H12" s="4"/>
    </row>
    <row r="13" spans="1:8" ht="15" customHeight="1" x14ac:dyDescent="0.2">
      <c r="A13" s="24" t="s">
        <v>36</v>
      </c>
      <c r="B13" s="25" t="s">
        <v>37</v>
      </c>
      <c r="C13" s="26">
        <v>13174245</v>
      </c>
      <c r="D13" s="26">
        <v>16205635</v>
      </c>
      <c r="E13" s="29"/>
      <c r="F13" s="30"/>
      <c r="G13" s="30"/>
      <c r="H13" s="4"/>
    </row>
    <row r="14" spans="1:8" ht="15" customHeight="1" x14ac:dyDescent="0.2">
      <c r="A14" s="24" t="s">
        <v>38</v>
      </c>
      <c r="B14" s="29"/>
      <c r="C14" s="26"/>
      <c r="D14" s="26"/>
      <c r="E14" s="29"/>
      <c r="F14" s="30"/>
      <c r="G14" s="30"/>
      <c r="H14" s="4"/>
    </row>
    <row r="15" spans="1:8" ht="15" customHeight="1" x14ac:dyDescent="0.2">
      <c r="A15" s="24" t="s">
        <v>39</v>
      </c>
      <c r="B15" s="31"/>
      <c r="C15" s="32"/>
      <c r="D15" s="32"/>
      <c r="E15" s="29"/>
      <c r="F15" s="30"/>
      <c r="G15" s="30"/>
      <c r="H15" s="4"/>
    </row>
    <row r="16" spans="1:8" ht="15" customHeight="1" x14ac:dyDescent="0.2">
      <c r="A16" s="24" t="s">
        <v>40</v>
      </c>
      <c r="B16" s="29"/>
      <c r="C16" s="30"/>
      <c r="D16" s="30"/>
      <c r="E16" s="29"/>
      <c r="F16" s="30"/>
      <c r="G16" s="30"/>
      <c r="H16" s="4"/>
    </row>
    <row r="17" spans="1:8" ht="15" customHeight="1" x14ac:dyDescent="0.2">
      <c r="A17" s="24" t="s">
        <v>41</v>
      </c>
      <c r="B17" s="29"/>
      <c r="C17" s="30"/>
      <c r="D17" s="30"/>
      <c r="E17" s="29"/>
      <c r="F17" s="30"/>
      <c r="G17" s="30"/>
      <c r="H17" s="4"/>
    </row>
    <row r="18" spans="1:8" ht="17.25" customHeight="1" thickBot="1" x14ac:dyDescent="0.25">
      <c r="A18" s="24" t="s">
        <v>42</v>
      </c>
      <c r="B18" s="33"/>
      <c r="C18" s="34"/>
      <c r="D18" s="34"/>
      <c r="E18" s="29"/>
      <c r="F18" s="34"/>
      <c r="G18" s="34"/>
      <c r="H18" s="4"/>
    </row>
    <row r="19" spans="1:8" ht="15" customHeight="1" thickBot="1" x14ac:dyDescent="0.25">
      <c r="A19" s="24" t="s">
        <v>43</v>
      </c>
      <c r="B19" s="35" t="s">
        <v>44</v>
      </c>
      <c r="C19" s="36">
        <f>+C6+C7+C10+C9+C11+C13+C14+C15+C16+C17+C18</f>
        <v>165715736</v>
      </c>
      <c r="D19" s="36">
        <f>+D6+D7+D10+D9+D11+D13+D14+D15+D16+D17+D18</f>
        <v>224865080</v>
      </c>
      <c r="E19" s="35" t="s">
        <v>45</v>
      </c>
      <c r="F19" s="36">
        <f>SUM(F6:F18)</f>
        <v>171545233</v>
      </c>
      <c r="G19" s="36">
        <f>SUM(G6:G18)</f>
        <v>260597201</v>
      </c>
      <c r="H19" s="4"/>
    </row>
    <row r="20" spans="1:8" ht="15" customHeight="1" x14ac:dyDescent="0.2">
      <c r="A20" s="24" t="s">
        <v>46</v>
      </c>
      <c r="B20" s="37" t="s">
        <v>47</v>
      </c>
      <c r="C20" s="38">
        <f>+C21+C22+C23+C24</f>
        <v>9309249</v>
      </c>
      <c r="D20" s="38">
        <f>+D21+D22+D23+D24</f>
        <v>16829811</v>
      </c>
      <c r="E20" s="39" t="s">
        <v>48</v>
      </c>
      <c r="F20" s="40"/>
      <c r="G20" s="40"/>
      <c r="H20" s="4"/>
    </row>
    <row r="21" spans="1:8" ht="15" customHeight="1" x14ac:dyDescent="0.2">
      <c r="A21" s="24" t="s">
        <v>49</v>
      </c>
      <c r="B21" s="39" t="s">
        <v>50</v>
      </c>
      <c r="C21" s="41">
        <v>9309249</v>
      </c>
      <c r="D21" s="41">
        <v>4662169</v>
      </c>
      <c r="E21" s="39" t="s">
        <v>51</v>
      </c>
      <c r="F21" s="41"/>
      <c r="G21" s="41">
        <v>10000000</v>
      </c>
      <c r="H21" s="4"/>
    </row>
    <row r="22" spans="1:8" ht="15" customHeight="1" x14ac:dyDescent="0.2">
      <c r="A22" s="24" t="s">
        <v>52</v>
      </c>
      <c r="B22" s="39" t="s">
        <v>53</v>
      </c>
      <c r="C22" s="41"/>
      <c r="D22" s="41">
        <v>12167642</v>
      </c>
      <c r="E22" s="39" t="s">
        <v>54</v>
      </c>
      <c r="F22" s="41"/>
      <c r="G22" s="41"/>
      <c r="H22" s="4"/>
    </row>
    <row r="23" spans="1:8" ht="15" customHeight="1" x14ac:dyDescent="0.2">
      <c r="A23" s="24" t="s">
        <v>55</v>
      </c>
      <c r="B23" s="39" t="s">
        <v>56</v>
      </c>
      <c r="C23" s="41"/>
      <c r="D23" s="41"/>
      <c r="E23" s="39" t="s">
        <v>57</v>
      </c>
      <c r="F23" s="41"/>
      <c r="G23" s="41"/>
      <c r="H23" s="4"/>
    </row>
    <row r="24" spans="1:8" ht="15" customHeight="1" x14ac:dyDescent="0.2">
      <c r="A24" s="24" t="s">
        <v>58</v>
      </c>
      <c r="B24" s="39" t="s">
        <v>59</v>
      </c>
      <c r="C24" s="42"/>
      <c r="D24" s="42"/>
      <c r="E24" s="37" t="s">
        <v>60</v>
      </c>
      <c r="F24" s="41">
        <v>4647080</v>
      </c>
      <c r="G24" s="41">
        <v>16814722</v>
      </c>
      <c r="H24" s="4"/>
    </row>
    <row r="25" spans="1:8" ht="15" customHeight="1" x14ac:dyDescent="0.2">
      <c r="A25" s="24" t="s">
        <v>61</v>
      </c>
      <c r="B25" s="39" t="s">
        <v>62</v>
      </c>
      <c r="C25" s="43">
        <f>SUM(C26:C27)</f>
        <v>0</v>
      </c>
      <c r="D25" s="43">
        <f>SUM(D26:D27)</f>
        <v>10000000</v>
      </c>
      <c r="E25" s="39" t="s">
        <v>63</v>
      </c>
      <c r="F25" s="42"/>
      <c r="G25" s="42">
        <v>14174807</v>
      </c>
      <c r="H25" s="4"/>
    </row>
    <row r="26" spans="1:8" ht="15" customHeight="1" x14ac:dyDescent="0.2">
      <c r="A26" s="24" t="s">
        <v>64</v>
      </c>
      <c r="B26" s="37" t="s">
        <v>65</v>
      </c>
      <c r="C26" s="44"/>
      <c r="D26" s="44">
        <v>10000000</v>
      </c>
      <c r="E26" s="22" t="s">
        <v>66</v>
      </c>
      <c r="F26" s="44"/>
      <c r="G26" s="44"/>
      <c r="H26" s="4"/>
    </row>
    <row r="27" spans="1:8" ht="17.25" customHeight="1" thickBot="1" x14ac:dyDescent="0.25">
      <c r="A27" s="24" t="s">
        <v>67</v>
      </c>
      <c r="B27" s="39" t="s">
        <v>68</v>
      </c>
      <c r="C27" s="42"/>
      <c r="D27" s="42"/>
      <c r="E27" s="29"/>
      <c r="F27" s="42"/>
      <c r="G27" s="42"/>
      <c r="H27" s="4"/>
    </row>
    <row r="28" spans="1:8" ht="17.25" customHeight="1" thickBot="1" x14ac:dyDescent="0.25">
      <c r="A28" s="24" t="s">
        <v>69</v>
      </c>
      <c r="B28" s="35" t="s">
        <v>70</v>
      </c>
      <c r="C28" s="36">
        <f>+C20+C25</f>
        <v>9309249</v>
      </c>
      <c r="D28" s="36">
        <f>+D20+D25</f>
        <v>26829811</v>
      </c>
      <c r="E28" s="35" t="s">
        <v>71</v>
      </c>
      <c r="F28" s="36">
        <f>SUM(F20:F27)</f>
        <v>4647080</v>
      </c>
      <c r="G28" s="36">
        <f>SUM(G20:G27)</f>
        <v>40989529</v>
      </c>
      <c r="H28" s="4"/>
    </row>
    <row r="29" spans="1:8" ht="17.25" customHeight="1" thickBot="1" x14ac:dyDescent="0.25">
      <c r="A29" s="24" t="s">
        <v>72</v>
      </c>
      <c r="B29" s="45" t="s">
        <v>73</v>
      </c>
      <c r="C29" s="46">
        <f>+C19+C28</f>
        <v>175024985</v>
      </c>
      <c r="D29" s="46">
        <f>+D19+D28</f>
        <v>251694891</v>
      </c>
      <c r="E29" s="45" t="s">
        <v>74</v>
      </c>
      <c r="F29" s="46">
        <f>+F19+F28</f>
        <v>176192313</v>
      </c>
      <c r="G29" s="46">
        <f>+G19+G28</f>
        <v>301586730</v>
      </c>
      <c r="H29" s="4"/>
    </row>
    <row r="30" spans="1:8" ht="17.25" customHeight="1" thickBot="1" x14ac:dyDescent="0.25">
      <c r="A30" s="24" t="s">
        <v>75</v>
      </c>
      <c r="B30" s="45" t="s">
        <v>76</v>
      </c>
      <c r="C30" s="46">
        <f>IF(C19-F19&lt;0,F19-C19,"-")</f>
        <v>5829497</v>
      </c>
      <c r="D30" s="46">
        <f>IF(D19-G19&lt;0,G19-D19,"-")</f>
        <v>35732121</v>
      </c>
      <c r="E30" s="45" t="s">
        <v>77</v>
      </c>
      <c r="F30" s="46" t="str">
        <f>IF(C19-F19&gt;0,C19-F19,"-")</f>
        <v>-</v>
      </c>
      <c r="G30" s="46" t="str">
        <f>IF(D19-G19&gt;0,D19-G19,"-")</f>
        <v>-</v>
      </c>
      <c r="H30" s="4"/>
    </row>
    <row r="31" spans="1:8" ht="13.5" thickBot="1" x14ac:dyDescent="0.25">
      <c r="A31" s="24" t="s">
        <v>78</v>
      </c>
      <c r="B31" s="45" t="s">
        <v>79</v>
      </c>
      <c r="C31" s="46">
        <f>IF(C29-F29&lt;0,F29-C29,"-")</f>
        <v>1167328</v>
      </c>
      <c r="D31" s="46">
        <f>IF(D29-G29&lt;0,G29-D29,"-")</f>
        <v>49891839</v>
      </c>
      <c r="E31" s="45" t="s">
        <v>80</v>
      </c>
      <c r="F31" s="46" t="str">
        <f>IF(C29-F29&gt;0,C29-F29,"-")</f>
        <v>-</v>
      </c>
      <c r="G31" s="46" t="str">
        <f>IF(D29-G29&gt;0,D29-G29,"-")</f>
        <v>-</v>
      </c>
    </row>
  </sheetData>
  <mergeCells count="2">
    <mergeCell ref="H1:H30"/>
    <mergeCell ref="A3:A4"/>
  </mergeCells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 mell  </vt:lpstr>
      <vt:lpstr>'2. mell 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Reichert László</dc:creator>
  <cp:lastModifiedBy>Dr. Reichert László</cp:lastModifiedBy>
  <dcterms:created xsi:type="dcterms:W3CDTF">2021-06-22T10:48:28Z</dcterms:created>
  <dcterms:modified xsi:type="dcterms:W3CDTF">2021-06-22T10:48:54Z</dcterms:modified>
</cp:coreProperties>
</file>