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Reichert László\Documents\a Lovászpatona rend\"/>
    </mc:Choice>
  </mc:AlternateContent>
  <bookViews>
    <workbookView xWindow="0" yWindow="0" windowWidth="28800" windowHeight="11010"/>
  </bookViews>
  <sheets>
    <sheet name="2.1.sz.mell.  " sheetId="1" r:id="rId1"/>
  </sheets>
  <externalReferences>
    <externalReference r:id="rId2"/>
  </externalReferences>
  <definedNames>
    <definedName name="_xlnm.Print_Area" localSheetId="0">'2.1.sz.mell.  '!$A$1:$J$32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E25" i="1"/>
  <c r="D25" i="1"/>
  <c r="C25" i="1"/>
  <c r="I24" i="1"/>
  <c r="I28" i="1" s="1"/>
  <c r="H24" i="1"/>
  <c r="G24" i="1"/>
  <c r="G28" i="1" s="1"/>
  <c r="E22" i="1"/>
  <c r="D22" i="1"/>
  <c r="E21" i="1"/>
  <c r="D21" i="1"/>
  <c r="D20" i="1" s="1"/>
  <c r="D28" i="1" s="1"/>
  <c r="C21" i="1"/>
  <c r="E20" i="1"/>
  <c r="E28" i="1" s="1"/>
  <c r="C20" i="1"/>
  <c r="C28" i="1" s="1"/>
  <c r="E19" i="1"/>
  <c r="C19" i="1"/>
  <c r="E13" i="1"/>
  <c r="D13" i="1"/>
  <c r="C13" i="1"/>
  <c r="I11" i="1"/>
  <c r="H11" i="1"/>
  <c r="G11" i="1"/>
  <c r="E11" i="1"/>
  <c r="D11" i="1"/>
  <c r="C11" i="1"/>
  <c r="I10" i="1"/>
  <c r="H10" i="1"/>
  <c r="G10" i="1"/>
  <c r="E10" i="1"/>
  <c r="D10" i="1"/>
  <c r="C10" i="1"/>
  <c r="I9" i="1"/>
  <c r="H9" i="1"/>
  <c r="G9" i="1"/>
  <c r="I8" i="1"/>
  <c r="H8" i="1"/>
  <c r="H19" i="1" s="1"/>
  <c r="H29" i="1" s="1"/>
  <c r="G8" i="1"/>
  <c r="I7" i="1"/>
  <c r="H7" i="1"/>
  <c r="G7" i="1"/>
  <c r="E7" i="1"/>
  <c r="D7" i="1"/>
  <c r="C7" i="1"/>
  <c r="I6" i="1"/>
  <c r="I19" i="1" s="1"/>
  <c r="I29" i="1" s="1"/>
  <c r="H6" i="1"/>
  <c r="G6" i="1"/>
  <c r="G19" i="1" s="1"/>
  <c r="G29" i="1" s="1"/>
  <c r="E6" i="1"/>
  <c r="D6" i="1"/>
  <c r="D19" i="1" s="1"/>
  <c r="C6" i="1"/>
  <c r="I4" i="1"/>
  <c r="G4" i="1"/>
  <c r="E4" i="1"/>
  <c r="D4" i="1"/>
  <c r="H4" i="1" s="1"/>
  <c r="C4" i="1"/>
  <c r="D30" i="1" l="1"/>
  <c r="D29" i="1"/>
  <c r="H30" i="1"/>
  <c r="G30" i="1"/>
  <c r="I30" i="1"/>
  <c r="C29" i="1"/>
  <c r="E29" i="1"/>
  <c r="C30" i="1"/>
  <c r="E30" i="1"/>
  <c r="G31" i="1" l="1"/>
  <c r="C31" i="1"/>
  <c r="D31" i="1"/>
  <c r="H31" i="1"/>
  <c r="I31" i="1"/>
  <c r="E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<sst xmlns="http://schemas.openxmlformats.org/spreadsheetml/2006/main" count="82" uniqueCount="81">
  <si>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</si>
  <si>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4. melléklet a 9/2021. (V. 29.) önkormányzati rendelethez</t>
  </si>
  <si>
    <t xml:space="preserve"> 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</si>
  <si>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</si>
  <si>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</si>
  <si>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</si>
  <si>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</si>
  <si>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</si>
  <si>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</si>
  <si>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</si>
  <si>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</si>
  <si>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</si>
  <si>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</si>
  <si>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</si>
  <si>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</si>
  <si>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</si>
  <si>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</si>
  <si>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</si>
  <si>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</si>
  <si>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</si>
  <si>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</si>
  <si>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</si>
  <si>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</si>
  <si>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</si>
  <si>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</si>
  <si>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</si>
  <si>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Működési célú visszatér. támog, kölcsönök visszatér ÁH-n belülről</t>
  </si>
  <si>
    <t>Ellátottak pénzbeli juttatásai</t>
  </si>
  <si>
    <t>5.</t>
  </si>
  <si>
    <t>Közhatalmi bevételek</t>
  </si>
  <si>
    <t>Egyéb működési célú kiadások</t>
  </si>
  <si>
    <t>6.</t>
  </si>
  <si>
    <t>Működési célú átvett pénzeszközök</t>
  </si>
  <si>
    <t>Tartalékok</t>
  </si>
  <si>
    <t>7.</t>
  </si>
  <si>
    <t>5.-ből EU-s támogatás</t>
  </si>
  <si>
    <t>8.</t>
  </si>
  <si>
    <t>Egyéb működési bevételek</t>
  </si>
  <si>
    <t>9.</t>
  </si>
  <si>
    <t>10.</t>
  </si>
  <si>
    <t>11.</t>
  </si>
  <si>
    <t>12.</t>
  </si>
  <si>
    <t>13.</t>
  </si>
  <si>
    <t>14.</t>
  </si>
  <si>
    <t>Költségvetési bevételek összesen (1.+2.+4.+5.+7.+…+12.)</t>
  </si>
  <si>
    <t>Költségvetési kiadások összesen (1.+...+12.)</t>
  </si>
  <si>
    <t>15.</t>
  </si>
  <si>
    <t>Hiány belső finanszírozásának bevételei (15.+…+18. )</t>
  </si>
  <si>
    <t>Értékpapír vásárlása, visszavásárlása</t>
  </si>
  <si>
    <t>16.</t>
  </si>
  <si>
    <t xml:space="preserve">   Költségvetési maradvány igénybevétele </t>
  </si>
  <si>
    <t>Likviditási célú hitelek törlesztése</t>
  </si>
  <si>
    <t>17.</t>
  </si>
  <si>
    <t>Államháztartáson belüli megelőlegezése</t>
  </si>
  <si>
    <t>Rövid lejáratú hitelek törlesztése</t>
  </si>
  <si>
    <t>18.</t>
  </si>
  <si>
    <t xml:space="preserve">   Betét visszavonásából származó bevétel </t>
  </si>
  <si>
    <t>Hosszú lejáratú hitelek törlesztése</t>
  </si>
  <si>
    <t>19.</t>
  </si>
  <si>
    <t xml:space="preserve">   Egyéb belső finanszírozási bevételek</t>
  </si>
  <si>
    <t>Államháztartáson belüli megelőlegezések visszafizetése</t>
  </si>
  <si>
    <t>20.</t>
  </si>
  <si>
    <t xml:space="preserve">Hiány külső finanszírozásának bevételei (20.+…+21.) </t>
  </si>
  <si>
    <t>Központi, irányító szervi támogatás</t>
  </si>
  <si>
    <t>21.</t>
  </si>
  <si>
    <t xml:space="preserve">   Likviditási célú hitelek, kölcsönök felvétele</t>
  </si>
  <si>
    <t>Betét elhelyezése</t>
  </si>
  <si>
    <t>22.</t>
  </si>
  <si>
    <t xml:space="preserve">   Értékpapírok bevételei</t>
  </si>
  <si>
    <t>23.</t>
  </si>
  <si>
    <t>Működési célú finanszírozási bevételek összesen (14.+19.)</t>
  </si>
  <si>
    <t>Működési célú finanszírozási kiadások összesen (14.+...+21.)</t>
  </si>
  <si>
    <t>24.</t>
  </si>
  <si>
    <t>BEVÉTEL ÖSSZESEN (13.+22.)</t>
  </si>
  <si>
    <t>KIADÁSOK ÖSSZESEN (13.+22.)</t>
  </si>
  <si>
    <t>25.</t>
  </si>
  <si>
    <t>Költségvetési hiány:</t>
  </si>
  <si>
    <t>Költségvetési többlet:</t>
  </si>
  <si>
    <t>26.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</si>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</sst>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Reichert%20L&#225;szl&#243;/AppData/Local/Microsoft/Windows/INetCache/Content.Outlook/SH5D7S22/Lp%202020%20&#233;vi%20z&#225;rsz&#225;mad&#225;si%20rendelet%20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1.sz.mell."/>
      <sheetName val="1.3.2.sz.mell."/>
      <sheetName val="2.1.sz.mell.  "/>
      <sheetName val="2.2.sz.mell."/>
      <sheetName val="ELLENŐRZÉS-1.sz.2.1.sz.2.2.sz."/>
      <sheetName val="3.sz.mell."/>
      <sheetName val="4.sz.mell."/>
      <sheetName val="5.1. sz. mell"/>
      <sheetName val="6.1. sz. mell"/>
      <sheetName val="6.2. sz. mell"/>
      <sheetName val="6.3. sz. mell."/>
      <sheetName val="7.1. sz. mell."/>
      <sheetName val="7.1.1. sz. mell."/>
      <sheetName val="7.1.2. sz. mell."/>
      <sheetName val="1. tájékoztató tábla"/>
      <sheetName val="2. tájékoztató tábla"/>
      <sheetName val="3. tájékoztató tábla"/>
      <sheetName val="4. tájékoztató tábla"/>
    </sheetNames>
    <sheetDataSet>
      <sheetData sheetId="0"/>
      <sheetData sheetId="1">
        <row r="3">
          <cell r="C3" t="str">
            <v>2020. évi</v>
          </cell>
        </row>
        <row r="6">
          <cell r="C6">
            <v>116177021</v>
          </cell>
          <cell r="D6">
            <v>124510014</v>
          </cell>
          <cell r="E6">
            <v>124510014</v>
          </cell>
        </row>
        <row r="13">
          <cell r="C13">
            <v>6274470</v>
          </cell>
          <cell r="D13">
            <v>44686944</v>
          </cell>
          <cell r="E13">
            <v>44686944</v>
          </cell>
        </row>
        <row r="27">
          <cell r="C27">
            <v>28840000</v>
          </cell>
          <cell r="D27">
            <v>39085487</v>
          </cell>
          <cell r="E27">
            <v>35842712</v>
          </cell>
        </row>
        <row r="34">
          <cell r="C34">
            <v>13174245</v>
          </cell>
          <cell r="D34">
            <v>25711460</v>
          </cell>
          <cell r="E34">
            <v>25711460</v>
          </cell>
        </row>
        <row r="51">
          <cell r="C51">
            <v>1250000</v>
          </cell>
          <cell r="D51">
            <v>377000</v>
          </cell>
          <cell r="E51">
            <v>377000</v>
          </cell>
        </row>
        <row r="72">
          <cell r="C72">
            <v>9309249</v>
          </cell>
          <cell r="D72">
            <v>4662169</v>
          </cell>
          <cell r="E72">
            <v>11135239</v>
          </cell>
        </row>
        <row r="75">
          <cell r="D75">
            <v>12167642</v>
          </cell>
          <cell r="E75">
            <v>12167642</v>
          </cell>
        </row>
        <row r="93">
          <cell r="C93">
            <v>31647226</v>
          </cell>
          <cell r="D93">
            <v>49924095</v>
          </cell>
          <cell r="E93">
            <v>49824095</v>
          </cell>
        </row>
        <row r="94">
          <cell r="C94">
            <v>4979552</v>
          </cell>
          <cell r="D94">
            <v>6880342</v>
          </cell>
          <cell r="E94">
            <v>6880342</v>
          </cell>
        </row>
        <row r="95">
          <cell r="C95">
            <v>46785215</v>
          </cell>
          <cell r="D95">
            <v>68381347</v>
          </cell>
          <cell r="E95">
            <v>67932607</v>
          </cell>
        </row>
        <row r="96">
          <cell r="C96">
            <v>4065940</v>
          </cell>
          <cell r="D96">
            <v>2638326</v>
          </cell>
          <cell r="E96">
            <v>2638326</v>
          </cell>
        </row>
        <row r="97">
          <cell r="C97">
            <v>70481618</v>
          </cell>
          <cell r="D97">
            <v>81719701</v>
          </cell>
          <cell r="E97">
            <v>81719701</v>
          </cell>
        </row>
        <row r="123">
          <cell r="C123">
            <v>13585682</v>
          </cell>
          <cell r="D123">
            <v>74365291</v>
          </cell>
        </row>
        <row r="137">
          <cell r="C137">
            <v>4647080</v>
          </cell>
          <cell r="D137">
            <v>16814722</v>
          </cell>
          <cell r="E137">
            <v>11700693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tabSelected="1" showWhiteSpace="0" view="pageBreakPreview" topLeftCell="B10" zoomScale="130" zoomScaleNormal="100" zoomScaleSheetLayoutView="130" workbookViewId="0">
      <selection activeCell="E13" sqref="E13"/>
    </sheetView>
  </sheetViews>
  <sheetFormatPr defaultRowHeight="12.75" x14ac:dyDescent="0.2"/>
  <cols>
    <col min="1" max="1" width="6.83203125" style="1" customWidth="1"/>
    <col min="2" max="2" width="55.1640625" style="5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 x14ac:dyDescent="0.25">
      <c r="G2" s="6"/>
      <c r="H2" s="6"/>
      <c r="I2" s="6" t="s">
        <v>2</v>
      </c>
      <c r="J2" s="4"/>
    </row>
    <row r="3" spans="1:10" ht="18" customHeight="1" thickBot="1" x14ac:dyDescent="0.25">
      <c r="A3" s="7" t="s">
        <v>3</v>
      </c>
      <c r="B3" s="8" t="s">
        <v>4</v>
      </c>
      <c r="C3" s="9"/>
      <c r="D3" s="9"/>
      <c r="E3" s="9"/>
      <c r="F3" s="8" t="s">
        <v>5</v>
      </c>
      <c r="G3" s="10"/>
      <c r="H3" s="10"/>
      <c r="I3" s="10"/>
      <c r="J3" s="4"/>
    </row>
    <row r="4" spans="1:10" s="16" customFormat="1" ht="35.25" customHeight="1" thickBot="1" x14ac:dyDescent="0.25">
      <c r="A4" s="11"/>
      <c r="B4" s="12" t="s">
        <v>6</v>
      </c>
      <c r="C4" s="13" t="str">
        <f>+CONCATENATE(LEFT('[1]1.1.sz.mell.'!C3,4),". évi eredeti előirányzat")</f>
        <v>2020. évi eredeti előirányzat</v>
      </c>
      <c r="D4" s="14" t="str">
        <f>+CONCATENATE(LEFT('[1]1.1.sz.mell.'!C3,4),". évi módosított előirányzat")</f>
        <v>2020. évi módosított előirányzat</v>
      </c>
      <c r="E4" s="13" t="str">
        <f>+CONCATENATE(LEFT('[1]1.1.sz.mell.'!C3,4),". évi teljesítés")</f>
        <v>2020. évi teljesítés</v>
      </c>
      <c r="F4" s="12" t="s">
        <v>6</v>
      </c>
      <c r="G4" s="13" t="str">
        <f>+C4</f>
        <v>2020. évi eredeti előirányzat</v>
      </c>
      <c r="H4" s="14" t="str">
        <f>+D4</f>
        <v>2020. évi módosított előirányzat</v>
      </c>
      <c r="I4" s="15" t="str">
        <f>+E4</f>
        <v>2020. évi teljesítés</v>
      </c>
      <c r="J4" s="4"/>
    </row>
    <row r="5" spans="1:10" s="21" customFormat="1" ht="12" customHeight="1" thickBot="1" x14ac:dyDescent="0.25">
      <c r="A5" s="17" t="s">
        <v>7</v>
      </c>
      <c r="B5" s="18" t="s">
        <v>8</v>
      </c>
      <c r="C5" s="19" t="s">
        <v>9</v>
      </c>
      <c r="D5" s="19" t="s">
        <v>10</v>
      </c>
      <c r="E5" s="19" t="s">
        <v>11</v>
      </c>
      <c r="F5" s="18" t="s">
        <v>12</v>
      </c>
      <c r="G5" s="19" t="s">
        <v>13</v>
      </c>
      <c r="H5" s="19" t="s">
        <v>14</v>
      </c>
      <c r="I5" s="20" t="s">
        <v>15</v>
      </c>
      <c r="J5" s="4"/>
    </row>
    <row r="6" spans="1:10" ht="15" customHeight="1" x14ac:dyDescent="0.2">
      <c r="A6" s="22" t="s">
        <v>16</v>
      </c>
      <c r="B6" s="23" t="s">
        <v>17</v>
      </c>
      <c r="C6" s="24">
        <f>'[1]1.1.sz.mell.'!C6</f>
        <v>116177021</v>
      </c>
      <c r="D6" s="24">
        <f>'[1]1.1.sz.mell.'!D6</f>
        <v>124510014</v>
      </c>
      <c r="E6" s="24">
        <f>'[1]1.1.sz.mell.'!E6</f>
        <v>124510014</v>
      </c>
      <c r="F6" s="23" t="s">
        <v>18</v>
      </c>
      <c r="G6" s="24">
        <f>'[1]1.1.sz.mell.'!C93</f>
        <v>31647226</v>
      </c>
      <c r="H6" s="24">
        <f>'[1]1.1.sz.mell.'!D93</f>
        <v>49924095</v>
      </c>
      <c r="I6" s="24">
        <f>'[1]1.1.sz.mell.'!E93</f>
        <v>49824095</v>
      </c>
      <c r="J6" s="4"/>
    </row>
    <row r="7" spans="1:10" ht="15" customHeight="1" x14ac:dyDescent="0.2">
      <c r="A7" s="25" t="s">
        <v>19</v>
      </c>
      <c r="B7" s="26" t="s">
        <v>20</v>
      </c>
      <c r="C7" s="27">
        <f>'[1]1.1.sz.mell.'!C13</f>
        <v>6274470</v>
      </c>
      <c r="D7" s="27">
        <f>'[1]1.1.sz.mell.'!D13</f>
        <v>44686944</v>
      </c>
      <c r="E7" s="27">
        <f>'[1]1.1.sz.mell.'!E13</f>
        <v>44686944</v>
      </c>
      <c r="F7" s="26" t="s">
        <v>21</v>
      </c>
      <c r="G7" s="27">
        <f>'[1]1.1.sz.mell.'!C94</f>
        <v>4979552</v>
      </c>
      <c r="H7" s="27">
        <f>'[1]1.1.sz.mell.'!D94</f>
        <v>6880342</v>
      </c>
      <c r="I7" s="27">
        <f>'[1]1.1.sz.mell.'!E94</f>
        <v>6880342</v>
      </c>
      <c r="J7" s="4"/>
    </row>
    <row r="8" spans="1:10" ht="15" customHeight="1" x14ac:dyDescent="0.2">
      <c r="A8" s="25" t="s">
        <v>22</v>
      </c>
      <c r="B8" s="26" t="s">
        <v>23</v>
      </c>
      <c r="C8" s="27"/>
      <c r="D8" s="27"/>
      <c r="E8" s="27"/>
      <c r="F8" s="26" t="s">
        <v>24</v>
      </c>
      <c r="G8" s="27">
        <f>'[1]1.1.sz.mell.'!C95</f>
        <v>46785215</v>
      </c>
      <c r="H8" s="27">
        <f>'[1]1.1.sz.mell.'!D95</f>
        <v>68381347</v>
      </c>
      <c r="I8" s="27">
        <f>'[1]1.1.sz.mell.'!E95</f>
        <v>67932607</v>
      </c>
      <c r="J8" s="4"/>
    </row>
    <row r="9" spans="1:10" ht="15" customHeight="1" x14ac:dyDescent="0.2">
      <c r="A9" s="25" t="s">
        <v>25</v>
      </c>
      <c r="B9" s="26" t="s">
        <v>26</v>
      </c>
      <c r="C9" s="27"/>
      <c r="D9" s="27"/>
      <c r="E9" s="27"/>
      <c r="F9" s="26" t="s">
        <v>27</v>
      </c>
      <c r="G9" s="27">
        <f>'[1]1.1.sz.mell.'!C96</f>
        <v>4065940</v>
      </c>
      <c r="H9" s="27">
        <f>'[1]1.1.sz.mell.'!D96</f>
        <v>2638326</v>
      </c>
      <c r="I9" s="27">
        <f>'[1]1.1.sz.mell.'!E96</f>
        <v>2638326</v>
      </c>
      <c r="J9" s="4"/>
    </row>
    <row r="10" spans="1:10" ht="15" customHeight="1" x14ac:dyDescent="0.2">
      <c r="A10" s="25" t="s">
        <v>28</v>
      </c>
      <c r="B10" s="26" t="s">
        <v>29</v>
      </c>
      <c r="C10" s="27">
        <f>'[1]1.1.sz.mell.'!C27</f>
        <v>28840000</v>
      </c>
      <c r="D10" s="27">
        <f>'[1]1.1.sz.mell.'!D27</f>
        <v>39085487</v>
      </c>
      <c r="E10" s="27">
        <f>'[1]1.1.sz.mell.'!E27</f>
        <v>35842712</v>
      </c>
      <c r="F10" s="26" t="s">
        <v>30</v>
      </c>
      <c r="G10" s="27">
        <f>'[1]1.1.sz.mell.'!C97</f>
        <v>70481618</v>
      </c>
      <c r="H10" s="27">
        <f>'[1]1.1.sz.mell.'!D97</f>
        <v>81719701</v>
      </c>
      <c r="I10" s="27">
        <f>'[1]1.1.sz.mell.'!E97</f>
        <v>81719701</v>
      </c>
      <c r="J10" s="4"/>
    </row>
    <row r="11" spans="1:10" ht="15" customHeight="1" x14ac:dyDescent="0.2">
      <c r="A11" s="25" t="s">
        <v>31</v>
      </c>
      <c r="B11" s="28" t="s">
        <v>32</v>
      </c>
      <c r="C11" s="27">
        <f>'[1]1.1.sz.mell.'!C51</f>
        <v>1250000</v>
      </c>
      <c r="D11" s="27">
        <f>'[1]1.1.sz.mell.'!D51</f>
        <v>377000</v>
      </c>
      <c r="E11" s="27">
        <f>'[1]1.1.sz.mell.'!E51</f>
        <v>377000</v>
      </c>
      <c r="F11" s="26" t="s">
        <v>33</v>
      </c>
      <c r="G11" s="27">
        <f>'[1]1.1.sz.mell.'!C123</f>
        <v>13585682</v>
      </c>
      <c r="H11" s="27">
        <f>'[1]1.1.sz.mell.'!D123</f>
        <v>74365291</v>
      </c>
      <c r="I11" s="27">
        <f>'[1]1.1.sz.mell.'!E123</f>
        <v>0</v>
      </c>
      <c r="J11" s="4"/>
    </row>
    <row r="12" spans="1:10" ht="15" customHeight="1" x14ac:dyDescent="0.2">
      <c r="A12" s="25" t="s">
        <v>34</v>
      </c>
      <c r="B12" s="26" t="s">
        <v>35</v>
      </c>
      <c r="C12" s="29"/>
      <c r="D12" s="29"/>
      <c r="E12" s="29"/>
      <c r="F12" s="30"/>
      <c r="G12" s="27"/>
      <c r="H12" s="27"/>
      <c r="I12" s="31"/>
      <c r="J12" s="4"/>
    </row>
    <row r="13" spans="1:10" ht="15" customHeight="1" x14ac:dyDescent="0.2">
      <c r="A13" s="25" t="s">
        <v>36</v>
      </c>
      <c r="B13" s="26" t="s">
        <v>37</v>
      </c>
      <c r="C13" s="27">
        <f>'[1]1.1.sz.mell.'!C34</f>
        <v>13174245</v>
      </c>
      <c r="D13" s="27">
        <f>'[1]1.1.sz.mell.'!D34</f>
        <v>25711460</v>
      </c>
      <c r="E13" s="27">
        <f>'[1]1.1.sz.mell.'!E34</f>
        <v>25711460</v>
      </c>
      <c r="F13" s="30"/>
      <c r="G13" s="27"/>
      <c r="H13" s="27"/>
      <c r="I13" s="31"/>
      <c r="J13" s="4"/>
    </row>
    <row r="14" spans="1:10" ht="15" customHeight="1" x14ac:dyDescent="0.2">
      <c r="A14" s="25" t="s">
        <v>38</v>
      </c>
      <c r="B14" s="30"/>
      <c r="C14" s="27"/>
      <c r="D14" s="27"/>
      <c r="E14" s="27"/>
      <c r="F14" s="30"/>
      <c r="G14" s="27"/>
      <c r="H14" s="27"/>
      <c r="I14" s="31"/>
      <c r="J14" s="4"/>
    </row>
    <row r="15" spans="1:10" ht="15" customHeight="1" x14ac:dyDescent="0.2">
      <c r="A15" s="25" t="s">
        <v>39</v>
      </c>
      <c r="B15" s="32"/>
      <c r="C15" s="29"/>
      <c r="D15" s="29"/>
      <c r="E15" s="29"/>
      <c r="F15" s="30"/>
      <c r="G15" s="27"/>
      <c r="H15" s="27"/>
      <c r="I15" s="31"/>
      <c r="J15" s="4"/>
    </row>
    <row r="16" spans="1:10" ht="15" customHeight="1" x14ac:dyDescent="0.2">
      <c r="A16" s="25" t="s">
        <v>40</v>
      </c>
      <c r="B16" s="30"/>
      <c r="C16" s="27"/>
      <c r="D16" s="27"/>
      <c r="E16" s="27"/>
      <c r="F16" s="30"/>
      <c r="G16" s="27"/>
      <c r="H16" s="27"/>
      <c r="I16" s="31"/>
      <c r="J16" s="4"/>
    </row>
    <row r="17" spans="1:10" ht="15" customHeight="1" x14ac:dyDescent="0.2">
      <c r="A17" s="25" t="s">
        <v>41</v>
      </c>
      <c r="B17" s="30"/>
      <c r="C17" s="27"/>
      <c r="D17" s="27"/>
      <c r="E17" s="27"/>
      <c r="F17" s="30"/>
      <c r="G17" s="27"/>
      <c r="H17" s="27"/>
      <c r="I17" s="31"/>
      <c r="J17" s="4"/>
    </row>
    <row r="18" spans="1:10" ht="17.25" customHeight="1" thickBot="1" x14ac:dyDescent="0.25">
      <c r="A18" s="25" t="s">
        <v>42</v>
      </c>
      <c r="B18" s="33"/>
      <c r="C18" s="34"/>
      <c r="D18" s="34"/>
      <c r="E18" s="34"/>
      <c r="F18" s="30"/>
      <c r="G18" s="34"/>
      <c r="H18" s="34"/>
      <c r="I18" s="35"/>
      <c r="J18" s="4"/>
    </row>
    <row r="19" spans="1:10" ht="15" customHeight="1" thickBot="1" x14ac:dyDescent="0.25">
      <c r="A19" s="25" t="s">
        <v>43</v>
      </c>
      <c r="B19" s="36" t="s">
        <v>44</v>
      </c>
      <c r="C19" s="37">
        <f>+C6+C7+C10+C9+C11+C13+C14+C15+C16+C17+C18</f>
        <v>165715736</v>
      </c>
      <c r="D19" s="37">
        <f>+D6+D7+D10+D9+D11+D13+D14+D15+D16+D17+D18</f>
        <v>234370905</v>
      </c>
      <c r="E19" s="37">
        <f>+E6+E7+E10+E9+E11+E13+E14+E15+E16+E17+E18</f>
        <v>231128130</v>
      </c>
      <c r="F19" s="36" t="s">
        <v>45</v>
      </c>
      <c r="G19" s="37">
        <f>SUM(G6:G18)</f>
        <v>171545233</v>
      </c>
      <c r="H19" s="37">
        <f>SUM(H6:H18)</f>
        <v>283909102</v>
      </c>
      <c r="I19" s="37">
        <f>SUM(I6:I18)</f>
        <v>208995071</v>
      </c>
      <c r="J19" s="4"/>
    </row>
    <row r="20" spans="1:10" ht="15" customHeight="1" x14ac:dyDescent="0.2">
      <c r="A20" s="25" t="s">
        <v>46</v>
      </c>
      <c r="B20" s="38" t="s">
        <v>47</v>
      </c>
      <c r="C20" s="39">
        <f>+C21+C22+C23+C24</f>
        <v>9309249</v>
      </c>
      <c r="D20" s="39">
        <f>+D21+D22+D23+D24</f>
        <v>16829811</v>
      </c>
      <c r="E20" s="39">
        <f>+E21+E22+E23+E24</f>
        <v>23302881</v>
      </c>
      <c r="F20" s="40" t="s">
        <v>48</v>
      </c>
      <c r="G20" s="41"/>
      <c r="H20" s="41"/>
      <c r="I20" s="41"/>
      <c r="J20" s="4"/>
    </row>
    <row r="21" spans="1:10" ht="15" customHeight="1" x14ac:dyDescent="0.2">
      <c r="A21" s="25" t="s">
        <v>49</v>
      </c>
      <c r="B21" s="40" t="s">
        <v>50</v>
      </c>
      <c r="C21" s="42">
        <f>'[1]1.1.sz.mell.'!C72</f>
        <v>9309249</v>
      </c>
      <c r="D21" s="42">
        <f>'[1]1.1.sz.mell.'!D72</f>
        <v>4662169</v>
      </c>
      <c r="E21" s="42">
        <f>'[1]1.1.sz.mell.'!E72</f>
        <v>11135239</v>
      </c>
      <c r="F21" s="40" t="s">
        <v>51</v>
      </c>
      <c r="G21" s="42"/>
      <c r="H21" s="42">
        <v>10000000</v>
      </c>
      <c r="I21" s="42"/>
      <c r="J21" s="4"/>
    </row>
    <row r="22" spans="1:10" ht="15" customHeight="1" x14ac:dyDescent="0.2">
      <c r="A22" s="25" t="s">
        <v>52</v>
      </c>
      <c r="B22" s="40" t="s">
        <v>53</v>
      </c>
      <c r="C22" s="42"/>
      <c r="D22" s="42">
        <f>'[1]1.1.sz.mell.'!D75</f>
        <v>12167642</v>
      </c>
      <c r="E22" s="42">
        <f>'[1]1.1.sz.mell.'!E75</f>
        <v>12167642</v>
      </c>
      <c r="F22" s="40" t="s">
        <v>54</v>
      </c>
      <c r="G22" s="42"/>
      <c r="H22" s="42"/>
      <c r="I22" s="42"/>
      <c r="J22" s="4"/>
    </row>
    <row r="23" spans="1:10" ht="15" customHeight="1" x14ac:dyDescent="0.2">
      <c r="A23" s="25" t="s">
        <v>55</v>
      </c>
      <c r="B23" s="40" t="s">
        <v>56</v>
      </c>
      <c r="C23" s="42"/>
      <c r="D23" s="42"/>
      <c r="E23" s="42"/>
      <c r="F23" s="40" t="s">
        <v>57</v>
      </c>
      <c r="G23" s="42"/>
      <c r="H23" s="42"/>
      <c r="I23" s="42"/>
      <c r="J23" s="4"/>
    </row>
    <row r="24" spans="1:10" ht="15" customHeight="1" x14ac:dyDescent="0.2">
      <c r="A24" s="25" t="s">
        <v>58</v>
      </c>
      <c r="B24" s="40" t="s">
        <v>59</v>
      </c>
      <c r="C24" s="42"/>
      <c r="D24" s="42"/>
      <c r="E24" s="42"/>
      <c r="F24" s="38" t="s">
        <v>60</v>
      </c>
      <c r="G24" s="42">
        <f>'[1]1.1.sz.mell.'!C137</f>
        <v>4647080</v>
      </c>
      <c r="H24" s="42">
        <f>'[1]1.1.sz.mell.'!D137</f>
        <v>16814722</v>
      </c>
      <c r="I24" s="42">
        <f>'[1]1.1.sz.mell.'!E137</f>
        <v>11700693</v>
      </c>
      <c r="J24" s="4"/>
    </row>
    <row r="25" spans="1:10" ht="15" customHeight="1" x14ac:dyDescent="0.2">
      <c r="A25" s="25" t="s">
        <v>61</v>
      </c>
      <c r="B25" s="40" t="s">
        <v>62</v>
      </c>
      <c r="C25" s="43">
        <f>SUM(C26:C27)</f>
        <v>0</v>
      </c>
      <c r="D25" s="43">
        <f>SUM(D26:D27)</f>
        <v>10000000</v>
      </c>
      <c r="E25" s="43">
        <f>SUM(E26:E27)</f>
        <v>0</v>
      </c>
      <c r="F25" s="40" t="s">
        <v>63</v>
      </c>
      <c r="G25" s="42"/>
      <c r="H25" s="42"/>
      <c r="I25" s="42"/>
      <c r="J25" s="4"/>
    </row>
    <row r="26" spans="1:10" ht="15" customHeight="1" x14ac:dyDescent="0.2">
      <c r="A26" s="25" t="s">
        <v>64</v>
      </c>
      <c r="B26" s="38" t="s">
        <v>65</v>
      </c>
      <c r="C26" s="41"/>
      <c r="D26" s="41">
        <v>10000000</v>
      </c>
      <c r="E26" s="41"/>
      <c r="F26" s="23" t="s">
        <v>66</v>
      </c>
      <c r="G26" s="41"/>
      <c r="H26" s="41"/>
      <c r="I26" s="41"/>
      <c r="J26" s="4"/>
    </row>
    <row r="27" spans="1:10" ht="17.25" customHeight="1" thickBot="1" x14ac:dyDescent="0.25">
      <c r="A27" s="25" t="s">
        <v>67</v>
      </c>
      <c r="B27" s="40" t="s">
        <v>68</v>
      </c>
      <c r="C27" s="42"/>
      <c r="D27" s="42"/>
      <c r="E27" s="42"/>
      <c r="F27" s="30"/>
      <c r="G27" s="42"/>
      <c r="H27" s="42"/>
      <c r="I27" s="42"/>
      <c r="J27" s="4"/>
    </row>
    <row r="28" spans="1:10" ht="17.25" customHeight="1" thickBot="1" x14ac:dyDescent="0.25">
      <c r="A28" s="25" t="s">
        <v>69</v>
      </c>
      <c r="B28" s="36" t="s">
        <v>70</v>
      </c>
      <c r="C28" s="37">
        <f>+C20+C25</f>
        <v>9309249</v>
      </c>
      <c r="D28" s="37">
        <f>+D20+D25</f>
        <v>26829811</v>
      </c>
      <c r="E28" s="37">
        <f>+E20+E25</f>
        <v>23302881</v>
      </c>
      <c r="F28" s="36" t="s">
        <v>71</v>
      </c>
      <c r="G28" s="37">
        <f>SUM(G20:G27)</f>
        <v>4647080</v>
      </c>
      <c r="H28" s="37">
        <f>SUM(H20:H27)</f>
        <v>26814722</v>
      </c>
      <c r="I28" s="37">
        <f>SUM(I20:I27)</f>
        <v>11700693</v>
      </c>
      <c r="J28" s="4"/>
    </row>
    <row r="29" spans="1:10" ht="17.25" customHeight="1" thickBot="1" x14ac:dyDescent="0.25">
      <c r="A29" s="25" t="s">
        <v>72</v>
      </c>
      <c r="B29" s="44" t="s">
        <v>73</v>
      </c>
      <c r="C29" s="45">
        <f>+C19+C28</f>
        <v>175024985</v>
      </c>
      <c r="D29" s="45">
        <f>+D19+D28</f>
        <v>261200716</v>
      </c>
      <c r="E29" s="46">
        <f>+E19+E28</f>
        <v>254431011</v>
      </c>
      <c r="F29" s="44" t="s">
        <v>74</v>
      </c>
      <c r="G29" s="45">
        <f>+G19+G28</f>
        <v>176192313</v>
      </c>
      <c r="H29" s="45">
        <f>+H19+H28</f>
        <v>310723824</v>
      </c>
      <c r="I29" s="45">
        <f>+I19+I28</f>
        <v>220695764</v>
      </c>
      <c r="J29" s="4"/>
    </row>
    <row r="30" spans="1:10" ht="17.25" customHeight="1" thickBot="1" x14ac:dyDescent="0.25">
      <c r="A30" s="25" t="s">
        <v>75</v>
      </c>
      <c r="B30" s="44" t="s">
        <v>76</v>
      </c>
      <c r="C30" s="45">
        <f>IF(C19-G19&lt;0,G19-C19,"-")</f>
        <v>5829497</v>
      </c>
      <c r="D30" s="45">
        <f>IF(D19-H19&lt;0,H19-D19,"-")</f>
        <v>49538197</v>
      </c>
      <c r="E30" s="46" t="str">
        <f>IF(E19-I19&lt;0,I19-E19,"-")</f>
        <v>-</v>
      </c>
      <c r="F30" s="44" t="s">
        <v>77</v>
      </c>
      <c r="G30" s="45" t="str">
        <f>IF(C19-G19&gt;0,C19-G19,"-")</f>
        <v>-</v>
      </c>
      <c r="H30" s="45" t="str">
        <f>IF(D19-H19&gt;0,D19-H19,"-")</f>
        <v>-</v>
      </c>
      <c r="I30" s="45">
        <f>IF(E19-I19&gt;0,E19-I19,"-")</f>
        <v>22133059</v>
      </c>
      <c r="J30" s="4"/>
    </row>
    <row r="31" spans="1:10" ht="13.5" thickBot="1" x14ac:dyDescent="0.25">
      <c r="A31" s="25" t="s">
        <v>78</v>
      </c>
      <c r="B31" s="44" t="s">
        <v>79</v>
      </c>
      <c r="C31" s="45">
        <f>IF(C29-G29&lt;0,G29-C29,"-")</f>
        <v>1167328</v>
      </c>
      <c r="D31" s="45">
        <f>IF(D29-H29&lt;0,H29-D29,"-")</f>
        <v>49523108</v>
      </c>
      <c r="E31" s="46" t="str">
        <f>IF(E29-I29&lt;0,I29-E29,"-")</f>
        <v>-</v>
      </c>
      <c r="F31" s="44" t="s">
        <v>80</v>
      </c>
      <c r="G31" s="45" t="str">
        <f>IF(C29-G29&gt;0,C29-G29,"-")</f>
        <v>-</v>
      </c>
      <c r="H31" s="45" t="str">
        <f>IF(D29-H29&gt;0,D29-H29,"-")</f>
        <v>-</v>
      </c>
      <c r="I31" s="45">
        <f>IF(E29-I29&gt;0,E29-I29,"-")</f>
        <v>33735247</v>
      </c>
    </row>
  </sheetData>
  <mergeCells count="2">
    <mergeCell ref="J1:J30"/>
    <mergeCell ref="A3:A4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2.1.sz.mell.  </vt:lpstr>
      <vt:lpstr>'2.1.sz.mell. 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Reichert László</dc:creator>
  <cp:lastModifiedBy>Dr. Reichert László</cp:lastModifiedBy>
  <dcterms:created xsi:type="dcterms:W3CDTF">2021-06-22T13:05:16Z</dcterms:created>
  <dcterms:modified xsi:type="dcterms:W3CDTF">2021-06-22T13:06:11Z</dcterms:modified>
</cp:coreProperties>
</file>